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632b70ee7bca16/Documents/Career Foundry/Data Immersion/Project 2/"/>
    </mc:Choice>
  </mc:AlternateContent>
  <xr:revisionPtr revIDLastSave="685" documentId="8_{61A24B29-2C4E-4DAD-A61D-C864D419A97E}" xr6:coauthVersionLast="47" xr6:coauthVersionMax="47" xr10:uidLastSave="{E309E16C-ED47-444A-9AD5-296A10F23EEC}"/>
  <bookViews>
    <workbookView xWindow="3720" yWindow="2325" windowWidth="21780" windowHeight="11295" xr2:uid="{81AF867B-8450-4A16-B1F1-C82C4D00A059}"/>
  </bookViews>
  <sheets>
    <sheet name="Pop_Visits_Mortality" sheetId="1" r:id="rId1"/>
    <sheet name="Visits_Mortality_2010-2017" sheetId="5" r:id="rId2"/>
    <sheet name="Visits_Providers" sheetId="2" r:id="rId3"/>
    <sheet name="Visits_Mortality" sheetId="3" r:id="rId4"/>
    <sheet name="Total_Mortality" sheetId="4" r:id="rId5"/>
    <sheet name="Provider Variability" sheetId="11" r:id="rId6"/>
    <sheet name="Average Monthly PP" sheetId="12" r:id="rId7"/>
    <sheet name="Average Monthly Providers" sheetId="14" r:id="rId8"/>
    <sheet name="Average Monthly ILI Visits" sheetId="13" r:id="rId9"/>
    <sheet name="Average Monthly ILI Visits %" sheetId="17" r:id="rId10"/>
    <sheet name="Provider Allocation %" sheetId="18" r:id="rId11"/>
    <sheet name="Worksheet" sheetId="19" r:id="rId12"/>
    <sheet name="Staffing Plan" sheetId="20" r:id="rId13"/>
    <sheet name="Average Monthly Patient Visits" sheetId="15" r:id="rId14"/>
    <sheet name="BLS Data" sheetId="16" r:id="rId15"/>
  </sheets>
  <externalReferences>
    <externalReference r:id="rId16"/>
  </externalReferences>
  <definedNames>
    <definedName name="_xlnm._FilterDatabase" localSheetId="1" hidden="1">'Visits_Mortality_2010-2017'!$A$1:$AQ$1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9" l="1"/>
  <c r="M51" i="19"/>
  <c r="L51" i="19"/>
  <c r="K51" i="19"/>
  <c r="J51" i="19"/>
  <c r="I51" i="19"/>
  <c r="H51" i="19"/>
  <c r="G51" i="19"/>
  <c r="F51" i="19"/>
  <c r="E51" i="19"/>
  <c r="D51" i="19"/>
  <c r="C51" i="19"/>
  <c r="B51" i="19"/>
  <c r="M50" i="19"/>
  <c r="L50" i="19"/>
  <c r="K50" i="19"/>
  <c r="J50" i="19"/>
  <c r="I50" i="19"/>
  <c r="H50" i="19"/>
  <c r="G50" i="19"/>
  <c r="F50" i="19"/>
  <c r="E50" i="19"/>
  <c r="D50" i="19"/>
  <c r="C50" i="19"/>
  <c r="B50" i="19"/>
  <c r="M49" i="19"/>
  <c r="L49" i="19"/>
  <c r="K49" i="19"/>
  <c r="J49" i="19"/>
  <c r="I49" i="19"/>
  <c r="H49" i="19"/>
  <c r="G49" i="19"/>
  <c r="F49" i="19"/>
  <c r="E49" i="19"/>
  <c r="D49" i="19"/>
  <c r="C49" i="19"/>
  <c r="B49" i="19"/>
  <c r="M48" i="19"/>
  <c r="L48" i="19"/>
  <c r="K48" i="19"/>
  <c r="J48" i="19"/>
  <c r="I48" i="19"/>
  <c r="H48" i="19"/>
  <c r="G48" i="19"/>
  <c r="F48" i="19"/>
  <c r="E48" i="19"/>
  <c r="D48" i="19"/>
  <c r="C48" i="19"/>
  <c r="B48" i="19"/>
  <c r="M47" i="19"/>
  <c r="L47" i="19"/>
  <c r="K47" i="19"/>
  <c r="J47" i="19"/>
  <c r="I47" i="19"/>
  <c r="H47" i="19"/>
  <c r="G47" i="19"/>
  <c r="F47" i="19"/>
  <c r="E47" i="19"/>
  <c r="D47" i="19"/>
  <c r="C47" i="19"/>
  <c r="B47" i="19"/>
  <c r="M46" i="19"/>
  <c r="L46" i="19"/>
  <c r="K46" i="19"/>
  <c r="J46" i="19"/>
  <c r="I46" i="19"/>
  <c r="H46" i="19"/>
  <c r="G46" i="19"/>
  <c r="F46" i="19"/>
  <c r="E46" i="19"/>
  <c r="D46" i="19"/>
  <c r="C46" i="19"/>
  <c r="B46" i="19"/>
  <c r="M45" i="19"/>
  <c r="L45" i="19"/>
  <c r="K45" i="19"/>
  <c r="J45" i="19"/>
  <c r="I45" i="19"/>
  <c r="H45" i="19"/>
  <c r="G45" i="19"/>
  <c r="F45" i="19"/>
  <c r="E45" i="19"/>
  <c r="D45" i="19"/>
  <c r="C45" i="19"/>
  <c r="B45" i="19"/>
  <c r="M44" i="19"/>
  <c r="L44" i="19"/>
  <c r="K44" i="19"/>
  <c r="J44" i="19"/>
  <c r="I44" i="19"/>
  <c r="H44" i="19"/>
  <c r="G44" i="19"/>
  <c r="F44" i="19"/>
  <c r="E44" i="19"/>
  <c r="D44" i="19"/>
  <c r="C44" i="19"/>
  <c r="B44" i="19"/>
  <c r="M43" i="19"/>
  <c r="L43" i="19"/>
  <c r="K43" i="19"/>
  <c r="J43" i="19"/>
  <c r="I43" i="19"/>
  <c r="H43" i="19"/>
  <c r="G43" i="19"/>
  <c r="F43" i="19"/>
  <c r="E43" i="19"/>
  <c r="D43" i="19"/>
  <c r="C43" i="19"/>
  <c r="B43" i="19"/>
  <c r="M42" i="19"/>
  <c r="L42" i="19"/>
  <c r="K42" i="19"/>
  <c r="J42" i="19"/>
  <c r="I42" i="19"/>
  <c r="H42" i="19"/>
  <c r="G42" i="19"/>
  <c r="F42" i="19"/>
  <c r="E42" i="19"/>
  <c r="D42" i="19"/>
  <c r="C42" i="19"/>
  <c r="B42" i="19"/>
  <c r="M41" i="19"/>
  <c r="L41" i="19"/>
  <c r="K41" i="19"/>
  <c r="J41" i="19"/>
  <c r="I41" i="19"/>
  <c r="H41" i="19"/>
  <c r="G41" i="19"/>
  <c r="F41" i="19"/>
  <c r="E41" i="19"/>
  <c r="D41" i="19"/>
  <c r="C41" i="19"/>
  <c r="B41" i="19"/>
  <c r="M40" i="19"/>
  <c r="L40" i="19"/>
  <c r="K40" i="19"/>
  <c r="J40" i="19"/>
  <c r="I40" i="19"/>
  <c r="H40" i="19"/>
  <c r="G40" i="19"/>
  <c r="F40" i="19"/>
  <c r="E40" i="19"/>
  <c r="D40" i="19"/>
  <c r="C40" i="19"/>
  <c r="B40" i="19"/>
  <c r="M39" i="19"/>
  <c r="L39" i="19"/>
  <c r="K39" i="19"/>
  <c r="J39" i="19"/>
  <c r="I39" i="19"/>
  <c r="H39" i="19"/>
  <c r="G39" i="19"/>
  <c r="F39" i="19"/>
  <c r="E39" i="19"/>
  <c r="D39" i="19"/>
  <c r="C39" i="19"/>
  <c r="B39" i="19"/>
  <c r="M38" i="19"/>
  <c r="L38" i="19"/>
  <c r="K38" i="19"/>
  <c r="J38" i="19"/>
  <c r="I38" i="19"/>
  <c r="H38" i="19"/>
  <c r="G38" i="19"/>
  <c r="F38" i="19"/>
  <c r="E38" i="19"/>
  <c r="D38" i="19"/>
  <c r="C38" i="19"/>
  <c r="B38" i="19"/>
  <c r="M37" i="19"/>
  <c r="L37" i="19"/>
  <c r="K37" i="19"/>
  <c r="J37" i="19"/>
  <c r="I37" i="19"/>
  <c r="H37" i="19"/>
  <c r="G37" i="19"/>
  <c r="F37" i="19"/>
  <c r="E37" i="19"/>
  <c r="D37" i="19"/>
  <c r="C37" i="19"/>
  <c r="B37" i="19"/>
  <c r="M36" i="19"/>
  <c r="L36" i="19"/>
  <c r="K36" i="19"/>
  <c r="J36" i="19"/>
  <c r="I36" i="19"/>
  <c r="H36" i="19"/>
  <c r="G36" i="19"/>
  <c r="F36" i="19"/>
  <c r="E36" i="19"/>
  <c r="D36" i="19"/>
  <c r="C36" i="19"/>
  <c r="B36" i="19"/>
  <c r="M35" i="19"/>
  <c r="L35" i="19"/>
  <c r="K35" i="19"/>
  <c r="J35" i="19"/>
  <c r="I35" i="19"/>
  <c r="H35" i="19"/>
  <c r="G35" i="19"/>
  <c r="F35" i="19"/>
  <c r="E35" i="19"/>
  <c r="D35" i="19"/>
  <c r="C35" i="19"/>
  <c r="B35" i="19"/>
  <c r="M34" i="19"/>
  <c r="L34" i="19"/>
  <c r="K34" i="19"/>
  <c r="J34" i="19"/>
  <c r="I34" i="19"/>
  <c r="H34" i="19"/>
  <c r="G34" i="19"/>
  <c r="F34" i="19"/>
  <c r="E34" i="19"/>
  <c r="D34" i="19"/>
  <c r="C34" i="19"/>
  <c r="B34" i="19"/>
  <c r="M33" i="19"/>
  <c r="L33" i="19"/>
  <c r="K33" i="19"/>
  <c r="J33" i="19"/>
  <c r="I33" i="19"/>
  <c r="H33" i="19"/>
  <c r="G33" i="19"/>
  <c r="F33" i="19"/>
  <c r="E33" i="19"/>
  <c r="D33" i="19"/>
  <c r="C33" i="19"/>
  <c r="B33" i="19"/>
  <c r="M32" i="19"/>
  <c r="L32" i="19"/>
  <c r="K32" i="19"/>
  <c r="J32" i="19"/>
  <c r="I32" i="19"/>
  <c r="H32" i="19"/>
  <c r="G32" i="19"/>
  <c r="F32" i="19"/>
  <c r="E32" i="19"/>
  <c r="D32" i="19"/>
  <c r="C32" i="19"/>
  <c r="B32" i="19"/>
  <c r="M31" i="19"/>
  <c r="L31" i="19"/>
  <c r="K31" i="19"/>
  <c r="J31" i="19"/>
  <c r="I31" i="19"/>
  <c r="H31" i="19"/>
  <c r="G31" i="19"/>
  <c r="F31" i="19"/>
  <c r="E31" i="19"/>
  <c r="D31" i="19"/>
  <c r="C31" i="19"/>
  <c r="B31" i="19"/>
  <c r="M30" i="19"/>
  <c r="L30" i="19"/>
  <c r="K30" i="19"/>
  <c r="J30" i="19"/>
  <c r="I30" i="19"/>
  <c r="H30" i="19"/>
  <c r="G30" i="19"/>
  <c r="F30" i="19"/>
  <c r="E30" i="19"/>
  <c r="D30" i="19"/>
  <c r="C30" i="19"/>
  <c r="B30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M27" i="19"/>
  <c r="L27" i="19"/>
  <c r="K27" i="19"/>
  <c r="J27" i="19"/>
  <c r="I27" i="19"/>
  <c r="H27" i="19"/>
  <c r="G27" i="19"/>
  <c r="F27" i="19"/>
  <c r="E27" i="19"/>
  <c r="D27" i="19"/>
  <c r="C27" i="19"/>
  <c r="B27" i="19"/>
  <c r="M26" i="19"/>
  <c r="L26" i="19"/>
  <c r="K26" i="19"/>
  <c r="J26" i="19"/>
  <c r="I26" i="19"/>
  <c r="H26" i="19"/>
  <c r="G26" i="19"/>
  <c r="F26" i="19"/>
  <c r="E26" i="19"/>
  <c r="D26" i="19"/>
  <c r="C26" i="19"/>
  <c r="B26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M23" i="19"/>
  <c r="L23" i="19"/>
  <c r="K23" i="19"/>
  <c r="J23" i="19"/>
  <c r="I23" i="19"/>
  <c r="H23" i="19"/>
  <c r="G23" i="19"/>
  <c r="F23" i="19"/>
  <c r="E23" i="19"/>
  <c r="D23" i="19"/>
  <c r="C23" i="19"/>
  <c r="B23" i="19"/>
  <c r="M22" i="19"/>
  <c r="L22" i="19"/>
  <c r="K22" i="19"/>
  <c r="J22" i="19"/>
  <c r="I22" i="19"/>
  <c r="H22" i="19"/>
  <c r="G22" i="19"/>
  <c r="F22" i="19"/>
  <c r="E22" i="19"/>
  <c r="D22" i="19"/>
  <c r="C22" i="19"/>
  <c r="B22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M13" i="19"/>
  <c r="L13" i="19"/>
  <c r="K13" i="19"/>
  <c r="J13" i="19"/>
  <c r="I13" i="19"/>
  <c r="H13" i="19"/>
  <c r="G13" i="19"/>
  <c r="F13" i="19"/>
  <c r="E13" i="19"/>
  <c r="D13" i="19"/>
  <c r="C13" i="19"/>
  <c r="B13" i="19"/>
  <c r="M12" i="19"/>
  <c r="L12" i="19"/>
  <c r="K12" i="19"/>
  <c r="J12" i="19"/>
  <c r="I12" i="19"/>
  <c r="H12" i="19"/>
  <c r="G12" i="19"/>
  <c r="F12" i="19"/>
  <c r="E12" i="19"/>
  <c r="D12" i="19"/>
  <c r="C12" i="19"/>
  <c r="B12" i="19"/>
  <c r="M11" i="19"/>
  <c r="L11" i="19"/>
  <c r="K11" i="19"/>
  <c r="J11" i="19"/>
  <c r="I11" i="19"/>
  <c r="H11" i="19"/>
  <c r="G11" i="19"/>
  <c r="F11" i="19"/>
  <c r="E11" i="19"/>
  <c r="D11" i="19"/>
  <c r="C11" i="19"/>
  <c r="B11" i="19"/>
  <c r="M10" i="19"/>
  <c r="L10" i="19"/>
  <c r="K10" i="19"/>
  <c r="J10" i="19"/>
  <c r="I10" i="19"/>
  <c r="H10" i="19"/>
  <c r="G10" i="19"/>
  <c r="F10" i="19"/>
  <c r="E10" i="19"/>
  <c r="D10" i="19"/>
  <c r="C10" i="19"/>
  <c r="B10" i="19"/>
  <c r="M9" i="19"/>
  <c r="L9" i="19"/>
  <c r="K9" i="19"/>
  <c r="J9" i="19"/>
  <c r="I9" i="19"/>
  <c r="H9" i="19"/>
  <c r="G9" i="19"/>
  <c r="F9" i="19"/>
  <c r="E9" i="19"/>
  <c r="D9" i="19"/>
  <c r="C9" i="19"/>
  <c r="B9" i="19"/>
  <c r="M8" i="19"/>
  <c r="L8" i="19"/>
  <c r="K8" i="19"/>
  <c r="J8" i="19"/>
  <c r="I8" i="19"/>
  <c r="H8" i="19"/>
  <c r="G8" i="19"/>
  <c r="F8" i="19"/>
  <c r="E8" i="19"/>
  <c r="D8" i="19"/>
  <c r="C8" i="19"/>
  <c r="B8" i="19"/>
  <c r="M7" i="19"/>
  <c r="L7" i="19"/>
  <c r="K7" i="19"/>
  <c r="J7" i="19"/>
  <c r="I7" i="19"/>
  <c r="H7" i="19"/>
  <c r="G7" i="19"/>
  <c r="F7" i="19"/>
  <c r="E7" i="19"/>
  <c r="D7" i="19"/>
  <c r="C7" i="19"/>
  <c r="B7" i="19"/>
  <c r="M6" i="19"/>
  <c r="L6" i="19"/>
  <c r="K6" i="19"/>
  <c r="J6" i="19"/>
  <c r="I6" i="19"/>
  <c r="H6" i="19"/>
  <c r="G6" i="19"/>
  <c r="F6" i="19"/>
  <c r="E6" i="19"/>
  <c r="D6" i="19"/>
  <c r="C6" i="19"/>
  <c r="B6" i="19"/>
  <c r="M5" i="19"/>
  <c r="L5" i="19"/>
  <c r="K5" i="19"/>
  <c r="J5" i="19"/>
  <c r="I5" i="19"/>
  <c r="H5" i="19"/>
  <c r="G5" i="19"/>
  <c r="F5" i="19"/>
  <c r="E5" i="19"/>
  <c r="D5" i="19"/>
  <c r="C5" i="19"/>
  <c r="B5" i="19"/>
  <c r="M4" i="19"/>
  <c r="L4" i="19"/>
  <c r="K4" i="19"/>
  <c r="J4" i="19"/>
  <c r="I4" i="19"/>
  <c r="H4" i="19"/>
  <c r="G4" i="19"/>
  <c r="F4" i="19"/>
  <c r="E4" i="19"/>
  <c r="D4" i="19"/>
  <c r="C4" i="19"/>
  <c r="B4" i="19"/>
  <c r="M3" i="19"/>
  <c r="L3" i="19"/>
  <c r="K3" i="19"/>
  <c r="J3" i="19"/>
  <c r="I3" i="19"/>
  <c r="H3" i="19"/>
  <c r="G3" i="19"/>
  <c r="F3" i="19"/>
  <c r="E3" i="19"/>
  <c r="D3" i="19"/>
  <c r="C3" i="19"/>
  <c r="B3" i="19"/>
  <c r="M2" i="19"/>
  <c r="L2" i="19"/>
  <c r="K2" i="19"/>
  <c r="J2" i="19"/>
  <c r="I2" i="19"/>
  <c r="H2" i="19"/>
  <c r="G2" i="19"/>
  <c r="F2" i="19"/>
  <c r="E2" i="19"/>
  <c r="D2" i="19"/>
  <c r="C2" i="19"/>
  <c r="B2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G2" i="18"/>
  <c r="H2" i="18"/>
  <c r="I2" i="18"/>
  <c r="J2" i="18"/>
  <c r="K2" i="18"/>
  <c r="L2" i="18"/>
  <c r="M2" i="18"/>
  <c r="F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2" i="18"/>
  <c r="D2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2" i="14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2" i="17"/>
  <c r="L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2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D2" i="17"/>
  <c r="C2" i="17"/>
  <c r="B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2" i="11"/>
  <c r="AP409" i="5"/>
  <c r="AQ409" i="5" s="1"/>
  <c r="AM409" i="5"/>
  <c r="AL409" i="5"/>
  <c r="AK409" i="5"/>
  <c r="AJ409" i="5"/>
  <c r="AG409" i="5"/>
  <c r="AD409" i="5"/>
  <c r="AA409" i="5"/>
  <c r="X409" i="5"/>
  <c r="U409" i="5"/>
  <c r="R409" i="5"/>
  <c r="O409" i="5"/>
  <c r="L409" i="5"/>
  <c r="I409" i="5"/>
  <c r="F409" i="5"/>
  <c r="C409" i="5"/>
  <c r="B409" i="5"/>
  <c r="AP408" i="5"/>
  <c r="AQ408" i="5" s="1"/>
  <c r="AM408" i="5"/>
  <c r="AL408" i="5"/>
  <c r="AK408" i="5"/>
  <c r="AJ408" i="5"/>
  <c r="AG408" i="5"/>
  <c r="AD408" i="5"/>
  <c r="AA408" i="5"/>
  <c r="X408" i="5"/>
  <c r="U408" i="5"/>
  <c r="R408" i="5"/>
  <c r="O408" i="5"/>
  <c r="L408" i="5"/>
  <c r="I408" i="5"/>
  <c r="F408" i="5"/>
  <c r="C408" i="5"/>
  <c r="B408" i="5"/>
  <c r="AP407" i="5"/>
  <c r="AQ407" i="5" s="1"/>
  <c r="AM407" i="5"/>
  <c r="AL407" i="5"/>
  <c r="AK407" i="5"/>
  <c r="AJ407" i="5"/>
  <c r="AG407" i="5"/>
  <c r="AD407" i="5"/>
  <c r="AA407" i="5"/>
  <c r="X407" i="5"/>
  <c r="U407" i="5"/>
  <c r="R407" i="5"/>
  <c r="O407" i="5"/>
  <c r="L407" i="5"/>
  <c r="I407" i="5"/>
  <c r="F407" i="5"/>
  <c r="C407" i="5"/>
  <c r="B407" i="5"/>
  <c r="AP406" i="5"/>
  <c r="AQ406" i="5" s="1"/>
  <c r="AM406" i="5"/>
  <c r="AL406" i="5"/>
  <c r="AK406" i="5"/>
  <c r="AJ406" i="5"/>
  <c r="AG406" i="5"/>
  <c r="AD406" i="5"/>
  <c r="AA406" i="5"/>
  <c r="X406" i="5"/>
  <c r="U406" i="5"/>
  <c r="R406" i="5"/>
  <c r="O406" i="5"/>
  <c r="L406" i="5"/>
  <c r="I406" i="5"/>
  <c r="F406" i="5"/>
  <c r="C406" i="5"/>
  <c r="B406" i="5"/>
  <c r="AP405" i="5"/>
  <c r="AQ405" i="5" s="1"/>
  <c r="AM405" i="5"/>
  <c r="AL405" i="5"/>
  <c r="AK405" i="5"/>
  <c r="AJ405" i="5"/>
  <c r="AG405" i="5"/>
  <c r="AD405" i="5"/>
  <c r="AA405" i="5"/>
  <c r="X405" i="5"/>
  <c r="U405" i="5"/>
  <c r="R405" i="5"/>
  <c r="O405" i="5"/>
  <c r="L405" i="5"/>
  <c r="I405" i="5"/>
  <c r="F405" i="5"/>
  <c r="C405" i="5"/>
  <c r="B405" i="5"/>
  <c r="AP404" i="5"/>
  <c r="AQ404" i="5" s="1"/>
  <c r="AM404" i="5"/>
  <c r="AL404" i="5"/>
  <c r="AK404" i="5"/>
  <c r="AJ404" i="5"/>
  <c r="AG404" i="5"/>
  <c r="AD404" i="5"/>
  <c r="AA404" i="5"/>
  <c r="X404" i="5"/>
  <c r="U404" i="5"/>
  <c r="R404" i="5"/>
  <c r="O404" i="5"/>
  <c r="L404" i="5"/>
  <c r="I404" i="5"/>
  <c r="F404" i="5"/>
  <c r="C404" i="5"/>
  <c r="B404" i="5"/>
  <c r="AP403" i="5"/>
  <c r="AQ403" i="5" s="1"/>
  <c r="AM403" i="5"/>
  <c r="AL403" i="5"/>
  <c r="AK403" i="5"/>
  <c r="AJ403" i="5"/>
  <c r="AG403" i="5"/>
  <c r="AD403" i="5"/>
  <c r="AA403" i="5"/>
  <c r="X403" i="5"/>
  <c r="U403" i="5"/>
  <c r="R403" i="5"/>
  <c r="O403" i="5"/>
  <c r="L403" i="5"/>
  <c r="I403" i="5"/>
  <c r="F403" i="5"/>
  <c r="C403" i="5"/>
  <c r="B403" i="5"/>
  <c r="AP402" i="5"/>
  <c r="AQ402" i="5" s="1"/>
  <c r="AM402" i="5"/>
  <c r="AL402" i="5"/>
  <c r="AK402" i="5"/>
  <c r="AO402" i="5" s="1"/>
  <c r="AJ402" i="5"/>
  <c r="AG402" i="5"/>
  <c r="AD402" i="5"/>
  <c r="AA402" i="5"/>
  <c r="X402" i="5"/>
  <c r="U402" i="5"/>
  <c r="R402" i="5"/>
  <c r="O402" i="5"/>
  <c r="L402" i="5"/>
  <c r="I402" i="5"/>
  <c r="F402" i="5"/>
  <c r="C402" i="5"/>
  <c r="B402" i="5"/>
  <c r="AP401" i="5"/>
  <c r="AQ401" i="5" s="1"/>
  <c r="AM401" i="5"/>
  <c r="AL401" i="5"/>
  <c r="AK401" i="5"/>
  <c r="AJ401" i="5"/>
  <c r="AG401" i="5"/>
  <c r="AD401" i="5"/>
  <c r="AA401" i="5"/>
  <c r="X401" i="5"/>
  <c r="U401" i="5"/>
  <c r="R401" i="5"/>
  <c r="O401" i="5"/>
  <c r="L401" i="5"/>
  <c r="I401" i="5"/>
  <c r="F401" i="5"/>
  <c r="C401" i="5"/>
  <c r="B401" i="5"/>
  <c r="AP400" i="5"/>
  <c r="AQ400" i="5" s="1"/>
  <c r="AM400" i="5"/>
  <c r="AL400" i="5"/>
  <c r="AK400" i="5"/>
  <c r="AJ400" i="5"/>
  <c r="AG400" i="5"/>
  <c r="AD400" i="5"/>
  <c r="AA400" i="5"/>
  <c r="X400" i="5"/>
  <c r="U400" i="5"/>
  <c r="R400" i="5"/>
  <c r="O400" i="5"/>
  <c r="L400" i="5"/>
  <c r="I400" i="5"/>
  <c r="F400" i="5"/>
  <c r="C400" i="5"/>
  <c r="B400" i="5"/>
  <c r="AP399" i="5"/>
  <c r="AQ399" i="5" s="1"/>
  <c r="AM399" i="5"/>
  <c r="AL399" i="5"/>
  <c r="AK399" i="5"/>
  <c r="AJ399" i="5"/>
  <c r="AG399" i="5"/>
  <c r="AD399" i="5"/>
  <c r="AA399" i="5"/>
  <c r="X399" i="5"/>
  <c r="U399" i="5"/>
  <c r="R399" i="5"/>
  <c r="O399" i="5"/>
  <c r="L399" i="5"/>
  <c r="I399" i="5"/>
  <c r="F399" i="5"/>
  <c r="C399" i="5"/>
  <c r="B399" i="5"/>
  <c r="AP398" i="5"/>
  <c r="AQ398" i="5" s="1"/>
  <c r="AM398" i="5"/>
  <c r="AL398" i="5"/>
  <c r="AK398" i="5"/>
  <c r="AJ398" i="5"/>
  <c r="AG398" i="5"/>
  <c r="AD398" i="5"/>
  <c r="AA398" i="5"/>
  <c r="X398" i="5"/>
  <c r="U398" i="5"/>
  <c r="R398" i="5"/>
  <c r="O398" i="5"/>
  <c r="L398" i="5"/>
  <c r="I398" i="5"/>
  <c r="F398" i="5"/>
  <c r="C398" i="5"/>
  <c r="B398" i="5"/>
  <c r="AP397" i="5"/>
  <c r="AQ397" i="5" s="1"/>
  <c r="AM397" i="5"/>
  <c r="AL397" i="5"/>
  <c r="AK397" i="5"/>
  <c r="AJ397" i="5"/>
  <c r="AG397" i="5"/>
  <c r="AD397" i="5"/>
  <c r="AA397" i="5"/>
  <c r="X397" i="5"/>
  <c r="U397" i="5"/>
  <c r="R397" i="5"/>
  <c r="O397" i="5"/>
  <c r="L397" i="5"/>
  <c r="I397" i="5"/>
  <c r="F397" i="5"/>
  <c r="C397" i="5"/>
  <c r="B397" i="5"/>
  <c r="AP396" i="5"/>
  <c r="AQ396" i="5" s="1"/>
  <c r="AM396" i="5"/>
  <c r="AL396" i="5"/>
  <c r="AK396" i="5"/>
  <c r="AJ396" i="5"/>
  <c r="AG396" i="5"/>
  <c r="AD396" i="5"/>
  <c r="AA396" i="5"/>
  <c r="X396" i="5"/>
  <c r="U396" i="5"/>
  <c r="R396" i="5"/>
  <c r="O396" i="5"/>
  <c r="L396" i="5"/>
  <c r="I396" i="5"/>
  <c r="F396" i="5"/>
  <c r="C396" i="5"/>
  <c r="B396" i="5"/>
  <c r="AP395" i="5"/>
  <c r="AQ395" i="5" s="1"/>
  <c r="AM395" i="5"/>
  <c r="AL395" i="5"/>
  <c r="AK395" i="5"/>
  <c r="AJ395" i="5"/>
  <c r="AG395" i="5"/>
  <c r="AD395" i="5"/>
  <c r="AA395" i="5"/>
  <c r="X395" i="5"/>
  <c r="U395" i="5"/>
  <c r="R395" i="5"/>
  <c r="O395" i="5"/>
  <c r="L395" i="5"/>
  <c r="I395" i="5"/>
  <c r="F395" i="5"/>
  <c r="C395" i="5"/>
  <c r="B395" i="5"/>
  <c r="AP394" i="5"/>
  <c r="AQ394" i="5" s="1"/>
  <c r="AM394" i="5"/>
  <c r="AL394" i="5"/>
  <c r="AK394" i="5"/>
  <c r="AJ394" i="5"/>
  <c r="AG394" i="5"/>
  <c r="AD394" i="5"/>
  <c r="AA394" i="5"/>
  <c r="X394" i="5"/>
  <c r="U394" i="5"/>
  <c r="R394" i="5"/>
  <c r="O394" i="5"/>
  <c r="L394" i="5"/>
  <c r="I394" i="5"/>
  <c r="F394" i="5"/>
  <c r="C394" i="5"/>
  <c r="B394" i="5"/>
  <c r="AP393" i="5"/>
  <c r="AQ393" i="5" s="1"/>
  <c r="AM393" i="5"/>
  <c r="AL393" i="5"/>
  <c r="AK393" i="5"/>
  <c r="AJ393" i="5"/>
  <c r="AG393" i="5"/>
  <c r="AD393" i="5"/>
  <c r="AA393" i="5"/>
  <c r="X393" i="5"/>
  <c r="U393" i="5"/>
  <c r="R393" i="5"/>
  <c r="O393" i="5"/>
  <c r="L393" i="5"/>
  <c r="I393" i="5"/>
  <c r="F393" i="5"/>
  <c r="C393" i="5"/>
  <c r="B393" i="5"/>
  <c r="AP392" i="5"/>
  <c r="AQ392" i="5" s="1"/>
  <c r="AM392" i="5"/>
  <c r="AL392" i="5"/>
  <c r="AK392" i="5"/>
  <c r="AJ392" i="5"/>
  <c r="AG392" i="5"/>
  <c r="AD392" i="5"/>
  <c r="AA392" i="5"/>
  <c r="X392" i="5"/>
  <c r="U392" i="5"/>
  <c r="R392" i="5"/>
  <c r="O392" i="5"/>
  <c r="L392" i="5"/>
  <c r="I392" i="5"/>
  <c r="F392" i="5"/>
  <c r="C392" i="5"/>
  <c r="B392" i="5"/>
  <c r="AP391" i="5"/>
  <c r="AQ391" i="5" s="1"/>
  <c r="AM391" i="5"/>
  <c r="AL391" i="5"/>
  <c r="AK391" i="5"/>
  <c r="AJ391" i="5"/>
  <c r="AG391" i="5"/>
  <c r="AD391" i="5"/>
  <c r="AA391" i="5"/>
  <c r="X391" i="5"/>
  <c r="U391" i="5"/>
  <c r="R391" i="5"/>
  <c r="O391" i="5"/>
  <c r="L391" i="5"/>
  <c r="I391" i="5"/>
  <c r="F391" i="5"/>
  <c r="C391" i="5"/>
  <c r="B391" i="5"/>
  <c r="AP390" i="5"/>
  <c r="AQ390" i="5" s="1"/>
  <c r="AM390" i="5"/>
  <c r="AL390" i="5"/>
  <c r="AK390" i="5"/>
  <c r="AJ390" i="5"/>
  <c r="AG390" i="5"/>
  <c r="AD390" i="5"/>
  <c r="AA390" i="5"/>
  <c r="X390" i="5"/>
  <c r="U390" i="5"/>
  <c r="R390" i="5"/>
  <c r="O390" i="5"/>
  <c r="L390" i="5"/>
  <c r="I390" i="5"/>
  <c r="F390" i="5"/>
  <c r="C390" i="5"/>
  <c r="B390" i="5"/>
  <c r="AP389" i="5"/>
  <c r="AQ389" i="5" s="1"/>
  <c r="AM389" i="5"/>
  <c r="AL389" i="5"/>
  <c r="AK389" i="5"/>
  <c r="AJ389" i="5"/>
  <c r="AG389" i="5"/>
  <c r="AD389" i="5"/>
  <c r="AA389" i="5"/>
  <c r="X389" i="5"/>
  <c r="U389" i="5"/>
  <c r="R389" i="5"/>
  <c r="O389" i="5"/>
  <c r="L389" i="5"/>
  <c r="I389" i="5"/>
  <c r="F389" i="5"/>
  <c r="C389" i="5"/>
  <c r="B389" i="5"/>
  <c r="AP388" i="5"/>
  <c r="AQ388" i="5" s="1"/>
  <c r="AM388" i="5"/>
  <c r="AL388" i="5"/>
  <c r="AK388" i="5"/>
  <c r="AJ388" i="5"/>
  <c r="AG388" i="5"/>
  <c r="AD388" i="5"/>
  <c r="AA388" i="5"/>
  <c r="X388" i="5"/>
  <c r="U388" i="5"/>
  <c r="R388" i="5"/>
  <c r="O388" i="5"/>
  <c r="L388" i="5"/>
  <c r="I388" i="5"/>
  <c r="F388" i="5"/>
  <c r="C388" i="5"/>
  <c r="B388" i="5"/>
  <c r="AP387" i="5"/>
  <c r="AQ387" i="5" s="1"/>
  <c r="AM387" i="5"/>
  <c r="AL387" i="5"/>
  <c r="AK387" i="5"/>
  <c r="AJ387" i="5"/>
  <c r="AG387" i="5"/>
  <c r="AD387" i="5"/>
  <c r="AA387" i="5"/>
  <c r="X387" i="5"/>
  <c r="U387" i="5"/>
  <c r="R387" i="5"/>
  <c r="O387" i="5"/>
  <c r="L387" i="5"/>
  <c r="I387" i="5"/>
  <c r="F387" i="5"/>
  <c r="C387" i="5"/>
  <c r="B387" i="5"/>
  <c r="AP386" i="5"/>
  <c r="AQ386" i="5" s="1"/>
  <c r="AM386" i="5"/>
  <c r="AL386" i="5"/>
  <c r="AK386" i="5"/>
  <c r="AJ386" i="5"/>
  <c r="AG386" i="5"/>
  <c r="AD386" i="5"/>
  <c r="AA386" i="5"/>
  <c r="X386" i="5"/>
  <c r="U386" i="5"/>
  <c r="R386" i="5"/>
  <c r="O386" i="5"/>
  <c r="L386" i="5"/>
  <c r="I386" i="5"/>
  <c r="F386" i="5"/>
  <c r="C386" i="5"/>
  <c r="B386" i="5"/>
  <c r="AP385" i="5"/>
  <c r="AQ385" i="5" s="1"/>
  <c r="AM385" i="5"/>
  <c r="AL385" i="5"/>
  <c r="AK385" i="5"/>
  <c r="AJ385" i="5"/>
  <c r="AG385" i="5"/>
  <c r="AD385" i="5"/>
  <c r="AA385" i="5"/>
  <c r="X385" i="5"/>
  <c r="U385" i="5"/>
  <c r="R385" i="5"/>
  <c r="O385" i="5"/>
  <c r="L385" i="5"/>
  <c r="I385" i="5"/>
  <c r="F385" i="5"/>
  <c r="C385" i="5"/>
  <c r="B385" i="5"/>
  <c r="AP384" i="5"/>
  <c r="AQ384" i="5" s="1"/>
  <c r="AM384" i="5"/>
  <c r="AL384" i="5"/>
  <c r="AK384" i="5"/>
  <c r="AJ384" i="5"/>
  <c r="AG384" i="5"/>
  <c r="AD384" i="5"/>
  <c r="AA384" i="5"/>
  <c r="X384" i="5"/>
  <c r="U384" i="5"/>
  <c r="R384" i="5"/>
  <c r="O384" i="5"/>
  <c r="L384" i="5"/>
  <c r="I384" i="5"/>
  <c r="F384" i="5"/>
  <c r="C384" i="5"/>
  <c r="B384" i="5"/>
  <c r="AP383" i="5"/>
  <c r="AQ383" i="5" s="1"/>
  <c r="AM383" i="5"/>
  <c r="AL383" i="5"/>
  <c r="AK383" i="5"/>
  <c r="AJ383" i="5"/>
  <c r="AG383" i="5"/>
  <c r="AD383" i="5"/>
  <c r="AA383" i="5"/>
  <c r="X383" i="5"/>
  <c r="U383" i="5"/>
  <c r="R383" i="5"/>
  <c r="O383" i="5"/>
  <c r="L383" i="5"/>
  <c r="I383" i="5"/>
  <c r="F383" i="5"/>
  <c r="C383" i="5"/>
  <c r="B383" i="5"/>
  <c r="AP382" i="5"/>
  <c r="AQ382" i="5" s="1"/>
  <c r="AM382" i="5"/>
  <c r="AL382" i="5"/>
  <c r="AK382" i="5"/>
  <c r="AJ382" i="5"/>
  <c r="AG382" i="5"/>
  <c r="AD382" i="5"/>
  <c r="AA382" i="5"/>
  <c r="X382" i="5"/>
  <c r="U382" i="5"/>
  <c r="R382" i="5"/>
  <c r="O382" i="5"/>
  <c r="L382" i="5"/>
  <c r="I382" i="5"/>
  <c r="F382" i="5"/>
  <c r="C382" i="5"/>
  <c r="B382" i="5"/>
  <c r="AP381" i="5"/>
  <c r="AQ381" i="5" s="1"/>
  <c r="AM381" i="5"/>
  <c r="AL381" i="5"/>
  <c r="AK381" i="5"/>
  <c r="AJ381" i="5"/>
  <c r="AG381" i="5"/>
  <c r="AD381" i="5"/>
  <c r="AA381" i="5"/>
  <c r="X381" i="5"/>
  <c r="U381" i="5"/>
  <c r="R381" i="5"/>
  <c r="O381" i="5"/>
  <c r="L381" i="5"/>
  <c r="I381" i="5"/>
  <c r="F381" i="5"/>
  <c r="C381" i="5"/>
  <c r="B381" i="5"/>
  <c r="AP380" i="5"/>
  <c r="AQ380" i="5" s="1"/>
  <c r="AM380" i="5"/>
  <c r="AL380" i="5"/>
  <c r="AK380" i="5"/>
  <c r="AJ380" i="5"/>
  <c r="AG380" i="5"/>
  <c r="AD380" i="5"/>
  <c r="AA380" i="5"/>
  <c r="X380" i="5"/>
  <c r="U380" i="5"/>
  <c r="R380" i="5"/>
  <c r="O380" i="5"/>
  <c r="L380" i="5"/>
  <c r="I380" i="5"/>
  <c r="F380" i="5"/>
  <c r="C380" i="5"/>
  <c r="B380" i="5"/>
  <c r="AP379" i="5"/>
  <c r="AQ379" i="5" s="1"/>
  <c r="AM379" i="5"/>
  <c r="AL379" i="5"/>
  <c r="AK379" i="5"/>
  <c r="AJ379" i="5"/>
  <c r="AG379" i="5"/>
  <c r="AD379" i="5"/>
  <c r="AA379" i="5"/>
  <c r="X379" i="5"/>
  <c r="U379" i="5"/>
  <c r="R379" i="5"/>
  <c r="O379" i="5"/>
  <c r="L379" i="5"/>
  <c r="I379" i="5"/>
  <c r="F379" i="5"/>
  <c r="C379" i="5"/>
  <c r="B379" i="5"/>
  <c r="AP378" i="5"/>
  <c r="AQ378" i="5" s="1"/>
  <c r="AM378" i="5"/>
  <c r="AL378" i="5"/>
  <c r="AK378" i="5"/>
  <c r="AJ378" i="5"/>
  <c r="AG378" i="5"/>
  <c r="AD378" i="5"/>
  <c r="AA378" i="5"/>
  <c r="X378" i="5"/>
  <c r="U378" i="5"/>
  <c r="R378" i="5"/>
  <c r="O378" i="5"/>
  <c r="L378" i="5"/>
  <c r="I378" i="5"/>
  <c r="F378" i="5"/>
  <c r="C378" i="5"/>
  <c r="B378" i="5"/>
  <c r="AP377" i="5"/>
  <c r="AQ377" i="5" s="1"/>
  <c r="AM377" i="5"/>
  <c r="AL377" i="5"/>
  <c r="AK377" i="5"/>
  <c r="AJ377" i="5"/>
  <c r="AG377" i="5"/>
  <c r="AD377" i="5"/>
  <c r="AA377" i="5"/>
  <c r="X377" i="5"/>
  <c r="U377" i="5"/>
  <c r="R377" i="5"/>
  <c r="O377" i="5"/>
  <c r="L377" i="5"/>
  <c r="I377" i="5"/>
  <c r="F377" i="5"/>
  <c r="C377" i="5"/>
  <c r="B377" i="5"/>
  <c r="AP376" i="5"/>
  <c r="AQ376" i="5" s="1"/>
  <c r="AM376" i="5"/>
  <c r="AL376" i="5"/>
  <c r="AK376" i="5"/>
  <c r="AJ376" i="5"/>
  <c r="AG376" i="5"/>
  <c r="AD376" i="5"/>
  <c r="AA376" i="5"/>
  <c r="X376" i="5"/>
  <c r="U376" i="5"/>
  <c r="R376" i="5"/>
  <c r="O376" i="5"/>
  <c r="L376" i="5"/>
  <c r="I376" i="5"/>
  <c r="F376" i="5"/>
  <c r="C376" i="5"/>
  <c r="B376" i="5"/>
  <c r="AP375" i="5"/>
  <c r="AQ375" i="5" s="1"/>
  <c r="AM375" i="5"/>
  <c r="AL375" i="5"/>
  <c r="AK375" i="5"/>
  <c r="AJ375" i="5"/>
  <c r="AG375" i="5"/>
  <c r="AD375" i="5"/>
  <c r="AA375" i="5"/>
  <c r="X375" i="5"/>
  <c r="U375" i="5"/>
  <c r="R375" i="5"/>
  <c r="O375" i="5"/>
  <c r="L375" i="5"/>
  <c r="I375" i="5"/>
  <c r="F375" i="5"/>
  <c r="C375" i="5"/>
  <c r="B375" i="5"/>
  <c r="AP374" i="5"/>
  <c r="AQ374" i="5" s="1"/>
  <c r="AM374" i="5"/>
  <c r="AL374" i="5"/>
  <c r="AK374" i="5"/>
  <c r="AJ374" i="5"/>
  <c r="AG374" i="5"/>
  <c r="AD374" i="5"/>
  <c r="AA374" i="5"/>
  <c r="X374" i="5"/>
  <c r="U374" i="5"/>
  <c r="R374" i="5"/>
  <c r="O374" i="5"/>
  <c r="L374" i="5"/>
  <c r="I374" i="5"/>
  <c r="F374" i="5"/>
  <c r="C374" i="5"/>
  <c r="B374" i="5"/>
  <c r="AP373" i="5"/>
  <c r="AQ373" i="5" s="1"/>
  <c r="AM373" i="5"/>
  <c r="AL373" i="5"/>
  <c r="AK373" i="5"/>
  <c r="AJ373" i="5"/>
  <c r="AG373" i="5"/>
  <c r="AD373" i="5"/>
  <c r="AA373" i="5"/>
  <c r="X373" i="5"/>
  <c r="U373" i="5"/>
  <c r="R373" i="5"/>
  <c r="O373" i="5"/>
  <c r="L373" i="5"/>
  <c r="I373" i="5"/>
  <c r="F373" i="5"/>
  <c r="C373" i="5"/>
  <c r="B373" i="5"/>
  <c r="AP372" i="5"/>
  <c r="AQ372" i="5" s="1"/>
  <c r="AM372" i="5"/>
  <c r="AL372" i="5"/>
  <c r="AK372" i="5"/>
  <c r="AJ372" i="5"/>
  <c r="AG372" i="5"/>
  <c r="AD372" i="5"/>
  <c r="AA372" i="5"/>
  <c r="X372" i="5"/>
  <c r="U372" i="5"/>
  <c r="R372" i="5"/>
  <c r="O372" i="5"/>
  <c r="L372" i="5"/>
  <c r="I372" i="5"/>
  <c r="F372" i="5"/>
  <c r="C372" i="5"/>
  <c r="B372" i="5"/>
  <c r="AP371" i="5"/>
  <c r="AQ371" i="5" s="1"/>
  <c r="AM371" i="5"/>
  <c r="AL371" i="5"/>
  <c r="AK371" i="5"/>
  <c r="AJ371" i="5"/>
  <c r="AG371" i="5"/>
  <c r="AD371" i="5"/>
  <c r="AA371" i="5"/>
  <c r="X371" i="5"/>
  <c r="U371" i="5"/>
  <c r="R371" i="5"/>
  <c r="O371" i="5"/>
  <c r="L371" i="5"/>
  <c r="I371" i="5"/>
  <c r="F371" i="5"/>
  <c r="C371" i="5"/>
  <c r="B371" i="5"/>
  <c r="AP370" i="5"/>
  <c r="AQ370" i="5" s="1"/>
  <c r="AM370" i="5"/>
  <c r="AL370" i="5"/>
  <c r="AK370" i="5"/>
  <c r="AJ370" i="5"/>
  <c r="AG370" i="5"/>
  <c r="AD370" i="5"/>
  <c r="AA370" i="5"/>
  <c r="X370" i="5"/>
  <c r="U370" i="5"/>
  <c r="R370" i="5"/>
  <c r="O370" i="5"/>
  <c r="L370" i="5"/>
  <c r="I370" i="5"/>
  <c r="F370" i="5"/>
  <c r="C370" i="5"/>
  <c r="B370" i="5"/>
  <c r="AP369" i="5"/>
  <c r="AQ369" i="5" s="1"/>
  <c r="AM369" i="5"/>
  <c r="AL369" i="5"/>
  <c r="AK369" i="5"/>
  <c r="AJ369" i="5"/>
  <c r="AG369" i="5"/>
  <c r="AD369" i="5"/>
  <c r="AA369" i="5"/>
  <c r="X369" i="5"/>
  <c r="U369" i="5"/>
  <c r="R369" i="5"/>
  <c r="O369" i="5"/>
  <c r="L369" i="5"/>
  <c r="I369" i="5"/>
  <c r="F369" i="5"/>
  <c r="C369" i="5"/>
  <c r="B369" i="5"/>
  <c r="AP368" i="5"/>
  <c r="AQ368" i="5" s="1"/>
  <c r="AM368" i="5"/>
  <c r="AL368" i="5"/>
  <c r="AK368" i="5"/>
  <c r="AJ368" i="5"/>
  <c r="AG368" i="5"/>
  <c r="AD368" i="5"/>
  <c r="AA368" i="5"/>
  <c r="X368" i="5"/>
  <c r="U368" i="5"/>
  <c r="R368" i="5"/>
  <c r="O368" i="5"/>
  <c r="L368" i="5"/>
  <c r="I368" i="5"/>
  <c r="F368" i="5"/>
  <c r="C368" i="5"/>
  <c r="B368" i="5"/>
  <c r="AP367" i="5"/>
  <c r="AQ367" i="5" s="1"/>
  <c r="AM367" i="5"/>
  <c r="AL367" i="5"/>
  <c r="AK367" i="5"/>
  <c r="AJ367" i="5"/>
  <c r="AG367" i="5"/>
  <c r="AD367" i="5"/>
  <c r="AA367" i="5"/>
  <c r="X367" i="5"/>
  <c r="U367" i="5"/>
  <c r="R367" i="5"/>
  <c r="O367" i="5"/>
  <c r="L367" i="5"/>
  <c r="I367" i="5"/>
  <c r="F367" i="5"/>
  <c r="C367" i="5"/>
  <c r="B367" i="5"/>
  <c r="AP366" i="5"/>
  <c r="AQ366" i="5" s="1"/>
  <c r="AM366" i="5"/>
  <c r="AL366" i="5"/>
  <c r="AK366" i="5"/>
  <c r="AJ366" i="5"/>
  <c r="AG366" i="5"/>
  <c r="AD366" i="5"/>
  <c r="AA366" i="5"/>
  <c r="X366" i="5"/>
  <c r="U366" i="5"/>
  <c r="R366" i="5"/>
  <c r="O366" i="5"/>
  <c r="L366" i="5"/>
  <c r="I366" i="5"/>
  <c r="F366" i="5"/>
  <c r="C366" i="5"/>
  <c r="B366" i="5"/>
  <c r="AP365" i="5"/>
  <c r="AQ365" i="5" s="1"/>
  <c r="AM365" i="5"/>
  <c r="AL365" i="5"/>
  <c r="AK365" i="5"/>
  <c r="AJ365" i="5"/>
  <c r="AG365" i="5"/>
  <c r="AD365" i="5"/>
  <c r="AA365" i="5"/>
  <c r="X365" i="5"/>
  <c r="U365" i="5"/>
  <c r="R365" i="5"/>
  <c r="O365" i="5"/>
  <c r="L365" i="5"/>
  <c r="I365" i="5"/>
  <c r="F365" i="5"/>
  <c r="C365" i="5"/>
  <c r="B365" i="5"/>
  <c r="AP364" i="5"/>
  <c r="AQ364" i="5" s="1"/>
  <c r="AM364" i="5"/>
  <c r="AL364" i="5"/>
  <c r="AK364" i="5"/>
  <c r="AJ364" i="5"/>
  <c r="AG364" i="5"/>
  <c r="AD364" i="5"/>
  <c r="AA364" i="5"/>
  <c r="X364" i="5"/>
  <c r="U364" i="5"/>
  <c r="R364" i="5"/>
  <c r="O364" i="5"/>
  <c r="L364" i="5"/>
  <c r="I364" i="5"/>
  <c r="F364" i="5"/>
  <c r="C364" i="5"/>
  <c r="B364" i="5"/>
  <c r="AP363" i="5"/>
  <c r="AQ363" i="5" s="1"/>
  <c r="AM363" i="5"/>
  <c r="AL363" i="5"/>
  <c r="AK363" i="5"/>
  <c r="AJ363" i="5"/>
  <c r="AG363" i="5"/>
  <c r="AD363" i="5"/>
  <c r="AA363" i="5"/>
  <c r="X363" i="5"/>
  <c r="U363" i="5"/>
  <c r="R363" i="5"/>
  <c r="O363" i="5"/>
  <c r="L363" i="5"/>
  <c r="I363" i="5"/>
  <c r="F363" i="5"/>
  <c r="C363" i="5"/>
  <c r="B363" i="5"/>
  <c r="AP362" i="5"/>
  <c r="AQ362" i="5" s="1"/>
  <c r="AM362" i="5"/>
  <c r="AL362" i="5"/>
  <c r="AK362" i="5"/>
  <c r="AJ362" i="5"/>
  <c r="AG362" i="5"/>
  <c r="AD362" i="5"/>
  <c r="AA362" i="5"/>
  <c r="X362" i="5"/>
  <c r="U362" i="5"/>
  <c r="R362" i="5"/>
  <c r="O362" i="5"/>
  <c r="L362" i="5"/>
  <c r="I362" i="5"/>
  <c r="F362" i="5"/>
  <c r="C362" i="5"/>
  <c r="B362" i="5"/>
  <c r="AP361" i="5"/>
  <c r="AQ361" i="5" s="1"/>
  <c r="AM361" i="5"/>
  <c r="AL361" i="5"/>
  <c r="AK361" i="5"/>
  <c r="AJ361" i="5"/>
  <c r="AG361" i="5"/>
  <c r="AD361" i="5"/>
  <c r="AA361" i="5"/>
  <c r="X361" i="5"/>
  <c r="U361" i="5"/>
  <c r="R361" i="5"/>
  <c r="O361" i="5"/>
  <c r="L361" i="5"/>
  <c r="I361" i="5"/>
  <c r="F361" i="5"/>
  <c r="C361" i="5"/>
  <c r="B361" i="5"/>
  <c r="AP360" i="5"/>
  <c r="AQ360" i="5" s="1"/>
  <c r="AM360" i="5"/>
  <c r="AL360" i="5"/>
  <c r="AK360" i="5"/>
  <c r="AJ360" i="5"/>
  <c r="AG360" i="5"/>
  <c r="AD360" i="5"/>
  <c r="AA360" i="5"/>
  <c r="X360" i="5"/>
  <c r="U360" i="5"/>
  <c r="R360" i="5"/>
  <c r="O360" i="5"/>
  <c r="L360" i="5"/>
  <c r="I360" i="5"/>
  <c r="F360" i="5"/>
  <c r="C360" i="5"/>
  <c r="B360" i="5"/>
  <c r="AP359" i="5"/>
  <c r="AQ359" i="5" s="1"/>
  <c r="AM359" i="5"/>
  <c r="AL359" i="5"/>
  <c r="AK359" i="5"/>
  <c r="AJ359" i="5"/>
  <c r="AG359" i="5"/>
  <c r="AD359" i="5"/>
  <c r="AA359" i="5"/>
  <c r="X359" i="5"/>
  <c r="U359" i="5"/>
  <c r="R359" i="5"/>
  <c r="O359" i="5"/>
  <c r="L359" i="5"/>
  <c r="I359" i="5"/>
  <c r="F359" i="5"/>
  <c r="C359" i="5"/>
  <c r="B359" i="5"/>
  <c r="AP358" i="5"/>
  <c r="AQ358" i="5" s="1"/>
  <c r="AM358" i="5"/>
  <c r="AL358" i="5"/>
  <c r="AK358" i="5"/>
  <c r="AJ358" i="5"/>
  <c r="AG358" i="5"/>
  <c r="AD358" i="5"/>
  <c r="AA358" i="5"/>
  <c r="X358" i="5"/>
  <c r="U358" i="5"/>
  <c r="R358" i="5"/>
  <c r="O358" i="5"/>
  <c r="L358" i="5"/>
  <c r="I358" i="5"/>
  <c r="F358" i="5"/>
  <c r="C358" i="5"/>
  <c r="B358" i="5"/>
  <c r="AP357" i="5"/>
  <c r="AQ357" i="5" s="1"/>
  <c r="AM357" i="5"/>
  <c r="AL357" i="5"/>
  <c r="AK357" i="5"/>
  <c r="AJ357" i="5"/>
  <c r="AG357" i="5"/>
  <c r="AD357" i="5"/>
  <c r="AA357" i="5"/>
  <c r="X357" i="5"/>
  <c r="U357" i="5"/>
  <c r="R357" i="5"/>
  <c r="O357" i="5"/>
  <c r="L357" i="5"/>
  <c r="I357" i="5"/>
  <c r="F357" i="5"/>
  <c r="C357" i="5"/>
  <c r="B357" i="5"/>
  <c r="AP356" i="5"/>
  <c r="AQ356" i="5" s="1"/>
  <c r="AM356" i="5"/>
  <c r="AL356" i="5"/>
  <c r="AK356" i="5"/>
  <c r="AJ356" i="5"/>
  <c r="AG356" i="5"/>
  <c r="AD356" i="5"/>
  <c r="AA356" i="5"/>
  <c r="X356" i="5"/>
  <c r="U356" i="5"/>
  <c r="R356" i="5"/>
  <c r="O356" i="5"/>
  <c r="L356" i="5"/>
  <c r="I356" i="5"/>
  <c r="F356" i="5"/>
  <c r="C356" i="5"/>
  <c r="B356" i="5"/>
  <c r="AP355" i="5"/>
  <c r="AQ355" i="5" s="1"/>
  <c r="AM355" i="5"/>
  <c r="AL355" i="5"/>
  <c r="AK355" i="5"/>
  <c r="AJ355" i="5"/>
  <c r="AG355" i="5"/>
  <c r="AD355" i="5"/>
  <c r="AA355" i="5"/>
  <c r="X355" i="5"/>
  <c r="U355" i="5"/>
  <c r="R355" i="5"/>
  <c r="O355" i="5"/>
  <c r="L355" i="5"/>
  <c r="I355" i="5"/>
  <c r="F355" i="5"/>
  <c r="C355" i="5"/>
  <c r="B355" i="5"/>
  <c r="AP354" i="5"/>
  <c r="AQ354" i="5" s="1"/>
  <c r="AM354" i="5"/>
  <c r="AL354" i="5"/>
  <c r="AK354" i="5"/>
  <c r="AJ354" i="5"/>
  <c r="AG354" i="5"/>
  <c r="AD354" i="5"/>
  <c r="AA354" i="5"/>
  <c r="X354" i="5"/>
  <c r="U354" i="5"/>
  <c r="R354" i="5"/>
  <c r="O354" i="5"/>
  <c r="L354" i="5"/>
  <c r="I354" i="5"/>
  <c r="F354" i="5"/>
  <c r="C354" i="5"/>
  <c r="B354" i="5"/>
  <c r="AP353" i="5"/>
  <c r="AQ353" i="5" s="1"/>
  <c r="AM353" i="5"/>
  <c r="AL353" i="5"/>
  <c r="AK353" i="5"/>
  <c r="AJ353" i="5"/>
  <c r="AG353" i="5"/>
  <c r="AD353" i="5"/>
  <c r="AA353" i="5"/>
  <c r="X353" i="5"/>
  <c r="U353" i="5"/>
  <c r="R353" i="5"/>
  <c r="O353" i="5"/>
  <c r="L353" i="5"/>
  <c r="I353" i="5"/>
  <c r="F353" i="5"/>
  <c r="C353" i="5"/>
  <c r="B353" i="5"/>
  <c r="AP352" i="5"/>
  <c r="AQ352" i="5" s="1"/>
  <c r="AM352" i="5"/>
  <c r="AL352" i="5"/>
  <c r="AK352" i="5"/>
  <c r="AJ352" i="5"/>
  <c r="AG352" i="5"/>
  <c r="AD352" i="5"/>
  <c r="AA352" i="5"/>
  <c r="X352" i="5"/>
  <c r="U352" i="5"/>
  <c r="R352" i="5"/>
  <c r="O352" i="5"/>
  <c r="L352" i="5"/>
  <c r="I352" i="5"/>
  <c r="F352" i="5"/>
  <c r="C352" i="5"/>
  <c r="B352" i="5"/>
  <c r="AP351" i="5"/>
  <c r="AQ351" i="5" s="1"/>
  <c r="AM351" i="5"/>
  <c r="AL351" i="5"/>
  <c r="AK351" i="5"/>
  <c r="AJ351" i="5"/>
  <c r="AG351" i="5"/>
  <c r="AD351" i="5"/>
  <c r="AA351" i="5"/>
  <c r="X351" i="5"/>
  <c r="U351" i="5"/>
  <c r="R351" i="5"/>
  <c r="O351" i="5"/>
  <c r="L351" i="5"/>
  <c r="I351" i="5"/>
  <c r="F351" i="5"/>
  <c r="C351" i="5"/>
  <c r="B351" i="5"/>
  <c r="AP350" i="5"/>
  <c r="AQ350" i="5" s="1"/>
  <c r="AM350" i="5"/>
  <c r="AL350" i="5"/>
  <c r="AK350" i="5"/>
  <c r="AJ350" i="5"/>
  <c r="AG350" i="5"/>
  <c r="AD350" i="5"/>
  <c r="AA350" i="5"/>
  <c r="X350" i="5"/>
  <c r="U350" i="5"/>
  <c r="R350" i="5"/>
  <c r="O350" i="5"/>
  <c r="L350" i="5"/>
  <c r="I350" i="5"/>
  <c r="F350" i="5"/>
  <c r="C350" i="5"/>
  <c r="B350" i="5"/>
  <c r="AP349" i="5"/>
  <c r="AQ349" i="5" s="1"/>
  <c r="AM349" i="5"/>
  <c r="AL349" i="5"/>
  <c r="AK349" i="5"/>
  <c r="AJ349" i="5"/>
  <c r="AG349" i="5"/>
  <c r="AD349" i="5"/>
  <c r="AA349" i="5"/>
  <c r="X349" i="5"/>
  <c r="U349" i="5"/>
  <c r="R349" i="5"/>
  <c r="O349" i="5"/>
  <c r="L349" i="5"/>
  <c r="I349" i="5"/>
  <c r="F349" i="5"/>
  <c r="C349" i="5"/>
  <c r="B349" i="5"/>
  <c r="AP348" i="5"/>
  <c r="AQ348" i="5" s="1"/>
  <c r="AM348" i="5"/>
  <c r="AL348" i="5"/>
  <c r="AK348" i="5"/>
  <c r="AJ348" i="5"/>
  <c r="AG348" i="5"/>
  <c r="AD348" i="5"/>
  <c r="AA348" i="5"/>
  <c r="X348" i="5"/>
  <c r="U348" i="5"/>
  <c r="R348" i="5"/>
  <c r="O348" i="5"/>
  <c r="L348" i="5"/>
  <c r="I348" i="5"/>
  <c r="F348" i="5"/>
  <c r="C348" i="5"/>
  <c r="B348" i="5"/>
  <c r="AP347" i="5"/>
  <c r="AQ347" i="5" s="1"/>
  <c r="AM347" i="5"/>
  <c r="AL347" i="5"/>
  <c r="AK347" i="5"/>
  <c r="AJ347" i="5"/>
  <c r="AG347" i="5"/>
  <c r="AD347" i="5"/>
  <c r="AA347" i="5"/>
  <c r="X347" i="5"/>
  <c r="U347" i="5"/>
  <c r="R347" i="5"/>
  <c r="O347" i="5"/>
  <c r="L347" i="5"/>
  <c r="I347" i="5"/>
  <c r="F347" i="5"/>
  <c r="C347" i="5"/>
  <c r="B347" i="5"/>
  <c r="AP346" i="5"/>
  <c r="AQ346" i="5" s="1"/>
  <c r="AM346" i="5"/>
  <c r="AL346" i="5"/>
  <c r="AK346" i="5"/>
  <c r="AJ346" i="5"/>
  <c r="AG346" i="5"/>
  <c r="AD346" i="5"/>
  <c r="AA346" i="5"/>
  <c r="X346" i="5"/>
  <c r="U346" i="5"/>
  <c r="R346" i="5"/>
  <c r="O346" i="5"/>
  <c r="L346" i="5"/>
  <c r="I346" i="5"/>
  <c r="F346" i="5"/>
  <c r="C346" i="5"/>
  <c r="B346" i="5"/>
  <c r="AP345" i="5"/>
  <c r="AQ345" i="5" s="1"/>
  <c r="AM345" i="5"/>
  <c r="AL345" i="5"/>
  <c r="AK345" i="5"/>
  <c r="AJ345" i="5"/>
  <c r="AG345" i="5"/>
  <c r="AD345" i="5"/>
  <c r="AA345" i="5"/>
  <c r="X345" i="5"/>
  <c r="U345" i="5"/>
  <c r="R345" i="5"/>
  <c r="O345" i="5"/>
  <c r="L345" i="5"/>
  <c r="I345" i="5"/>
  <c r="F345" i="5"/>
  <c r="C345" i="5"/>
  <c r="B345" i="5"/>
  <c r="AP344" i="5"/>
  <c r="AQ344" i="5" s="1"/>
  <c r="AM344" i="5"/>
  <c r="AL344" i="5"/>
  <c r="AK344" i="5"/>
  <c r="AJ344" i="5"/>
  <c r="AG344" i="5"/>
  <c r="AD344" i="5"/>
  <c r="AA344" i="5"/>
  <c r="X344" i="5"/>
  <c r="U344" i="5"/>
  <c r="R344" i="5"/>
  <c r="O344" i="5"/>
  <c r="L344" i="5"/>
  <c r="I344" i="5"/>
  <c r="F344" i="5"/>
  <c r="C344" i="5"/>
  <c r="B344" i="5"/>
  <c r="AP343" i="5"/>
  <c r="AQ343" i="5" s="1"/>
  <c r="AM343" i="5"/>
  <c r="AL343" i="5"/>
  <c r="AK343" i="5"/>
  <c r="AJ343" i="5"/>
  <c r="AG343" i="5"/>
  <c r="AD343" i="5"/>
  <c r="AA343" i="5"/>
  <c r="X343" i="5"/>
  <c r="U343" i="5"/>
  <c r="R343" i="5"/>
  <c r="O343" i="5"/>
  <c r="L343" i="5"/>
  <c r="I343" i="5"/>
  <c r="F343" i="5"/>
  <c r="C343" i="5"/>
  <c r="B343" i="5"/>
  <c r="AP342" i="5"/>
  <c r="AQ342" i="5" s="1"/>
  <c r="AM342" i="5"/>
  <c r="AL342" i="5"/>
  <c r="AK342" i="5"/>
  <c r="AJ342" i="5"/>
  <c r="AG342" i="5"/>
  <c r="AD342" i="5"/>
  <c r="AA342" i="5"/>
  <c r="X342" i="5"/>
  <c r="U342" i="5"/>
  <c r="R342" i="5"/>
  <c r="O342" i="5"/>
  <c r="L342" i="5"/>
  <c r="I342" i="5"/>
  <c r="F342" i="5"/>
  <c r="C342" i="5"/>
  <c r="B342" i="5"/>
  <c r="AP341" i="5"/>
  <c r="AQ341" i="5" s="1"/>
  <c r="AM341" i="5"/>
  <c r="AL341" i="5"/>
  <c r="AK341" i="5"/>
  <c r="AJ341" i="5"/>
  <c r="AG341" i="5"/>
  <c r="AD341" i="5"/>
  <c r="AA341" i="5"/>
  <c r="X341" i="5"/>
  <c r="U341" i="5"/>
  <c r="R341" i="5"/>
  <c r="O341" i="5"/>
  <c r="L341" i="5"/>
  <c r="I341" i="5"/>
  <c r="F341" i="5"/>
  <c r="C341" i="5"/>
  <c r="B341" i="5"/>
  <c r="AP340" i="5"/>
  <c r="AQ340" i="5" s="1"/>
  <c r="AM340" i="5"/>
  <c r="AL340" i="5"/>
  <c r="AK340" i="5"/>
  <c r="AJ340" i="5"/>
  <c r="AG340" i="5"/>
  <c r="AD340" i="5"/>
  <c r="AA340" i="5"/>
  <c r="X340" i="5"/>
  <c r="U340" i="5"/>
  <c r="R340" i="5"/>
  <c r="O340" i="5"/>
  <c r="L340" i="5"/>
  <c r="I340" i="5"/>
  <c r="F340" i="5"/>
  <c r="C340" i="5"/>
  <c r="B340" i="5"/>
  <c r="AP339" i="5"/>
  <c r="AQ339" i="5" s="1"/>
  <c r="AM339" i="5"/>
  <c r="AL339" i="5"/>
  <c r="AK339" i="5"/>
  <c r="AJ339" i="5"/>
  <c r="AG339" i="5"/>
  <c r="AD339" i="5"/>
  <c r="AA339" i="5"/>
  <c r="X339" i="5"/>
  <c r="U339" i="5"/>
  <c r="R339" i="5"/>
  <c r="O339" i="5"/>
  <c r="L339" i="5"/>
  <c r="I339" i="5"/>
  <c r="F339" i="5"/>
  <c r="C339" i="5"/>
  <c r="B339" i="5"/>
  <c r="AP338" i="5"/>
  <c r="AQ338" i="5" s="1"/>
  <c r="AM338" i="5"/>
  <c r="AL338" i="5"/>
  <c r="AK338" i="5"/>
  <c r="AJ338" i="5"/>
  <c r="AG338" i="5"/>
  <c r="AD338" i="5"/>
  <c r="AA338" i="5"/>
  <c r="X338" i="5"/>
  <c r="U338" i="5"/>
  <c r="R338" i="5"/>
  <c r="O338" i="5"/>
  <c r="L338" i="5"/>
  <c r="I338" i="5"/>
  <c r="F338" i="5"/>
  <c r="C338" i="5"/>
  <c r="B338" i="5"/>
  <c r="AP337" i="5"/>
  <c r="AQ337" i="5" s="1"/>
  <c r="AM337" i="5"/>
  <c r="AL337" i="5"/>
  <c r="AK337" i="5"/>
  <c r="AJ337" i="5"/>
  <c r="AG337" i="5"/>
  <c r="AD337" i="5"/>
  <c r="AA337" i="5"/>
  <c r="X337" i="5"/>
  <c r="U337" i="5"/>
  <c r="R337" i="5"/>
  <c r="O337" i="5"/>
  <c r="L337" i="5"/>
  <c r="I337" i="5"/>
  <c r="F337" i="5"/>
  <c r="C337" i="5"/>
  <c r="B337" i="5"/>
  <c r="AP336" i="5"/>
  <c r="AQ336" i="5" s="1"/>
  <c r="AM336" i="5"/>
  <c r="AL336" i="5"/>
  <c r="AK336" i="5"/>
  <c r="AJ336" i="5"/>
  <c r="AG336" i="5"/>
  <c r="AD336" i="5"/>
  <c r="AA336" i="5"/>
  <c r="X336" i="5"/>
  <c r="U336" i="5"/>
  <c r="R336" i="5"/>
  <c r="O336" i="5"/>
  <c r="L336" i="5"/>
  <c r="I336" i="5"/>
  <c r="F336" i="5"/>
  <c r="C336" i="5"/>
  <c r="B336" i="5"/>
  <c r="AP335" i="5"/>
  <c r="AQ335" i="5" s="1"/>
  <c r="AM335" i="5"/>
  <c r="AL335" i="5"/>
  <c r="AK335" i="5"/>
  <c r="AJ335" i="5"/>
  <c r="AG335" i="5"/>
  <c r="AD335" i="5"/>
  <c r="AA335" i="5"/>
  <c r="X335" i="5"/>
  <c r="U335" i="5"/>
  <c r="R335" i="5"/>
  <c r="O335" i="5"/>
  <c r="L335" i="5"/>
  <c r="I335" i="5"/>
  <c r="F335" i="5"/>
  <c r="C335" i="5"/>
  <c r="B335" i="5"/>
  <c r="AP334" i="5"/>
  <c r="AQ334" i="5" s="1"/>
  <c r="AM334" i="5"/>
  <c r="AL334" i="5"/>
  <c r="AK334" i="5"/>
  <c r="AJ334" i="5"/>
  <c r="AG334" i="5"/>
  <c r="AD334" i="5"/>
  <c r="AA334" i="5"/>
  <c r="X334" i="5"/>
  <c r="U334" i="5"/>
  <c r="R334" i="5"/>
  <c r="O334" i="5"/>
  <c r="L334" i="5"/>
  <c r="I334" i="5"/>
  <c r="F334" i="5"/>
  <c r="C334" i="5"/>
  <c r="B334" i="5"/>
  <c r="AP333" i="5"/>
  <c r="AQ333" i="5" s="1"/>
  <c r="AM333" i="5"/>
  <c r="AL333" i="5"/>
  <c r="AK333" i="5"/>
  <c r="AJ333" i="5"/>
  <c r="AG333" i="5"/>
  <c r="AD333" i="5"/>
  <c r="AA333" i="5"/>
  <c r="X333" i="5"/>
  <c r="U333" i="5"/>
  <c r="R333" i="5"/>
  <c r="O333" i="5"/>
  <c r="L333" i="5"/>
  <c r="I333" i="5"/>
  <c r="F333" i="5"/>
  <c r="C333" i="5"/>
  <c r="B333" i="5"/>
  <c r="AP332" i="5"/>
  <c r="AQ332" i="5" s="1"/>
  <c r="AM332" i="5"/>
  <c r="AL332" i="5"/>
  <c r="AK332" i="5"/>
  <c r="AJ332" i="5"/>
  <c r="AG332" i="5"/>
  <c r="AD332" i="5"/>
  <c r="AA332" i="5"/>
  <c r="X332" i="5"/>
  <c r="U332" i="5"/>
  <c r="R332" i="5"/>
  <c r="O332" i="5"/>
  <c r="L332" i="5"/>
  <c r="I332" i="5"/>
  <c r="F332" i="5"/>
  <c r="C332" i="5"/>
  <c r="B332" i="5"/>
  <c r="AP331" i="5"/>
  <c r="AQ331" i="5" s="1"/>
  <c r="AM331" i="5"/>
  <c r="AL331" i="5"/>
  <c r="AK331" i="5"/>
  <c r="AJ331" i="5"/>
  <c r="AG331" i="5"/>
  <c r="AD331" i="5"/>
  <c r="AA331" i="5"/>
  <c r="X331" i="5"/>
  <c r="U331" i="5"/>
  <c r="R331" i="5"/>
  <c r="O331" i="5"/>
  <c r="L331" i="5"/>
  <c r="I331" i="5"/>
  <c r="F331" i="5"/>
  <c r="C331" i="5"/>
  <c r="B331" i="5"/>
  <c r="AP330" i="5"/>
  <c r="AQ330" i="5" s="1"/>
  <c r="AM330" i="5"/>
  <c r="AL330" i="5"/>
  <c r="AK330" i="5"/>
  <c r="AJ330" i="5"/>
  <c r="AG330" i="5"/>
  <c r="AD330" i="5"/>
  <c r="AA330" i="5"/>
  <c r="X330" i="5"/>
  <c r="U330" i="5"/>
  <c r="R330" i="5"/>
  <c r="O330" i="5"/>
  <c r="L330" i="5"/>
  <c r="I330" i="5"/>
  <c r="F330" i="5"/>
  <c r="C330" i="5"/>
  <c r="B330" i="5"/>
  <c r="AP329" i="5"/>
  <c r="AQ329" i="5" s="1"/>
  <c r="AM329" i="5"/>
  <c r="AL329" i="5"/>
  <c r="AK329" i="5"/>
  <c r="AJ329" i="5"/>
  <c r="AG329" i="5"/>
  <c r="AD329" i="5"/>
  <c r="AA329" i="5"/>
  <c r="X329" i="5"/>
  <c r="U329" i="5"/>
  <c r="R329" i="5"/>
  <c r="O329" i="5"/>
  <c r="L329" i="5"/>
  <c r="I329" i="5"/>
  <c r="F329" i="5"/>
  <c r="C329" i="5"/>
  <c r="B329" i="5"/>
  <c r="AP328" i="5"/>
  <c r="AQ328" i="5" s="1"/>
  <c r="AM328" i="5"/>
  <c r="AL328" i="5"/>
  <c r="AK328" i="5"/>
  <c r="AJ328" i="5"/>
  <c r="AG328" i="5"/>
  <c r="AD328" i="5"/>
  <c r="AA328" i="5"/>
  <c r="X328" i="5"/>
  <c r="U328" i="5"/>
  <c r="R328" i="5"/>
  <c r="O328" i="5"/>
  <c r="L328" i="5"/>
  <c r="I328" i="5"/>
  <c r="F328" i="5"/>
  <c r="C328" i="5"/>
  <c r="B328" i="5"/>
  <c r="AP327" i="5"/>
  <c r="AQ327" i="5" s="1"/>
  <c r="AM327" i="5"/>
  <c r="AL327" i="5"/>
  <c r="AK327" i="5"/>
  <c r="AJ327" i="5"/>
  <c r="AG327" i="5"/>
  <c r="AD327" i="5"/>
  <c r="AA327" i="5"/>
  <c r="X327" i="5"/>
  <c r="U327" i="5"/>
  <c r="R327" i="5"/>
  <c r="O327" i="5"/>
  <c r="L327" i="5"/>
  <c r="I327" i="5"/>
  <c r="F327" i="5"/>
  <c r="C327" i="5"/>
  <c r="B327" i="5"/>
  <c r="AP326" i="5"/>
  <c r="AQ326" i="5" s="1"/>
  <c r="AM326" i="5"/>
  <c r="AL326" i="5"/>
  <c r="AK326" i="5"/>
  <c r="AJ326" i="5"/>
  <c r="AG326" i="5"/>
  <c r="AD326" i="5"/>
  <c r="AA326" i="5"/>
  <c r="X326" i="5"/>
  <c r="U326" i="5"/>
  <c r="R326" i="5"/>
  <c r="O326" i="5"/>
  <c r="L326" i="5"/>
  <c r="I326" i="5"/>
  <c r="F326" i="5"/>
  <c r="C326" i="5"/>
  <c r="B326" i="5"/>
  <c r="AP325" i="5"/>
  <c r="AQ325" i="5" s="1"/>
  <c r="AM325" i="5"/>
  <c r="AL325" i="5"/>
  <c r="AK325" i="5"/>
  <c r="AJ325" i="5"/>
  <c r="AG325" i="5"/>
  <c r="AD325" i="5"/>
  <c r="AA325" i="5"/>
  <c r="X325" i="5"/>
  <c r="U325" i="5"/>
  <c r="R325" i="5"/>
  <c r="O325" i="5"/>
  <c r="L325" i="5"/>
  <c r="I325" i="5"/>
  <c r="F325" i="5"/>
  <c r="C325" i="5"/>
  <c r="B325" i="5"/>
  <c r="AP324" i="5"/>
  <c r="AQ324" i="5" s="1"/>
  <c r="AM324" i="5"/>
  <c r="AL324" i="5"/>
  <c r="AK324" i="5"/>
  <c r="AJ324" i="5"/>
  <c r="AG324" i="5"/>
  <c r="AD324" i="5"/>
  <c r="AA324" i="5"/>
  <c r="X324" i="5"/>
  <c r="U324" i="5"/>
  <c r="R324" i="5"/>
  <c r="O324" i="5"/>
  <c r="L324" i="5"/>
  <c r="I324" i="5"/>
  <c r="F324" i="5"/>
  <c r="C324" i="5"/>
  <c r="B324" i="5"/>
  <c r="AP323" i="5"/>
  <c r="AQ323" i="5" s="1"/>
  <c r="AM323" i="5"/>
  <c r="AL323" i="5"/>
  <c r="AK323" i="5"/>
  <c r="AJ323" i="5"/>
  <c r="AG323" i="5"/>
  <c r="AD323" i="5"/>
  <c r="AA323" i="5"/>
  <c r="X323" i="5"/>
  <c r="U323" i="5"/>
  <c r="R323" i="5"/>
  <c r="O323" i="5"/>
  <c r="L323" i="5"/>
  <c r="I323" i="5"/>
  <c r="F323" i="5"/>
  <c r="C323" i="5"/>
  <c r="B323" i="5"/>
  <c r="AP322" i="5"/>
  <c r="AQ322" i="5" s="1"/>
  <c r="AM322" i="5"/>
  <c r="AL322" i="5"/>
  <c r="AK322" i="5"/>
  <c r="AJ322" i="5"/>
  <c r="AG322" i="5"/>
  <c r="AD322" i="5"/>
  <c r="AA322" i="5"/>
  <c r="X322" i="5"/>
  <c r="U322" i="5"/>
  <c r="R322" i="5"/>
  <c r="O322" i="5"/>
  <c r="L322" i="5"/>
  <c r="I322" i="5"/>
  <c r="F322" i="5"/>
  <c r="C322" i="5"/>
  <c r="B322" i="5"/>
  <c r="AP321" i="5"/>
  <c r="AQ321" i="5" s="1"/>
  <c r="AM321" i="5"/>
  <c r="AL321" i="5"/>
  <c r="AK321" i="5"/>
  <c r="AJ321" i="5"/>
  <c r="AG321" i="5"/>
  <c r="AD321" i="5"/>
  <c r="AA321" i="5"/>
  <c r="X321" i="5"/>
  <c r="U321" i="5"/>
  <c r="R321" i="5"/>
  <c r="O321" i="5"/>
  <c r="L321" i="5"/>
  <c r="I321" i="5"/>
  <c r="F321" i="5"/>
  <c r="C321" i="5"/>
  <c r="B321" i="5"/>
  <c r="AP320" i="5"/>
  <c r="AQ320" i="5" s="1"/>
  <c r="AM320" i="5"/>
  <c r="AL320" i="5"/>
  <c r="AK320" i="5"/>
  <c r="AJ320" i="5"/>
  <c r="AG320" i="5"/>
  <c r="AD320" i="5"/>
  <c r="AA320" i="5"/>
  <c r="X320" i="5"/>
  <c r="U320" i="5"/>
  <c r="R320" i="5"/>
  <c r="O320" i="5"/>
  <c r="L320" i="5"/>
  <c r="I320" i="5"/>
  <c r="F320" i="5"/>
  <c r="C320" i="5"/>
  <c r="B320" i="5"/>
  <c r="AP319" i="5"/>
  <c r="AQ319" i="5" s="1"/>
  <c r="AM319" i="5"/>
  <c r="AL319" i="5"/>
  <c r="AK319" i="5"/>
  <c r="AJ319" i="5"/>
  <c r="AG319" i="5"/>
  <c r="AD319" i="5"/>
  <c r="AA319" i="5"/>
  <c r="X319" i="5"/>
  <c r="U319" i="5"/>
  <c r="R319" i="5"/>
  <c r="O319" i="5"/>
  <c r="L319" i="5"/>
  <c r="I319" i="5"/>
  <c r="F319" i="5"/>
  <c r="C319" i="5"/>
  <c r="B319" i="5"/>
  <c r="AP318" i="5"/>
  <c r="AQ318" i="5" s="1"/>
  <c r="AM318" i="5"/>
  <c r="AL318" i="5"/>
  <c r="AK318" i="5"/>
  <c r="AJ318" i="5"/>
  <c r="AG318" i="5"/>
  <c r="AD318" i="5"/>
  <c r="AA318" i="5"/>
  <c r="X318" i="5"/>
  <c r="U318" i="5"/>
  <c r="R318" i="5"/>
  <c r="O318" i="5"/>
  <c r="L318" i="5"/>
  <c r="I318" i="5"/>
  <c r="F318" i="5"/>
  <c r="C318" i="5"/>
  <c r="B318" i="5"/>
  <c r="AP317" i="5"/>
  <c r="AQ317" i="5" s="1"/>
  <c r="AM317" i="5"/>
  <c r="AL317" i="5"/>
  <c r="AK317" i="5"/>
  <c r="AJ317" i="5"/>
  <c r="AG317" i="5"/>
  <c r="AD317" i="5"/>
  <c r="AA317" i="5"/>
  <c r="X317" i="5"/>
  <c r="U317" i="5"/>
  <c r="R317" i="5"/>
  <c r="O317" i="5"/>
  <c r="L317" i="5"/>
  <c r="I317" i="5"/>
  <c r="F317" i="5"/>
  <c r="C317" i="5"/>
  <c r="B317" i="5"/>
  <c r="AP316" i="5"/>
  <c r="AQ316" i="5" s="1"/>
  <c r="AM316" i="5"/>
  <c r="AL316" i="5"/>
  <c r="AK316" i="5"/>
  <c r="AJ316" i="5"/>
  <c r="AG316" i="5"/>
  <c r="AD316" i="5"/>
  <c r="AA316" i="5"/>
  <c r="X316" i="5"/>
  <c r="U316" i="5"/>
  <c r="R316" i="5"/>
  <c r="O316" i="5"/>
  <c r="L316" i="5"/>
  <c r="I316" i="5"/>
  <c r="F316" i="5"/>
  <c r="C316" i="5"/>
  <c r="B316" i="5"/>
  <c r="AP315" i="5"/>
  <c r="AQ315" i="5" s="1"/>
  <c r="AM315" i="5"/>
  <c r="AL315" i="5"/>
  <c r="AK315" i="5"/>
  <c r="AJ315" i="5"/>
  <c r="AG315" i="5"/>
  <c r="AD315" i="5"/>
  <c r="AA315" i="5"/>
  <c r="X315" i="5"/>
  <c r="U315" i="5"/>
  <c r="R315" i="5"/>
  <c r="O315" i="5"/>
  <c r="L315" i="5"/>
  <c r="I315" i="5"/>
  <c r="F315" i="5"/>
  <c r="C315" i="5"/>
  <c r="B315" i="5"/>
  <c r="AP314" i="5"/>
  <c r="AQ314" i="5" s="1"/>
  <c r="AM314" i="5"/>
  <c r="AL314" i="5"/>
  <c r="AK314" i="5"/>
  <c r="AJ314" i="5"/>
  <c r="AG314" i="5"/>
  <c r="AD314" i="5"/>
  <c r="AA314" i="5"/>
  <c r="X314" i="5"/>
  <c r="U314" i="5"/>
  <c r="R314" i="5"/>
  <c r="O314" i="5"/>
  <c r="L314" i="5"/>
  <c r="I314" i="5"/>
  <c r="F314" i="5"/>
  <c r="C314" i="5"/>
  <c r="B314" i="5"/>
  <c r="AP313" i="5"/>
  <c r="AQ313" i="5" s="1"/>
  <c r="AM313" i="5"/>
  <c r="AL313" i="5"/>
  <c r="AK313" i="5"/>
  <c r="AJ313" i="5"/>
  <c r="AG313" i="5"/>
  <c r="AD313" i="5"/>
  <c r="AA313" i="5"/>
  <c r="X313" i="5"/>
  <c r="U313" i="5"/>
  <c r="R313" i="5"/>
  <c r="O313" i="5"/>
  <c r="L313" i="5"/>
  <c r="I313" i="5"/>
  <c r="F313" i="5"/>
  <c r="C313" i="5"/>
  <c r="B313" i="5"/>
  <c r="AP312" i="5"/>
  <c r="AQ312" i="5" s="1"/>
  <c r="AM312" i="5"/>
  <c r="AL312" i="5"/>
  <c r="AK312" i="5"/>
  <c r="AJ312" i="5"/>
  <c r="AG312" i="5"/>
  <c r="AD312" i="5"/>
  <c r="AA312" i="5"/>
  <c r="X312" i="5"/>
  <c r="U312" i="5"/>
  <c r="R312" i="5"/>
  <c r="O312" i="5"/>
  <c r="L312" i="5"/>
  <c r="I312" i="5"/>
  <c r="F312" i="5"/>
  <c r="C312" i="5"/>
  <c r="B312" i="5"/>
  <c r="AP311" i="5"/>
  <c r="AQ311" i="5" s="1"/>
  <c r="AM311" i="5"/>
  <c r="AL311" i="5"/>
  <c r="AK311" i="5"/>
  <c r="AJ311" i="5"/>
  <c r="AG311" i="5"/>
  <c r="AD311" i="5"/>
  <c r="AA311" i="5"/>
  <c r="X311" i="5"/>
  <c r="U311" i="5"/>
  <c r="R311" i="5"/>
  <c r="O311" i="5"/>
  <c r="L311" i="5"/>
  <c r="I311" i="5"/>
  <c r="F311" i="5"/>
  <c r="C311" i="5"/>
  <c r="B311" i="5"/>
  <c r="AP310" i="5"/>
  <c r="AQ310" i="5" s="1"/>
  <c r="AM310" i="5"/>
  <c r="AL310" i="5"/>
  <c r="AK310" i="5"/>
  <c r="AJ310" i="5"/>
  <c r="AG310" i="5"/>
  <c r="AD310" i="5"/>
  <c r="AA310" i="5"/>
  <c r="X310" i="5"/>
  <c r="U310" i="5"/>
  <c r="R310" i="5"/>
  <c r="O310" i="5"/>
  <c r="L310" i="5"/>
  <c r="I310" i="5"/>
  <c r="F310" i="5"/>
  <c r="C310" i="5"/>
  <c r="B310" i="5"/>
  <c r="AP309" i="5"/>
  <c r="AQ309" i="5" s="1"/>
  <c r="AM309" i="5"/>
  <c r="AL309" i="5"/>
  <c r="AK309" i="5"/>
  <c r="AJ309" i="5"/>
  <c r="AG309" i="5"/>
  <c r="AD309" i="5"/>
  <c r="AA309" i="5"/>
  <c r="X309" i="5"/>
  <c r="U309" i="5"/>
  <c r="R309" i="5"/>
  <c r="O309" i="5"/>
  <c r="L309" i="5"/>
  <c r="I309" i="5"/>
  <c r="F309" i="5"/>
  <c r="C309" i="5"/>
  <c r="B309" i="5"/>
  <c r="AP308" i="5"/>
  <c r="AQ308" i="5" s="1"/>
  <c r="AM308" i="5"/>
  <c r="AL308" i="5"/>
  <c r="AK308" i="5"/>
  <c r="AJ308" i="5"/>
  <c r="AG308" i="5"/>
  <c r="AD308" i="5"/>
  <c r="AA308" i="5"/>
  <c r="X308" i="5"/>
  <c r="U308" i="5"/>
  <c r="R308" i="5"/>
  <c r="O308" i="5"/>
  <c r="L308" i="5"/>
  <c r="I308" i="5"/>
  <c r="F308" i="5"/>
  <c r="C308" i="5"/>
  <c r="B308" i="5"/>
  <c r="AP307" i="5"/>
  <c r="AQ307" i="5" s="1"/>
  <c r="AM307" i="5"/>
  <c r="AL307" i="5"/>
  <c r="AK307" i="5"/>
  <c r="AJ307" i="5"/>
  <c r="AG307" i="5"/>
  <c r="AD307" i="5"/>
  <c r="AA307" i="5"/>
  <c r="X307" i="5"/>
  <c r="U307" i="5"/>
  <c r="R307" i="5"/>
  <c r="O307" i="5"/>
  <c r="L307" i="5"/>
  <c r="I307" i="5"/>
  <c r="F307" i="5"/>
  <c r="C307" i="5"/>
  <c r="B307" i="5"/>
  <c r="AP306" i="5"/>
  <c r="AQ306" i="5" s="1"/>
  <c r="AM306" i="5"/>
  <c r="AL306" i="5"/>
  <c r="AK306" i="5"/>
  <c r="AJ306" i="5"/>
  <c r="AG306" i="5"/>
  <c r="AD306" i="5"/>
  <c r="AA306" i="5"/>
  <c r="X306" i="5"/>
  <c r="U306" i="5"/>
  <c r="R306" i="5"/>
  <c r="O306" i="5"/>
  <c r="L306" i="5"/>
  <c r="I306" i="5"/>
  <c r="F306" i="5"/>
  <c r="C306" i="5"/>
  <c r="B306" i="5"/>
  <c r="AP305" i="5"/>
  <c r="AQ305" i="5" s="1"/>
  <c r="AM305" i="5"/>
  <c r="AL305" i="5"/>
  <c r="AK305" i="5"/>
  <c r="AJ305" i="5"/>
  <c r="AG305" i="5"/>
  <c r="AD305" i="5"/>
  <c r="AA305" i="5"/>
  <c r="X305" i="5"/>
  <c r="U305" i="5"/>
  <c r="R305" i="5"/>
  <c r="O305" i="5"/>
  <c r="L305" i="5"/>
  <c r="I305" i="5"/>
  <c r="F305" i="5"/>
  <c r="C305" i="5"/>
  <c r="B305" i="5"/>
  <c r="AP304" i="5"/>
  <c r="AQ304" i="5" s="1"/>
  <c r="AM304" i="5"/>
  <c r="AL304" i="5"/>
  <c r="AK304" i="5"/>
  <c r="AJ304" i="5"/>
  <c r="AG304" i="5"/>
  <c r="AD304" i="5"/>
  <c r="AA304" i="5"/>
  <c r="X304" i="5"/>
  <c r="U304" i="5"/>
  <c r="R304" i="5"/>
  <c r="O304" i="5"/>
  <c r="L304" i="5"/>
  <c r="I304" i="5"/>
  <c r="F304" i="5"/>
  <c r="C304" i="5"/>
  <c r="B304" i="5"/>
  <c r="AP303" i="5"/>
  <c r="AQ303" i="5" s="1"/>
  <c r="AM303" i="5"/>
  <c r="AL303" i="5"/>
  <c r="AK303" i="5"/>
  <c r="AJ303" i="5"/>
  <c r="AG303" i="5"/>
  <c r="AD303" i="5"/>
  <c r="AA303" i="5"/>
  <c r="X303" i="5"/>
  <c r="U303" i="5"/>
  <c r="R303" i="5"/>
  <c r="O303" i="5"/>
  <c r="L303" i="5"/>
  <c r="I303" i="5"/>
  <c r="F303" i="5"/>
  <c r="C303" i="5"/>
  <c r="B303" i="5"/>
  <c r="AP302" i="5"/>
  <c r="AQ302" i="5" s="1"/>
  <c r="AM302" i="5"/>
  <c r="AL302" i="5"/>
  <c r="AK302" i="5"/>
  <c r="AJ302" i="5"/>
  <c r="AG302" i="5"/>
  <c r="AD302" i="5"/>
  <c r="AA302" i="5"/>
  <c r="X302" i="5"/>
  <c r="U302" i="5"/>
  <c r="R302" i="5"/>
  <c r="O302" i="5"/>
  <c r="L302" i="5"/>
  <c r="I302" i="5"/>
  <c r="F302" i="5"/>
  <c r="C302" i="5"/>
  <c r="B302" i="5"/>
  <c r="AP301" i="5"/>
  <c r="AQ301" i="5" s="1"/>
  <c r="AM301" i="5"/>
  <c r="AL301" i="5"/>
  <c r="AK301" i="5"/>
  <c r="AJ301" i="5"/>
  <c r="AG301" i="5"/>
  <c r="AD301" i="5"/>
  <c r="AA301" i="5"/>
  <c r="X301" i="5"/>
  <c r="U301" i="5"/>
  <c r="R301" i="5"/>
  <c r="O301" i="5"/>
  <c r="L301" i="5"/>
  <c r="I301" i="5"/>
  <c r="F301" i="5"/>
  <c r="C301" i="5"/>
  <c r="B301" i="5"/>
  <c r="AP300" i="5"/>
  <c r="AQ300" i="5" s="1"/>
  <c r="AM300" i="5"/>
  <c r="AL300" i="5"/>
  <c r="AK300" i="5"/>
  <c r="AJ300" i="5"/>
  <c r="AG300" i="5"/>
  <c r="AD300" i="5"/>
  <c r="AA300" i="5"/>
  <c r="X300" i="5"/>
  <c r="U300" i="5"/>
  <c r="R300" i="5"/>
  <c r="O300" i="5"/>
  <c r="L300" i="5"/>
  <c r="I300" i="5"/>
  <c r="F300" i="5"/>
  <c r="C300" i="5"/>
  <c r="B300" i="5"/>
  <c r="AP299" i="5"/>
  <c r="AQ299" i="5" s="1"/>
  <c r="AM299" i="5"/>
  <c r="AL299" i="5"/>
  <c r="AK299" i="5"/>
  <c r="AJ299" i="5"/>
  <c r="AG299" i="5"/>
  <c r="AD299" i="5"/>
  <c r="AA299" i="5"/>
  <c r="X299" i="5"/>
  <c r="U299" i="5"/>
  <c r="R299" i="5"/>
  <c r="O299" i="5"/>
  <c r="L299" i="5"/>
  <c r="I299" i="5"/>
  <c r="F299" i="5"/>
  <c r="C299" i="5"/>
  <c r="B299" i="5"/>
  <c r="AP298" i="5"/>
  <c r="AQ298" i="5" s="1"/>
  <c r="AM298" i="5"/>
  <c r="AL298" i="5"/>
  <c r="AK298" i="5"/>
  <c r="AJ298" i="5"/>
  <c r="AG298" i="5"/>
  <c r="AD298" i="5"/>
  <c r="AA298" i="5"/>
  <c r="X298" i="5"/>
  <c r="U298" i="5"/>
  <c r="R298" i="5"/>
  <c r="O298" i="5"/>
  <c r="L298" i="5"/>
  <c r="I298" i="5"/>
  <c r="F298" i="5"/>
  <c r="C298" i="5"/>
  <c r="B298" i="5"/>
  <c r="AP297" i="5"/>
  <c r="AQ297" i="5" s="1"/>
  <c r="AM297" i="5"/>
  <c r="AL297" i="5"/>
  <c r="AK297" i="5"/>
  <c r="AJ297" i="5"/>
  <c r="AG297" i="5"/>
  <c r="AD297" i="5"/>
  <c r="AA297" i="5"/>
  <c r="X297" i="5"/>
  <c r="U297" i="5"/>
  <c r="R297" i="5"/>
  <c r="O297" i="5"/>
  <c r="L297" i="5"/>
  <c r="I297" i="5"/>
  <c r="F297" i="5"/>
  <c r="C297" i="5"/>
  <c r="B297" i="5"/>
  <c r="AP296" i="5"/>
  <c r="AQ296" i="5" s="1"/>
  <c r="AM296" i="5"/>
  <c r="AL296" i="5"/>
  <c r="AK296" i="5"/>
  <c r="AJ296" i="5"/>
  <c r="AG296" i="5"/>
  <c r="AD296" i="5"/>
  <c r="AA296" i="5"/>
  <c r="X296" i="5"/>
  <c r="U296" i="5"/>
  <c r="R296" i="5"/>
  <c r="O296" i="5"/>
  <c r="L296" i="5"/>
  <c r="I296" i="5"/>
  <c r="F296" i="5"/>
  <c r="C296" i="5"/>
  <c r="B296" i="5"/>
  <c r="AP295" i="5"/>
  <c r="AQ295" i="5" s="1"/>
  <c r="AM295" i="5"/>
  <c r="AL295" i="5"/>
  <c r="AK295" i="5"/>
  <c r="AJ295" i="5"/>
  <c r="AG295" i="5"/>
  <c r="AD295" i="5"/>
  <c r="AA295" i="5"/>
  <c r="X295" i="5"/>
  <c r="U295" i="5"/>
  <c r="R295" i="5"/>
  <c r="O295" i="5"/>
  <c r="L295" i="5"/>
  <c r="I295" i="5"/>
  <c r="F295" i="5"/>
  <c r="C295" i="5"/>
  <c r="B295" i="5"/>
  <c r="AP294" i="5"/>
  <c r="AQ294" i="5" s="1"/>
  <c r="AM294" i="5"/>
  <c r="AL294" i="5"/>
  <c r="AK294" i="5"/>
  <c r="AJ294" i="5"/>
  <c r="AG294" i="5"/>
  <c r="AD294" i="5"/>
  <c r="AA294" i="5"/>
  <c r="X294" i="5"/>
  <c r="U294" i="5"/>
  <c r="R294" i="5"/>
  <c r="O294" i="5"/>
  <c r="L294" i="5"/>
  <c r="I294" i="5"/>
  <c r="F294" i="5"/>
  <c r="C294" i="5"/>
  <c r="B294" i="5"/>
  <c r="AP293" i="5"/>
  <c r="AQ293" i="5" s="1"/>
  <c r="AM293" i="5"/>
  <c r="AL293" i="5"/>
  <c r="AK293" i="5"/>
  <c r="AJ293" i="5"/>
  <c r="AG293" i="5"/>
  <c r="AD293" i="5"/>
  <c r="AA293" i="5"/>
  <c r="X293" i="5"/>
  <c r="U293" i="5"/>
  <c r="R293" i="5"/>
  <c r="O293" i="5"/>
  <c r="L293" i="5"/>
  <c r="I293" i="5"/>
  <c r="F293" i="5"/>
  <c r="C293" i="5"/>
  <c r="B293" i="5"/>
  <c r="AP292" i="5"/>
  <c r="AQ292" i="5" s="1"/>
  <c r="AM292" i="5"/>
  <c r="AL292" i="5"/>
  <c r="AK292" i="5"/>
  <c r="AJ292" i="5"/>
  <c r="AG292" i="5"/>
  <c r="AD292" i="5"/>
  <c r="AA292" i="5"/>
  <c r="X292" i="5"/>
  <c r="U292" i="5"/>
  <c r="R292" i="5"/>
  <c r="O292" i="5"/>
  <c r="L292" i="5"/>
  <c r="I292" i="5"/>
  <c r="F292" i="5"/>
  <c r="C292" i="5"/>
  <c r="B292" i="5"/>
  <c r="AP291" i="5"/>
  <c r="AQ291" i="5" s="1"/>
  <c r="AM291" i="5"/>
  <c r="AL291" i="5"/>
  <c r="AK291" i="5"/>
  <c r="AJ291" i="5"/>
  <c r="AG291" i="5"/>
  <c r="AD291" i="5"/>
  <c r="AA291" i="5"/>
  <c r="X291" i="5"/>
  <c r="U291" i="5"/>
  <c r="R291" i="5"/>
  <c r="O291" i="5"/>
  <c r="L291" i="5"/>
  <c r="I291" i="5"/>
  <c r="F291" i="5"/>
  <c r="C291" i="5"/>
  <c r="B291" i="5"/>
  <c r="AP290" i="5"/>
  <c r="AQ290" i="5" s="1"/>
  <c r="AM290" i="5"/>
  <c r="AL290" i="5"/>
  <c r="AK290" i="5"/>
  <c r="AJ290" i="5"/>
  <c r="AG290" i="5"/>
  <c r="AD290" i="5"/>
  <c r="AA290" i="5"/>
  <c r="X290" i="5"/>
  <c r="U290" i="5"/>
  <c r="R290" i="5"/>
  <c r="O290" i="5"/>
  <c r="L290" i="5"/>
  <c r="I290" i="5"/>
  <c r="F290" i="5"/>
  <c r="C290" i="5"/>
  <c r="B290" i="5"/>
  <c r="AP289" i="5"/>
  <c r="AQ289" i="5" s="1"/>
  <c r="AM289" i="5"/>
  <c r="AL289" i="5"/>
  <c r="AK289" i="5"/>
  <c r="AJ289" i="5"/>
  <c r="AG289" i="5"/>
  <c r="AD289" i="5"/>
  <c r="AA289" i="5"/>
  <c r="X289" i="5"/>
  <c r="U289" i="5"/>
  <c r="R289" i="5"/>
  <c r="O289" i="5"/>
  <c r="L289" i="5"/>
  <c r="I289" i="5"/>
  <c r="F289" i="5"/>
  <c r="C289" i="5"/>
  <c r="B289" i="5"/>
  <c r="AP288" i="5"/>
  <c r="AQ288" i="5" s="1"/>
  <c r="AM288" i="5"/>
  <c r="AL288" i="5"/>
  <c r="AK288" i="5"/>
  <c r="AJ288" i="5"/>
  <c r="AG288" i="5"/>
  <c r="AD288" i="5"/>
  <c r="AA288" i="5"/>
  <c r="X288" i="5"/>
  <c r="U288" i="5"/>
  <c r="R288" i="5"/>
  <c r="O288" i="5"/>
  <c r="L288" i="5"/>
  <c r="I288" i="5"/>
  <c r="F288" i="5"/>
  <c r="C288" i="5"/>
  <c r="B288" i="5"/>
  <c r="AP287" i="5"/>
  <c r="AQ287" i="5" s="1"/>
  <c r="AM287" i="5"/>
  <c r="AL287" i="5"/>
  <c r="AK287" i="5"/>
  <c r="AJ287" i="5"/>
  <c r="AG287" i="5"/>
  <c r="AD287" i="5"/>
  <c r="AA287" i="5"/>
  <c r="X287" i="5"/>
  <c r="U287" i="5"/>
  <c r="R287" i="5"/>
  <c r="O287" i="5"/>
  <c r="L287" i="5"/>
  <c r="I287" i="5"/>
  <c r="F287" i="5"/>
  <c r="C287" i="5"/>
  <c r="B287" i="5"/>
  <c r="AP286" i="5"/>
  <c r="AQ286" i="5" s="1"/>
  <c r="AM286" i="5"/>
  <c r="AL286" i="5"/>
  <c r="AK286" i="5"/>
  <c r="AJ286" i="5"/>
  <c r="AG286" i="5"/>
  <c r="AD286" i="5"/>
  <c r="AA286" i="5"/>
  <c r="X286" i="5"/>
  <c r="U286" i="5"/>
  <c r="R286" i="5"/>
  <c r="O286" i="5"/>
  <c r="L286" i="5"/>
  <c r="I286" i="5"/>
  <c r="F286" i="5"/>
  <c r="C286" i="5"/>
  <c r="B286" i="5"/>
  <c r="AP285" i="5"/>
  <c r="AQ285" i="5" s="1"/>
  <c r="AM285" i="5"/>
  <c r="AL285" i="5"/>
  <c r="AK285" i="5"/>
  <c r="AJ285" i="5"/>
  <c r="AG285" i="5"/>
  <c r="AD285" i="5"/>
  <c r="AA285" i="5"/>
  <c r="X285" i="5"/>
  <c r="U285" i="5"/>
  <c r="R285" i="5"/>
  <c r="O285" i="5"/>
  <c r="L285" i="5"/>
  <c r="I285" i="5"/>
  <c r="F285" i="5"/>
  <c r="C285" i="5"/>
  <c r="B285" i="5"/>
  <c r="AP284" i="5"/>
  <c r="AQ284" i="5" s="1"/>
  <c r="AM284" i="5"/>
  <c r="AL284" i="5"/>
  <c r="AK284" i="5"/>
  <c r="AJ284" i="5"/>
  <c r="AG284" i="5"/>
  <c r="AD284" i="5"/>
  <c r="AA284" i="5"/>
  <c r="X284" i="5"/>
  <c r="U284" i="5"/>
  <c r="R284" i="5"/>
  <c r="O284" i="5"/>
  <c r="L284" i="5"/>
  <c r="I284" i="5"/>
  <c r="F284" i="5"/>
  <c r="C284" i="5"/>
  <c r="B284" i="5"/>
  <c r="AP283" i="5"/>
  <c r="AQ283" i="5" s="1"/>
  <c r="AM283" i="5"/>
  <c r="AL283" i="5"/>
  <c r="AK283" i="5"/>
  <c r="AJ283" i="5"/>
  <c r="AG283" i="5"/>
  <c r="AD283" i="5"/>
  <c r="AA283" i="5"/>
  <c r="X283" i="5"/>
  <c r="U283" i="5"/>
  <c r="R283" i="5"/>
  <c r="O283" i="5"/>
  <c r="L283" i="5"/>
  <c r="I283" i="5"/>
  <c r="F283" i="5"/>
  <c r="C283" i="5"/>
  <c r="B283" i="5"/>
  <c r="AP282" i="5"/>
  <c r="AQ282" i="5" s="1"/>
  <c r="AM282" i="5"/>
  <c r="AL282" i="5"/>
  <c r="AK282" i="5"/>
  <c r="AJ282" i="5"/>
  <c r="AG282" i="5"/>
  <c r="AD282" i="5"/>
  <c r="AA282" i="5"/>
  <c r="X282" i="5"/>
  <c r="U282" i="5"/>
  <c r="R282" i="5"/>
  <c r="O282" i="5"/>
  <c r="L282" i="5"/>
  <c r="I282" i="5"/>
  <c r="F282" i="5"/>
  <c r="C282" i="5"/>
  <c r="B282" i="5"/>
  <c r="AP281" i="5"/>
  <c r="AQ281" i="5" s="1"/>
  <c r="AM281" i="5"/>
  <c r="AL281" i="5"/>
  <c r="AK281" i="5"/>
  <c r="AJ281" i="5"/>
  <c r="AG281" i="5"/>
  <c r="AD281" i="5"/>
  <c r="AA281" i="5"/>
  <c r="X281" i="5"/>
  <c r="U281" i="5"/>
  <c r="R281" i="5"/>
  <c r="O281" i="5"/>
  <c r="L281" i="5"/>
  <c r="I281" i="5"/>
  <c r="F281" i="5"/>
  <c r="C281" i="5"/>
  <c r="B281" i="5"/>
  <c r="AP280" i="5"/>
  <c r="AQ280" i="5" s="1"/>
  <c r="AM280" i="5"/>
  <c r="AL280" i="5"/>
  <c r="AK280" i="5"/>
  <c r="AJ280" i="5"/>
  <c r="AG280" i="5"/>
  <c r="AD280" i="5"/>
  <c r="AA280" i="5"/>
  <c r="X280" i="5"/>
  <c r="U280" i="5"/>
  <c r="R280" i="5"/>
  <c r="O280" i="5"/>
  <c r="L280" i="5"/>
  <c r="I280" i="5"/>
  <c r="F280" i="5"/>
  <c r="C280" i="5"/>
  <c r="B280" i="5"/>
  <c r="AP279" i="5"/>
  <c r="AQ279" i="5" s="1"/>
  <c r="AM279" i="5"/>
  <c r="AL279" i="5"/>
  <c r="AK279" i="5"/>
  <c r="AJ279" i="5"/>
  <c r="AG279" i="5"/>
  <c r="AD279" i="5"/>
  <c r="AA279" i="5"/>
  <c r="X279" i="5"/>
  <c r="U279" i="5"/>
  <c r="R279" i="5"/>
  <c r="O279" i="5"/>
  <c r="L279" i="5"/>
  <c r="I279" i="5"/>
  <c r="F279" i="5"/>
  <c r="C279" i="5"/>
  <c r="B279" i="5"/>
  <c r="AP278" i="5"/>
  <c r="AQ278" i="5" s="1"/>
  <c r="AM278" i="5"/>
  <c r="AL278" i="5"/>
  <c r="AK278" i="5"/>
  <c r="AJ278" i="5"/>
  <c r="AG278" i="5"/>
  <c r="AD278" i="5"/>
  <c r="AA278" i="5"/>
  <c r="X278" i="5"/>
  <c r="U278" i="5"/>
  <c r="R278" i="5"/>
  <c r="O278" i="5"/>
  <c r="L278" i="5"/>
  <c r="I278" i="5"/>
  <c r="F278" i="5"/>
  <c r="C278" i="5"/>
  <c r="B278" i="5"/>
  <c r="AP277" i="5"/>
  <c r="AQ277" i="5" s="1"/>
  <c r="AM277" i="5"/>
  <c r="AL277" i="5"/>
  <c r="AK277" i="5"/>
  <c r="AJ277" i="5"/>
  <c r="AG277" i="5"/>
  <c r="AD277" i="5"/>
  <c r="AA277" i="5"/>
  <c r="X277" i="5"/>
  <c r="U277" i="5"/>
  <c r="R277" i="5"/>
  <c r="O277" i="5"/>
  <c r="L277" i="5"/>
  <c r="I277" i="5"/>
  <c r="F277" i="5"/>
  <c r="C277" i="5"/>
  <c r="B277" i="5"/>
  <c r="AP276" i="5"/>
  <c r="AQ276" i="5" s="1"/>
  <c r="AM276" i="5"/>
  <c r="AL276" i="5"/>
  <c r="AK276" i="5"/>
  <c r="AJ276" i="5"/>
  <c r="AG276" i="5"/>
  <c r="AD276" i="5"/>
  <c r="AA276" i="5"/>
  <c r="X276" i="5"/>
  <c r="U276" i="5"/>
  <c r="R276" i="5"/>
  <c r="O276" i="5"/>
  <c r="L276" i="5"/>
  <c r="I276" i="5"/>
  <c r="F276" i="5"/>
  <c r="C276" i="5"/>
  <c r="B276" i="5"/>
  <c r="AP275" i="5"/>
  <c r="AQ275" i="5" s="1"/>
  <c r="AM275" i="5"/>
  <c r="AL275" i="5"/>
  <c r="AK275" i="5"/>
  <c r="AJ275" i="5"/>
  <c r="AG275" i="5"/>
  <c r="AD275" i="5"/>
  <c r="AA275" i="5"/>
  <c r="X275" i="5"/>
  <c r="U275" i="5"/>
  <c r="R275" i="5"/>
  <c r="O275" i="5"/>
  <c r="L275" i="5"/>
  <c r="I275" i="5"/>
  <c r="F275" i="5"/>
  <c r="C275" i="5"/>
  <c r="B275" i="5"/>
  <c r="AP274" i="5"/>
  <c r="AQ274" i="5" s="1"/>
  <c r="AM274" i="5"/>
  <c r="AL274" i="5"/>
  <c r="AK274" i="5"/>
  <c r="AJ274" i="5"/>
  <c r="AG274" i="5"/>
  <c r="AD274" i="5"/>
  <c r="AA274" i="5"/>
  <c r="X274" i="5"/>
  <c r="U274" i="5"/>
  <c r="R274" i="5"/>
  <c r="O274" i="5"/>
  <c r="L274" i="5"/>
  <c r="I274" i="5"/>
  <c r="F274" i="5"/>
  <c r="C274" i="5"/>
  <c r="B274" i="5"/>
  <c r="AP273" i="5"/>
  <c r="AQ273" i="5" s="1"/>
  <c r="AM273" i="5"/>
  <c r="AL273" i="5"/>
  <c r="AK273" i="5"/>
  <c r="AJ273" i="5"/>
  <c r="AG273" i="5"/>
  <c r="AD273" i="5"/>
  <c r="AA273" i="5"/>
  <c r="X273" i="5"/>
  <c r="U273" i="5"/>
  <c r="R273" i="5"/>
  <c r="O273" i="5"/>
  <c r="L273" i="5"/>
  <c r="I273" i="5"/>
  <c r="F273" i="5"/>
  <c r="C273" i="5"/>
  <c r="B273" i="5"/>
  <c r="AP272" i="5"/>
  <c r="AQ272" i="5" s="1"/>
  <c r="AM272" i="5"/>
  <c r="AL272" i="5"/>
  <c r="AK272" i="5"/>
  <c r="AJ272" i="5"/>
  <c r="AG272" i="5"/>
  <c r="AD272" i="5"/>
  <c r="AA272" i="5"/>
  <c r="X272" i="5"/>
  <c r="U272" i="5"/>
  <c r="R272" i="5"/>
  <c r="O272" i="5"/>
  <c r="L272" i="5"/>
  <c r="I272" i="5"/>
  <c r="F272" i="5"/>
  <c r="C272" i="5"/>
  <c r="B272" i="5"/>
  <c r="AP271" i="5"/>
  <c r="AQ271" i="5" s="1"/>
  <c r="AM271" i="5"/>
  <c r="AL271" i="5"/>
  <c r="AK271" i="5"/>
  <c r="AJ271" i="5"/>
  <c r="AG271" i="5"/>
  <c r="AD271" i="5"/>
  <c r="AA271" i="5"/>
  <c r="X271" i="5"/>
  <c r="U271" i="5"/>
  <c r="R271" i="5"/>
  <c r="O271" i="5"/>
  <c r="L271" i="5"/>
  <c r="I271" i="5"/>
  <c r="F271" i="5"/>
  <c r="C271" i="5"/>
  <c r="B271" i="5"/>
  <c r="AP270" i="5"/>
  <c r="AQ270" i="5" s="1"/>
  <c r="AM270" i="5"/>
  <c r="AL270" i="5"/>
  <c r="AK270" i="5"/>
  <c r="AJ270" i="5"/>
  <c r="AG270" i="5"/>
  <c r="AD270" i="5"/>
  <c r="AA270" i="5"/>
  <c r="X270" i="5"/>
  <c r="U270" i="5"/>
  <c r="R270" i="5"/>
  <c r="O270" i="5"/>
  <c r="L270" i="5"/>
  <c r="I270" i="5"/>
  <c r="F270" i="5"/>
  <c r="C270" i="5"/>
  <c r="B270" i="5"/>
  <c r="AP269" i="5"/>
  <c r="AQ269" i="5" s="1"/>
  <c r="AM269" i="5"/>
  <c r="AL269" i="5"/>
  <c r="AK269" i="5"/>
  <c r="AJ269" i="5"/>
  <c r="AG269" i="5"/>
  <c r="AD269" i="5"/>
  <c r="AA269" i="5"/>
  <c r="X269" i="5"/>
  <c r="U269" i="5"/>
  <c r="R269" i="5"/>
  <c r="O269" i="5"/>
  <c r="L269" i="5"/>
  <c r="I269" i="5"/>
  <c r="F269" i="5"/>
  <c r="C269" i="5"/>
  <c r="B269" i="5"/>
  <c r="AP268" i="5"/>
  <c r="AQ268" i="5" s="1"/>
  <c r="AM268" i="5"/>
  <c r="AL268" i="5"/>
  <c r="AK268" i="5"/>
  <c r="AJ268" i="5"/>
  <c r="AG268" i="5"/>
  <c r="AD268" i="5"/>
  <c r="AA268" i="5"/>
  <c r="X268" i="5"/>
  <c r="U268" i="5"/>
  <c r="R268" i="5"/>
  <c r="O268" i="5"/>
  <c r="L268" i="5"/>
  <c r="I268" i="5"/>
  <c r="F268" i="5"/>
  <c r="C268" i="5"/>
  <c r="B268" i="5"/>
  <c r="AP267" i="5"/>
  <c r="AQ267" i="5" s="1"/>
  <c r="AM267" i="5"/>
  <c r="AL267" i="5"/>
  <c r="AK267" i="5"/>
  <c r="AJ267" i="5"/>
  <c r="AG267" i="5"/>
  <c r="AD267" i="5"/>
  <c r="AA267" i="5"/>
  <c r="X267" i="5"/>
  <c r="U267" i="5"/>
  <c r="R267" i="5"/>
  <c r="O267" i="5"/>
  <c r="L267" i="5"/>
  <c r="I267" i="5"/>
  <c r="F267" i="5"/>
  <c r="C267" i="5"/>
  <c r="B267" i="5"/>
  <c r="AP266" i="5"/>
  <c r="AQ266" i="5" s="1"/>
  <c r="AM266" i="5"/>
  <c r="AL266" i="5"/>
  <c r="AK266" i="5"/>
  <c r="AJ266" i="5"/>
  <c r="AG266" i="5"/>
  <c r="AD266" i="5"/>
  <c r="AA266" i="5"/>
  <c r="X266" i="5"/>
  <c r="U266" i="5"/>
  <c r="R266" i="5"/>
  <c r="O266" i="5"/>
  <c r="L266" i="5"/>
  <c r="I266" i="5"/>
  <c r="F266" i="5"/>
  <c r="C266" i="5"/>
  <c r="B266" i="5"/>
  <c r="AP265" i="5"/>
  <c r="AQ265" i="5" s="1"/>
  <c r="AM265" i="5"/>
  <c r="AL265" i="5"/>
  <c r="AK265" i="5"/>
  <c r="AJ265" i="5"/>
  <c r="AG265" i="5"/>
  <c r="AD265" i="5"/>
  <c r="AA265" i="5"/>
  <c r="X265" i="5"/>
  <c r="U265" i="5"/>
  <c r="R265" i="5"/>
  <c r="O265" i="5"/>
  <c r="L265" i="5"/>
  <c r="I265" i="5"/>
  <c r="F265" i="5"/>
  <c r="C265" i="5"/>
  <c r="B265" i="5"/>
  <c r="AP264" i="5"/>
  <c r="AQ264" i="5" s="1"/>
  <c r="AM264" i="5"/>
  <c r="AL264" i="5"/>
  <c r="AK264" i="5"/>
  <c r="AJ264" i="5"/>
  <c r="AG264" i="5"/>
  <c r="AD264" i="5"/>
  <c r="AA264" i="5"/>
  <c r="X264" i="5"/>
  <c r="U264" i="5"/>
  <c r="R264" i="5"/>
  <c r="O264" i="5"/>
  <c r="L264" i="5"/>
  <c r="I264" i="5"/>
  <c r="F264" i="5"/>
  <c r="C264" i="5"/>
  <c r="B264" i="5"/>
  <c r="AP263" i="5"/>
  <c r="AQ263" i="5" s="1"/>
  <c r="AM263" i="5"/>
  <c r="AL263" i="5"/>
  <c r="AK263" i="5"/>
  <c r="AJ263" i="5"/>
  <c r="AG263" i="5"/>
  <c r="AD263" i="5"/>
  <c r="AA263" i="5"/>
  <c r="X263" i="5"/>
  <c r="U263" i="5"/>
  <c r="R263" i="5"/>
  <c r="O263" i="5"/>
  <c r="L263" i="5"/>
  <c r="I263" i="5"/>
  <c r="F263" i="5"/>
  <c r="C263" i="5"/>
  <c r="B263" i="5"/>
  <c r="AP262" i="5"/>
  <c r="AQ262" i="5" s="1"/>
  <c r="AM262" i="5"/>
  <c r="AL262" i="5"/>
  <c r="AK262" i="5"/>
  <c r="AJ262" i="5"/>
  <c r="AG262" i="5"/>
  <c r="AD262" i="5"/>
  <c r="AA262" i="5"/>
  <c r="X262" i="5"/>
  <c r="U262" i="5"/>
  <c r="R262" i="5"/>
  <c r="O262" i="5"/>
  <c r="L262" i="5"/>
  <c r="I262" i="5"/>
  <c r="F262" i="5"/>
  <c r="C262" i="5"/>
  <c r="B262" i="5"/>
  <c r="AP261" i="5"/>
  <c r="AQ261" i="5" s="1"/>
  <c r="AM261" i="5"/>
  <c r="AL261" i="5"/>
  <c r="AK261" i="5"/>
  <c r="AJ261" i="5"/>
  <c r="AG261" i="5"/>
  <c r="AD261" i="5"/>
  <c r="AA261" i="5"/>
  <c r="X261" i="5"/>
  <c r="U261" i="5"/>
  <c r="R261" i="5"/>
  <c r="O261" i="5"/>
  <c r="L261" i="5"/>
  <c r="I261" i="5"/>
  <c r="F261" i="5"/>
  <c r="C261" i="5"/>
  <c r="B261" i="5"/>
  <c r="AP260" i="5"/>
  <c r="AQ260" i="5" s="1"/>
  <c r="AM260" i="5"/>
  <c r="AL260" i="5"/>
  <c r="AK260" i="5"/>
  <c r="AJ260" i="5"/>
  <c r="AG260" i="5"/>
  <c r="AD260" i="5"/>
  <c r="AA260" i="5"/>
  <c r="X260" i="5"/>
  <c r="U260" i="5"/>
  <c r="R260" i="5"/>
  <c r="O260" i="5"/>
  <c r="L260" i="5"/>
  <c r="I260" i="5"/>
  <c r="F260" i="5"/>
  <c r="C260" i="5"/>
  <c r="B260" i="5"/>
  <c r="AP259" i="5"/>
  <c r="AQ259" i="5" s="1"/>
  <c r="AM259" i="5"/>
  <c r="AL259" i="5"/>
  <c r="AK259" i="5"/>
  <c r="AJ259" i="5"/>
  <c r="AG259" i="5"/>
  <c r="AD259" i="5"/>
  <c r="AA259" i="5"/>
  <c r="X259" i="5"/>
  <c r="U259" i="5"/>
  <c r="R259" i="5"/>
  <c r="O259" i="5"/>
  <c r="L259" i="5"/>
  <c r="I259" i="5"/>
  <c r="F259" i="5"/>
  <c r="C259" i="5"/>
  <c r="B259" i="5"/>
  <c r="AP258" i="5"/>
  <c r="AQ258" i="5" s="1"/>
  <c r="AM258" i="5"/>
  <c r="AL258" i="5"/>
  <c r="AK258" i="5"/>
  <c r="AJ258" i="5"/>
  <c r="AG258" i="5"/>
  <c r="AD258" i="5"/>
  <c r="AA258" i="5"/>
  <c r="X258" i="5"/>
  <c r="U258" i="5"/>
  <c r="R258" i="5"/>
  <c r="O258" i="5"/>
  <c r="L258" i="5"/>
  <c r="I258" i="5"/>
  <c r="F258" i="5"/>
  <c r="C258" i="5"/>
  <c r="B258" i="5"/>
  <c r="AP257" i="5"/>
  <c r="AQ257" i="5" s="1"/>
  <c r="AM257" i="5"/>
  <c r="AL257" i="5"/>
  <c r="AK257" i="5"/>
  <c r="AJ257" i="5"/>
  <c r="AG257" i="5"/>
  <c r="AD257" i="5"/>
  <c r="AA257" i="5"/>
  <c r="X257" i="5"/>
  <c r="U257" i="5"/>
  <c r="R257" i="5"/>
  <c r="O257" i="5"/>
  <c r="L257" i="5"/>
  <c r="I257" i="5"/>
  <c r="F257" i="5"/>
  <c r="C257" i="5"/>
  <c r="B257" i="5"/>
  <c r="AP256" i="5"/>
  <c r="AQ256" i="5" s="1"/>
  <c r="AM256" i="5"/>
  <c r="AL256" i="5"/>
  <c r="AK256" i="5"/>
  <c r="AJ256" i="5"/>
  <c r="AG256" i="5"/>
  <c r="AD256" i="5"/>
  <c r="AA256" i="5"/>
  <c r="X256" i="5"/>
  <c r="U256" i="5"/>
  <c r="R256" i="5"/>
  <c r="O256" i="5"/>
  <c r="L256" i="5"/>
  <c r="I256" i="5"/>
  <c r="F256" i="5"/>
  <c r="C256" i="5"/>
  <c r="B256" i="5"/>
  <c r="AP255" i="5"/>
  <c r="AQ255" i="5" s="1"/>
  <c r="AM255" i="5"/>
  <c r="AL255" i="5"/>
  <c r="AK255" i="5"/>
  <c r="AJ255" i="5"/>
  <c r="AG255" i="5"/>
  <c r="AD255" i="5"/>
  <c r="AA255" i="5"/>
  <c r="X255" i="5"/>
  <c r="U255" i="5"/>
  <c r="R255" i="5"/>
  <c r="O255" i="5"/>
  <c r="L255" i="5"/>
  <c r="I255" i="5"/>
  <c r="F255" i="5"/>
  <c r="C255" i="5"/>
  <c r="B255" i="5"/>
  <c r="AP254" i="5"/>
  <c r="AQ254" i="5" s="1"/>
  <c r="AM254" i="5"/>
  <c r="AL254" i="5"/>
  <c r="AK254" i="5"/>
  <c r="AJ254" i="5"/>
  <c r="AG254" i="5"/>
  <c r="AD254" i="5"/>
  <c r="AA254" i="5"/>
  <c r="X254" i="5"/>
  <c r="U254" i="5"/>
  <c r="R254" i="5"/>
  <c r="O254" i="5"/>
  <c r="L254" i="5"/>
  <c r="I254" i="5"/>
  <c r="F254" i="5"/>
  <c r="C254" i="5"/>
  <c r="B254" i="5"/>
  <c r="AP253" i="5"/>
  <c r="AQ253" i="5" s="1"/>
  <c r="AM253" i="5"/>
  <c r="AL253" i="5"/>
  <c r="AK253" i="5"/>
  <c r="AJ253" i="5"/>
  <c r="AG253" i="5"/>
  <c r="AD253" i="5"/>
  <c r="AA253" i="5"/>
  <c r="X253" i="5"/>
  <c r="U253" i="5"/>
  <c r="R253" i="5"/>
  <c r="O253" i="5"/>
  <c r="L253" i="5"/>
  <c r="I253" i="5"/>
  <c r="F253" i="5"/>
  <c r="C253" i="5"/>
  <c r="B253" i="5"/>
  <c r="AP252" i="5"/>
  <c r="AQ252" i="5" s="1"/>
  <c r="AM252" i="5"/>
  <c r="AL252" i="5"/>
  <c r="AK252" i="5"/>
  <c r="AJ252" i="5"/>
  <c r="AG252" i="5"/>
  <c r="AD252" i="5"/>
  <c r="AA252" i="5"/>
  <c r="X252" i="5"/>
  <c r="U252" i="5"/>
  <c r="R252" i="5"/>
  <c r="O252" i="5"/>
  <c r="L252" i="5"/>
  <c r="I252" i="5"/>
  <c r="F252" i="5"/>
  <c r="C252" i="5"/>
  <c r="B252" i="5"/>
  <c r="AP251" i="5"/>
  <c r="AQ251" i="5" s="1"/>
  <c r="AM251" i="5"/>
  <c r="AL251" i="5"/>
  <c r="AK251" i="5"/>
  <c r="AJ251" i="5"/>
  <c r="AG251" i="5"/>
  <c r="AD251" i="5"/>
  <c r="AA251" i="5"/>
  <c r="X251" i="5"/>
  <c r="U251" i="5"/>
  <c r="R251" i="5"/>
  <c r="O251" i="5"/>
  <c r="L251" i="5"/>
  <c r="I251" i="5"/>
  <c r="F251" i="5"/>
  <c r="C251" i="5"/>
  <c r="B251" i="5"/>
  <c r="AP250" i="5"/>
  <c r="AQ250" i="5" s="1"/>
  <c r="AM250" i="5"/>
  <c r="AL250" i="5"/>
  <c r="AK250" i="5"/>
  <c r="AJ250" i="5"/>
  <c r="AG250" i="5"/>
  <c r="AD250" i="5"/>
  <c r="AA250" i="5"/>
  <c r="X250" i="5"/>
  <c r="U250" i="5"/>
  <c r="R250" i="5"/>
  <c r="O250" i="5"/>
  <c r="L250" i="5"/>
  <c r="I250" i="5"/>
  <c r="F250" i="5"/>
  <c r="C250" i="5"/>
  <c r="B250" i="5"/>
  <c r="AP249" i="5"/>
  <c r="AQ249" i="5" s="1"/>
  <c r="AM249" i="5"/>
  <c r="AL249" i="5"/>
  <c r="AK249" i="5"/>
  <c r="AJ249" i="5"/>
  <c r="AG249" i="5"/>
  <c r="AD249" i="5"/>
  <c r="AA249" i="5"/>
  <c r="X249" i="5"/>
  <c r="U249" i="5"/>
  <c r="R249" i="5"/>
  <c r="O249" i="5"/>
  <c r="L249" i="5"/>
  <c r="I249" i="5"/>
  <c r="F249" i="5"/>
  <c r="C249" i="5"/>
  <c r="B249" i="5"/>
  <c r="AP248" i="5"/>
  <c r="AQ248" i="5" s="1"/>
  <c r="AM248" i="5"/>
  <c r="AL248" i="5"/>
  <c r="AK248" i="5"/>
  <c r="AJ248" i="5"/>
  <c r="AG248" i="5"/>
  <c r="AD248" i="5"/>
  <c r="AA248" i="5"/>
  <c r="X248" i="5"/>
  <c r="U248" i="5"/>
  <c r="R248" i="5"/>
  <c r="O248" i="5"/>
  <c r="L248" i="5"/>
  <c r="I248" i="5"/>
  <c r="F248" i="5"/>
  <c r="C248" i="5"/>
  <c r="B248" i="5"/>
  <c r="AP247" i="5"/>
  <c r="AQ247" i="5" s="1"/>
  <c r="AM247" i="5"/>
  <c r="AL247" i="5"/>
  <c r="AK247" i="5"/>
  <c r="AJ247" i="5"/>
  <c r="AG247" i="5"/>
  <c r="AD247" i="5"/>
  <c r="AA247" i="5"/>
  <c r="X247" i="5"/>
  <c r="U247" i="5"/>
  <c r="R247" i="5"/>
  <c r="O247" i="5"/>
  <c r="L247" i="5"/>
  <c r="I247" i="5"/>
  <c r="F247" i="5"/>
  <c r="C247" i="5"/>
  <c r="B247" i="5"/>
  <c r="AP246" i="5"/>
  <c r="AQ246" i="5" s="1"/>
  <c r="AM246" i="5"/>
  <c r="AL246" i="5"/>
  <c r="AK246" i="5"/>
  <c r="AJ246" i="5"/>
  <c r="AG246" i="5"/>
  <c r="AD246" i="5"/>
  <c r="AA246" i="5"/>
  <c r="X246" i="5"/>
  <c r="U246" i="5"/>
  <c r="R246" i="5"/>
  <c r="O246" i="5"/>
  <c r="L246" i="5"/>
  <c r="I246" i="5"/>
  <c r="F246" i="5"/>
  <c r="C246" i="5"/>
  <c r="B246" i="5"/>
  <c r="AP245" i="5"/>
  <c r="AQ245" i="5" s="1"/>
  <c r="AM245" i="5"/>
  <c r="AL245" i="5"/>
  <c r="AK245" i="5"/>
  <c r="AJ245" i="5"/>
  <c r="AG245" i="5"/>
  <c r="AD245" i="5"/>
  <c r="AA245" i="5"/>
  <c r="X245" i="5"/>
  <c r="U245" i="5"/>
  <c r="R245" i="5"/>
  <c r="O245" i="5"/>
  <c r="L245" i="5"/>
  <c r="I245" i="5"/>
  <c r="F245" i="5"/>
  <c r="C245" i="5"/>
  <c r="B245" i="5"/>
  <c r="AP244" i="5"/>
  <c r="AQ244" i="5" s="1"/>
  <c r="AM244" i="5"/>
  <c r="AL244" i="5"/>
  <c r="AK244" i="5"/>
  <c r="AJ244" i="5"/>
  <c r="AG244" i="5"/>
  <c r="AD244" i="5"/>
  <c r="AA244" i="5"/>
  <c r="X244" i="5"/>
  <c r="U244" i="5"/>
  <c r="R244" i="5"/>
  <c r="O244" i="5"/>
  <c r="L244" i="5"/>
  <c r="I244" i="5"/>
  <c r="F244" i="5"/>
  <c r="C244" i="5"/>
  <c r="B244" i="5"/>
  <c r="AP243" i="5"/>
  <c r="AQ243" i="5" s="1"/>
  <c r="AM243" i="5"/>
  <c r="AL243" i="5"/>
  <c r="AK243" i="5"/>
  <c r="AJ243" i="5"/>
  <c r="AG243" i="5"/>
  <c r="AD243" i="5"/>
  <c r="AA243" i="5"/>
  <c r="X243" i="5"/>
  <c r="U243" i="5"/>
  <c r="R243" i="5"/>
  <c r="O243" i="5"/>
  <c r="L243" i="5"/>
  <c r="I243" i="5"/>
  <c r="F243" i="5"/>
  <c r="C243" i="5"/>
  <c r="B243" i="5"/>
  <c r="AP242" i="5"/>
  <c r="AQ242" i="5" s="1"/>
  <c r="AM242" i="5"/>
  <c r="AL242" i="5"/>
  <c r="AK242" i="5"/>
  <c r="AJ242" i="5"/>
  <c r="AG242" i="5"/>
  <c r="AD242" i="5"/>
  <c r="AA242" i="5"/>
  <c r="X242" i="5"/>
  <c r="U242" i="5"/>
  <c r="R242" i="5"/>
  <c r="O242" i="5"/>
  <c r="L242" i="5"/>
  <c r="I242" i="5"/>
  <c r="F242" i="5"/>
  <c r="C242" i="5"/>
  <c r="B242" i="5"/>
  <c r="AP241" i="5"/>
  <c r="AQ241" i="5" s="1"/>
  <c r="AM241" i="5"/>
  <c r="AL241" i="5"/>
  <c r="AK241" i="5"/>
  <c r="AJ241" i="5"/>
  <c r="AG241" i="5"/>
  <c r="AD241" i="5"/>
  <c r="AA241" i="5"/>
  <c r="X241" i="5"/>
  <c r="U241" i="5"/>
  <c r="R241" i="5"/>
  <c r="O241" i="5"/>
  <c r="L241" i="5"/>
  <c r="I241" i="5"/>
  <c r="F241" i="5"/>
  <c r="C241" i="5"/>
  <c r="B241" i="5"/>
  <c r="AP240" i="5"/>
  <c r="AQ240" i="5" s="1"/>
  <c r="AM240" i="5"/>
  <c r="AL240" i="5"/>
  <c r="AK240" i="5"/>
  <c r="AJ240" i="5"/>
  <c r="AG240" i="5"/>
  <c r="AD240" i="5"/>
  <c r="AA240" i="5"/>
  <c r="X240" i="5"/>
  <c r="U240" i="5"/>
  <c r="R240" i="5"/>
  <c r="O240" i="5"/>
  <c r="L240" i="5"/>
  <c r="I240" i="5"/>
  <c r="F240" i="5"/>
  <c r="C240" i="5"/>
  <c r="B240" i="5"/>
  <c r="AP239" i="5"/>
  <c r="AQ239" i="5" s="1"/>
  <c r="AM239" i="5"/>
  <c r="AL239" i="5"/>
  <c r="AK239" i="5"/>
  <c r="AJ239" i="5"/>
  <c r="AG239" i="5"/>
  <c r="AD239" i="5"/>
  <c r="AA239" i="5"/>
  <c r="X239" i="5"/>
  <c r="U239" i="5"/>
  <c r="R239" i="5"/>
  <c r="O239" i="5"/>
  <c r="L239" i="5"/>
  <c r="I239" i="5"/>
  <c r="F239" i="5"/>
  <c r="C239" i="5"/>
  <c r="B239" i="5"/>
  <c r="AP238" i="5"/>
  <c r="AQ238" i="5" s="1"/>
  <c r="AM238" i="5"/>
  <c r="AL238" i="5"/>
  <c r="AK238" i="5"/>
  <c r="AJ238" i="5"/>
  <c r="AG238" i="5"/>
  <c r="AD238" i="5"/>
  <c r="AA238" i="5"/>
  <c r="X238" i="5"/>
  <c r="U238" i="5"/>
  <c r="R238" i="5"/>
  <c r="O238" i="5"/>
  <c r="L238" i="5"/>
  <c r="I238" i="5"/>
  <c r="F238" i="5"/>
  <c r="C238" i="5"/>
  <c r="B238" i="5"/>
  <c r="AP237" i="5"/>
  <c r="AQ237" i="5" s="1"/>
  <c r="AM237" i="5"/>
  <c r="AL237" i="5"/>
  <c r="AK237" i="5"/>
  <c r="AJ237" i="5"/>
  <c r="AG237" i="5"/>
  <c r="AD237" i="5"/>
  <c r="AA237" i="5"/>
  <c r="X237" i="5"/>
  <c r="U237" i="5"/>
  <c r="R237" i="5"/>
  <c r="O237" i="5"/>
  <c r="L237" i="5"/>
  <c r="I237" i="5"/>
  <c r="F237" i="5"/>
  <c r="C237" i="5"/>
  <c r="B237" i="5"/>
  <c r="AP236" i="5"/>
  <c r="AQ236" i="5" s="1"/>
  <c r="AM236" i="5"/>
  <c r="AL236" i="5"/>
  <c r="AK236" i="5"/>
  <c r="AJ236" i="5"/>
  <c r="AG236" i="5"/>
  <c r="AD236" i="5"/>
  <c r="AA236" i="5"/>
  <c r="X236" i="5"/>
  <c r="U236" i="5"/>
  <c r="R236" i="5"/>
  <c r="O236" i="5"/>
  <c r="L236" i="5"/>
  <c r="I236" i="5"/>
  <c r="F236" i="5"/>
  <c r="C236" i="5"/>
  <c r="B236" i="5"/>
  <c r="AP235" i="5"/>
  <c r="AQ235" i="5" s="1"/>
  <c r="AM235" i="5"/>
  <c r="AL235" i="5"/>
  <c r="AK235" i="5"/>
  <c r="AJ235" i="5"/>
  <c r="AG235" i="5"/>
  <c r="AD235" i="5"/>
  <c r="AA235" i="5"/>
  <c r="X235" i="5"/>
  <c r="U235" i="5"/>
  <c r="R235" i="5"/>
  <c r="O235" i="5"/>
  <c r="L235" i="5"/>
  <c r="I235" i="5"/>
  <c r="F235" i="5"/>
  <c r="C235" i="5"/>
  <c r="B235" i="5"/>
  <c r="AP234" i="5"/>
  <c r="AQ234" i="5" s="1"/>
  <c r="AM234" i="5"/>
  <c r="AL234" i="5"/>
  <c r="AK234" i="5"/>
  <c r="AJ234" i="5"/>
  <c r="AG234" i="5"/>
  <c r="AD234" i="5"/>
  <c r="AA234" i="5"/>
  <c r="X234" i="5"/>
  <c r="U234" i="5"/>
  <c r="R234" i="5"/>
  <c r="O234" i="5"/>
  <c r="L234" i="5"/>
  <c r="I234" i="5"/>
  <c r="F234" i="5"/>
  <c r="C234" i="5"/>
  <c r="B234" i="5"/>
  <c r="AP233" i="5"/>
  <c r="AQ233" i="5" s="1"/>
  <c r="AM233" i="5"/>
  <c r="AL233" i="5"/>
  <c r="AK233" i="5"/>
  <c r="AJ233" i="5"/>
  <c r="AG233" i="5"/>
  <c r="AD233" i="5"/>
  <c r="AA233" i="5"/>
  <c r="X233" i="5"/>
  <c r="U233" i="5"/>
  <c r="R233" i="5"/>
  <c r="O233" i="5"/>
  <c r="L233" i="5"/>
  <c r="I233" i="5"/>
  <c r="F233" i="5"/>
  <c r="C233" i="5"/>
  <c r="B233" i="5"/>
  <c r="AP232" i="5"/>
  <c r="AQ232" i="5" s="1"/>
  <c r="AM232" i="5"/>
  <c r="AL232" i="5"/>
  <c r="AK232" i="5"/>
  <c r="AJ232" i="5"/>
  <c r="AG232" i="5"/>
  <c r="AD232" i="5"/>
  <c r="AA232" i="5"/>
  <c r="X232" i="5"/>
  <c r="U232" i="5"/>
  <c r="R232" i="5"/>
  <c r="O232" i="5"/>
  <c r="L232" i="5"/>
  <c r="I232" i="5"/>
  <c r="F232" i="5"/>
  <c r="C232" i="5"/>
  <c r="B232" i="5"/>
  <c r="AP231" i="5"/>
  <c r="AQ231" i="5" s="1"/>
  <c r="AM231" i="5"/>
  <c r="AL231" i="5"/>
  <c r="AK231" i="5"/>
  <c r="AJ231" i="5"/>
  <c r="AG231" i="5"/>
  <c r="AD231" i="5"/>
  <c r="AA231" i="5"/>
  <c r="X231" i="5"/>
  <c r="U231" i="5"/>
  <c r="R231" i="5"/>
  <c r="O231" i="5"/>
  <c r="L231" i="5"/>
  <c r="I231" i="5"/>
  <c r="F231" i="5"/>
  <c r="C231" i="5"/>
  <c r="B231" i="5"/>
  <c r="AP230" i="5"/>
  <c r="AQ230" i="5" s="1"/>
  <c r="AM230" i="5"/>
  <c r="AL230" i="5"/>
  <c r="AK230" i="5"/>
  <c r="AJ230" i="5"/>
  <c r="AG230" i="5"/>
  <c r="AD230" i="5"/>
  <c r="AA230" i="5"/>
  <c r="X230" i="5"/>
  <c r="U230" i="5"/>
  <c r="R230" i="5"/>
  <c r="O230" i="5"/>
  <c r="L230" i="5"/>
  <c r="I230" i="5"/>
  <c r="F230" i="5"/>
  <c r="C230" i="5"/>
  <c r="B230" i="5"/>
  <c r="AP229" i="5"/>
  <c r="AQ229" i="5" s="1"/>
  <c r="AM229" i="5"/>
  <c r="AL229" i="5"/>
  <c r="AK229" i="5"/>
  <c r="AJ229" i="5"/>
  <c r="AG229" i="5"/>
  <c r="AD229" i="5"/>
  <c r="AA229" i="5"/>
  <c r="X229" i="5"/>
  <c r="U229" i="5"/>
  <c r="R229" i="5"/>
  <c r="O229" i="5"/>
  <c r="L229" i="5"/>
  <c r="I229" i="5"/>
  <c r="F229" i="5"/>
  <c r="C229" i="5"/>
  <c r="B229" i="5"/>
  <c r="AP228" i="5"/>
  <c r="AQ228" i="5" s="1"/>
  <c r="AM228" i="5"/>
  <c r="AL228" i="5"/>
  <c r="AK228" i="5"/>
  <c r="AJ228" i="5"/>
  <c r="AG228" i="5"/>
  <c r="AD228" i="5"/>
  <c r="AA228" i="5"/>
  <c r="X228" i="5"/>
  <c r="U228" i="5"/>
  <c r="R228" i="5"/>
  <c r="O228" i="5"/>
  <c r="L228" i="5"/>
  <c r="I228" i="5"/>
  <c r="F228" i="5"/>
  <c r="C228" i="5"/>
  <c r="B228" i="5"/>
  <c r="AP227" i="5"/>
  <c r="AQ227" i="5" s="1"/>
  <c r="AM227" i="5"/>
  <c r="AL227" i="5"/>
  <c r="AK227" i="5"/>
  <c r="AJ227" i="5"/>
  <c r="AG227" i="5"/>
  <c r="AD227" i="5"/>
  <c r="AA227" i="5"/>
  <c r="X227" i="5"/>
  <c r="U227" i="5"/>
  <c r="R227" i="5"/>
  <c r="O227" i="5"/>
  <c r="L227" i="5"/>
  <c r="I227" i="5"/>
  <c r="F227" i="5"/>
  <c r="C227" i="5"/>
  <c r="B227" i="5"/>
  <c r="AP226" i="5"/>
  <c r="AQ226" i="5" s="1"/>
  <c r="AM226" i="5"/>
  <c r="AL226" i="5"/>
  <c r="AK226" i="5"/>
  <c r="AJ226" i="5"/>
  <c r="AG226" i="5"/>
  <c r="AD226" i="5"/>
  <c r="AA226" i="5"/>
  <c r="X226" i="5"/>
  <c r="U226" i="5"/>
  <c r="R226" i="5"/>
  <c r="O226" i="5"/>
  <c r="L226" i="5"/>
  <c r="I226" i="5"/>
  <c r="F226" i="5"/>
  <c r="C226" i="5"/>
  <c r="B226" i="5"/>
  <c r="AP225" i="5"/>
  <c r="AQ225" i="5" s="1"/>
  <c r="AM225" i="5"/>
  <c r="AL225" i="5"/>
  <c r="AK225" i="5"/>
  <c r="AJ225" i="5"/>
  <c r="AG225" i="5"/>
  <c r="AD225" i="5"/>
  <c r="AA225" i="5"/>
  <c r="X225" i="5"/>
  <c r="U225" i="5"/>
  <c r="R225" i="5"/>
  <c r="O225" i="5"/>
  <c r="L225" i="5"/>
  <c r="I225" i="5"/>
  <c r="F225" i="5"/>
  <c r="C225" i="5"/>
  <c r="B225" i="5"/>
  <c r="AP224" i="5"/>
  <c r="AQ224" i="5" s="1"/>
  <c r="AM224" i="5"/>
  <c r="AL224" i="5"/>
  <c r="AK224" i="5"/>
  <c r="AJ224" i="5"/>
  <c r="AG224" i="5"/>
  <c r="AD224" i="5"/>
  <c r="AA224" i="5"/>
  <c r="X224" i="5"/>
  <c r="U224" i="5"/>
  <c r="R224" i="5"/>
  <c r="O224" i="5"/>
  <c r="L224" i="5"/>
  <c r="I224" i="5"/>
  <c r="F224" i="5"/>
  <c r="C224" i="5"/>
  <c r="B224" i="5"/>
  <c r="AP223" i="5"/>
  <c r="AQ223" i="5" s="1"/>
  <c r="AM223" i="5"/>
  <c r="AL223" i="5"/>
  <c r="AK223" i="5"/>
  <c r="AJ223" i="5"/>
  <c r="AG223" i="5"/>
  <c r="AD223" i="5"/>
  <c r="AA223" i="5"/>
  <c r="X223" i="5"/>
  <c r="U223" i="5"/>
  <c r="R223" i="5"/>
  <c r="O223" i="5"/>
  <c r="L223" i="5"/>
  <c r="I223" i="5"/>
  <c r="F223" i="5"/>
  <c r="C223" i="5"/>
  <c r="B223" i="5"/>
  <c r="AP222" i="5"/>
  <c r="AQ222" i="5" s="1"/>
  <c r="AM222" i="5"/>
  <c r="AL222" i="5"/>
  <c r="AK222" i="5"/>
  <c r="AJ222" i="5"/>
  <c r="AG222" i="5"/>
  <c r="AD222" i="5"/>
  <c r="AA222" i="5"/>
  <c r="X222" i="5"/>
  <c r="U222" i="5"/>
  <c r="R222" i="5"/>
  <c r="O222" i="5"/>
  <c r="L222" i="5"/>
  <c r="I222" i="5"/>
  <c r="F222" i="5"/>
  <c r="C222" i="5"/>
  <c r="B222" i="5"/>
  <c r="AP221" i="5"/>
  <c r="AQ221" i="5" s="1"/>
  <c r="AM221" i="5"/>
  <c r="AL221" i="5"/>
  <c r="AK221" i="5"/>
  <c r="AJ221" i="5"/>
  <c r="AG221" i="5"/>
  <c r="AD221" i="5"/>
  <c r="AA221" i="5"/>
  <c r="X221" i="5"/>
  <c r="U221" i="5"/>
  <c r="R221" i="5"/>
  <c r="O221" i="5"/>
  <c r="L221" i="5"/>
  <c r="I221" i="5"/>
  <c r="F221" i="5"/>
  <c r="C221" i="5"/>
  <c r="B221" i="5"/>
  <c r="AP220" i="5"/>
  <c r="AQ220" i="5" s="1"/>
  <c r="AM220" i="5"/>
  <c r="AL220" i="5"/>
  <c r="AK220" i="5"/>
  <c r="AJ220" i="5"/>
  <c r="AG220" i="5"/>
  <c r="AD220" i="5"/>
  <c r="AA220" i="5"/>
  <c r="X220" i="5"/>
  <c r="U220" i="5"/>
  <c r="R220" i="5"/>
  <c r="O220" i="5"/>
  <c r="L220" i="5"/>
  <c r="I220" i="5"/>
  <c r="F220" i="5"/>
  <c r="C220" i="5"/>
  <c r="B220" i="5"/>
  <c r="AP219" i="5"/>
  <c r="AQ219" i="5" s="1"/>
  <c r="AM219" i="5"/>
  <c r="AL219" i="5"/>
  <c r="AK219" i="5"/>
  <c r="AJ219" i="5"/>
  <c r="AG219" i="5"/>
  <c r="AD219" i="5"/>
  <c r="AA219" i="5"/>
  <c r="X219" i="5"/>
  <c r="U219" i="5"/>
  <c r="R219" i="5"/>
  <c r="O219" i="5"/>
  <c r="L219" i="5"/>
  <c r="I219" i="5"/>
  <c r="F219" i="5"/>
  <c r="C219" i="5"/>
  <c r="B219" i="5"/>
  <c r="AP218" i="5"/>
  <c r="AQ218" i="5" s="1"/>
  <c r="AM218" i="5"/>
  <c r="AL218" i="5"/>
  <c r="AK218" i="5"/>
  <c r="AJ218" i="5"/>
  <c r="AG218" i="5"/>
  <c r="AD218" i="5"/>
  <c r="AA218" i="5"/>
  <c r="X218" i="5"/>
  <c r="U218" i="5"/>
  <c r="R218" i="5"/>
  <c r="O218" i="5"/>
  <c r="L218" i="5"/>
  <c r="I218" i="5"/>
  <c r="F218" i="5"/>
  <c r="C218" i="5"/>
  <c r="B218" i="5"/>
  <c r="AP217" i="5"/>
  <c r="AQ217" i="5" s="1"/>
  <c r="AM217" i="5"/>
  <c r="AL217" i="5"/>
  <c r="AK217" i="5"/>
  <c r="AJ217" i="5"/>
  <c r="AG217" i="5"/>
  <c r="AD217" i="5"/>
  <c r="AA217" i="5"/>
  <c r="X217" i="5"/>
  <c r="U217" i="5"/>
  <c r="R217" i="5"/>
  <c r="O217" i="5"/>
  <c r="L217" i="5"/>
  <c r="I217" i="5"/>
  <c r="F217" i="5"/>
  <c r="C217" i="5"/>
  <c r="B217" i="5"/>
  <c r="AP216" i="5"/>
  <c r="AQ216" i="5" s="1"/>
  <c r="AM216" i="5"/>
  <c r="AL216" i="5"/>
  <c r="AK216" i="5"/>
  <c r="AJ216" i="5"/>
  <c r="AG216" i="5"/>
  <c r="AD216" i="5"/>
  <c r="AA216" i="5"/>
  <c r="X216" i="5"/>
  <c r="U216" i="5"/>
  <c r="R216" i="5"/>
  <c r="O216" i="5"/>
  <c r="L216" i="5"/>
  <c r="I216" i="5"/>
  <c r="F216" i="5"/>
  <c r="C216" i="5"/>
  <c r="B216" i="5"/>
  <c r="AP215" i="5"/>
  <c r="AQ215" i="5" s="1"/>
  <c r="AM215" i="5"/>
  <c r="AL215" i="5"/>
  <c r="AK215" i="5"/>
  <c r="AJ215" i="5"/>
  <c r="AG215" i="5"/>
  <c r="AD215" i="5"/>
  <c r="AA215" i="5"/>
  <c r="X215" i="5"/>
  <c r="U215" i="5"/>
  <c r="R215" i="5"/>
  <c r="O215" i="5"/>
  <c r="L215" i="5"/>
  <c r="I215" i="5"/>
  <c r="F215" i="5"/>
  <c r="C215" i="5"/>
  <c r="B215" i="5"/>
  <c r="AP214" i="5"/>
  <c r="AQ214" i="5" s="1"/>
  <c r="AM214" i="5"/>
  <c r="AL214" i="5"/>
  <c r="AK214" i="5"/>
  <c r="AJ214" i="5"/>
  <c r="AG214" i="5"/>
  <c r="AD214" i="5"/>
  <c r="AA214" i="5"/>
  <c r="X214" i="5"/>
  <c r="U214" i="5"/>
  <c r="R214" i="5"/>
  <c r="O214" i="5"/>
  <c r="L214" i="5"/>
  <c r="I214" i="5"/>
  <c r="F214" i="5"/>
  <c r="C214" i="5"/>
  <c r="B214" i="5"/>
  <c r="AP213" i="5"/>
  <c r="AQ213" i="5" s="1"/>
  <c r="AM213" i="5"/>
  <c r="AL213" i="5"/>
  <c r="AK213" i="5"/>
  <c r="AJ213" i="5"/>
  <c r="AG213" i="5"/>
  <c r="AD213" i="5"/>
  <c r="AA213" i="5"/>
  <c r="X213" i="5"/>
  <c r="U213" i="5"/>
  <c r="R213" i="5"/>
  <c r="O213" i="5"/>
  <c r="L213" i="5"/>
  <c r="I213" i="5"/>
  <c r="F213" i="5"/>
  <c r="C213" i="5"/>
  <c r="B213" i="5"/>
  <c r="AP212" i="5"/>
  <c r="AQ212" i="5" s="1"/>
  <c r="AM212" i="5"/>
  <c r="AL212" i="5"/>
  <c r="AK212" i="5"/>
  <c r="AJ212" i="5"/>
  <c r="AG212" i="5"/>
  <c r="AD212" i="5"/>
  <c r="AA212" i="5"/>
  <c r="X212" i="5"/>
  <c r="U212" i="5"/>
  <c r="R212" i="5"/>
  <c r="O212" i="5"/>
  <c r="L212" i="5"/>
  <c r="I212" i="5"/>
  <c r="F212" i="5"/>
  <c r="C212" i="5"/>
  <c r="B212" i="5"/>
  <c r="AP211" i="5"/>
  <c r="AQ211" i="5" s="1"/>
  <c r="AM211" i="5"/>
  <c r="AL211" i="5"/>
  <c r="AK211" i="5"/>
  <c r="AJ211" i="5"/>
  <c r="AG211" i="5"/>
  <c r="AD211" i="5"/>
  <c r="AA211" i="5"/>
  <c r="X211" i="5"/>
  <c r="U211" i="5"/>
  <c r="R211" i="5"/>
  <c r="O211" i="5"/>
  <c r="L211" i="5"/>
  <c r="I211" i="5"/>
  <c r="F211" i="5"/>
  <c r="C211" i="5"/>
  <c r="B211" i="5"/>
  <c r="AP210" i="5"/>
  <c r="AQ210" i="5" s="1"/>
  <c r="AM210" i="5"/>
  <c r="AL210" i="5"/>
  <c r="AK210" i="5"/>
  <c r="AJ210" i="5"/>
  <c r="AG210" i="5"/>
  <c r="AD210" i="5"/>
  <c r="AA210" i="5"/>
  <c r="X210" i="5"/>
  <c r="U210" i="5"/>
  <c r="R210" i="5"/>
  <c r="O210" i="5"/>
  <c r="L210" i="5"/>
  <c r="I210" i="5"/>
  <c r="F210" i="5"/>
  <c r="C210" i="5"/>
  <c r="B210" i="5"/>
  <c r="AP209" i="5"/>
  <c r="AQ209" i="5" s="1"/>
  <c r="AM209" i="5"/>
  <c r="AL209" i="5"/>
  <c r="AK209" i="5"/>
  <c r="AJ209" i="5"/>
  <c r="AG209" i="5"/>
  <c r="AD209" i="5"/>
  <c r="AA209" i="5"/>
  <c r="X209" i="5"/>
  <c r="U209" i="5"/>
  <c r="R209" i="5"/>
  <c r="O209" i="5"/>
  <c r="L209" i="5"/>
  <c r="I209" i="5"/>
  <c r="F209" i="5"/>
  <c r="C209" i="5"/>
  <c r="B209" i="5"/>
  <c r="AP208" i="5"/>
  <c r="AQ208" i="5" s="1"/>
  <c r="AM208" i="5"/>
  <c r="AL208" i="5"/>
  <c r="AK208" i="5"/>
  <c r="AJ208" i="5"/>
  <c r="AG208" i="5"/>
  <c r="AD208" i="5"/>
  <c r="AA208" i="5"/>
  <c r="X208" i="5"/>
  <c r="U208" i="5"/>
  <c r="R208" i="5"/>
  <c r="O208" i="5"/>
  <c r="L208" i="5"/>
  <c r="I208" i="5"/>
  <c r="F208" i="5"/>
  <c r="C208" i="5"/>
  <c r="B208" i="5"/>
  <c r="AP207" i="5"/>
  <c r="AQ207" i="5" s="1"/>
  <c r="AM207" i="5"/>
  <c r="AL207" i="5"/>
  <c r="AK207" i="5"/>
  <c r="AJ207" i="5"/>
  <c r="AG207" i="5"/>
  <c r="AD207" i="5"/>
  <c r="AA207" i="5"/>
  <c r="X207" i="5"/>
  <c r="U207" i="5"/>
  <c r="R207" i="5"/>
  <c r="O207" i="5"/>
  <c r="L207" i="5"/>
  <c r="I207" i="5"/>
  <c r="F207" i="5"/>
  <c r="C207" i="5"/>
  <c r="B207" i="5"/>
  <c r="AP206" i="5"/>
  <c r="AQ206" i="5" s="1"/>
  <c r="AM206" i="5"/>
  <c r="AL206" i="5"/>
  <c r="AK206" i="5"/>
  <c r="AJ206" i="5"/>
  <c r="AG206" i="5"/>
  <c r="AD206" i="5"/>
  <c r="AA206" i="5"/>
  <c r="X206" i="5"/>
  <c r="U206" i="5"/>
  <c r="R206" i="5"/>
  <c r="O206" i="5"/>
  <c r="L206" i="5"/>
  <c r="I206" i="5"/>
  <c r="F206" i="5"/>
  <c r="C206" i="5"/>
  <c r="B206" i="5"/>
  <c r="AP205" i="5"/>
  <c r="AQ205" i="5" s="1"/>
  <c r="AM205" i="5"/>
  <c r="AL205" i="5"/>
  <c r="AK205" i="5"/>
  <c r="AJ205" i="5"/>
  <c r="AG205" i="5"/>
  <c r="AD205" i="5"/>
  <c r="AA205" i="5"/>
  <c r="X205" i="5"/>
  <c r="U205" i="5"/>
  <c r="R205" i="5"/>
  <c r="O205" i="5"/>
  <c r="L205" i="5"/>
  <c r="I205" i="5"/>
  <c r="F205" i="5"/>
  <c r="C205" i="5"/>
  <c r="B205" i="5"/>
  <c r="AP204" i="5"/>
  <c r="AQ204" i="5" s="1"/>
  <c r="AM204" i="5"/>
  <c r="AL204" i="5"/>
  <c r="AK204" i="5"/>
  <c r="AJ204" i="5"/>
  <c r="AG204" i="5"/>
  <c r="AD204" i="5"/>
  <c r="AA204" i="5"/>
  <c r="X204" i="5"/>
  <c r="U204" i="5"/>
  <c r="R204" i="5"/>
  <c r="O204" i="5"/>
  <c r="L204" i="5"/>
  <c r="I204" i="5"/>
  <c r="F204" i="5"/>
  <c r="C204" i="5"/>
  <c r="B204" i="5"/>
  <c r="AP203" i="5"/>
  <c r="AQ203" i="5" s="1"/>
  <c r="AM203" i="5"/>
  <c r="AL203" i="5"/>
  <c r="AK203" i="5"/>
  <c r="AJ203" i="5"/>
  <c r="AG203" i="5"/>
  <c r="AD203" i="5"/>
  <c r="AA203" i="5"/>
  <c r="X203" i="5"/>
  <c r="U203" i="5"/>
  <c r="R203" i="5"/>
  <c r="O203" i="5"/>
  <c r="L203" i="5"/>
  <c r="I203" i="5"/>
  <c r="F203" i="5"/>
  <c r="C203" i="5"/>
  <c r="B203" i="5"/>
  <c r="AP202" i="5"/>
  <c r="AQ202" i="5" s="1"/>
  <c r="AM202" i="5"/>
  <c r="AL202" i="5"/>
  <c r="AK202" i="5"/>
  <c r="AJ202" i="5"/>
  <c r="AG202" i="5"/>
  <c r="AD202" i="5"/>
  <c r="AA202" i="5"/>
  <c r="X202" i="5"/>
  <c r="U202" i="5"/>
  <c r="R202" i="5"/>
  <c r="O202" i="5"/>
  <c r="L202" i="5"/>
  <c r="I202" i="5"/>
  <c r="F202" i="5"/>
  <c r="C202" i="5"/>
  <c r="B202" i="5"/>
  <c r="AP201" i="5"/>
  <c r="AQ201" i="5" s="1"/>
  <c r="AM201" i="5"/>
  <c r="AL201" i="5"/>
  <c r="AK201" i="5"/>
  <c r="AJ201" i="5"/>
  <c r="AG201" i="5"/>
  <c r="AD201" i="5"/>
  <c r="AA201" i="5"/>
  <c r="X201" i="5"/>
  <c r="U201" i="5"/>
  <c r="R201" i="5"/>
  <c r="O201" i="5"/>
  <c r="L201" i="5"/>
  <c r="I201" i="5"/>
  <c r="F201" i="5"/>
  <c r="C201" i="5"/>
  <c r="B201" i="5"/>
  <c r="AP200" i="5"/>
  <c r="AQ200" i="5" s="1"/>
  <c r="AM200" i="5"/>
  <c r="AL200" i="5"/>
  <c r="AK200" i="5"/>
  <c r="AJ200" i="5"/>
  <c r="AG200" i="5"/>
  <c r="AD200" i="5"/>
  <c r="AA200" i="5"/>
  <c r="X200" i="5"/>
  <c r="U200" i="5"/>
  <c r="R200" i="5"/>
  <c r="O200" i="5"/>
  <c r="L200" i="5"/>
  <c r="I200" i="5"/>
  <c r="F200" i="5"/>
  <c r="C200" i="5"/>
  <c r="B200" i="5"/>
  <c r="AP199" i="5"/>
  <c r="AQ199" i="5" s="1"/>
  <c r="AM199" i="5"/>
  <c r="AL199" i="5"/>
  <c r="AK199" i="5"/>
  <c r="AJ199" i="5"/>
  <c r="AG199" i="5"/>
  <c r="AD199" i="5"/>
  <c r="AA199" i="5"/>
  <c r="X199" i="5"/>
  <c r="U199" i="5"/>
  <c r="R199" i="5"/>
  <c r="O199" i="5"/>
  <c r="L199" i="5"/>
  <c r="I199" i="5"/>
  <c r="F199" i="5"/>
  <c r="C199" i="5"/>
  <c r="B199" i="5"/>
  <c r="AP198" i="5"/>
  <c r="AQ198" i="5" s="1"/>
  <c r="AM198" i="5"/>
  <c r="AL198" i="5"/>
  <c r="AK198" i="5"/>
  <c r="AJ198" i="5"/>
  <c r="AG198" i="5"/>
  <c r="AD198" i="5"/>
  <c r="AA198" i="5"/>
  <c r="X198" i="5"/>
  <c r="U198" i="5"/>
  <c r="R198" i="5"/>
  <c r="O198" i="5"/>
  <c r="L198" i="5"/>
  <c r="I198" i="5"/>
  <c r="F198" i="5"/>
  <c r="C198" i="5"/>
  <c r="B198" i="5"/>
  <c r="AP197" i="5"/>
  <c r="AQ197" i="5" s="1"/>
  <c r="AM197" i="5"/>
  <c r="AL197" i="5"/>
  <c r="AK197" i="5"/>
  <c r="AJ197" i="5"/>
  <c r="AG197" i="5"/>
  <c r="AD197" i="5"/>
  <c r="AA197" i="5"/>
  <c r="X197" i="5"/>
  <c r="U197" i="5"/>
  <c r="R197" i="5"/>
  <c r="O197" i="5"/>
  <c r="L197" i="5"/>
  <c r="I197" i="5"/>
  <c r="F197" i="5"/>
  <c r="C197" i="5"/>
  <c r="B197" i="5"/>
  <c r="AP196" i="5"/>
  <c r="AQ196" i="5" s="1"/>
  <c r="AM196" i="5"/>
  <c r="AL196" i="5"/>
  <c r="AK196" i="5"/>
  <c r="AJ196" i="5"/>
  <c r="AG196" i="5"/>
  <c r="AD196" i="5"/>
  <c r="AA196" i="5"/>
  <c r="X196" i="5"/>
  <c r="U196" i="5"/>
  <c r="R196" i="5"/>
  <c r="O196" i="5"/>
  <c r="L196" i="5"/>
  <c r="I196" i="5"/>
  <c r="F196" i="5"/>
  <c r="C196" i="5"/>
  <c r="B196" i="5"/>
  <c r="AP195" i="5"/>
  <c r="AQ195" i="5" s="1"/>
  <c r="AM195" i="5"/>
  <c r="AL195" i="5"/>
  <c r="AK195" i="5"/>
  <c r="AJ195" i="5"/>
  <c r="AG195" i="5"/>
  <c r="AD195" i="5"/>
  <c r="AA195" i="5"/>
  <c r="X195" i="5"/>
  <c r="U195" i="5"/>
  <c r="R195" i="5"/>
  <c r="O195" i="5"/>
  <c r="L195" i="5"/>
  <c r="I195" i="5"/>
  <c r="F195" i="5"/>
  <c r="C195" i="5"/>
  <c r="B195" i="5"/>
  <c r="AP194" i="5"/>
  <c r="AQ194" i="5" s="1"/>
  <c r="AM194" i="5"/>
  <c r="AL194" i="5"/>
  <c r="AK194" i="5"/>
  <c r="AJ194" i="5"/>
  <c r="AG194" i="5"/>
  <c r="AD194" i="5"/>
  <c r="AA194" i="5"/>
  <c r="X194" i="5"/>
  <c r="U194" i="5"/>
  <c r="R194" i="5"/>
  <c r="O194" i="5"/>
  <c r="L194" i="5"/>
  <c r="I194" i="5"/>
  <c r="F194" i="5"/>
  <c r="C194" i="5"/>
  <c r="B194" i="5"/>
  <c r="AP193" i="5"/>
  <c r="AQ193" i="5" s="1"/>
  <c r="AM193" i="5"/>
  <c r="AL193" i="5"/>
  <c r="AK193" i="5"/>
  <c r="AJ193" i="5"/>
  <c r="AG193" i="5"/>
  <c r="AD193" i="5"/>
  <c r="AA193" i="5"/>
  <c r="X193" i="5"/>
  <c r="U193" i="5"/>
  <c r="R193" i="5"/>
  <c r="O193" i="5"/>
  <c r="L193" i="5"/>
  <c r="I193" i="5"/>
  <c r="F193" i="5"/>
  <c r="C193" i="5"/>
  <c r="B193" i="5"/>
  <c r="AP192" i="5"/>
  <c r="AQ192" i="5" s="1"/>
  <c r="AM192" i="5"/>
  <c r="AL192" i="5"/>
  <c r="AK192" i="5"/>
  <c r="AJ192" i="5"/>
  <c r="AG192" i="5"/>
  <c r="AD192" i="5"/>
  <c r="AA192" i="5"/>
  <c r="X192" i="5"/>
  <c r="U192" i="5"/>
  <c r="R192" i="5"/>
  <c r="O192" i="5"/>
  <c r="L192" i="5"/>
  <c r="I192" i="5"/>
  <c r="F192" i="5"/>
  <c r="C192" i="5"/>
  <c r="B192" i="5"/>
  <c r="AP191" i="5"/>
  <c r="AQ191" i="5" s="1"/>
  <c r="AM191" i="5"/>
  <c r="AL191" i="5"/>
  <c r="AK191" i="5"/>
  <c r="AJ191" i="5"/>
  <c r="AG191" i="5"/>
  <c r="AD191" i="5"/>
  <c r="AA191" i="5"/>
  <c r="X191" i="5"/>
  <c r="U191" i="5"/>
  <c r="R191" i="5"/>
  <c r="O191" i="5"/>
  <c r="L191" i="5"/>
  <c r="I191" i="5"/>
  <c r="F191" i="5"/>
  <c r="C191" i="5"/>
  <c r="B191" i="5"/>
  <c r="AP190" i="5"/>
  <c r="AQ190" i="5" s="1"/>
  <c r="AM190" i="5"/>
  <c r="AL190" i="5"/>
  <c r="AK190" i="5"/>
  <c r="AJ190" i="5"/>
  <c r="AG190" i="5"/>
  <c r="AD190" i="5"/>
  <c r="AA190" i="5"/>
  <c r="X190" i="5"/>
  <c r="U190" i="5"/>
  <c r="R190" i="5"/>
  <c r="O190" i="5"/>
  <c r="L190" i="5"/>
  <c r="I190" i="5"/>
  <c r="F190" i="5"/>
  <c r="C190" i="5"/>
  <c r="B190" i="5"/>
  <c r="AP189" i="5"/>
  <c r="AQ189" i="5" s="1"/>
  <c r="AM189" i="5"/>
  <c r="AL189" i="5"/>
  <c r="AK189" i="5"/>
  <c r="AJ189" i="5"/>
  <c r="AG189" i="5"/>
  <c r="AD189" i="5"/>
  <c r="AA189" i="5"/>
  <c r="X189" i="5"/>
  <c r="U189" i="5"/>
  <c r="R189" i="5"/>
  <c r="O189" i="5"/>
  <c r="L189" i="5"/>
  <c r="I189" i="5"/>
  <c r="F189" i="5"/>
  <c r="C189" i="5"/>
  <c r="B189" i="5"/>
  <c r="AP188" i="5"/>
  <c r="AQ188" i="5" s="1"/>
  <c r="AM188" i="5"/>
  <c r="AL188" i="5"/>
  <c r="AK188" i="5"/>
  <c r="AJ188" i="5"/>
  <c r="AG188" i="5"/>
  <c r="AD188" i="5"/>
  <c r="AA188" i="5"/>
  <c r="X188" i="5"/>
  <c r="U188" i="5"/>
  <c r="R188" i="5"/>
  <c r="O188" i="5"/>
  <c r="L188" i="5"/>
  <c r="I188" i="5"/>
  <c r="F188" i="5"/>
  <c r="C188" i="5"/>
  <c r="B188" i="5"/>
  <c r="AP187" i="5"/>
  <c r="AQ187" i="5" s="1"/>
  <c r="AM187" i="5"/>
  <c r="AL187" i="5"/>
  <c r="AK187" i="5"/>
  <c r="AJ187" i="5"/>
  <c r="AG187" i="5"/>
  <c r="AD187" i="5"/>
  <c r="AA187" i="5"/>
  <c r="X187" i="5"/>
  <c r="U187" i="5"/>
  <c r="R187" i="5"/>
  <c r="O187" i="5"/>
  <c r="L187" i="5"/>
  <c r="I187" i="5"/>
  <c r="F187" i="5"/>
  <c r="C187" i="5"/>
  <c r="B187" i="5"/>
  <c r="AP186" i="5"/>
  <c r="AQ186" i="5" s="1"/>
  <c r="AM186" i="5"/>
  <c r="AL186" i="5"/>
  <c r="AK186" i="5"/>
  <c r="AJ186" i="5"/>
  <c r="AG186" i="5"/>
  <c r="AD186" i="5"/>
  <c r="AA186" i="5"/>
  <c r="X186" i="5"/>
  <c r="U186" i="5"/>
  <c r="R186" i="5"/>
  <c r="O186" i="5"/>
  <c r="L186" i="5"/>
  <c r="I186" i="5"/>
  <c r="F186" i="5"/>
  <c r="C186" i="5"/>
  <c r="B186" i="5"/>
  <c r="AP185" i="5"/>
  <c r="AQ185" i="5" s="1"/>
  <c r="AM185" i="5"/>
  <c r="AL185" i="5"/>
  <c r="AK185" i="5"/>
  <c r="AJ185" i="5"/>
  <c r="AG185" i="5"/>
  <c r="AD185" i="5"/>
  <c r="AA185" i="5"/>
  <c r="X185" i="5"/>
  <c r="U185" i="5"/>
  <c r="R185" i="5"/>
  <c r="O185" i="5"/>
  <c r="L185" i="5"/>
  <c r="I185" i="5"/>
  <c r="F185" i="5"/>
  <c r="C185" i="5"/>
  <c r="B185" i="5"/>
  <c r="AP184" i="5"/>
  <c r="AQ184" i="5" s="1"/>
  <c r="AM184" i="5"/>
  <c r="AL184" i="5"/>
  <c r="AK184" i="5"/>
  <c r="AJ184" i="5"/>
  <c r="AG184" i="5"/>
  <c r="AD184" i="5"/>
  <c r="AA184" i="5"/>
  <c r="X184" i="5"/>
  <c r="U184" i="5"/>
  <c r="R184" i="5"/>
  <c r="O184" i="5"/>
  <c r="L184" i="5"/>
  <c r="I184" i="5"/>
  <c r="F184" i="5"/>
  <c r="C184" i="5"/>
  <c r="B184" i="5"/>
  <c r="AP183" i="5"/>
  <c r="AQ183" i="5" s="1"/>
  <c r="AM183" i="5"/>
  <c r="AL183" i="5"/>
  <c r="AK183" i="5"/>
  <c r="AJ183" i="5"/>
  <c r="AG183" i="5"/>
  <c r="AD183" i="5"/>
  <c r="AA183" i="5"/>
  <c r="X183" i="5"/>
  <c r="U183" i="5"/>
  <c r="R183" i="5"/>
  <c r="O183" i="5"/>
  <c r="L183" i="5"/>
  <c r="I183" i="5"/>
  <c r="F183" i="5"/>
  <c r="C183" i="5"/>
  <c r="B183" i="5"/>
  <c r="AP182" i="5"/>
  <c r="AQ182" i="5" s="1"/>
  <c r="AM182" i="5"/>
  <c r="AL182" i="5"/>
  <c r="AK182" i="5"/>
  <c r="AJ182" i="5"/>
  <c r="AG182" i="5"/>
  <c r="AD182" i="5"/>
  <c r="AA182" i="5"/>
  <c r="X182" i="5"/>
  <c r="U182" i="5"/>
  <c r="R182" i="5"/>
  <c r="O182" i="5"/>
  <c r="L182" i="5"/>
  <c r="I182" i="5"/>
  <c r="F182" i="5"/>
  <c r="C182" i="5"/>
  <c r="B182" i="5"/>
  <c r="AP181" i="5"/>
  <c r="AQ181" i="5" s="1"/>
  <c r="AM181" i="5"/>
  <c r="AL181" i="5"/>
  <c r="AK181" i="5"/>
  <c r="AJ181" i="5"/>
  <c r="AG181" i="5"/>
  <c r="AD181" i="5"/>
  <c r="AA181" i="5"/>
  <c r="X181" i="5"/>
  <c r="U181" i="5"/>
  <c r="R181" i="5"/>
  <c r="O181" i="5"/>
  <c r="L181" i="5"/>
  <c r="I181" i="5"/>
  <c r="F181" i="5"/>
  <c r="C181" i="5"/>
  <c r="B181" i="5"/>
  <c r="AP180" i="5"/>
  <c r="AQ180" i="5" s="1"/>
  <c r="AM180" i="5"/>
  <c r="AL180" i="5"/>
  <c r="AK180" i="5"/>
  <c r="AJ180" i="5"/>
  <c r="AG180" i="5"/>
  <c r="AD180" i="5"/>
  <c r="AA180" i="5"/>
  <c r="X180" i="5"/>
  <c r="U180" i="5"/>
  <c r="R180" i="5"/>
  <c r="O180" i="5"/>
  <c r="L180" i="5"/>
  <c r="I180" i="5"/>
  <c r="F180" i="5"/>
  <c r="C180" i="5"/>
  <c r="B180" i="5"/>
  <c r="AP179" i="5"/>
  <c r="AQ179" i="5" s="1"/>
  <c r="AM179" i="5"/>
  <c r="AL179" i="5"/>
  <c r="AK179" i="5"/>
  <c r="AJ179" i="5"/>
  <c r="AG179" i="5"/>
  <c r="AD179" i="5"/>
  <c r="AA179" i="5"/>
  <c r="X179" i="5"/>
  <c r="U179" i="5"/>
  <c r="R179" i="5"/>
  <c r="O179" i="5"/>
  <c r="L179" i="5"/>
  <c r="I179" i="5"/>
  <c r="F179" i="5"/>
  <c r="C179" i="5"/>
  <c r="B179" i="5"/>
  <c r="AP178" i="5"/>
  <c r="AQ178" i="5" s="1"/>
  <c r="AM178" i="5"/>
  <c r="AL178" i="5"/>
  <c r="AK178" i="5"/>
  <c r="AJ178" i="5"/>
  <c r="AG178" i="5"/>
  <c r="AD178" i="5"/>
  <c r="AA178" i="5"/>
  <c r="X178" i="5"/>
  <c r="U178" i="5"/>
  <c r="R178" i="5"/>
  <c r="O178" i="5"/>
  <c r="L178" i="5"/>
  <c r="I178" i="5"/>
  <c r="F178" i="5"/>
  <c r="C178" i="5"/>
  <c r="B178" i="5"/>
  <c r="AP177" i="5"/>
  <c r="AQ177" i="5" s="1"/>
  <c r="AM177" i="5"/>
  <c r="AL177" i="5"/>
  <c r="AK177" i="5"/>
  <c r="AJ177" i="5"/>
  <c r="AG177" i="5"/>
  <c r="AD177" i="5"/>
  <c r="AA177" i="5"/>
  <c r="X177" i="5"/>
  <c r="U177" i="5"/>
  <c r="R177" i="5"/>
  <c r="O177" i="5"/>
  <c r="L177" i="5"/>
  <c r="I177" i="5"/>
  <c r="F177" i="5"/>
  <c r="C177" i="5"/>
  <c r="B177" i="5"/>
  <c r="AP176" i="5"/>
  <c r="AQ176" i="5" s="1"/>
  <c r="AM176" i="5"/>
  <c r="AL176" i="5"/>
  <c r="AK176" i="5"/>
  <c r="AJ176" i="5"/>
  <c r="AG176" i="5"/>
  <c r="AD176" i="5"/>
  <c r="AA176" i="5"/>
  <c r="X176" i="5"/>
  <c r="U176" i="5"/>
  <c r="R176" i="5"/>
  <c r="O176" i="5"/>
  <c r="L176" i="5"/>
  <c r="I176" i="5"/>
  <c r="F176" i="5"/>
  <c r="C176" i="5"/>
  <c r="B176" i="5"/>
  <c r="AP175" i="5"/>
  <c r="AQ175" i="5" s="1"/>
  <c r="AM175" i="5"/>
  <c r="AL175" i="5"/>
  <c r="AK175" i="5"/>
  <c r="AJ175" i="5"/>
  <c r="AG175" i="5"/>
  <c r="AD175" i="5"/>
  <c r="AA175" i="5"/>
  <c r="X175" i="5"/>
  <c r="U175" i="5"/>
  <c r="R175" i="5"/>
  <c r="O175" i="5"/>
  <c r="L175" i="5"/>
  <c r="I175" i="5"/>
  <c r="F175" i="5"/>
  <c r="C175" i="5"/>
  <c r="B175" i="5"/>
  <c r="AP174" i="5"/>
  <c r="AQ174" i="5" s="1"/>
  <c r="AM174" i="5"/>
  <c r="AL174" i="5"/>
  <c r="AK174" i="5"/>
  <c r="AJ174" i="5"/>
  <c r="AG174" i="5"/>
  <c r="AD174" i="5"/>
  <c r="AA174" i="5"/>
  <c r="X174" i="5"/>
  <c r="U174" i="5"/>
  <c r="R174" i="5"/>
  <c r="O174" i="5"/>
  <c r="L174" i="5"/>
  <c r="I174" i="5"/>
  <c r="F174" i="5"/>
  <c r="C174" i="5"/>
  <c r="B174" i="5"/>
  <c r="AP173" i="5"/>
  <c r="AQ173" i="5" s="1"/>
  <c r="AM173" i="5"/>
  <c r="AL173" i="5"/>
  <c r="AK173" i="5"/>
  <c r="AJ173" i="5"/>
  <c r="AG173" i="5"/>
  <c r="AD173" i="5"/>
  <c r="AA173" i="5"/>
  <c r="X173" i="5"/>
  <c r="U173" i="5"/>
  <c r="R173" i="5"/>
  <c r="O173" i="5"/>
  <c r="L173" i="5"/>
  <c r="I173" i="5"/>
  <c r="F173" i="5"/>
  <c r="C173" i="5"/>
  <c r="B173" i="5"/>
  <c r="AP172" i="5"/>
  <c r="AQ172" i="5" s="1"/>
  <c r="AM172" i="5"/>
  <c r="AL172" i="5"/>
  <c r="AK172" i="5"/>
  <c r="AJ172" i="5"/>
  <c r="AG172" i="5"/>
  <c r="AD172" i="5"/>
  <c r="AA172" i="5"/>
  <c r="X172" i="5"/>
  <c r="U172" i="5"/>
  <c r="R172" i="5"/>
  <c r="O172" i="5"/>
  <c r="L172" i="5"/>
  <c r="I172" i="5"/>
  <c r="F172" i="5"/>
  <c r="C172" i="5"/>
  <c r="B172" i="5"/>
  <c r="AP171" i="5"/>
  <c r="AQ171" i="5" s="1"/>
  <c r="AM171" i="5"/>
  <c r="AL171" i="5"/>
  <c r="AK171" i="5"/>
  <c r="AJ171" i="5"/>
  <c r="AG171" i="5"/>
  <c r="AD171" i="5"/>
  <c r="AA171" i="5"/>
  <c r="X171" i="5"/>
  <c r="U171" i="5"/>
  <c r="R171" i="5"/>
  <c r="O171" i="5"/>
  <c r="L171" i="5"/>
  <c r="I171" i="5"/>
  <c r="F171" i="5"/>
  <c r="C171" i="5"/>
  <c r="B171" i="5"/>
  <c r="AP170" i="5"/>
  <c r="AQ170" i="5" s="1"/>
  <c r="AM170" i="5"/>
  <c r="AL170" i="5"/>
  <c r="AK170" i="5"/>
  <c r="AJ170" i="5"/>
  <c r="AG170" i="5"/>
  <c r="AD170" i="5"/>
  <c r="AA170" i="5"/>
  <c r="X170" i="5"/>
  <c r="U170" i="5"/>
  <c r="R170" i="5"/>
  <c r="O170" i="5"/>
  <c r="L170" i="5"/>
  <c r="I170" i="5"/>
  <c r="F170" i="5"/>
  <c r="C170" i="5"/>
  <c r="B170" i="5"/>
  <c r="AP169" i="5"/>
  <c r="AQ169" i="5" s="1"/>
  <c r="AM169" i="5"/>
  <c r="AL169" i="5"/>
  <c r="AK169" i="5"/>
  <c r="AJ169" i="5"/>
  <c r="AG169" i="5"/>
  <c r="AD169" i="5"/>
  <c r="AA169" i="5"/>
  <c r="X169" i="5"/>
  <c r="U169" i="5"/>
  <c r="R169" i="5"/>
  <c r="O169" i="5"/>
  <c r="L169" i="5"/>
  <c r="I169" i="5"/>
  <c r="F169" i="5"/>
  <c r="C169" i="5"/>
  <c r="B169" i="5"/>
  <c r="AP168" i="5"/>
  <c r="AQ168" i="5" s="1"/>
  <c r="AM168" i="5"/>
  <c r="AL168" i="5"/>
  <c r="AK168" i="5"/>
  <c r="AJ168" i="5"/>
  <c r="AG168" i="5"/>
  <c r="AD168" i="5"/>
  <c r="AA168" i="5"/>
  <c r="X168" i="5"/>
  <c r="U168" i="5"/>
  <c r="R168" i="5"/>
  <c r="O168" i="5"/>
  <c r="L168" i="5"/>
  <c r="I168" i="5"/>
  <c r="F168" i="5"/>
  <c r="C168" i="5"/>
  <c r="B168" i="5"/>
  <c r="AP167" i="5"/>
  <c r="AQ167" i="5" s="1"/>
  <c r="AM167" i="5"/>
  <c r="AL167" i="5"/>
  <c r="AK167" i="5"/>
  <c r="AJ167" i="5"/>
  <c r="AG167" i="5"/>
  <c r="AD167" i="5"/>
  <c r="AA167" i="5"/>
  <c r="X167" i="5"/>
  <c r="U167" i="5"/>
  <c r="R167" i="5"/>
  <c r="O167" i="5"/>
  <c r="L167" i="5"/>
  <c r="I167" i="5"/>
  <c r="F167" i="5"/>
  <c r="C167" i="5"/>
  <c r="B167" i="5"/>
  <c r="AP166" i="5"/>
  <c r="AQ166" i="5" s="1"/>
  <c r="AM166" i="5"/>
  <c r="AL166" i="5"/>
  <c r="AK166" i="5"/>
  <c r="AJ166" i="5"/>
  <c r="AG166" i="5"/>
  <c r="AD166" i="5"/>
  <c r="AA166" i="5"/>
  <c r="X166" i="5"/>
  <c r="U166" i="5"/>
  <c r="R166" i="5"/>
  <c r="O166" i="5"/>
  <c r="L166" i="5"/>
  <c r="I166" i="5"/>
  <c r="F166" i="5"/>
  <c r="C166" i="5"/>
  <c r="B166" i="5"/>
  <c r="AP165" i="5"/>
  <c r="AQ165" i="5" s="1"/>
  <c r="AM165" i="5"/>
  <c r="AL165" i="5"/>
  <c r="AK165" i="5"/>
  <c r="AJ165" i="5"/>
  <c r="AG165" i="5"/>
  <c r="AD165" i="5"/>
  <c r="AA165" i="5"/>
  <c r="X165" i="5"/>
  <c r="U165" i="5"/>
  <c r="R165" i="5"/>
  <c r="O165" i="5"/>
  <c r="L165" i="5"/>
  <c r="I165" i="5"/>
  <c r="F165" i="5"/>
  <c r="C165" i="5"/>
  <c r="B165" i="5"/>
  <c r="AP164" i="5"/>
  <c r="AQ164" i="5" s="1"/>
  <c r="AM164" i="5"/>
  <c r="AL164" i="5"/>
  <c r="AK164" i="5"/>
  <c r="AJ164" i="5"/>
  <c r="AG164" i="5"/>
  <c r="AD164" i="5"/>
  <c r="AA164" i="5"/>
  <c r="X164" i="5"/>
  <c r="U164" i="5"/>
  <c r="R164" i="5"/>
  <c r="O164" i="5"/>
  <c r="L164" i="5"/>
  <c r="I164" i="5"/>
  <c r="F164" i="5"/>
  <c r="C164" i="5"/>
  <c r="B164" i="5"/>
  <c r="AP163" i="5"/>
  <c r="AQ163" i="5" s="1"/>
  <c r="AM163" i="5"/>
  <c r="AL163" i="5"/>
  <c r="AK163" i="5"/>
  <c r="AJ163" i="5"/>
  <c r="AG163" i="5"/>
  <c r="AD163" i="5"/>
  <c r="AA163" i="5"/>
  <c r="X163" i="5"/>
  <c r="U163" i="5"/>
  <c r="R163" i="5"/>
  <c r="O163" i="5"/>
  <c r="L163" i="5"/>
  <c r="I163" i="5"/>
  <c r="F163" i="5"/>
  <c r="C163" i="5"/>
  <c r="B163" i="5"/>
  <c r="AP162" i="5"/>
  <c r="AQ162" i="5" s="1"/>
  <c r="AM162" i="5"/>
  <c r="AL162" i="5"/>
  <c r="AK162" i="5"/>
  <c r="AJ162" i="5"/>
  <c r="AG162" i="5"/>
  <c r="AD162" i="5"/>
  <c r="AA162" i="5"/>
  <c r="X162" i="5"/>
  <c r="U162" i="5"/>
  <c r="R162" i="5"/>
  <c r="O162" i="5"/>
  <c r="L162" i="5"/>
  <c r="I162" i="5"/>
  <c r="F162" i="5"/>
  <c r="C162" i="5"/>
  <c r="B162" i="5"/>
  <c r="AP161" i="5"/>
  <c r="AQ161" i="5" s="1"/>
  <c r="AM161" i="5"/>
  <c r="AL161" i="5"/>
  <c r="AK161" i="5"/>
  <c r="AJ161" i="5"/>
  <c r="AG161" i="5"/>
  <c r="AD161" i="5"/>
  <c r="AA161" i="5"/>
  <c r="X161" i="5"/>
  <c r="U161" i="5"/>
  <c r="R161" i="5"/>
  <c r="O161" i="5"/>
  <c r="L161" i="5"/>
  <c r="I161" i="5"/>
  <c r="F161" i="5"/>
  <c r="C161" i="5"/>
  <c r="B161" i="5"/>
  <c r="AP160" i="5"/>
  <c r="AQ160" i="5" s="1"/>
  <c r="AM160" i="5"/>
  <c r="AL160" i="5"/>
  <c r="AK160" i="5"/>
  <c r="AJ160" i="5"/>
  <c r="AG160" i="5"/>
  <c r="AD160" i="5"/>
  <c r="AA160" i="5"/>
  <c r="X160" i="5"/>
  <c r="U160" i="5"/>
  <c r="R160" i="5"/>
  <c r="O160" i="5"/>
  <c r="L160" i="5"/>
  <c r="I160" i="5"/>
  <c r="F160" i="5"/>
  <c r="C160" i="5"/>
  <c r="B160" i="5"/>
  <c r="AP159" i="5"/>
  <c r="AQ159" i="5" s="1"/>
  <c r="AM159" i="5"/>
  <c r="AL159" i="5"/>
  <c r="AK159" i="5"/>
  <c r="AJ159" i="5"/>
  <c r="AG159" i="5"/>
  <c r="AD159" i="5"/>
  <c r="AA159" i="5"/>
  <c r="X159" i="5"/>
  <c r="U159" i="5"/>
  <c r="R159" i="5"/>
  <c r="O159" i="5"/>
  <c r="L159" i="5"/>
  <c r="I159" i="5"/>
  <c r="F159" i="5"/>
  <c r="C159" i="5"/>
  <c r="B159" i="5"/>
  <c r="AP158" i="5"/>
  <c r="AQ158" i="5" s="1"/>
  <c r="AM158" i="5"/>
  <c r="AL158" i="5"/>
  <c r="AK158" i="5"/>
  <c r="AJ158" i="5"/>
  <c r="AG158" i="5"/>
  <c r="AD158" i="5"/>
  <c r="AA158" i="5"/>
  <c r="X158" i="5"/>
  <c r="U158" i="5"/>
  <c r="R158" i="5"/>
  <c r="O158" i="5"/>
  <c r="L158" i="5"/>
  <c r="I158" i="5"/>
  <c r="F158" i="5"/>
  <c r="C158" i="5"/>
  <c r="B158" i="5"/>
  <c r="AP157" i="5"/>
  <c r="AQ157" i="5" s="1"/>
  <c r="AM157" i="5"/>
  <c r="AL157" i="5"/>
  <c r="AK157" i="5"/>
  <c r="AJ157" i="5"/>
  <c r="AG157" i="5"/>
  <c r="AD157" i="5"/>
  <c r="AA157" i="5"/>
  <c r="X157" i="5"/>
  <c r="U157" i="5"/>
  <c r="R157" i="5"/>
  <c r="O157" i="5"/>
  <c r="L157" i="5"/>
  <c r="I157" i="5"/>
  <c r="F157" i="5"/>
  <c r="C157" i="5"/>
  <c r="B157" i="5"/>
  <c r="AP156" i="5"/>
  <c r="AQ156" i="5" s="1"/>
  <c r="AM156" i="5"/>
  <c r="AL156" i="5"/>
  <c r="AK156" i="5"/>
  <c r="AJ156" i="5"/>
  <c r="AG156" i="5"/>
  <c r="AD156" i="5"/>
  <c r="AA156" i="5"/>
  <c r="X156" i="5"/>
  <c r="U156" i="5"/>
  <c r="R156" i="5"/>
  <c r="O156" i="5"/>
  <c r="L156" i="5"/>
  <c r="I156" i="5"/>
  <c r="F156" i="5"/>
  <c r="C156" i="5"/>
  <c r="B156" i="5"/>
  <c r="AP155" i="5"/>
  <c r="AQ155" i="5" s="1"/>
  <c r="AM155" i="5"/>
  <c r="AL155" i="5"/>
  <c r="AK155" i="5"/>
  <c r="AJ155" i="5"/>
  <c r="AG155" i="5"/>
  <c r="AD155" i="5"/>
  <c r="AA155" i="5"/>
  <c r="X155" i="5"/>
  <c r="U155" i="5"/>
  <c r="R155" i="5"/>
  <c r="O155" i="5"/>
  <c r="L155" i="5"/>
  <c r="I155" i="5"/>
  <c r="F155" i="5"/>
  <c r="C155" i="5"/>
  <c r="B155" i="5"/>
  <c r="AP154" i="5"/>
  <c r="AQ154" i="5" s="1"/>
  <c r="AM154" i="5"/>
  <c r="AL154" i="5"/>
  <c r="AK154" i="5"/>
  <c r="AJ154" i="5"/>
  <c r="AG154" i="5"/>
  <c r="AD154" i="5"/>
  <c r="AA154" i="5"/>
  <c r="X154" i="5"/>
  <c r="U154" i="5"/>
  <c r="R154" i="5"/>
  <c r="O154" i="5"/>
  <c r="L154" i="5"/>
  <c r="I154" i="5"/>
  <c r="F154" i="5"/>
  <c r="C154" i="5"/>
  <c r="B154" i="5"/>
  <c r="AP153" i="5"/>
  <c r="AQ153" i="5" s="1"/>
  <c r="AM153" i="5"/>
  <c r="AL153" i="5"/>
  <c r="AK153" i="5"/>
  <c r="AJ153" i="5"/>
  <c r="AG153" i="5"/>
  <c r="AD153" i="5"/>
  <c r="AA153" i="5"/>
  <c r="X153" i="5"/>
  <c r="U153" i="5"/>
  <c r="R153" i="5"/>
  <c r="O153" i="5"/>
  <c r="L153" i="5"/>
  <c r="I153" i="5"/>
  <c r="F153" i="5"/>
  <c r="C153" i="5"/>
  <c r="B153" i="5"/>
  <c r="AP152" i="5"/>
  <c r="AQ152" i="5" s="1"/>
  <c r="AM152" i="5"/>
  <c r="AL152" i="5"/>
  <c r="AK152" i="5"/>
  <c r="AJ152" i="5"/>
  <c r="AG152" i="5"/>
  <c r="AD152" i="5"/>
  <c r="AA152" i="5"/>
  <c r="X152" i="5"/>
  <c r="U152" i="5"/>
  <c r="R152" i="5"/>
  <c r="O152" i="5"/>
  <c r="L152" i="5"/>
  <c r="I152" i="5"/>
  <c r="F152" i="5"/>
  <c r="C152" i="5"/>
  <c r="B152" i="5"/>
  <c r="AP151" i="5"/>
  <c r="AQ151" i="5" s="1"/>
  <c r="AM151" i="5"/>
  <c r="AL151" i="5"/>
  <c r="AK151" i="5"/>
  <c r="AJ151" i="5"/>
  <c r="AG151" i="5"/>
  <c r="AD151" i="5"/>
  <c r="AA151" i="5"/>
  <c r="X151" i="5"/>
  <c r="U151" i="5"/>
  <c r="R151" i="5"/>
  <c r="O151" i="5"/>
  <c r="L151" i="5"/>
  <c r="I151" i="5"/>
  <c r="F151" i="5"/>
  <c r="C151" i="5"/>
  <c r="B151" i="5"/>
  <c r="AP150" i="5"/>
  <c r="AQ150" i="5" s="1"/>
  <c r="AM150" i="5"/>
  <c r="AL150" i="5"/>
  <c r="AK150" i="5"/>
  <c r="AJ150" i="5"/>
  <c r="AG150" i="5"/>
  <c r="AD150" i="5"/>
  <c r="AA150" i="5"/>
  <c r="X150" i="5"/>
  <c r="U150" i="5"/>
  <c r="R150" i="5"/>
  <c r="O150" i="5"/>
  <c r="L150" i="5"/>
  <c r="I150" i="5"/>
  <c r="F150" i="5"/>
  <c r="C150" i="5"/>
  <c r="B150" i="5"/>
  <c r="AP149" i="5"/>
  <c r="AQ149" i="5" s="1"/>
  <c r="AM149" i="5"/>
  <c r="AL149" i="5"/>
  <c r="AK149" i="5"/>
  <c r="AJ149" i="5"/>
  <c r="AG149" i="5"/>
  <c r="AD149" i="5"/>
  <c r="AA149" i="5"/>
  <c r="X149" i="5"/>
  <c r="U149" i="5"/>
  <c r="R149" i="5"/>
  <c r="O149" i="5"/>
  <c r="L149" i="5"/>
  <c r="I149" i="5"/>
  <c r="F149" i="5"/>
  <c r="C149" i="5"/>
  <c r="B149" i="5"/>
  <c r="AP148" i="5"/>
  <c r="AQ148" i="5" s="1"/>
  <c r="AM148" i="5"/>
  <c r="AL148" i="5"/>
  <c r="AK148" i="5"/>
  <c r="AJ148" i="5"/>
  <c r="AG148" i="5"/>
  <c r="AD148" i="5"/>
  <c r="AA148" i="5"/>
  <c r="X148" i="5"/>
  <c r="U148" i="5"/>
  <c r="R148" i="5"/>
  <c r="O148" i="5"/>
  <c r="L148" i="5"/>
  <c r="I148" i="5"/>
  <c r="F148" i="5"/>
  <c r="C148" i="5"/>
  <c r="B148" i="5"/>
  <c r="AP147" i="5"/>
  <c r="AQ147" i="5" s="1"/>
  <c r="AM147" i="5"/>
  <c r="AL147" i="5"/>
  <c r="AK147" i="5"/>
  <c r="AJ147" i="5"/>
  <c r="AG147" i="5"/>
  <c r="AD147" i="5"/>
  <c r="AA147" i="5"/>
  <c r="X147" i="5"/>
  <c r="U147" i="5"/>
  <c r="R147" i="5"/>
  <c r="O147" i="5"/>
  <c r="L147" i="5"/>
  <c r="I147" i="5"/>
  <c r="F147" i="5"/>
  <c r="C147" i="5"/>
  <c r="B147" i="5"/>
  <c r="AP146" i="5"/>
  <c r="AQ146" i="5" s="1"/>
  <c r="AM146" i="5"/>
  <c r="AL146" i="5"/>
  <c r="AK146" i="5"/>
  <c r="AJ146" i="5"/>
  <c r="AG146" i="5"/>
  <c r="AD146" i="5"/>
  <c r="AA146" i="5"/>
  <c r="X146" i="5"/>
  <c r="U146" i="5"/>
  <c r="R146" i="5"/>
  <c r="O146" i="5"/>
  <c r="L146" i="5"/>
  <c r="I146" i="5"/>
  <c r="F146" i="5"/>
  <c r="C146" i="5"/>
  <c r="B146" i="5"/>
  <c r="AP145" i="5"/>
  <c r="AQ145" i="5" s="1"/>
  <c r="AM145" i="5"/>
  <c r="AL145" i="5"/>
  <c r="AK145" i="5"/>
  <c r="AJ145" i="5"/>
  <c r="AG145" i="5"/>
  <c r="AD145" i="5"/>
  <c r="AA145" i="5"/>
  <c r="X145" i="5"/>
  <c r="U145" i="5"/>
  <c r="R145" i="5"/>
  <c r="O145" i="5"/>
  <c r="L145" i="5"/>
  <c r="I145" i="5"/>
  <c r="F145" i="5"/>
  <c r="C145" i="5"/>
  <c r="B145" i="5"/>
  <c r="AP144" i="5"/>
  <c r="AQ144" i="5" s="1"/>
  <c r="AM144" i="5"/>
  <c r="AL144" i="5"/>
  <c r="AK144" i="5"/>
  <c r="AJ144" i="5"/>
  <c r="AG144" i="5"/>
  <c r="AD144" i="5"/>
  <c r="AA144" i="5"/>
  <c r="X144" i="5"/>
  <c r="U144" i="5"/>
  <c r="R144" i="5"/>
  <c r="O144" i="5"/>
  <c r="L144" i="5"/>
  <c r="I144" i="5"/>
  <c r="F144" i="5"/>
  <c r="C144" i="5"/>
  <c r="B144" i="5"/>
  <c r="AP143" i="5"/>
  <c r="AQ143" i="5" s="1"/>
  <c r="AM143" i="5"/>
  <c r="AL143" i="5"/>
  <c r="AK143" i="5"/>
  <c r="AJ143" i="5"/>
  <c r="AG143" i="5"/>
  <c r="AD143" i="5"/>
  <c r="AA143" i="5"/>
  <c r="X143" i="5"/>
  <c r="U143" i="5"/>
  <c r="R143" i="5"/>
  <c r="O143" i="5"/>
  <c r="L143" i="5"/>
  <c r="I143" i="5"/>
  <c r="F143" i="5"/>
  <c r="C143" i="5"/>
  <c r="B143" i="5"/>
  <c r="AP142" i="5"/>
  <c r="AQ142" i="5" s="1"/>
  <c r="AM142" i="5"/>
  <c r="AL142" i="5"/>
  <c r="AK142" i="5"/>
  <c r="AJ142" i="5"/>
  <c r="AG142" i="5"/>
  <c r="AD142" i="5"/>
  <c r="AA142" i="5"/>
  <c r="X142" i="5"/>
  <c r="U142" i="5"/>
  <c r="R142" i="5"/>
  <c r="O142" i="5"/>
  <c r="L142" i="5"/>
  <c r="I142" i="5"/>
  <c r="F142" i="5"/>
  <c r="C142" i="5"/>
  <c r="B142" i="5"/>
  <c r="AP141" i="5"/>
  <c r="AQ141" i="5" s="1"/>
  <c r="AM141" i="5"/>
  <c r="AL141" i="5"/>
  <c r="AK141" i="5"/>
  <c r="AJ141" i="5"/>
  <c r="AG141" i="5"/>
  <c r="AD141" i="5"/>
  <c r="AA141" i="5"/>
  <c r="X141" i="5"/>
  <c r="U141" i="5"/>
  <c r="R141" i="5"/>
  <c r="O141" i="5"/>
  <c r="L141" i="5"/>
  <c r="I141" i="5"/>
  <c r="F141" i="5"/>
  <c r="C141" i="5"/>
  <c r="B141" i="5"/>
  <c r="AP140" i="5"/>
  <c r="AQ140" i="5" s="1"/>
  <c r="AM140" i="5"/>
  <c r="AL140" i="5"/>
  <c r="AK140" i="5"/>
  <c r="AJ140" i="5"/>
  <c r="AG140" i="5"/>
  <c r="AD140" i="5"/>
  <c r="AA140" i="5"/>
  <c r="X140" i="5"/>
  <c r="U140" i="5"/>
  <c r="R140" i="5"/>
  <c r="O140" i="5"/>
  <c r="L140" i="5"/>
  <c r="I140" i="5"/>
  <c r="F140" i="5"/>
  <c r="C140" i="5"/>
  <c r="B140" i="5"/>
  <c r="AP139" i="5"/>
  <c r="AQ139" i="5" s="1"/>
  <c r="AM139" i="5"/>
  <c r="AL139" i="5"/>
  <c r="AK139" i="5"/>
  <c r="AJ139" i="5"/>
  <c r="AG139" i="5"/>
  <c r="AD139" i="5"/>
  <c r="AA139" i="5"/>
  <c r="X139" i="5"/>
  <c r="U139" i="5"/>
  <c r="R139" i="5"/>
  <c r="O139" i="5"/>
  <c r="L139" i="5"/>
  <c r="I139" i="5"/>
  <c r="F139" i="5"/>
  <c r="C139" i="5"/>
  <c r="B139" i="5"/>
  <c r="AP138" i="5"/>
  <c r="AQ138" i="5" s="1"/>
  <c r="AM138" i="5"/>
  <c r="AL138" i="5"/>
  <c r="AK138" i="5"/>
  <c r="AJ138" i="5"/>
  <c r="AG138" i="5"/>
  <c r="AD138" i="5"/>
  <c r="AA138" i="5"/>
  <c r="X138" i="5"/>
  <c r="U138" i="5"/>
  <c r="R138" i="5"/>
  <c r="O138" i="5"/>
  <c r="L138" i="5"/>
  <c r="I138" i="5"/>
  <c r="F138" i="5"/>
  <c r="C138" i="5"/>
  <c r="B138" i="5"/>
  <c r="AP137" i="5"/>
  <c r="AQ137" i="5" s="1"/>
  <c r="AM137" i="5"/>
  <c r="AL137" i="5"/>
  <c r="AK137" i="5"/>
  <c r="AJ137" i="5"/>
  <c r="AG137" i="5"/>
  <c r="AD137" i="5"/>
  <c r="AA137" i="5"/>
  <c r="X137" i="5"/>
  <c r="U137" i="5"/>
  <c r="R137" i="5"/>
  <c r="O137" i="5"/>
  <c r="L137" i="5"/>
  <c r="I137" i="5"/>
  <c r="F137" i="5"/>
  <c r="C137" i="5"/>
  <c r="B137" i="5"/>
  <c r="AP136" i="5"/>
  <c r="AQ136" i="5" s="1"/>
  <c r="AM136" i="5"/>
  <c r="AL136" i="5"/>
  <c r="AK136" i="5"/>
  <c r="AJ136" i="5"/>
  <c r="AG136" i="5"/>
  <c r="AD136" i="5"/>
  <c r="AA136" i="5"/>
  <c r="X136" i="5"/>
  <c r="U136" i="5"/>
  <c r="R136" i="5"/>
  <c r="O136" i="5"/>
  <c r="L136" i="5"/>
  <c r="I136" i="5"/>
  <c r="F136" i="5"/>
  <c r="C136" i="5"/>
  <c r="B136" i="5"/>
  <c r="AP135" i="5"/>
  <c r="AQ135" i="5" s="1"/>
  <c r="AM135" i="5"/>
  <c r="AL135" i="5"/>
  <c r="AK135" i="5"/>
  <c r="AJ135" i="5"/>
  <c r="AG135" i="5"/>
  <c r="AD135" i="5"/>
  <c r="AA135" i="5"/>
  <c r="X135" i="5"/>
  <c r="U135" i="5"/>
  <c r="R135" i="5"/>
  <c r="O135" i="5"/>
  <c r="L135" i="5"/>
  <c r="I135" i="5"/>
  <c r="F135" i="5"/>
  <c r="C135" i="5"/>
  <c r="B135" i="5"/>
  <c r="AP134" i="5"/>
  <c r="AQ134" i="5" s="1"/>
  <c r="AM134" i="5"/>
  <c r="AL134" i="5"/>
  <c r="AK134" i="5"/>
  <c r="AJ134" i="5"/>
  <c r="AG134" i="5"/>
  <c r="AD134" i="5"/>
  <c r="AA134" i="5"/>
  <c r="X134" i="5"/>
  <c r="U134" i="5"/>
  <c r="R134" i="5"/>
  <c r="O134" i="5"/>
  <c r="L134" i="5"/>
  <c r="I134" i="5"/>
  <c r="F134" i="5"/>
  <c r="C134" i="5"/>
  <c r="B134" i="5"/>
  <c r="AP133" i="5"/>
  <c r="AQ133" i="5" s="1"/>
  <c r="AM133" i="5"/>
  <c r="AL133" i="5"/>
  <c r="AK133" i="5"/>
  <c r="AJ133" i="5"/>
  <c r="AG133" i="5"/>
  <c r="AD133" i="5"/>
  <c r="AA133" i="5"/>
  <c r="X133" i="5"/>
  <c r="U133" i="5"/>
  <c r="R133" i="5"/>
  <c r="O133" i="5"/>
  <c r="L133" i="5"/>
  <c r="I133" i="5"/>
  <c r="F133" i="5"/>
  <c r="C133" i="5"/>
  <c r="B133" i="5"/>
  <c r="AP132" i="5"/>
  <c r="AQ132" i="5" s="1"/>
  <c r="AM132" i="5"/>
  <c r="AL132" i="5"/>
  <c r="AK132" i="5"/>
  <c r="AJ132" i="5"/>
  <c r="AG132" i="5"/>
  <c r="AD132" i="5"/>
  <c r="AA132" i="5"/>
  <c r="X132" i="5"/>
  <c r="U132" i="5"/>
  <c r="R132" i="5"/>
  <c r="O132" i="5"/>
  <c r="L132" i="5"/>
  <c r="I132" i="5"/>
  <c r="F132" i="5"/>
  <c r="C132" i="5"/>
  <c r="B132" i="5"/>
  <c r="AP131" i="5"/>
  <c r="AQ131" i="5" s="1"/>
  <c r="AM131" i="5"/>
  <c r="AL131" i="5"/>
  <c r="AK131" i="5"/>
  <c r="AJ131" i="5"/>
  <c r="AG131" i="5"/>
  <c r="AD131" i="5"/>
  <c r="AA131" i="5"/>
  <c r="X131" i="5"/>
  <c r="U131" i="5"/>
  <c r="R131" i="5"/>
  <c r="O131" i="5"/>
  <c r="L131" i="5"/>
  <c r="I131" i="5"/>
  <c r="F131" i="5"/>
  <c r="C131" i="5"/>
  <c r="B131" i="5"/>
  <c r="AP130" i="5"/>
  <c r="AQ130" i="5" s="1"/>
  <c r="AM130" i="5"/>
  <c r="AL130" i="5"/>
  <c r="AK130" i="5"/>
  <c r="AJ130" i="5"/>
  <c r="AG130" i="5"/>
  <c r="AD130" i="5"/>
  <c r="AA130" i="5"/>
  <c r="X130" i="5"/>
  <c r="U130" i="5"/>
  <c r="R130" i="5"/>
  <c r="O130" i="5"/>
  <c r="L130" i="5"/>
  <c r="I130" i="5"/>
  <c r="F130" i="5"/>
  <c r="C130" i="5"/>
  <c r="B130" i="5"/>
  <c r="AP129" i="5"/>
  <c r="AQ129" i="5" s="1"/>
  <c r="AM129" i="5"/>
  <c r="AL129" i="5"/>
  <c r="AK129" i="5"/>
  <c r="AJ129" i="5"/>
  <c r="AG129" i="5"/>
  <c r="AD129" i="5"/>
  <c r="AA129" i="5"/>
  <c r="X129" i="5"/>
  <c r="U129" i="5"/>
  <c r="R129" i="5"/>
  <c r="O129" i="5"/>
  <c r="L129" i="5"/>
  <c r="I129" i="5"/>
  <c r="F129" i="5"/>
  <c r="C129" i="5"/>
  <c r="B129" i="5"/>
  <c r="AP128" i="5"/>
  <c r="AQ128" i="5" s="1"/>
  <c r="AM128" i="5"/>
  <c r="AL128" i="5"/>
  <c r="AK128" i="5"/>
  <c r="AJ128" i="5"/>
  <c r="AG128" i="5"/>
  <c r="AD128" i="5"/>
  <c r="AA128" i="5"/>
  <c r="X128" i="5"/>
  <c r="U128" i="5"/>
  <c r="R128" i="5"/>
  <c r="O128" i="5"/>
  <c r="L128" i="5"/>
  <c r="I128" i="5"/>
  <c r="F128" i="5"/>
  <c r="C128" i="5"/>
  <c r="B128" i="5"/>
  <c r="AP127" i="5"/>
  <c r="AQ127" i="5" s="1"/>
  <c r="AM127" i="5"/>
  <c r="AL127" i="5"/>
  <c r="AK127" i="5"/>
  <c r="AJ127" i="5"/>
  <c r="AG127" i="5"/>
  <c r="AD127" i="5"/>
  <c r="AA127" i="5"/>
  <c r="X127" i="5"/>
  <c r="U127" i="5"/>
  <c r="R127" i="5"/>
  <c r="O127" i="5"/>
  <c r="L127" i="5"/>
  <c r="I127" i="5"/>
  <c r="F127" i="5"/>
  <c r="C127" i="5"/>
  <c r="B127" i="5"/>
  <c r="AP126" i="5"/>
  <c r="AQ126" i="5" s="1"/>
  <c r="AM126" i="5"/>
  <c r="AL126" i="5"/>
  <c r="AK126" i="5"/>
  <c r="AJ126" i="5"/>
  <c r="AG126" i="5"/>
  <c r="AD126" i="5"/>
  <c r="AA126" i="5"/>
  <c r="X126" i="5"/>
  <c r="U126" i="5"/>
  <c r="R126" i="5"/>
  <c r="O126" i="5"/>
  <c r="L126" i="5"/>
  <c r="I126" i="5"/>
  <c r="F126" i="5"/>
  <c r="C126" i="5"/>
  <c r="B126" i="5"/>
  <c r="AP125" i="5"/>
  <c r="AQ125" i="5" s="1"/>
  <c r="AM125" i="5"/>
  <c r="AL125" i="5"/>
  <c r="AK125" i="5"/>
  <c r="AJ125" i="5"/>
  <c r="AG125" i="5"/>
  <c r="AD125" i="5"/>
  <c r="AA125" i="5"/>
  <c r="X125" i="5"/>
  <c r="U125" i="5"/>
  <c r="R125" i="5"/>
  <c r="O125" i="5"/>
  <c r="L125" i="5"/>
  <c r="I125" i="5"/>
  <c r="F125" i="5"/>
  <c r="C125" i="5"/>
  <c r="B125" i="5"/>
  <c r="AP124" i="5"/>
  <c r="AQ124" i="5" s="1"/>
  <c r="AM124" i="5"/>
  <c r="AL124" i="5"/>
  <c r="AK124" i="5"/>
  <c r="AJ124" i="5"/>
  <c r="AG124" i="5"/>
  <c r="AD124" i="5"/>
  <c r="AA124" i="5"/>
  <c r="X124" i="5"/>
  <c r="U124" i="5"/>
  <c r="R124" i="5"/>
  <c r="O124" i="5"/>
  <c r="L124" i="5"/>
  <c r="I124" i="5"/>
  <c r="F124" i="5"/>
  <c r="C124" i="5"/>
  <c r="B124" i="5"/>
  <c r="AP123" i="5"/>
  <c r="AQ123" i="5" s="1"/>
  <c r="AM123" i="5"/>
  <c r="AL123" i="5"/>
  <c r="AK123" i="5"/>
  <c r="AJ123" i="5"/>
  <c r="AG123" i="5"/>
  <c r="AD123" i="5"/>
  <c r="AA123" i="5"/>
  <c r="X123" i="5"/>
  <c r="U123" i="5"/>
  <c r="R123" i="5"/>
  <c r="O123" i="5"/>
  <c r="L123" i="5"/>
  <c r="I123" i="5"/>
  <c r="F123" i="5"/>
  <c r="C123" i="5"/>
  <c r="B123" i="5"/>
  <c r="AP122" i="5"/>
  <c r="AQ122" i="5" s="1"/>
  <c r="AM122" i="5"/>
  <c r="AL122" i="5"/>
  <c r="AK122" i="5"/>
  <c r="AJ122" i="5"/>
  <c r="AG122" i="5"/>
  <c r="AD122" i="5"/>
  <c r="AA122" i="5"/>
  <c r="X122" i="5"/>
  <c r="U122" i="5"/>
  <c r="R122" i="5"/>
  <c r="O122" i="5"/>
  <c r="L122" i="5"/>
  <c r="I122" i="5"/>
  <c r="F122" i="5"/>
  <c r="C122" i="5"/>
  <c r="B122" i="5"/>
  <c r="AP121" i="5"/>
  <c r="AQ121" i="5" s="1"/>
  <c r="AM121" i="5"/>
  <c r="AL121" i="5"/>
  <c r="AK121" i="5"/>
  <c r="AJ121" i="5"/>
  <c r="AG121" i="5"/>
  <c r="AD121" i="5"/>
  <c r="AA121" i="5"/>
  <c r="X121" i="5"/>
  <c r="U121" i="5"/>
  <c r="R121" i="5"/>
  <c r="O121" i="5"/>
  <c r="L121" i="5"/>
  <c r="I121" i="5"/>
  <c r="F121" i="5"/>
  <c r="C121" i="5"/>
  <c r="B121" i="5"/>
  <c r="AP120" i="5"/>
  <c r="AQ120" i="5" s="1"/>
  <c r="AM120" i="5"/>
  <c r="AL120" i="5"/>
  <c r="AK120" i="5"/>
  <c r="AJ120" i="5"/>
  <c r="AG120" i="5"/>
  <c r="AD120" i="5"/>
  <c r="AA120" i="5"/>
  <c r="X120" i="5"/>
  <c r="U120" i="5"/>
  <c r="R120" i="5"/>
  <c r="O120" i="5"/>
  <c r="L120" i="5"/>
  <c r="I120" i="5"/>
  <c r="F120" i="5"/>
  <c r="C120" i="5"/>
  <c r="B120" i="5"/>
  <c r="AP119" i="5"/>
  <c r="AQ119" i="5" s="1"/>
  <c r="AM119" i="5"/>
  <c r="AL119" i="5"/>
  <c r="AK119" i="5"/>
  <c r="AJ119" i="5"/>
  <c r="AG119" i="5"/>
  <c r="AD119" i="5"/>
  <c r="AA119" i="5"/>
  <c r="X119" i="5"/>
  <c r="U119" i="5"/>
  <c r="R119" i="5"/>
  <c r="O119" i="5"/>
  <c r="L119" i="5"/>
  <c r="I119" i="5"/>
  <c r="F119" i="5"/>
  <c r="C119" i="5"/>
  <c r="B119" i="5"/>
  <c r="AP118" i="5"/>
  <c r="AQ118" i="5" s="1"/>
  <c r="AM118" i="5"/>
  <c r="AL118" i="5"/>
  <c r="AK118" i="5"/>
  <c r="AJ118" i="5"/>
  <c r="AG118" i="5"/>
  <c r="AD118" i="5"/>
  <c r="AA118" i="5"/>
  <c r="X118" i="5"/>
  <c r="U118" i="5"/>
  <c r="R118" i="5"/>
  <c r="O118" i="5"/>
  <c r="L118" i="5"/>
  <c r="I118" i="5"/>
  <c r="F118" i="5"/>
  <c r="C118" i="5"/>
  <c r="B118" i="5"/>
  <c r="AP117" i="5"/>
  <c r="AQ117" i="5" s="1"/>
  <c r="AM117" i="5"/>
  <c r="AL117" i="5"/>
  <c r="AK117" i="5"/>
  <c r="AJ117" i="5"/>
  <c r="AG117" i="5"/>
  <c r="AD117" i="5"/>
  <c r="AA117" i="5"/>
  <c r="X117" i="5"/>
  <c r="U117" i="5"/>
  <c r="R117" i="5"/>
  <c r="O117" i="5"/>
  <c r="L117" i="5"/>
  <c r="I117" i="5"/>
  <c r="F117" i="5"/>
  <c r="C117" i="5"/>
  <c r="B117" i="5"/>
  <c r="AP116" i="5"/>
  <c r="AQ116" i="5" s="1"/>
  <c r="AM116" i="5"/>
  <c r="AL116" i="5"/>
  <c r="AK116" i="5"/>
  <c r="AJ116" i="5"/>
  <c r="AG116" i="5"/>
  <c r="AD116" i="5"/>
  <c r="AA116" i="5"/>
  <c r="X116" i="5"/>
  <c r="U116" i="5"/>
  <c r="R116" i="5"/>
  <c r="O116" i="5"/>
  <c r="L116" i="5"/>
  <c r="I116" i="5"/>
  <c r="F116" i="5"/>
  <c r="C116" i="5"/>
  <c r="B116" i="5"/>
  <c r="AP115" i="5"/>
  <c r="AQ115" i="5" s="1"/>
  <c r="AM115" i="5"/>
  <c r="AL115" i="5"/>
  <c r="AK115" i="5"/>
  <c r="AJ115" i="5"/>
  <c r="AG115" i="5"/>
  <c r="AD115" i="5"/>
  <c r="AA115" i="5"/>
  <c r="X115" i="5"/>
  <c r="U115" i="5"/>
  <c r="R115" i="5"/>
  <c r="O115" i="5"/>
  <c r="L115" i="5"/>
  <c r="I115" i="5"/>
  <c r="F115" i="5"/>
  <c r="C115" i="5"/>
  <c r="B115" i="5"/>
  <c r="AP114" i="5"/>
  <c r="AQ114" i="5" s="1"/>
  <c r="AM114" i="5"/>
  <c r="AL114" i="5"/>
  <c r="AK114" i="5"/>
  <c r="AJ114" i="5"/>
  <c r="AG114" i="5"/>
  <c r="AD114" i="5"/>
  <c r="AA114" i="5"/>
  <c r="X114" i="5"/>
  <c r="U114" i="5"/>
  <c r="R114" i="5"/>
  <c r="O114" i="5"/>
  <c r="L114" i="5"/>
  <c r="I114" i="5"/>
  <c r="F114" i="5"/>
  <c r="C114" i="5"/>
  <c r="B114" i="5"/>
  <c r="AP113" i="5"/>
  <c r="AQ113" i="5" s="1"/>
  <c r="AM113" i="5"/>
  <c r="AL113" i="5"/>
  <c r="AK113" i="5"/>
  <c r="AJ113" i="5"/>
  <c r="AG113" i="5"/>
  <c r="AD113" i="5"/>
  <c r="AA113" i="5"/>
  <c r="X113" i="5"/>
  <c r="U113" i="5"/>
  <c r="R113" i="5"/>
  <c r="O113" i="5"/>
  <c r="L113" i="5"/>
  <c r="I113" i="5"/>
  <c r="F113" i="5"/>
  <c r="C113" i="5"/>
  <c r="B113" i="5"/>
  <c r="AP112" i="5"/>
  <c r="AQ112" i="5" s="1"/>
  <c r="AM112" i="5"/>
  <c r="AL112" i="5"/>
  <c r="AK112" i="5"/>
  <c r="AJ112" i="5"/>
  <c r="AG112" i="5"/>
  <c r="AD112" i="5"/>
  <c r="AA112" i="5"/>
  <c r="X112" i="5"/>
  <c r="U112" i="5"/>
  <c r="R112" i="5"/>
  <c r="O112" i="5"/>
  <c r="L112" i="5"/>
  <c r="I112" i="5"/>
  <c r="F112" i="5"/>
  <c r="C112" i="5"/>
  <c r="B112" i="5"/>
  <c r="AP111" i="5"/>
  <c r="AQ111" i="5" s="1"/>
  <c r="AM111" i="5"/>
  <c r="AL111" i="5"/>
  <c r="AK111" i="5"/>
  <c r="AJ111" i="5"/>
  <c r="AG111" i="5"/>
  <c r="AD111" i="5"/>
  <c r="AA111" i="5"/>
  <c r="X111" i="5"/>
  <c r="U111" i="5"/>
  <c r="R111" i="5"/>
  <c r="O111" i="5"/>
  <c r="L111" i="5"/>
  <c r="I111" i="5"/>
  <c r="F111" i="5"/>
  <c r="C111" i="5"/>
  <c r="B111" i="5"/>
  <c r="AP110" i="5"/>
  <c r="AQ110" i="5" s="1"/>
  <c r="AM110" i="5"/>
  <c r="AL110" i="5"/>
  <c r="AK110" i="5"/>
  <c r="AJ110" i="5"/>
  <c r="AG110" i="5"/>
  <c r="AD110" i="5"/>
  <c r="AA110" i="5"/>
  <c r="X110" i="5"/>
  <c r="U110" i="5"/>
  <c r="R110" i="5"/>
  <c r="O110" i="5"/>
  <c r="L110" i="5"/>
  <c r="I110" i="5"/>
  <c r="F110" i="5"/>
  <c r="C110" i="5"/>
  <c r="B110" i="5"/>
  <c r="AP109" i="5"/>
  <c r="AQ109" i="5" s="1"/>
  <c r="AM109" i="5"/>
  <c r="AL109" i="5"/>
  <c r="AK109" i="5"/>
  <c r="AJ109" i="5"/>
  <c r="AG109" i="5"/>
  <c r="AD109" i="5"/>
  <c r="AA109" i="5"/>
  <c r="X109" i="5"/>
  <c r="U109" i="5"/>
  <c r="R109" i="5"/>
  <c r="O109" i="5"/>
  <c r="L109" i="5"/>
  <c r="I109" i="5"/>
  <c r="F109" i="5"/>
  <c r="C109" i="5"/>
  <c r="B109" i="5"/>
  <c r="AP108" i="5"/>
  <c r="AQ108" i="5" s="1"/>
  <c r="AM108" i="5"/>
  <c r="AL108" i="5"/>
  <c r="AK108" i="5"/>
  <c r="AJ108" i="5"/>
  <c r="AG108" i="5"/>
  <c r="AD108" i="5"/>
  <c r="AA108" i="5"/>
  <c r="X108" i="5"/>
  <c r="U108" i="5"/>
  <c r="R108" i="5"/>
  <c r="O108" i="5"/>
  <c r="L108" i="5"/>
  <c r="I108" i="5"/>
  <c r="F108" i="5"/>
  <c r="C108" i="5"/>
  <c r="B108" i="5"/>
  <c r="AP107" i="5"/>
  <c r="AQ107" i="5" s="1"/>
  <c r="AM107" i="5"/>
  <c r="AL107" i="5"/>
  <c r="AK107" i="5"/>
  <c r="AJ107" i="5"/>
  <c r="AG107" i="5"/>
  <c r="AD107" i="5"/>
  <c r="AA107" i="5"/>
  <c r="X107" i="5"/>
  <c r="U107" i="5"/>
  <c r="R107" i="5"/>
  <c r="O107" i="5"/>
  <c r="L107" i="5"/>
  <c r="I107" i="5"/>
  <c r="F107" i="5"/>
  <c r="C107" i="5"/>
  <c r="B107" i="5"/>
  <c r="AP106" i="5"/>
  <c r="AQ106" i="5" s="1"/>
  <c r="AM106" i="5"/>
  <c r="AL106" i="5"/>
  <c r="AK106" i="5"/>
  <c r="AJ106" i="5"/>
  <c r="AG106" i="5"/>
  <c r="AD106" i="5"/>
  <c r="AA106" i="5"/>
  <c r="X106" i="5"/>
  <c r="U106" i="5"/>
  <c r="R106" i="5"/>
  <c r="O106" i="5"/>
  <c r="L106" i="5"/>
  <c r="I106" i="5"/>
  <c r="F106" i="5"/>
  <c r="C106" i="5"/>
  <c r="B106" i="5"/>
  <c r="AP105" i="5"/>
  <c r="AQ105" i="5" s="1"/>
  <c r="AM105" i="5"/>
  <c r="AL105" i="5"/>
  <c r="AK105" i="5"/>
  <c r="AJ105" i="5"/>
  <c r="AG105" i="5"/>
  <c r="AD105" i="5"/>
  <c r="AA105" i="5"/>
  <c r="X105" i="5"/>
  <c r="U105" i="5"/>
  <c r="R105" i="5"/>
  <c r="O105" i="5"/>
  <c r="L105" i="5"/>
  <c r="I105" i="5"/>
  <c r="F105" i="5"/>
  <c r="C105" i="5"/>
  <c r="B105" i="5"/>
  <c r="AP104" i="5"/>
  <c r="AQ104" i="5" s="1"/>
  <c r="AM104" i="5"/>
  <c r="AL104" i="5"/>
  <c r="AK104" i="5"/>
  <c r="AJ104" i="5"/>
  <c r="AG104" i="5"/>
  <c r="AD104" i="5"/>
  <c r="AA104" i="5"/>
  <c r="X104" i="5"/>
  <c r="U104" i="5"/>
  <c r="R104" i="5"/>
  <c r="O104" i="5"/>
  <c r="L104" i="5"/>
  <c r="I104" i="5"/>
  <c r="F104" i="5"/>
  <c r="C104" i="5"/>
  <c r="B104" i="5"/>
  <c r="AP103" i="5"/>
  <c r="AQ103" i="5" s="1"/>
  <c r="AM103" i="5"/>
  <c r="AL103" i="5"/>
  <c r="AK103" i="5"/>
  <c r="AJ103" i="5"/>
  <c r="AG103" i="5"/>
  <c r="AD103" i="5"/>
  <c r="AA103" i="5"/>
  <c r="X103" i="5"/>
  <c r="U103" i="5"/>
  <c r="R103" i="5"/>
  <c r="O103" i="5"/>
  <c r="L103" i="5"/>
  <c r="I103" i="5"/>
  <c r="F103" i="5"/>
  <c r="C103" i="5"/>
  <c r="B103" i="5"/>
  <c r="AP102" i="5"/>
  <c r="AQ102" i="5" s="1"/>
  <c r="AM102" i="5"/>
  <c r="AL102" i="5"/>
  <c r="AK102" i="5"/>
  <c r="AJ102" i="5"/>
  <c r="AG102" i="5"/>
  <c r="AD102" i="5"/>
  <c r="AA102" i="5"/>
  <c r="X102" i="5"/>
  <c r="U102" i="5"/>
  <c r="R102" i="5"/>
  <c r="O102" i="5"/>
  <c r="L102" i="5"/>
  <c r="I102" i="5"/>
  <c r="F102" i="5"/>
  <c r="C102" i="5"/>
  <c r="B102" i="5"/>
  <c r="AP101" i="5"/>
  <c r="AQ101" i="5" s="1"/>
  <c r="AM101" i="5"/>
  <c r="AL101" i="5"/>
  <c r="AK101" i="5"/>
  <c r="AJ101" i="5"/>
  <c r="AG101" i="5"/>
  <c r="AD101" i="5"/>
  <c r="AA101" i="5"/>
  <c r="X101" i="5"/>
  <c r="U101" i="5"/>
  <c r="R101" i="5"/>
  <c r="O101" i="5"/>
  <c r="L101" i="5"/>
  <c r="I101" i="5"/>
  <c r="F101" i="5"/>
  <c r="C101" i="5"/>
  <c r="B101" i="5"/>
  <c r="AP100" i="5"/>
  <c r="AQ100" i="5" s="1"/>
  <c r="AM100" i="5"/>
  <c r="AL100" i="5"/>
  <c r="AK100" i="5"/>
  <c r="AJ100" i="5"/>
  <c r="AG100" i="5"/>
  <c r="AD100" i="5"/>
  <c r="AA100" i="5"/>
  <c r="X100" i="5"/>
  <c r="U100" i="5"/>
  <c r="R100" i="5"/>
  <c r="O100" i="5"/>
  <c r="L100" i="5"/>
  <c r="I100" i="5"/>
  <c r="F100" i="5"/>
  <c r="C100" i="5"/>
  <c r="B100" i="5"/>
  <c r="AP99" i="5"/>
  <c r="AQ99" i="5" s="1"/>
  <c r="AM99" i="5"/>
  <c r="AL99" i="5"/>
  <c r="AK99" i="5"/>
  <c r="AJ99" i="5"/>
  <c r="AG99" i="5"/>
  <c r="AD99" i="5"/>
  <c r="AA99" i="5"/>
  <c r="X99" i="5"/>
  <c r="U99" i="5"/>
  <c r="R99" i="5"/>
  <c r="O99" i="5"/>
  <c r="L99" i="5"/>
  <c r="I99" i="5"/>
  <c r="F99" i="5"/>
  <c r="C99" i="5"/>
  <c r="B99" i="5"/>
  <c r="AP98" i="5"/>
  <c r="AQ98" i="5" s="1"/>
  <c r="AM98" i="5"/>
  <c r="AL98" i="5"/>
  <c r="AK98" i="5"/>
  <c r="AJ98" i="5"/>
  <c r="AG98" i="5"/>
  <c r="AD98" i="5"/>
  <c r="AA98" i="5"/>
  <c r="X98" i="5"/>
  <c r="U98" i="5"/>
  <c r="R98" i="5"/>
  <c r="O98" i="5"/>
  <c r="L98" i="5"/>
  <c r="I98" i="5"/>
  <c r="F98" i="5"/>
  <c r="C98" i="5"/>
  <c r="B98" i="5"/>
  <c r="AP97" i="5"/>
  <c r="AQ97" i="5" s="1"/>
  <c r="AM97" i="5"/>
  <c r="AL97" i="5"/>
  <c r="AK97" i="5"/>
  <c r="AJ97" i="5"/>
  <c r="AG97" i="5"/>
  <c r="AD97" i="5"/>
  <c r="AA97" i="5"/>
  <c r="X97" i="5"/>
  <c r="U97" i="5"/>
  <c r="R97" i="5"/>
  <c r="O97" i="5"/>
  <c r="L97" i="5"/>
  <c r="I97" i="5"/>
  <c r="F97" i="5"/>
  <c r="C97" i="5"/>
  <c r="B97" i="5"/>
  <c r="AP96" i="5"/>
  <c r="AQ96" i="5" s="1"/>
  <c r="AM96" i="5"/>
  <c r="AL96" i="5"/>
  <c r="AK96" i="5"/>
  <c r="AJ96" i="5"/>
  <c r="AG96" i="5"/>
  <c r="AD96" i="5"/>
  <c r="AA96" i="5"/>
  <c r="X96" i="5"/>
  <c r="U96" i="5"/>
  <c r="R96" i="5"/>
  <c r="O96" i="5"/>
  <c r="L96" i="5"/>
  <c r="I96" i="5"/>
  <c r="F96" i="5"/>
  <c r="C96" i="5"/>
  <c r="B96" i="5"/>
  <c r="AP95" i="5"/>
  <c r="AQ95" i="5" s="1"/>
  <c r="AM95" i="5"/>
  <c r="AL95" i="5"/>
  <c r="AK95" i="5"/>
  <c r="AJ95" i="5"/>
  <c r="AG95" i="5"/>
  <c r="AD95" i="5"/>
  <c r="AA95" i="5"/>
  <c r="X95" i="5"/>
  <c r="U95" i="5"/>
  <c r="R95" i="5"/>
  <c r="O95" i="5"/>
  <c r="L95" i="5"/>
  <c r="I95" i="5"/>
  <c r="F95" i="5"/>
  <c r="C95" i="5"/>
  <c r="B95" i="5"/>
  <c r="AP94" i="5"/>
  <c r="AQ94" i="5" s="1"/>
  <c r="AM94" i="5"/>
  <c r="AL94" i="5"/>
  <c r="AK94" i="5"/>
  <c r="AJ94" i="5"/>
  <c r="AG94" i="5"/>
  <c r="AD94" i="5"/>
  <c r="AA94" i="5"/>
  <c r="X94" i="5"/>
  <c r="U94" i="5"/>
  <c r="R94" i="5"/>
  <c r="O94" i="5"/>
  <c r="L94" i="5"/>
  <c r="I94" i="5"/>
  <c r="F94" i="5"/>
  <c r="C94" i="5"/>
  <c r="B94" i="5"/>
  <c r="AP93" i="5"/>
  <c r="AQ93" i="5" s="1"/>
  <c r="AM93" i="5"/>
  <c r="AL93" i="5"/>
  <c r="AK93" i="5"/>
  <c r="AJ93" i="5"/>
  <c r="AG93" i="5"/>
  <c r="AD93" i="5"/>
  <c r="AA93" i="5"/>
  <c r="X93" i="5"/>
  <c r="U93" i="5"/>
  <c r="R93" i="5"/>
  <c r="O93" i="5"/>
  <c r="L93" i="5"/>
  <c r="I93" i="5"/>
  <c r="F93" i="5"/>
  <c r="C93" i="5"/>
  <c r="B93" i="5"/>
  <c r="AP92" i="5"/>
  <c r="AQ92" i="5" s="1"/>
  <c r="AM92" i="5"/>
  <c r="AL92" i="5"/>
  <c r="AK92" i="5"/>
  <c r="AJ92" i="5"/>
  <c r="AG92" i="5"/>
  <c r="AD92" i="5"/>
  <c r="AA92" i="5"/>
  <c r="X92" i="5"/>
  <c r="U92" i="5"/>
  <c r="R92" i="5"/>
  <c r="O92" i="5"/>
  <c r="L92" i="5"/>
  <c r="I92" i="5"/>
  <c r="F92" i="5"/>
  <c r="C92" i="5"/>
  <c r="B92" i="5"/>
  <c r="AP91" i="5"/>
  <c r="AQ91" i="5" s="1"/>
  <c r="AM91" i="5"/>
  <c r="AL91" i="5"/>
  <c r="AK91" i="5"/>
  <c r="AJ91" i="5"/>
  <c r="AG91" i="5"/>
  <c r="AD91" i="5"/>
  <c r="AA91" i="5"/>
  <c r="X91" i="5"/>
  <c r="U91" i="5"/>
  <c r="R91" i="5"/>
  <c r="O91" i="5"/>
  <c r="L91" i="5"/>
  <c r="I91" i="5"/>
  <c r="F91" i="5"/>
  <c r="C91" i="5"/>
  <c r="B91" i="5"/>
  <c r="AP90" i="5"/>
  <c r="AQ90" i="5" s="1"/>
  <c r="AM90" i="5"/>
  <c r="AL90" i="5"/>
  <c r="AK90" i="5"/>
  <c r="AJ90" i="5"/>
  <c r="AG90" i="5"/>
  <c r="AD90" i="5"/>
  <c r="AA90" i="5"/>
  <c r="X90" i="5"/>
  <c r="U90" i="5"/>
  <c r="R90" i="5"/>
  <c r="O90" i="5"/>
  <c r="L90" i="5"/>
  <c r="I90" i="5"/>
  <c r="F90" i="5"/>
  <c r="C90" i="5"/>
  <c r="B90" i="5"/>
  <c r="AP89" i="5"/>
  <c r="AQ89" i="5" s="1"/>
  <c r="AM89" i="5"/>
  <c r="AL89" i="5"/>
  <c r="AK89" i="5"/>
  <c r="AJ89" i="5"/>
  <c r="AG89" i="5"/>
  <c r="AD89" i="5"/>
  <c r="AA89" i="5"/>
  <c r="X89" i="5"/>
  <c r="U89" i="5"/>
  <c r="R89" i="5"/>
  <c r="O89" i="5"/>
  <c r="L89" i="5"/>
  <c r="I89" i="5"/>
  <c r="F89" i="5"/>
  <c r="C89" i="5"/>
  <c r="B89" i="5"/>
  <c r="AP88" i="5"/>
  <c r="AQ88" i="5" s="1"/>
  <c r="AM88" i="5"/>
  <c r="AL88" i="5"/>
  <c r="AK88" i="5"/>
  <c r="AJ88" i="5"/>
  <c r="AG88" i="5"/>
  <c r="AD88" i="5"/>
  <c r="AA88" i="5"/>
  <c r="X88" i="5"/>
  <c r="U88" i="5"/>
  <c r="R88" i="5"/>
  <c r="O88" i="5"/>
  <c r="L88" i="5"/>
  <c r="I88" i="5"/>
  <c r="F88" i="5"/>
  <c r="C88" i="5"/>
  <c r="B88" i="5"/>
  <c r="AP87" i="5"/>
  <c r="AQ87" i="5" s="1"/>
  <c r="AM87" i="5"/>
  <c r="AL87" i="5"/>
  <c r="AK87" i="5"/>
  <c r="AJ87" i="5"/>
  <c r="AG87" i="5"/>
  <c r="AD87" i="5"/>
  <c r="AA87" i="5"/>
  <c r="X87" i="5"/>
  <c r="U87" i="5"/>
  <c r="R87" i="5"/>
  <c r="O87" i="5"/>
  <c r="L87" i="5"/>
  <c r="I87" i="5"/>
  <c r="F87" i="5"/>
  <c r="C87" i="5"/>
  <c r="B87" i="5"/>
  <c r="AP86" i="5"/>
  <c r="AQ86" i="5" s="1"/>
  <c r="AM86" i="5"/>
  <c r="AL86" i="5"/>
  <c r="AK86" i="5"/>
  <c r="AJ86" i="5"/>
  <c r="AG86" i="5"/>
  <c r="AD86" i="5"/>
  <c r="AA86" i="5"/>
  <c r="X86" i="5"/>
  <c r="U86" i="5"/>
  <c r="R86" i="5"/>
  <c r="O86" i="5"/>
  <c r="L86" i="5"/>
  <c r="I86" i="5"/>
  <c r="F86" i="5"/>
  <c r="C86" i="5"/>
  <c r="B86" i="5"/>
  <c r="AP85" i="5"/>
  <c r="AQ85" i="5" s="1"/>
  <c r="AM85" i="5"/>
  <c r="AL85" i="5"/>
  <c r="AK85" i="5"/>
  <c r="AJ85" i="5"/>
  <c r="AG85" i="5"/>
  <c r="AD85" i="5"/>
  <c r="AA85" i="5"/>
  <c r="X85" i="5"/>
  <c r="U85" i="5"/>
  <c r="R85" i="5"/>
  <c r="O85" i="5"/>
  <c r="L85" i="5"/>
  <c r="I85" i="5"/>
  <c r="F85" i="5"/>
  <c r="C85" i="5"/>
  <c r="B85" i="5"/>
  <c r="AP84" i="5"/>
  <c r="AQ84" i="5" s="1"/>
  <c r="AM84" i="5"/>
  <c r="AL84" i="5"/>
  <c r="AK84" i="5"/>
  <c r="AJ84" i="5"/>
  <c r="AG84" i="5"/>
  <c r="AD84" i="5"/>
  <c r="AA84" i="5"/>
  <c r="X84" i="5"/>
  <c r="U84" i="5"/>
  <c r="R84" i="5"/>
  <c r="O84" i="5"/>
  <c r="L84" i="5"/>
  <c r="I84" i="5"/>
  <c r="F84" i="5"/>
  <c r="C84" i="5"/>
  <c r="B84" i="5"/>
  <c r="AP83" i="5"/>
  <c r="AQ83" i="5" s="1"/>
  <c r="AM83" i="5"/>
  <c r="AL83" i="5"/>
  <c r="AK83" i="5"/>
  <c r="AJ83" i="5"/>
  <c r="AG83" i="5"/>
  <c r="AD83" i="5"/>
  <c r="AA83" i="5"/>
  <c r="X83" i="5"/>
  <c r="U83" i="5"/>
  <c r="R83" i="5"/>
  <c r="O83" i="5"/>
  <c r="L83" i="5"/>
  <c r="I83" i="5"/>
  <c r="F83" i="5"/>
  <c r="C83" i="5"/>
  <c r="B83" i="5"/>
  <c r="AP82" i="5"/>
  <c r="AQ82" i="5" s="1"/>
  <c r="AM82" i="5"/>
  <c r="AL82" i="5"/>
  <c r="AK82" i="5"/>
  <c r="AJ82" i="5"/>
  <c r="AG82" i="5"/>
  <c r="AD82" i="5"/>
  <c r="AA82" i="5"/>
  <c r="X82" i="5"/>
  <c r="U82" i="5"/>
  <c r="R82" i="5"/>
  <c r="O82" i="5"/>
  <c r="L82" i="5"/>
  <c r="I82" i="5"/>
  <c r="F82" i="5"/>
  <c r="C82" i="5"/>
  <c r="B82" i="5"/>
  <c r="AP81" i="5"/>
  <c r="AQ81" i="5" s="1"/>
  <c r="AM81" i="5"/>
  <c r="AL81" i="5"/>
  <c r="AK81" i="5"/>
  <c r="AJ81" i="5"/>
  <c r="AG81" i="5"/>
  <c r="AD81" i="5"/>
  <c r="AA81" i="5"/>
  <c r="X81" i="5"/>
  <c r="U81" i="5"/>
  <c r="R81" i="5"/>
  <c r="O81" i="5"/>
  <c r="L81" i="5"/>
  <c r="I81" i="5"/>
  <c r="F81" i="5"/>
  <c r="C81" i="5"/>
  <c r="B81" i="5"/>
  <c r="AP80" i="5"/>
  <c r="AQ80" i="5" s="1"/>
  <c r="AM80" i="5"/>
  <c r="AL80" i="5"/>
  <c r="AK80" i="5"/>
  <c r="AJ80" i="5"/>
  <c r="AG80" i="5"/>
  <c r="AD80" i="5"/>
  <c r="AA80" i="5"/>
  <c r="X80" i="5"/>
  <c r="U80" i="5"/>
  <c r="R80" i="5"/>
  <c r="O80" i="5"/>
  <c r="L80" i="5"/>
  <c r="I80" i="5"/>
  <c r="F80" i="5"/>
  <c r="C80" i="5"/>
  <c r="B80" i="5"/>
  <c r="AP79" i="5"/>
  <c r="AQ79" i="5" s="1"/>
  <c r="AM79" i="5"/>
  <c r="AL79" i="5"/>
  <c r="AK79" i="5"/>
  <c r="AJ79" i="5"/>
  <c r="AG79" i="5"/>
  <c r="AD79" i="5"/>
  <c r="AA79" i="5"/>
  <c r="X79" i="5"/>
  <c r="U79" i="5"/>
  <c r="R79" i="5"/>
  <c r="O79" i="5"/>
  <c r="L79" i="5"/>
  <c r="I79" i="5"/>
  <c r="F79" i="5"/>
  <c r="C79" i="5"/>
  <c r="B79" i="5"/>
  <c r="AP78" i="5"/>
  <c r="AQ78" i="5" s="1"/>
  <c r="AM78" i="5"/>
  <c r="AL78" i="5"/>
  <c r="AK78" i="5"/>
  <c r="AJ78" i="5"/>
  <c r="AG78" i="5"/>
  <c r="AD78" i="5"/>
  <c r="AA78" i="5"/>
  <c r="X78" i="5"/>
  <c r="U78" i="5"/>
  <c r="R78" i="5"/>
  <c r="O78" i="5"/>
  <c r="L78" i="5"/>
  <c r="I78" i="5"/>
  <c r="F78" i="5"/>
  <c r="C78" i="5"/>
  <c r="B78" i="5"/>
  <c r="AP77" i="5"/>
  <c r="AQ77" i="5" s="1"/>
  <c r="AM77" i="5"/>
  <c r="AL77" i="5"/>
  <c r="AK77" i="5"/>
  <c r="AJ77" i="5"/>
  <c r="AG77" i="5"/>
  <c r="AD77" i="5"/>
  <c r="AA77" i="5"/>
  <c r="X77" i="5"/>
  <c r="U77" i="5"/>
  <c r="R77" i="5"/>
  <c r="O77" i="5"/>
  <c r="L77" i="5"/>
  <c r="I77" i="5"/>
  <c r="F77" i="5"/>
  <c r="C77" i="5"/>
  <c r="B77" i="5"/>
  <c r="AP76" i="5"/>
  <c r="AQ76" i="5" s="1"/>
  <c r="AM76" i="5"/>
  <c r="AL76" i="5"/>
  <c r="AK76" i="5"/>
  <c r="AJ76" i="5"/>
  <c r="AG76" i="5"/>
  <c r="AD76" i="5"/>
  <c r="AA76" i="5"/>
  <c r="X76" i="5"/>
  <c r="U76" i="5"/>
  <c r="R76" i="5"/>
  <c r="O76" i="5"/>
  <c r="L76" i="5"/>
  <c r="I76" i="5"/>
  <c r="F76" i="5"/>
  <c r="C76" i="5"/>
  <c r="B76" i="5"/>
  <c r="AP75" i="5"/>
  <c r="AQ75" i="5" s="1"/>
  <c r="AM75" i="5"/>
  <c r="AL75" i="5"/>
  <c r="AK75" i="5"/>
  <c r="AJ75" i="5"/>
  <c r="AG75" i="5"/>
  <c r="AD75" i="5"/>
  <c r="AA75" i="5"/>
  <c r="X75" i="5"/>
  <c r="U75" i="5"/>
  <c r="R75" i="5"/>
  <c r="O75" i="5"/>
  <c r="L75" i="5"/>
  <c r="I75" i="5"/>
  <c r="F75" i="5"/>
  <c r="C75" i="5"/>
  <c r="B75" i="5"/>
  <c r="AP74" i="5"/>
  <c r="AQ74" i="5" s="1"/>
  <c r="AM74" i="5"/>
  <c r="AL74" i="5"/>
  <c r="AK74" i="5"/>
  <c r="AJ74" i="5"/>
  <c r="AG74" i="5"/>
  <c r="AD74" i="5"/>
  <c r="AA74" i="5"/>
  <c r="X74" i="5"/>
  <c r="U74" i="5"/>
  <c r="R74" i="5"/>
  <c r="O74" i="5"/>
  <c r="L74" i="5"/>
  <c r="I74" i="5"/>
  <c r="F74" i="5"/>
  <c r="C74" i="5"/>
  <c r="B74" i="5"/>
  <c r="AP73" i="5"/>
  <c r="AQ73" i="5" s="1"/>
  <c r="AM73" i="5"/>
  <c r="AL73" i="5"/>
  <c r="AK73" i="5"/>
  <c r="AJ73" i="5"/>
  <c r="AG73" i="5"/>
  <c r="AD73" i="5"/>
  <c r="AA73" i="5"/>
  <c r="X73" i="5"/>
  <c r="U73" i="5"/>
  <c r="R73" i="5"/>
  <c r="O73" i="5"/>
  <c r="L73" i="5"/>
  <c r="I73" i="5"/>
  <c r="F73" i="5"/>
  <c r="C73" i="5"/>
  <c r="B73" i="5"/>
  <c r="AP72" i="5"/>
  <c r="AQ72" i="5" s="1"/>
  <c r="AM72" i="5"/>
  <c r="AL72" i="5"/>
  <c r="AK72" i="5"/>
  <c r="AJ72" i="5"/>
  <c r="AG72" i="5"/>
  <c r="AD72" i="5"/>
  <c r="AA72" i="5"/>
  <c r="X72" i="5"/>
  <c r="U72" i="5"/>
  <c r="R72" i="5"/>
  <c r="O72" i="5"/>
  <c r="L72" i="5"/>
  <c r="I72" i="5"/>
  <c r="F72" i="5"/>
  <c r="C72" i="5"/>
  <c r="B72" i="5"/>
  <c r="AP71" i="5"/>
  <c r="AQ71" i="5" s="1"/>
  <c r="AM71" i="5"/>
  <c r="AL71" i="5"/>
  <c r="AK71" i="5"/>
  <c r="AJ71" i="5"/>
  <c r="AG71" i="5"/>
  <c r="AD71" i="5"/>
  <c r="AA71" i="5"/>
  <c r="X71" i="5"/>
  <c r="U71" i="5"/>
  <c r="R71" i="5"/>
  <c r="O71" i="5"/>
  <c r="L71" i="5"/>
  <c r="I71" i="5"/>
  <c r="F71" i="5"/>
  <c r="C71" i="5"/>
  <c r="B71" i="5"/>
  <c r="AP70" i="5"/>
  <c r="AQ70" i="5" s="1"/>
  <c r="AM70" i="5"/>
  <c r="AL70" i="5"/>
  <c r="AK70" i="5"/>
  <c r="AJ70" i="5"/>
  <c r="AG70" i="5"/>
  <c r="AD70" i="5"/>
  <c r="AA70" i="5"/>
  <c r="X70" i="5"/>
  <c r="U70" i="5"/>
  <c r="R70" i="5"/>
  <c r="O70" i="5"/>
  <c r="L70" i="5"/>
  <c r="I70" i="5"/>
  <c r="F70" i="5"/>
  <c r="C70" i="5"/>
  <c r="B70" i="5"/>
  <c r="AP69" i="5"/>
  <c r="AQ69" i="5" s="1"/>
  <c r="AM69" i="5"/>
  <c r="AL69" i="5"/>
  <c r="AK69" i="5"/>
  <c r="AJ69" i="5"/>
  <c r="AG69" i="5"/>
  <c r="AD69" i="5"/>
  <c r="AA69" i="5"/>
  <c r="X69" i="5"/>
  <c r="U69" i="5"/>
  <c r="R69" i="5"/>
  <c r="O69" i="5"/>
  <c r="L69" i="5"/>
  <c r="I69" i="5"/>
  <c r="F69" i="5"/>
  <c r="C69" i="5"/>
  <c r="B69" i="5"/>
  <c r="AP68" i="5"/>
  <c r="AQ68" i="5" s="1"/>
  <c r="AM68" i="5"/>
  <c r="AL68" i="5"/>
  <c r="AK68" i="5"/>
  <c r="AJ68" i="5"/>
  <c r="AG68" i="5"/>
  <c r="AD68" i="5"/>
  <c r="AA68" i="5"/>
  <c r="X68" i="5"/>
  <c r="U68" i="5"/>
  <c r="R68" i="5"/>
  <c r="O68" i="5"/>
  <c r="L68" i="5"/>
  <c r="I68" i="5"/>
  <c r="F68" i="5"/>
  <c r="C68" i="5"/>
  <c r="B68" i="5"/>
  <c r="AP67" i="5"/>
  <c r="AQ67" i="5" s="1"/>
  <c r="AM67" i="5"/>
  <c r="AL67" i="5"/>
  <c r="AK67" i="5"/>
  <c r="AJ67" i="5"/>
  <c r="AG67" i="5"/>
  <c r="AD67" i="5"/>
  <c r="AA67" i="5"/>
  <c r="X67" i="5"/>
  <c r="U67" i="5"/>
  <c r="R67" i="5"/>
  <c r="O67" i="5"/>
  <c r="L67" i="5"/>
  <c r="I67" i="5"/>
  <c r="F67" i="5"/>
  <c r="C67" i="5"/>
  <c r="B67" i="5"/>
  <c r="AP66" i="5"/>
  <c r="AQ66" i="5" s="1"/>
  <c r="AM66" i="5"/>
  <c r="AL66" i="5"/>
  <c r="AK66" i="5"/>
  <c r="AJ66" i="5"/>
  <c r="AG66" i="5"/>
  <c r="AD66" i="5"/>
  <c r="AA66" i="5"/>
  <c r="X66" i="5"/>
  <c r="U66" i="5"/>
  <c r="R66" i="5"/>
  <c r="O66" i="5"/>
  <c r="L66" i="5"/>
  <c r="I66" i="5"/>
  <c r="F66" i="5"/>
  <c r="C66" i="5"/>
  <c r="B66" i="5"/>
  <c r="AP65" i="5"/>
  <c r="AQ65" i="5" s="1"/>
  <c r="AM65" i="5"/>
  <c r="AL65" i="5"/>
  <c r="AK65" i="5"/>
  <c r="AJ65" i="5"/>
  <c r="AG65" i="5"/>
  <c r="AD65" i="5"/>
  <c r="AA65" i="5"/>
  <c r="X65" i="5"/>
  <c r="U65" i="5"/>
  <c r="R65" i="5"/>
  <c r="O65" i="5"/>
  <c r="L65" i="5"/>
  <c r="I65" i="5"/>
  <c r="F65" i="5"/>
  <c r="C65" i="5"/>
  <c r="B65" i="5"/>
  <c r="AP64" i="5"/>
  <c r="AQ64" i="5" s="1"/>
  <c r="AM64" i="5"/>
  <c r="AL64" i="5"/>
  <c r="AK64" i="5"/>
  <c r="AJ64" i="5"/>
  <c r="AG64" i="5"/>
  <c r="AD64" i="5"/>
  <c r="AA64" i="5"/>
  <c r="X64" i="5"/>
  <c r="U64" i="5"/>
  <c r="R64" i="5"/>
  <c r="O64" i="5"/>
  <c r="L64" i="5"/>
  <c r="I64" i="5"/>
  <c r="F64" i="5"/>
  <c r="C64" i="5"/>
  <c r="B64" i="5"/>
  <c r="AP63" i="5"/>
  <c r="AQ63" i="5" s="1"/>
  <c r="AM63" i="5"/>
  <c r="AL63" i="5"/>
  <c r="AK63" i="5"/>
  <c r="AJ63" i="5"/>
  <c r="AG63" i="5"/>
  <c r="AD63" i="5"/>
  <c r="AA63" i="5"/>
  <c r="X63" i="5"/>
  <c r="U63" i="5"/>
  <c r="R63" i="5"/>
  <c r="O63" i="5"/>
  <c r="L63" i="5"/>
  <c r="I63" i="5"/>
  <c r="F63" i="5"/>
  <c r="C63" i="5"/>
  <c r="B63" i="5"/>
  <c r="AP62" i="5"/>
  <c r="AQ62" i="5" s="1"/>
  <c r="AM62" i="5"/>
  <c r="AL62" i="5"/>
  <c r="AK62" i="5"/>
  <c r="AJ62" i="5"/>
  <c r="AG62" i="5"/>
  <c r="AD62" i="5"/>
  <c r="AA62" i="5"/>
  <c r="X62" i="5"/>
  <c r="U62" i="5"/>
  <c r="R62" i="5"/>
  <c r="O62" i="5"/>
  <c r="L62" i="5"/>
  <c r="I62" i="5"/>
  <c r="F62" i="5"/>
  <c r="C62" i="5"/>
  <c r="B62" i="5"/>
  <c r="AP61" i="5"/>
  <c r="AQ61" i="5" s="1"/>
  <c r="AM61" i="5"/>
  <c r="AL61" i="5"/>
  <c r="AK61" i="5"/>
  <c r="AJ61" i="5"/>
  <c r="AG61" i="5"/>
  <c r="AD61" i="5"/>
  <c r="AA61" i="5"/>
  <c r="X61" i="5"/>
  <c r="U61" i="5"/>
  <c r="R61" i="5"/>
  <c r="O61" i="5"/>
  <c r="L61" i="5"/>
  <c r="I61" i="5"/>
  <c r="F61" i="5"/>
  <c r="C61" i="5"/>
  <c r="B61" i="5"/>
  <c r="AP60" i="5"/>
  <c r="AQ60" i="5" s="1"/>
  <c r="AM60" i="5"/>
  <c r="AL60" i="5"/>
  <c r="AK60" i="5"/>
  <c r="AJ60" i="5"/>
  <c r="AG60" i="5"/>
  <c r="AD60" i="5"/>
  <c r="AA60" i="5"/>
  <c r="X60" i="5"/>
  <c r="U60" i="5"/>
  <c r="R60" i="5"/>
  <c r="O60" i="5"/>
  <c r="L60" i="5"/>
  <c r="I60" i="5"/>
  <c r="F60" i="5"/>
  <c r="C60" i="5"/>
  <c r="B60" i="5"/>
  <c r="AP59" i="5"/>
  <c r="AQ59" i="5" s="1"/>
  <c r="AM59" i="5"/>
  <c r="AL59" i="5"/>
  <c r="AK59" i="5"/>
  <c r="AJ59" i="5"/>
  <c r="AG59" i="5"/>
  <c r="AD59" i="5"/>
  <c r="AA59" i="5"/>
  <c r="X59" i="5"/>
  <c r="U59" i="5"/>
  <c r="R59" i="5"/>
  <c r="O59" i="5"/>
  <c r="L59" i="5"/>
  <c r="I59" i="5"/>
  <c r="F59" i="5"/>
  <c r="C59" i="5"/>
  <c r="B59" i="5"/>
  <c r="AP58" i="5"/>
  <c r="AQ58" i="5" s="1"/>
  <c r="AM58" i="5"/>
  <c r="AL58" i="5"/>
  <c r="AK58" i="5"/>
  <c r="AJ58" i="5"/>
  <c r="AG58" i="5"/>
  <c r="AD58" i="5"/>
  <c r="AA58" i="5"/>
  <c r="X58" i="5"/>
  <c r="U58" i="5"/>
  <c r="R58" i="5"/>
  <c r="O58" i="5"/>
  <c r="L58" i="5"/>
  <c r="I58" i="5"/>
  <c r="F58" i="5"/>
  <c r="C58" i="5"/>
  <c r="B58" i="5"/>
  <c r="AP57" i="5"/>
  <c r="AQ57" i="5" s="1"/>
  <c r="AM57" i="5"/>
  <c r="AL57" i="5"/>
  <c r="AK57" i="5"/>
  <c r="AJ57" i="5"/>
  <c r="AG57" i="5"/>
  <c r="AD57" i="5"/>
  <c r="AA57" i="5"/>
  <c r="X57" i="5"/>
  <c r="U57" i="5"/>
  <c r="R57" i="5"/>
  <c r="O57" i="5"/>
  <c r="L57" i="5"/>
  <c r="I57" i="5"/>
  <c r="F57" i="5"/>
  <c r="C57" i="5"/>
  <c r="B57" i="5"/>
  <c r="AP56" i="5"/>
  <c r="AQ56" i="5" s="1"/>
  <c r="AM56" i="5"/>
  <c r="AL56" i="5"/>
  <c r="AK56" i="5"/>
  <c r="AJ56" i="5"/>
  <c r="AG56" i="5"/>
  <c r="AD56" i="5"/>
  <c r="AA56" i="5"/>
  <c r="X56" i="5"/>
  <c r="U56" i="5"/>
  <c r="R56" i="5"/>
  <c r="O56" i="5"/>
  <c r="L56" i="5"/>
  <c r="I56" i="5"/>
  <c r="F56" i="5"/>
  <c r="C56" i="5"/>
  <c r="B56" i="5"/>
  <c r="AP55" i="5"/>
  <c r="AQ55" i="5" s="1"/>
  <c r="AM55" i="5"/>
  <c r="AL55" i="5"/>
  <c r="AK55" i="5"/>
  <c r="AJ55" i="5"/>
  <c r="AG55" i="5"/>
  <c r="AD55" i="5"/>
  <c r="AA55" i="5"/>
  <c r="X55" i="5"/>
  <c r="U55" i="5"/>
  <c r="R55" i="5"/>
  <c r="O55" i="5"/>
  <c r="L55" i="5"/>
  <c r="I55" i="5"/>
  <c r="F55" i="5"/>
  <c r="C55" i="5"/>
  <c r="B55" i="5"/>
  <c r="AP54" i="5"/>
  <c r="AQ54" i="5" s="1"/>
  <c r="AM54" i="5"/>
  <c r="AL54" i="5"/>
  <c r="AK54" i="5"/>
  <c r="AJ54" i="5"/>
  <c r="AG54" i="5"/>
  <c r="AD54" i="5"/>
  <c r="AA54" i="5"/>
  <c r="X54" i="5"/>
  <c r="U54" i="5"/>
  <c r="R54" i="5"/>
  <c r="O54" i="5"/>
  <c r="L54" i="5"/>
  <c r="I54" i="5"/>
  <c r="F54" i="5"/>
  <c r="C54" i="5"/>
  <c r="B54" i="5"/>
  <c r="AP53" i="5"/>
  <c r="AQ53" i="5" s="1"/>
  <c r="AM53" i="5"/>
  <c r="AL53" i="5"/>
  <c r="AK53" i="5"/>
  <c r="AJ53" i="5"/>
  <c r="AG53" i="5"/>
  <c r="AD53" i="5"/>
  <c r="AA53" i="5"/>
  <c r="X53" i="5"/>
  <c r="U53" i="5"/>
  <c r="R53" i="5"/>
  <c r="O53" i="5"/>
  <c r="L53" i="5"/>
  <c r="I53" i="5"/>
  <c r="F53" i="5"/>
  <c r="C53" i="5"/>
  <c r="B53" i="5"/>
  <c r="AP52" i="5"/>
  <c r="AQ52" i="5" s="1"/>
  <c r="AM52" i="5"/>
  <c r="AL52" i="5"/>
  <c r="AK52" i="5"/>
  <c r="AJ52" i="5"/>
  <c r="AG52" i="5"/>
  <c r="AD52" i="5"/>
  <c r="AA52" i="5"/>
  <c r="X52" i="5"/>
  <c r="U52" i="5"/>
  <c r="R52" i="5"/>
  <c r="O52" i="5"/>
  <c r="L52" i="5"/>
  <c r="I52" i="5"/>
  <c r="F52" i="5"/>
  <c r="C52" i="5"/>
  <c r="B52" i="5"/>
  <c r="AP51" i="5"/>
  <c r="AQ51" i="5" s="1"/>
  <c r="AM51" i="5"/>
  <c r="AL51" i="5"/>
  <c r="AK51" i="5"/>
  <c r="AJ51" i="5"/>
  <c r="AG51" i="5"/>
  <c r="AD51" i="5"/>
  <c r="AA51" i="5"/>
  <c r="X51" i="5"/>
  <c r="U51" i="5"/>
  <c r="R51" i="5"/>
  <c r="O51" i="5"/>
  <c r="L51" i="5"/>
  <c r="I51" i="5"/>
  <c r="F51" i="5"/>
  <c r="C51" i="5"/>
  <c r="B51" i="5"/>
  <c r="AP50" i="5"/>
  <c r="AQ50" i="5" s="1"/>
  <c r="AM50" i="5"/>
  <c r="AL50" i="5"/>
  <c r="AK50" i="5"/>
  <c r="AJ50" i="5"/>
  <c r="AG50" i="5"/>
  <c r="AD50" i="5"/>
  <c r="AA50" i="5"/>
  <c r="X50" i="5"/>
  <c r="U50" i="5"/>
  <c r="R50" i="5"/>
  <c r="O50" i="5"/>
  <c r="L50" i="5"/>
  <c r="I50" i="5"/>
  <c r="F50" i="5"/>
  <c r="C50" i="5"/>
  <c r="B50" i="5"/>
  <c r="AP49" i="5"/>
  <c r="AQ49" i="5" s="1"/>
  <c r="AM49" i="5"/>
  <c r="AL49" i="5"/>
  <c r="AK49" i="5"/>
  <c r="AJ49" i="5"/>
  <c r="AG49" i="5"/>
  <c r="AD49" i="5"/>
  <c r="AA49" i="5"/>
  <c r="X49" i="5"/>
  <c r="U49" i="5"/>
  <c r="R49" i="5"/>
  <c r="O49" i="5"/>
  <c r="L49" i="5"/>
  <c r="I49" i="5"/>
  <c r="F49" i="5"/>
  <c r="C49" i="5"/>
  <c r="B49" i="5"/>
  <c r="AP48" i="5"/>
  <c r="AQ48" i="5" s="1"/>
  <c r="AM48" i="5"/>
  <c r="AL48" i="5"/>
  <c r="AK48" i="5"/>
  <c r="AJ48" i="5"/>
  <c r="AG48" i="5"/>
  <c r="AD48" i="5"/>
  <c r="AA48" i="5"/>
  <c r="X48" i="5"/>
  <c r="U48" i="5"/>
  <c r="R48" i="5"/>
  <c r="O48" i="5"/>
  <c r="L48" i="5"/>
  <c r="I48" i="5"/>
  <c r="F48" i="5"/>
  <c r="C48" i="5"/>
  <c r="B48" i="5"/>
  <c r="AP47" i="5"/>
  <c r="AQ47" i="5" s="1"/>
  <c r="AM47" i="5"/>
  <c r="AL47" i="5"/>
  <c r="AK47" i="5"/>
  <c r="AJ47" i="5"/>
  <c r="AG47" i="5"/>
  <c r="AD47" i="5"/>
  <c r="AA47" i="5"/>
  <c r="X47" i="5"/>
  <c r="U47" i="5"/>
  <c r="R47" i="5"/>
  <c r="O47" i="5"/>
  <c r="L47" i="5"/>
  <c r="I47" i="5"/>
  <c r="F47" i="5"/>
  <c r="C47" i="5"/>
  <c r="B47" i="5"/>
  <c r="AP46" i="5"/>
  <c r="AQ46" i="5" s="1"/>
  <c r="AM46" i="5"/>
  <c r="AL46" i="5"/>
  <c r="AK46" i="5"/>
  <c r="AJ46" i="5"/>
  <c r="AG46" i="5"/>
  <c r="AD46" i="5"/>
  <c r="AA46" i="5"/>
  <c r="X46" i="5"/>
  <c r="U46" i="5"/>
  <c r="R46" i="5"/>
  <c r="O46" i="5"/>
  <c r="L46" i="5"/>
  <c r="I46" i="5"/>
  <c r="F46" i="5"/>
  <c r="C46" i="5"/>
  <c r="B46" i="5"/>
  <c r="AP45" i="5"/>
  <c r="AQ45" i="5" s="1"/>
  <c r="AM45" i="5"/>
  <c r="AL45" i="5"/>
  <c r="AK45" i="5"/>
  <c r="AJ45" i="5"/>
  <c r="AG45" i="5"/>
  <c r="AD45" i="5"/>
  <c r="AA45" i="5"/>
  <c r="X45" i="5"/>
  <c r="U45" i="5"/>
  <c r="R45" i="5"/>
  <c r="O45" i="5"/>
  <c r="L45" i="5"/>
  <c r="I45" i="5"/>
  <c r="F45" i="5"/>
  <c r="C45" i="5"/>
  <c r="B45" i="5"/>
  <c r="AP44" i="5"/>
  <c r="AQ44" i="5" s="1"/>
  <c r="AM44" i="5"/>
  <c r="AL44" i="5"/>
  <c r="AK44" i="5"/>
  <c r="AJ44" i="5"/>
  <c r="AG44" i="5"/>
  <c r="AD44" i="5"/>
  <c r="AA44" i="5"/>
  <c r="X44" i="5"/>
  <c r="U44" i="5"/>
  <c r="R44" i="5"/>
  <c r="O44" i="5"/>
  <c r="L44" i="5"/>
  <c r="I44" i="5"/>
  <c r="F44" i="5"/>
  <c r="C44" i="5"/>
  <c r="B44" i="5"/>
  <c r="AP43" i="5"/>
  <c r="AQ43" i="5" s="1"/>
  <c r="AM43" i="5"/>
  <c r="AL43" i="5"/>
  <c r="AK43" i="5"/>
  <c r="AJ43" i="5"/>
  <c r="AG43" i="5"/>
  <c r="AD43" i="5"/>
  <c r="AA43" i="5"/>
  <c r="X43" i="5"/>
  <c r="U43" i="5"/>
  <c r="R43" i="5"/>
  <c r="O43" i="5"/>
  <c r="L43" i="5"/>
  <c r="I43" i="5"/>
  <c r="F43" i="5"/>
  <c r="C43" i="5"/>
  <c r="B43" i="5"/>
  <c r="AP42" i="5"/>
  <c r="AQ42" i="5" s="1"/>
  <c r="AM42" i="5"/>
  <c r="AL42" i="5"/>
  <c r="AK42" i="5"/>
  <c r="AJ42" i="5"/>
  <c r="AG42" i="5"/>
  <c r="AD42" i="5"/>
  <c r="AA42" i="5"/>
  <c r="X42" i="5"/>
  <c r="U42" i="5"/>
  <c r="R42" i="5"/>
  <c r="O42" i="5"/>
  <c r="L42" i="5"/>
  <c r="I42" i="5"/>
  <c r="F42" i="5"/>
  <c r="C42" i="5"/>
  <c r="B42" i="5"/>
  <c r="AP41" i="5"/>
  <c r="AQ41" i="5" s="1"/>
  <c r="AM41" i="5"/>
  <c r="AL41" i="5"/>
  <c r="AK41" i="5"/>
  <c r="AJ41" i="5"/>
  <c r="AG41" i="5"/>
  <c r="AD41" i="5"/>
  <c r="AA41" i="5"/>
  <c r="X41" i="5"/>
  <c r="U41" i="5"/>
  <c r="R41" i="5"/>
  <c r="O41" i="5"/>
  <c r="L41" i="5"/>
  <c r="I41" i="5"/>
  <c r="F41" i="5"/>
  <c r="C41" i="5"/>
  <c r="B41" i="5"/>
  <c r="AP40" i="5"/>
  <c r="AQ40" i="5" s="1"/>
  <c r="AM40" i="5"/>
  <c r="AL40" i="5"/>
  <c r="AK40" i="5"/>
  <c r="AJ40" i="5"/>
  <c r="AG40" i="5"/>
  <c r="AD40" i="5"/>
  <c r="AA40" i="5"/>
  <c r="X40" i="5"/>
  <c r="U40" i="5"/>
  <c r="R40" i="5"/>
  <c r="O40" i="5"/>
  <c r="L40" i="5"/>
  <c r="I40" i="5"/>
  <c r="F40" i="5"/>
  <c r="C40" i="5"/>
  <c r="B40" i="5"/>
  <c r="AP39" i="5"/>
  <c r="AQ39" i="5" s="1"/>
  <c r="AM39" i="5"/>
  <c r="AL39" i="5"/>
  <c r="AK39" i="5"/>
  <c r="AJ39" i="5"/>
  <c r="AG39" i="5"/>
  <c r="AD39" i="5"/>
  <c r="AA39" i="5"/>
  <c r="X39" i="5"/>
  <c r="U39" i="5"/>
  <c r="R39" i="5"/>
  <c r="O39" i="5"/>
  <c r="L39" i="5"/>
  <c r="I39" i="5"/>
  <c r="F39" i="5"/>
  <c r="C39" i="5"/>
  <c r="B39" i="5"/>
  <c r="AP38" i="5"/>
  <c r="AQ38" i="5" s="1"/>
  <c r="AM38" i="5"/>
  <c r="AL38" i="5"/>
  <c r="AK38" i="5"/>
  <c r="AJ38" i="5"/>
  <c r="AG38" i="5"/>
  <c r="AD38" i="5"/>
  <c r="AA38" i="5"/>
  <c r="X38" i="5"/>
  <c r="U38" i="5"/>
  <c r="R38" i="5"/>
  <c r="O38" i="5"/>
  <c r="L38" i="5"/>
  <c r="I38" i="5"/>
  <c r="F38" i="5"/>
  <c r="C38" i="5"/>
  <c r="B38" i="5"/>
  <c r="AP37" i="5"/>
  <c r="AQ37" i="5" s="1"/>
  <c r="AM37" i="5"/>
  <c r="AL37" i="5"/>
  <c r="AK37" i="5"/>
  <c r="AJ37" i="5"/>
  <c r="AG37" i="5"/>
  <c r="AD37" i="5"/>
  <c r="AA37" i="5"/>
  <c r="X37" i="5"/>
  <c r="U37" i="5"/>
  <c r="R37" i="5"/>
  <c r="O37" i="5"/>
  <c r="L37" i="5"/>
  <c r="I37" i="5"/>
  <c r="F37" i="5"/>
  <c r="C37" i="5"/>
  <c r="B37" i="5"/>
  <c r="AP36" i="5"/>
  <c r="AQ36" i="5" s="1"/>
  <c r="AM36" i="5"/>
  <c r="AL36" i="5"/>
  <c r="AK36" i="5"/>
  <c r="AJ36" i="5"/>
  <c r="AG36" i="5"/>
  <c r="AD36" i="5"/>
  <c r="AA36" i="5"/>
  <c r="X36" i="5"/>
  <c r="U36" i="5"/>
  <c r="R36" i="5"/>
  <c r="O36" i="5"/>
  <c r="L36" i="5"/>
  <c r="I36" i="5"/>
  <c r="F36" i="5"/>
  <c r="C36" i="5"/>
  <c r="B36" i="5"/>
  <c r="AP35" i="5"/>
  <c r="AQ35" i="5" s="1"/>
  <c r="AM35" i="5"/>
  <c r="AL35" i="5"/>
  <c r="AK35" i="5"/>
  <c r="AJ35" i="5"/>
  <c r="AG35" i="5"/>
  <c r="AD35" i="5"/>
  <c r="AA35" i="5"/>
  <c r="X35" i="5"/>
  <c r="U35" i="5"/>
  <c r="R35" i="5"/>
  <c r="O35" i="5"/>
  <c r="L35" i="5"/>
  <c r="I35" i="5"/>
  <c r="F35" i="5"/>
  <c r="C35" i="5"/>
  <c r="B35" i="5"/>
  <c r="AP34" i="5"/>
  <c r="AQ34" i="5" s="1"/>
  <c r="AM34" i="5"/>
  <c r="AL34" i="5"/>
  <c r="AK34" i="5"/>
  <c r="AJ34" i="5"/>
  <c r="AG34" i="5"/>
  <c r="AD34" i="5"/>
  <c r="AA34" i="5"/>
  <c r="X34" i="5"/>
  <c r="U34" i="5"/>
  <c r="R34" i="5"/>
  <c r="O34" i="5"/>
  <c r="L34" i="5"/>
  <c r="I34" i="5"/>
  <c r="F34" i="5"/>
  <c r="C34" i="5"/>
  <c r="B34" i="5"/>
  <c r="AP33" i="5"/>
  <c r="AQ33" i="5" s="1"/>
  <c r="AM33" i="5"/>
  <c r="AL33" i="5"/>
  <c r="AK33" i="5"/>
  <c r="AJ33" i="5"/>
  <c r="AG33" i="5"/>
  <c r="AD33" i="5"/>
  <c r="AA33" i="5"/>
  <c r="X33" i="5"/>
  <c r="U33" i="5"/>
  <c r="R33" i="5"/>
  <c r="O33" i="5"/>
  <c r="L33" i="5"/>
  <c r="I33" i="5"/>
  <c r="F33" i="5"/>
  <c r="C33" i="5"/>
  <c r="B33" i="5"/>
  <c r="AP32" i="5"/>
  <c r="AQ32" i="5" s="1"/>
  <c r="AM32" i="5"/>
  <c r="AL32" i="5"/>
  <c r="AK32" i="5"/>
  <c r="AJ32" i="5"/>
  <c r="AG32" i="5"/>
  <c r="AD32" i="5"/>
  <c r="AA32" i="5"/>
  <c r="X32" i="5"/>
  <c r="U32" i="5"/>
  <c r="R32" i="5"/>
  <c r="O32" i="5"/>
  <c r="L32" i="5"/>
  <c r="I32" i="5"/>
  <c r="F32" i="5"/>
  <c r="C32" i="5"/>
  <c r="B32" i="5"/>
  <c r="AP31" i="5"/>
  <c r="AQ31" i="5" s="1"/>
  <c r="AM31" i="5"/>
  <c r="AL31" i="5"/>
  <c r="AK31" i="5"/>
  <c r="AJ31" i="5"/>
  <c r="AG31" i="5"/>
  <c r="AD31" i="5"/>
  <c r="AA31" i="5"/>
  <c r="X31" i="5"/>
  <c r="U31" i="5"/>
  <c r="R31" i="5"/>
  <c r="O31" i="5"/>
  <c r="L31" i="5"/>
  <c r="I31" i="5"/>
  <c r="F31" i="5"/>
  <c r="C31" i="5"/>
  <c r="B31" i="5"/>
  <c r="AP30" i="5"/>
  <c r="AQ30" i="5" s="1"/>
  <c r="AM30" i="5"/>
  <c r="AL30" i="5"/>
  <c r="AK30" i="5"/>
  <c r="AJ30" i="5"/>
  <c r="AG30" i="5"/>
  <c r="AD30" i="5"/>
  <c r="AA30" i="5"/>
  <c r="X30" i="5"/>
  <c r="U30" i="5"/>
  <c r="R30" i="5"/>
  <c r="O30" i="5"/>
  <c r="L30" i="5"/>
  <c r="I30" i="5"/>
  <c r="F30" i="5"/>
  <c r="C30" i="5"/>
  <c r="B30" i="5"/>
  <c r="AP29" i="5"/>
  <c r="AQ29" i="5" s="1"/>
  <c r="AM29" i="5"/>
  <c r="AL29" i="5"/>
  <c r="AK29" i="5"/>
  <c r="AJ29" i="5"/>
  <c r="AG29" i="5"/>
  <c r="AD29" i="5"/>
  <c r="AA29" i="5"/>
  <c r="X29" i="5"/>
  <c r="U29" i="5"/>
  <c r="R29" i="5"/>
  <c r="O29" i="5"/>
  <c r="L29" i="5"/>
  <c r="I29" i="5"/>
  <c r="F29" i="5"/>
  <c r="C29" i="5"/>
  <c r="B29" i="5"/>
  <c r="AP28" i="5"/>
  <c r="AQ28" i="5" s="1"/>
  <c r="AM28" i="5"/>
  <c r="AL28" i="5"/>
  <c r="AK28" i="5"/>
  <c r="AJ28" i="5"/>
  <c r="AG28" i="5"/>
  <c r="AD28" i="5"/>
  <c r="AA28" i="5"/>
  <c r="X28" i="5"/>
  <c r="U28" i="5"/>
  <c r="R28" i="5"/>
  <c r="O28" i="5"/>
  <c r="L28" i="5"/>
  <c r="I28" i="5"/>
  <c r="F28" i="5"/>
  <c r="C28" i="5"/>
  <c r="B28" i="5"/>
  <c r="AP27" i="5"/>
  <c r="AQ27" i="5" s="1"/>
  <c r="AM27" i="5"/>
  <c r="AL27" i="5"/>
  <c r="AK27" i="5"/>
  <c r="AJ27" i="5"/>
  <c r="AG27" i="5"/>
  <c r="AD27" i="5"/>
  <c r="AA27" i="5"/>
  <c r="X27" i="5"/>
  <c r="U27" i="5"/>
  <c r="R27" i="5"/>
  <c r="O27" i="5"/>
  <c r="L27" i="5"/>
  <c r="I27" i="5"/>
  <c r="F27" i="5"/>
  <c r="C27" i="5"/>
  <c r="B27" i="5"/>
  <c r="AP26" i="5"/>
  <c r="AQ26" i="5" s="1"/>
  <c r="AM26" i="5"/>
  <c r="AL26" i="5"/>
  <c r="AK26" i="5"/>
  <c r="AJ26" i="5"/>
  <c r="AG26" i="5"/>
  <c r="AD26" i="5"/>
  <c r="AA26" i="5"/>
  <c r="X26" i="5"/>
  <c r="U26" i="5"/>
  <c r="R26" i="5"/>
  <c r="O26" i="5"/>
  <c r="L26" i="5"/>
  <c r="I26" i="5"/>
  <c r="F26" i="5"/>
  <c r="C26" i="5"/>
  <c r="B26" i="5"/>
  <c r="AP25" i="5"/>
  <c r="AQ25" i="5" s="1"/>
  <c r="AM25" i="5"/>
  <c r="AL25" i="5"/>
  <c r="AK25" i="5"/>
  <c r="AJ25" i="5"/>
  <c r="AG25" i="5"/>
  <c r="AD25" i="5"/>
  <c r="AA25" i="5"/>
  <c r="X25" i="5"/>
  <c r="U25" i="5"/>
  <c r="R25" i="5"/>
  <c r="O25" i="5"/>
  <c r="L25" i="5"/>
  <c r="I25" i="5"/>
  <c r="F25" i="5"/>
  <c r="C25" i="5"/>
  <c r="B25" i="5"/>
  <c r="AP24" i="5"/>
  <c r="AQ24" i="5" s="1"/>
  <c r="AM24" i="5"/>
  <c r="AL24" i="5"/>
  <c r="AK24" i="5"/>
  <c r="AJ24" i="5"/>
  <c r="AG24" i="5"/>
  <c r="AD24" i="5"/>
  <c r="AA24" i="5"/>
  <c r="X24" i="5"/>
  <c r="U24" i="5"/>
  <c r="R24" i="5"/>
  <c r="O24" i="5"/>
  <c r="L24" i="5"/>
  <c r="I24" i="5"/>
  <c r="F24" i="5"/>
  <c r="C24" i="5"/>
  <c r="B24" i="5"/>
  <c r="AP23" i="5"/>
  <c r="AQ23" i="5" s="1"/>
  <c r="AM23" i="5"/>
  <c r="AL23" i="5"/>
  <c r="AK23" i="5"/>
  <c r="AJ23" i="5"/>
  <c r="AG23" i="5"/>
  <c r="AD23" i="5"/>
  <c r="AA23" i="5"/>
  <c r="X23" i="5"/>
  <c r="U23" i="5"/>
  <c r="R23" i="5"/>
  <c r="O23" i="5"/>
  <c r="L23" i="5"/>
  <c r="I23" i="5"/>
  <c r="F23" i="5"/>
  <c r="C23" i="5"/>
  <c r="B23" i="5"/>
  <c r="AP22" i="5"/>
  <c r="AQ22" i="5" s="1"/>
  <c r="AM22" i="5"/>
  <c r="AL22" i="5"/>
  <c r="AK22" i="5"/>
  <c r="AJ22" i="5"/>
  <c r="AG22" i="5"/>
  <c r="AD22" i="5"/>
  <c r="AA22" i="5"/>
  <c r="X22" i="5"/>
  <c r="U22" i="5"/>
  <c r="R22" i="5"/>
  <c r="O22" i="5"/>
  <c r="L22" i="5"/>
  <c r="I22" i="5"/>
  <c r="F22" i="5"/>
  <c r="C22" i="5"/>
  <c r="B22" i="5"/>
  <c r="AP21" i="5"/>
  <c r="AQ21" i="5" s="1"/>
  <c r="AM21" i="5"/>
  <c r="AL21" i="5"/>
  <c r="AK21" i="5"/>
  <c r="AJ21" i="5"/>
  <c r="AG21" i="5"/>
  <c r="AD21" i="5"/>
  <c r="AA21" i="5"/>
  <c r="X21" i="5"/>
  <c r="U21" i="5"/>
  <c r="R21" i="5"/>
  <c r="O21" i="5"/>
  <c r="L21" i="5"/>
  <c r="I21" i="5"/>
  <c r="F21" i="5"/>
  <c r="C21" i="5"/>
  <c r="B21" i="5"/>
  <c r="AP20" i="5"/>
  <c r="AQ20" i="5" s="1"/>
  <c r="AM20" i="5"/>
  <c r="AL20" i="5"/>
  <c r="AK20" i="5"/>
  <c r="AJ20" i="5"/>
  <c r="AG20" i="5"/>
  <c r="AD20" i="5"/>
  <c r="AA20" i="5"/>
  <c r="X20" i="5"/>
  <c r="U20" i="5"/>
  <c r="R20" i="5"/>
  <c r="O20" i="5"/>
  <c r="L20" i="5"/>
  <c r="I20" i="5"/>
  <c r="F20" i="5"/>
  <c r="C20" i="5"/>
  <c r="B20" i="5"/>
  <c r="AP19" i="5"/>
  <c r="AQ19" i="5" s="1"/>
  <c r="AM19" i="5"/>
  <c r="AL19" i="5"/>
  <c r="AK19" i="5"/>
  <c r="AJ19" i="5"/>
  <c r="AG19" i="5"/>
  <c r="AD19" i="5"/>
  <c r="AA19" i="5"/>
  <c r="X19" i="5"/>
  <c r="U19" i="5"/>
  <c r="R19" i="5"/>
  <c r="O19" i="5"/>
  <c r="L19" i="5"/>
  <c r="I19" i="5"/>
  <c r="F19" i="5"/>
  <c r="C19" i="5"/>
  <c r="B19" i="5"/>
  <c r="AP18" i="5"/>
  <c r="AQ18" i="5" s="1"/>
  <c r="AM18" i="5"/>
  <c r="AL18" i="5"/>
  <c r="AK18" i="5"/>
  <c r="AJ18" i="5"/>
  <c r="AG18" i="5"/>
  <c r="AD18" i="5"/>
  <c r="AA18" i="5"/>
  <c r="X18" i="5"/>
  <c r="U18" i="5"/>
  <c r="R18" i="5"/>
  <c r="O18" i="5"/>
  <c r="L18" i="5"/>
  <c r="I18" i="5"/>
  <c r="F18" i="5"/>
  <c r="C18" i="5"/>
  <c r="B18" i="5"/>
  <c r="AP17" i="5"/>
  <c r="AQ17" i="5" s="1"/>
  <c r="AM17" i="5"/>
  <c r="AL17" i="5"/>
  <c r="AK17" i="5"/>
  <c r="AJ17" i="5"/>
  <c r="AG17" i="5"/>
  <c r="AD17" i="5"/>
  <c r="AA17" i="5"/>
  <c r="X17" i="5"/>
  <c r="U17" i="5"/>
  <c r="R17" i="5"/>
  <c r="O17" i="5"/>
  <c r="L17" i="5"/>
  <c r="I17" i="5"/>
  <c r="F17" i="5"/>
  <c r="C17" i="5"/>
  <c r="B17" i="5"/>
  <c r="AP16" i="5"/>
  <c r="AQ16" i="5" s="1"/>
  <c r="AM16" i="5"/>
  <c r="AL16" i="5"/>
  <c r="AK16" i="5"/>
  <c r="AJ16" i="5"/>
  <c r="AG16" i="5"/>
  <c r="AD16" i="5"/>
  <c r="AA16" i="5"/>
  <c r="X16" i="5"/>
  <c r="U16" i="5"/>
  <c r="R16" i="5"/>
  <c r="O16" i="5"/>
  <c r="L16" i="5"/>
  <c r="I16" i="5"/>
  <c r="F16" i="5"/>
  <c r="C16" i="5"/>
  <c r="B16" i="5"/>
  <c r="AP15" i="5"/>
  <c r="AQ15" i="5" s="1"/>
  <c r="AM15" i="5"/>
  <c r="AL15" i="5"/>
  <c r="AK15" i="5"/>
  <c r="AJ15" i="5"/>
  <c r="AG15" i="5"/>
  <c r="AD15" i="5"/>
  <c r="AA15" i="5"/>
  <c r="X15" i="5"/>
  <c r="U15" i="5"/>
  <c r="R15" i="5"/>
  <c r="O15" i="5"/>
  <c r="L15" i="5"/>
  <c r="I15" i="5"/>
  <c r="F15" i="5"/>
  <c r="C15" i="5"/>
  <c r="B15" i="5"/>
  <c r="AP14" i="5"/>
  <c r="AQ14" i="5" s="1"/>
  <c r="AM14" i="5"/>
  <c r="AL14" i="5"/>
  <c r="AK14" i="5"/>
  <c r="AJ14" i="5"/>
  <c r="AG14" i="5"/>
  <c r="AD14" i="5"/>
  <c r="AA14" i="5"/>
  <c r="X14" i="5"/>
  <c r="U14" i="5"/>
  <c r="R14" i="5"/>
  <c r="O14" i="5"/>
  <c r="L14" i="5"/>
  <c r="I14" i="5"/>
  <c r="F14" i="5"/>
  <c r="C14" i="5"/>
  <c r="B14" i="5"/>
  <c r="AP13" i="5"/>
  <c r="AQ13" i="5" s="1"/>
  <c r="AM13" i="5"/>
  <c r="AL13" i="5"/>
  <c r="AK13" i="5"/>
  <c r="AJ13" i="5"/>
  <c r="AG13" i="5"/>
  <c r="AD13" i="5"/>
  <c r="AA13" i="5"/>
  <c r="X13" i="5"/>
  <c r="U13" i="5"/>
  <c r="R13" i="5"/>
  <c r="O13" i="5"/>
  <c r="L13" i="5"/>
  <c r="I13" i="5"/>
  <c r="F13" i="5"/>
  <c r="C13" i="5"/>
  <c r="B13" i="5"/>
  <c r="AP12" i="5"/>
  <c r="AQ12" i="5" s="1"/>
  <c r="AM12" i="5"/>
  <c r="AL12" i="5"/>
  <c r="AK12" i="5"/>
  <c r="AJ12" i="5"/>
  <c r="AG12" i="5"/>
  <c r="AD12" i="5"/>
  <c r="AA12" i="5"/>
  <c r="X12" i="5"/>
  <c r="U12" i="5"/>
  <c r="R12" i="5"/>
  <c r="O12" i="5"/>
  <c r="L12" i="5"/>
  <c r="I12" i="5"/>
  <c r="F12" i="5"/>
  <c r="C12" i="5"/>
  <c r="B12" i="5"/>
  <c r="AP11" i="5"/>
  <c r="AQ11" i="5" s="1"/>
  <c r="AM11" i="5"/>
  <c r="AL11" i="5"/>
  <c r="AK11" i="5"/>
  <c r="AJ11" i="5"/>
  <c r="AG11" i="5"/>
  <c r="AD11" i="5"/>
  <c r="AA11" i="5"/>
  <c r="X11" i="5"/>
  <c r="U11" i="5"/>
  <c r="R11" i="5"/>
  <c r="O11" i="5"/>
  <c r="L11" i="5"/>
  <c r="I11" i="5"/>
  <c r="F11" i="5"/>
  <c r="C11" i="5"/>
  <c r="B11" i="5"/>
  <c r="AP10" i="5"/>
  <c r="AQ10" i="5" s="1"/>
  <c r="AM10" i="5"/>
  <c r="AL10" i="5"/>
  <c r="AK10" i="5"/>
  <c r="AJ10" i="5"/>
  <c r="AG10" i="5"/>
  <c r="AD10" i="5"/>
  <c r="AA10" i="5"/>
  <c r="X10" i="5"/>
  <c r="U10" i="5"/>
  <c r="R10" i="5"/>
  <c r="O10" i="5"/>
  <c r="L10" i="5"/>
  <c r="I10" i="5"/>
  <c r="F10" i="5"/>
  <c r="C10" i="5"/>
  <c r="B10" i="5"/>
  <c r="AP9" i="5"/>
  <c r="AQ9" i="5" s="1"/>
  <c r="AM9" i="5"/>
  <c r="AL9" i="5"/>
  <c r="AK9" i="5"/>
  <c r="AJ9" i="5"/>
  <c r="AG9" i="5"/>
  <c r="AD9" i="5"/>
  <c r="AA9" i="5"/>
  <c r="X9" i="5"/>
  <c r="U9" i="5"/>
  <c r="R9" i="5"/>
  <c r="O9" i="5"/>
  <c r="L9" i="5"/>
  <c r="I9" i="5"/>
  <c r="F9" i="5"/>
  <c r="C9" i="5"/>
  <c r="B9" i="5"/>
  <c r="AP8" i="5"/>
  <c r="AQ8" i="5" s="1"/>
  <c r="AM8" i="5"/>
  <c r="AL8" i="5"/>
  <c r="AK8" i="5"/>
  <c r="AJ8" i="5"/>
  <c r="AG8" i="5"/>
  <c r="AD8" i="5"/>
  <c r="AA8" i="5"/>
  <c r="X8" i="5"/>
  <c r="U8" i="5"/>
  <c r="R8" i="5"/>
  <c r="O8" i="5"/>
  <c r="L8" i="5"/>
  <c r="I8" i="5"/>
  <c r="F8" i="5"/>
  <c r="C8" i="5"/>
  <c r="B8" i="5"/>
  <c r="AP7" i="5"/>
  <c r="AQ7" i="5" s="1"/>
  <c r="AM7" i="5"/>
  <c r="AL7" i="5"/>
  <c r="AK7" i="5"/>
  <c r="AJ7" i="5"/>
  <c r="AG7" i="5"/>
  <c r="AD7" i="5"/>
  <c r="AA7" i="5"/>
  <c r="X7" i="5"/>
  <c r="U7" i="5"/>
  <c r="R7" i="5"/>
  <c r="O7" i="5"/>
  <c r="L7" i="5"/>
  <c r="I7" i="5"/>
  <c r="F7" i="5"/>
  <c r="C7" i="5"/>
  <c r="B7" i="5"/>
  <c r="AP6" i="5"/>
  <c r="AQ6" i="5" s="1"/>
  <c r="AM6" i="5"/>
  <c r="AL6" i="5"/>
  <c r="AK6" i="5"/>
  <c r="AJ6" i="5"/>
  <c r="AG6" i="5"/>
  <c r="AD6" i="5"/>
  <c r="AA6" i="5"/>
  <c r="X6" i="5"/>
  <c r="U6" i="5"/>
  <c r="R6" i="5"/>
  <c r="O6" i="5"/>
  <c r="L6" i="5"/>
  <c r="I6" i="5"/>
  <c r="F6" i="5"/>
  <c r="C6" i="5"/>
  <c r="B6" i="5"/>
  <c r="AP5" i="5"/>
  <c r="AQ5" i="5" s="1"/>
  <c r="AM5" i="5"/>
  <c r="AL5" i="5"/>
  <c r="AK5" i="5"/>
  <c r="AJ5" i="5"/>
  <c r="AG5" i="5"/>
  <c r="AD5" i="5"/>
  <c r="AA5" i="5"/>
  <c r="X5" i="5"/>
  <c r="U5" i="5"/>
  <c r="R5" i="5"/>
  <c r="O5" i="5"/>
  <c r="L5" i="5"/>
  <c r="I5" i="5"/>
  <c r="F5" i="5"/>
  <c r="C5" i="5"/>
  <c r="B5" i="5"/>
  <c r="AP4" i="5"/>
  <c r="AQ4" i="5" s="1"/>
  <c r="AM4" i="5"/>
  <c r="AL4" i="5"/>
  <c r="AK4" i="5"/>
  <c r="AJ4" i="5"/>
  <c r="AG4" i="5"/>
  <c r="AD4" i="5"/>
  <c r="AA4" i="5"/>
  <c r="X4" i="5"/>
  <c r="U4" i="5"/>
  <c r="R4" i="5"/>
  <c r="O4" i="5"/>
  <c r="L4" i="5"/>
  <c r="I4" i="5"/>
  <c r="F4" i="5"/>
  <c r="C4" i="5"/>
  <c r="B4" i="5"/>
  <c r="AP3" i="5"/>
  <c r="AQ3" i="5" s="1"/>
  <c r="AM3" i="5"/>
  <c r="AL3" i="5"/>
  <c r="AK3" i="5"/>
  <c r="AJ3" i="5"/>
  <c r="AG3" i="5"/>
  <c r="AD3" i="5"/>
  <c r="AA3" i="5"/>
  <c r="X3" i="5"/>
  <c r="U3" i="5"/>
  <c r="R3" i="5"/>
  <c r="O3" i="5"/>
  <c r="L3" i="5"/>
  <c r="I3" i="5"/>
  <c r="F3" i="5"/>
  <c r="C3" i="5"/>
  <c r="B3" i="5"/>
  <c r="AP2" i="5"/>
  <c r="AQ2" i="5" s="1"/>
  <c r="AM2" i="5"/>
  <c r="AL2" i="5"/>
  <c r="AK2" i="5"/>
  <c r="AJ2" i="5"/>
  <c r="AG2" i="5"/>
  <c r="AD2" i="5"/>
  <c r="AA2" i="5"/>
  <c r="X2" i="5"/>
  <c r="U2" i="5"/>
  <c r="R2" i="5"/>
  <c r="O2" i="5"/>
  <c r="L2" i="5"/>
  <c r="I2" i="5"/>
  <c r="F2" i="5"/>
  <c r="C2" i="5"/>
  <c r="B2" i="5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2" i="1"/>
  <c r="F2" i="4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2" i="1"/>
  <c r="E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2" i="3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AQ86" i="1"/>
  <c r="AQ98" i="1"/>
  <c r="AQ230" i="1"/>
  <c r="AQ242" i="1"/>
  <c r="AQ374" i="1"/>
  <c r="AQ386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Q38" i="1" s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Q50" i="1" s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Q62" i="1" s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Q74" i="1" s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Q182" i="1" s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Q194" i="1" s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Q206" i="1" s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Q218" i="1" s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Q326" i="1" s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Q338" i="1" s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Q350" i="1" s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Q362" i="1" s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Q437" i="1" s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Q449" i="1" s="1"/>
  <c r="AP450" i="1"/>
  <c r="AP451" i="1"/>
  <c r="AP452" i="1"/>
  <c r="AP453" i="1"/>
  <c r="AP454" i="1"/>
  <c r="AP455" i="1"/>
  <c r="AP456" i="1"/>
  <c r="AP457" i="1"/>
  <c r="AP458" i="1"/>
  <c r="AP459" i="1"/>
  <c r="AP460" i="1"/>
  <c r="AP2" i="1"/>
  <c r="AQ2" i="1" s="1"/>
  <c r="AM460" i="1"/>
  <c r="AL460" i="1"/>
  <c r="AK460" i="1"/>
  <c r="AJ460" i="1"/>
  <c r="AG460" i="1"/>
  <c r="C460" i="4" s="1"/>
  <c r="AD460" i="1"/>
  <c r="AA460" i="1"/>
  <c r="X460" i="1"/>
  <c r="U460" i="1"/>
  <c r="R460" i="1"/>
  <c r="O460" i="1"/>
  <c r="L460" i="1"/>
  <c r="I460" i="1"/>
  <c r="F460" i="1"/>
  <c r="AM459" i="1"/>
  <c r="AL459" i="1"/>
  <c r="AK459" i="1"/>
  <c r="AJ459" i="1"/>
  <c r="AG459" i="1"/>
  <c r="C459" i="4" s="1"/>
  <c r="AD459" i="1"/>
  <c r="AA459" i="1"/>
  <c r="X459" i="1"/>
  <c r="U459" i="1"/>
  <c r="R459" i="1"/>
  <c r="O459" i="1"/>
  <c r="L459" i="1"/>
  <c r="I459" i="1"/>
  <c r="F459" i="1"/>
  <c r="AM458" i="1"/>
  <c r="AL458" i="1"/>
  <c r="AK458" i="1"/>
  <c r="AJ458" i="1"/>
  <c r="AG458" i="1"/>
  <c r="C458" i="4" s="1"/>
  <c r="AD458" i="1"/>
  <c r="AA458" i="1"/>
  <c r="X458" i="1"/>
  <c r="U458" i="1"/>
  <c r="R458" i="1"/>
  <c r="O458" i="1"/>
  <c r="L458" i="1"/>
  <c r="I458" i="1"/>
  <c r="F458" i="1"/>
  <c r="AM457" i="1"/>
  <c r="AL457" i="1"/>
  <c r="AK457" i="1"/>
  <c r="AJ457" i="1"/>
  <c r="AG457" i="1"/>
  <c r="C457" i="4" s="1"/>
  <c r="AD457" i="1"/>
  <c r="AA457" i="1"/>
  <c r="X457" i="1"/>
  <c r="U457" i="1"/>
  <c r="R457" i="1"/>
  <c r="O457" i="1"/>
  <c r="L457" i="1"/>
  <c r="I457" i="1"/>
  <c r="F457" i="1"/>
  <c r="AM456" i="1"/>
  <c r="AL456" i="1"/>
  <c r="AK456" i="1"/>
  <c r="AJ456" i="1"/>
  <c r="AG456" i="1"/>
  <c r="C456" i="4" s="1"/>
  <c r="AD456" i="1"/>
  <c r="AA456" i="1"/>
  <c r="X456" i="1"/>
  <c r="U456" i="1"/>
  <c r="R456" i="1"/>
  <c r="O456" i="1"/>
  <c r="L456" i="1"/>
  <c r="I456" i="1"/>
  <c r="F456" i="1"/>
  <c r="AM455" i="1"/>
  <c r="AL455" i="1"/>
  <c r="AK455" i="1"/>
  <c r="AJ455" i="1"/>
  <c r="AG455" i="1"/>
  <c r="C455" i="4" s="1"/>
  <c r="AD455" i="1"/>
  <c r="AA455" i="1"/>
  <c r="X455" i="1"/>
  <c r="U455" i="1"/>
  <c r="R455" i="1"/>
  <c r="O455" i="1"/>
  <c r="L455" i="1"/>
  <c r="I455" i="1"/>
  <c r="F455" i="1"/>
  <c r="AM454" i="1"/>
  <c r="AL454" i="1"/>
  <c r="AK454" i="1"/>
  <c r="AJ454" i="1"/>
  <c r="AG454" i="1"/>
  <c r="C454" i="4" s="1"/>
  <c r="AD454" i="1"/>
  <c r="AA454" i="1"/>
  <c r="X454" i="1"/>
  <c r="U454" i="1"/>
  <c r="R454" i="1"/>
  <c r="O454" i="1"/>
  <c r="L454" i="1"/>
  <c r="I454" i="1"/>
  <c r="F454" i="1"/>
  <c r="AM453" i="1"/>
  <c r="AL453" i="1"/>
  <c r="AK453" i="1"/>
  <c r="AJ453" i="1"/>
  <c r="AG453" i="1"/>
  <c r="C453" i="4" s="1"/>
  <c r="AD453" i="1"/>
  <c r="AA453" i="1"/>
  <c r="X453" i="1"/>
  <c r="U453" i="1"/>
  <c r="R453" i="1"/>
  <c r="O453" i="1"/>
  <c r="L453" i="1"/>
  <c r="I453" i="1"/>
  <c r="F453" i="1"/>
  <c r="AM452" i="1"/>
  <c r="AL452" i="1"/>
  <c r="AK452" i="1"/>
  <c r="AJ452" i="1"/>
  <c r="AG452" i="1"/>
  <c r="C452" i="4" s="1"/>
  <c r="AD452" i="1"/>
  <c r="AA452" i="1"/>
  <c r="X452" i="1"/>
  <c r="U452" i="1"/>
  <c r="R452" i="1"/>
  <c r="O452" i="1"/>
  <c r="L452" i="1"/>
  <c r="I452" i="1"/>
  <c r="F452" i="1"/>
  <c r="AM451" i="1"/>
  <c r="AL451" i="1"/>
  <c r="AK451" i="1"/>
  <c r="AJ451" i="1"/>
  <c r="AG451" i="1"/>
  <c r="C451" i="4" s="1"/>
  <c r="AD451" i="1"/>
  <c r="AA451" i="1"/>
  <c r="X451" i="1"/>
  <c r="U451" i="1"/>
  <c r="R451" i="1"/>
  <c r="O451" i="1"/>
  <c r="L451" i="1"/>
  <c r="I451" i="1"/>
  <c r="F451" i="1"/>
  <c r="AM450" i="1"/>
  <c r="AL450" i="1"/>
  <c r="AK450" i="1"/>
  <c r="AJ450" i="1"/>
  <c r="AG450" i="1"/>
  <c r="C450" i="4" s="1"/>
  <c r="AD450" i="1"/>
  <c r="AA450" i="1"/>
  <c r="X450" i="1"/>
  <c r="U450" i="1"/>
  <c r="R450" i="1"/>
  <c r="O450" i="1"/>
  <c r="L450" i="1"/>
  <c r="I450" i="1"/>
  <c r="F450" i="1"/>
  <c r="AM449" i="1"/>
  <c r="AL449" i="1"/>
  <c r="AK449" i="1"/>
  <c r="AJ449" i="1"/>
  <c r="AG449" i="1"/>
  <c r="C449" i="4" s="1"/>
  <c r="AD449" i="1"/>
  <c r="AA449" i="1"/>
  <c r="X449" i="1"/>
  <c r="U449" i="1"/>
  <c r="R449" i="1"/>
  <c r="O449" i="1"/>
  <c r="L449" i="1"/>
  <c r="I449" i="1"/>
  <c r="F449" i="1"/>
  <c r="AM448" i="1"/>
  <c r="AL448" i="1"/>
  <c r="AK448" i="1"/>
  <c r="AJ448" i="1"/>
  <c r="AG448" i="1"/>
  <c r="C448" i="4" s="1"/>
  <c r="AD448" i="1"/>
  <c r="AA448" i="1"/>
  <c r="X448" i="1"/>
  <c r="U448" i="1"/>
  <c r="R448" i="1"/>
  <c r="O448" i="1"/>
  <c r="L448" i="1"/>
  <c r="I448" i="1"/>
  <c r="F448" i="1"/>
  <c r="AM447" i="1"/>
  <c r="AL447" i="1"/>
  <c r="AK447" i="1"/>
  <c r="AJ447" i="1"/>
  <c r="AG447" i="1"/>
  <c r="C447" i="4" s="1"/>
  <c r="AD447" i="1"/>
  <c r="AA447" i="1"/>
  <c r="X447" i="1"/>
  <c r="U447" i="1"/>
  <c r="R447" i="1"/>
  <c r="O447" i="1"/>
  <c r="L447" i="1"/>
  <c r="I447" i="1"/>
  <c r="F447" i="1"/>
  <c r="AM446" i="1"/>
  <c r="AL446" i="1"/>
  <c r="AK446" i="1"/>
  <c r="AJ446" i="1"/>
  <c r="AG446" i="1"/>
  <c r="C446" i="4" s="1"/>
  <c r="AD446" i="1"/>
  <c r="AA446" i="1"/>
  <c r="X446" i="1"/>
  <c r="U446" i="1"/>
  <c r="R446" i="1"/>
  <c r="O446" i="1"/>
  <c r="L446" i="1"/>
  <c r="I446" i="1"/>
  <c r="F446" i="1"/>
  <c r="AM445" i="1"/>
  <c r="AL445" i="1"/>
  <c r="AK445" i="1"/>
  <c r="AJ445" i="1"/>
  <c r="AG445" i="1"/>
  <c r="C445" i="4" s="1"/>
  <c r="AD445" i="1"/>
  <c r="AA445" i="1"/>
  <c r="X445" i="1"/>
  <c r="U445" i="1"/>
  <c r="R445" i="1"/>
  <c r="O445" i="1"/>
  <c r="L445" i="1"/>
  <c r="I445" i="1"/>
  <c r="F445" i="1"/>
  <c r="AM444" i="1"/>
  <c r="AL444" i="1"/>
  <c r="AK444" i="1"/>
  <c r="AJ444" i="1"/>
  <c r="AG444" i="1"/>
  <c r="C444" i="4" s="1"/>
  <c r="AD444" i="1"/>
  <c r="AA444" i="1"/>
  <c r="X444" i="1"/>
  <c r="U444" i="1"/>
  <c r="R444" i="1"/>
  <c r="O444" i="1"/>
  <c r="L444" i="1"/>
  <c r="I444" i="1"/>
  <c r="F444" i="1"/>
  <c r="AM443" i="1"/>
  <c r="AL443" i="1"/>
  <c r="AK443" i="1"/>
  <c r="AJ443" i="1"/>
  <c r="AG443" i="1"/>
  <c r="C443" i="4" s="1"/>
  <c r="AD443" i="1"/>
  <c r="AA443" i="1"/>
  <c r="X443" i="1"/>
  <c r="U443" i="1"/>
  <c r="R443" i="1"/>
  <c r="O443" i="1"/>
  <c r="L443" i="1"/>
  <c r="I443" i="1"/>
  <c r="F443" i="1"/>
  <c r="AM442" i="1"/>
  <c r="AL442" i="1"/>
  <c r="AK442" i="1"/>
  <c r="AJ442" i="1"/>
  <c r="AG442" i="1"/>
  <c r="C442" i="4" s="1"/>
  <c r="AD442" i="1"/>
  <c r="AA442" i="1"/>
  <c r="X442" i="1"/>
  <c r="U442" i="1"/>
  <c r="R442" i="1"/>
  <c r="O442" i="1"/>
  <c r="L442" i="1"/>
  <c r="I442" i="1"/>
  <c r="F442" i="1"/>
  <c r="AM441" i="1"/>
  <c r="AL441" i="1"/>
  <c r="AK441" i="1"/>
  <c r="AJ441" i="1"/>
  <c r="AG441" i="1"/>
  <c r="C441" i="4" s="1"/>
  <c r="AD441" i="1"/>
  <c r="AA441" i="1"/>
  <c r="X441" i="1"/>
  <c r="U441" i="1"/>
  <c r="R441" i="1"/>
  <c r="O441" i="1"/>
  <c r="L441" i="1"/>
  <c r="I441" i="1"/>
  <c r="F441" i="1"/>
  <c r="AM440" i="1"/>
  <c r="AL440" i="1"/>
  <c r="AK440" i="1"/>
  <c r="AJ440" i="1"/>
  <c r="AG440" i="1"/>
  <c r="C440" i="4" s="1"/>
  <c r="AD440" i="1"/>
  <c r="AA440" i="1"/>
  <c r="X440" i="1"/>
  <c r="U440" i="1"/>
  <c r="R440" i="1"/>
  <c r="O440" i="1"/>
  <c r="L440" i="1"/>
  <c r="I440" i="1"/>
  <c r="F440" i="1"/>
  <c r="AM439" i="1"/>
  <c r="AL439" i="1"/>
  <c r="AK439" i="1"/>
  <c r="AJ439" i="1"/>
  <c r="AG439" i="1"/>
  <c r="C439" i="4" s="1"/>
  <c r="AD439" i="1"/>
  <c r="AA439" i="1"/>
  <c r="X439" i="1"/>
  <c r="U439" i="1"/>
  <c r="R439" i="1"/>
  <c r="O439" i="1"/>
  <c r="L439" i="1"/>
  <c r="I439" i="1"/>
  <c r="F439" i="1"/>
  <c r="AM438" i="1"/>
  <c r="AL438" i="1"/>
  <c r="AK438" i="1"/>
  <c r="AJ438" i="1"/>
  <c r="AG438" i="1"/>
  <c r="C438" i="4" s="1"/>
  <c r="AD438" i="1"/>
  <c r="AA438" i="1"/>
  <c r="X438" i="1"/>
  <c r="U438" i="1"/>
  <c r="R438" i="1"/>
  <c r="O438" i="1"/>
  <c r="L438" i="1"/>
  <c r="I438" i="1"/>
  <c r="F438" i="1"/>
  <c r="AM437" i="1"/>
  <c r="AL437" i="1"/>
  <c r="AK437" i="1"/>
  <c r="AJ437" i="1"/>
  <c r="AG437" i="1"/>
  <c r="C437" i="4" s="1"/>
  <c r="AD437" i="1"/>
  <c r="AA437" i="1"/>
  <c r="X437" i="1"/>
  <c r="U437" i="1"/>
  <c r="R437" i="1"/>
  <c r="O437" i="1"/>
  <c r="L437" i="1"/>
  <c r="I437" i="1"/>
  <c r="F437" i="1"/>
  <c r="AM436" i="1"/>
  <c r="AL436" i="1"/>
  <c r="AK436" i="1"/>
  <c r="AJ436" i="1"/>
  <c r="AG436" i="1"/>
  <c r="C436" i="4" s="1"/>
  <c r="AD436" i="1"/>
  <c r="AA436" i="1"/>
  <c r="X436" i="1"/>
  <c r="U436" i="1"/>
  <c r="R436" i="1"/>
  <c r="O436" i="1"/>
  <c r="L436" i="1"/>
  <c r="I436" i="1"/>
  <c r="F436" i="1"/>
  <c r="AM435" i="1"/>
  <c r="AL435" i="1"/>
  <c r="AK435" i="1"/>
  <c r="AJ435" i="1"/>
  <c r="AG435" i="1"/>
  <c r="C435" i="4" s="1"/>
  <c r="AD435" i="1"/>
  <c r="AA435" i="1"/>
  <c r="X435" i="1"/>
  <c r="U435" i="1"/>
  <c r="R435" i="1"/>
  <c r="O435" i="1"/>
  <c r="L435" i="1"/>
  <c r="I435" i="1"/>
  <c r="F435" i="1"/>
  <c r="AM434" i="1"/>
  <c r="AL434" i="1"/>
  <c r="AK434" i="1"/>
  <c r="AJ434" i="1"/>
  <c r="AG434" i="1"/>
  <c r="C434" i="4" s="1"/>
  <c r="AD434" i="1"/>
  <c r="AA434" i="1"/>
  <c r="X434" i="1"/>
  <c r="U434" i="1"/>
  <c r="R434" i="1"/>
  <c r="O434" i="1"/>
  <c r="L434" i="1"/>
  <c r="I434" i="1"/>
  <c r="F434" i="1"/>
  <c r="AM433" i="1"/>
  <c r="AL433" i="1"/>
  <c r="AK433" i="1"/>
  <c r="AJ433" i="1"/>
  <c r="AG433" i="1"/>
  <c r="C433" i="4" s="1"/>
  <c r="AD433" i="1"/>
  <c r="AA433" i="1"/>
  <c r="X433" i="1"/>
  <c r="U433" i="1"/>
  <c r="R433" i="1"/>
  <c r="O433" i="1"/>
  <c r="L433" i="1"/>
  <c r="I433" i="1"/>
  <c r="F433" i="1"/>
  <c r="AM432" i="1"/>
  <c r="AL432" i="1"/>
  <c r="AK432" i="1"/>
  <c r="AJ432" i="1"/>
  <c r="AG432" i="1"/>
  <c r="C432" i="4" s="1"/>
  <c r="AD432" i="1"/>
  <c r="AA432" i="1"/>
  <c r="X432" i="1"/>
  <c r="U432" i="1"/>
  <c r="R432" i="1"/>
  <c r="O432" i="1"/>
  <c r="L432" i="1"/>
  <c r="I432" i="1"/>
  <c r="F432" i="1"/>
  <c r="AM431" i="1"/>
  <c r="AL431" i="1"/>
  <c r="AK431" i="1"/>
  <c r="AJ431" i="1"/>
  <c r="AG431" i="1"/>
  <c r="C431" i="4" s="1"/>
  <c r="AD431" i="1"/>
  <c r="AA431" i="1"/>
  <c r="X431" i="1"/>
  <c r="U431" i="1"/>
  <c r="R431" i="1"/>
  <c r="O431" i="1"/>
  <c r="L431" i="1"/>
  <c r="I431" i="1"/>
  <c r="F431" i="1"/>
  <c r="AM430" i="1"/>
  <c r="AL430" i="1"/>
  <c r="AK430" i="1"/>
  <c r="AJ430" i="1"/>
  <c r="AG430" i="1"/>
  <c r="C430" i="4" s="1"/>
  <c r="AD430" i="1"/>
  <c r="AA430" i="1"/>
  <c r="X430" i="1"/>
  <c r="U430" i="1"/>
  <c r="R430" i="1"/>
  <c r="O430" i="1"/>
  <c r="L430" i="1"/>
  <c r="I430" i="1"/>
  <c r="F430" i="1"/>
  <c r="AM429" i="1"/>
  <c r="AL429" i="1"/>
  <c r="AK429" i="1"/>
  <c r="AJ429" i="1"/>
  <c r="AG429" i="1"/>
  <c r="C429" i="4" s="1"/>
  <c r="AD429" i="1"/>
  <c r="AA429" i="1"/>
  <c r="X429" i="1"/>
  <c r="U429" i="1"/>
  <c r="R429" i="1"/>
  <c r="O429" i="1"/>
  <c r="L429" i="1"/>
  <c r="I429" i="1"/>
  <c r="F429" i="1"/>
  <c r="AM428" i="1"/>
  <c r="AL428" i="1"/>
  <c r="AK428" i="1"/>
  <c r="AJ428" i="1"/>
  <c r="AG428" i="1"/>
  <c r="C428" i="4" s="1"/>
  <c r="AD428" i="1"/>
  <c r="AA428" i="1"/>
  <c r="X428" i="1"/>
  <c r="U428" i="1"/>
  <c r="R428" i="1"/>
  <c r="O428" i="1"/>
  <c r="L428" i="1"/>
  <c r="I428" i="1"/>
  <c r="F428" i="1"/>
  <c r="AM427" i="1"/>
  <c r="AL427" i="1"/>
  <c r="AK427" i="1"/>
  <c r="AJ427" i="1"/>
  <c r="AG427" i="1"/>
  <c r="C427" i="4" s="1"/>
  <c r="AD427" i="1"/>
  <c r="AA427" i="1"/>
  <c r="X427" i="1"/>
  <c r="U427" i="1"/>
  <c r="R427" i="1"/>
  <c r="O427" i="1"/>
  <c r="L427" i="1"/>
  <c r="I427" i="1"/>
  <c r="F427" i="1"/>
  <c r="AM426" i="1"/>
  <c r="AL426" i="1"/>
  <c r="AK426" i="1"/>
  <c r="AJ426" i="1"/>
  <c r="AG426" i="1"/>
  <c r="C426" i="4" s="1"/>
  <c r="AD426" i="1"/>
  <c r="AA426" i="1"/>
  <c r="X426" i="1"/>
  <c r="U426" i="1"/>
  <c r="R426" i="1"/>
  <c r="O426" i="1"/>
  <c r="L426" i="1"/>
  <c r="I426" i="1"/>
  <c r="F426" i="1"/>
  <c r="AM425" i="1"/>
  <c r="AL425" i="1"/>
  <c r="AK425" i="1"/>
  <c r="AJ425" i="1"/>
  <c r="AG425" i="1"/>
  <c r="C425" i="4" s="1"/>
  <c r="AD425" i="1"/>
  <c r="AA425" i="1"/>
  <c r="X425" i="1"/>
  <c r="U425" i="1"/>
  <c r="R425" i="1"/>
  <c r="O425" i="1"/>
  <c r="L425" i="1"/>
  <c r="I425" i="1"/>
  <c r="F425" i="1"/>
  <c r="AM424" i="1"/>
  <c r="AL424" i="1"/>
  <c r="AK424" i="1"/>
  <c r="AJ424" i="1"/>
  <c r="AG424" i="1"/>
  <c r="C424" i="4" s="1"/>
  <c r="AD424" i="1"/>
  <c r="AA424" i="1"/>
  <c r="X424" i="1"/>
  <c r="U424" i="1"/>
  <c r="R424" i="1"/>
  <c r="O424" i="1"/>
  <c r="L424" i="1"/>
  <c r="I424" i="1"/>
  <c r="F424" i="1"/>
  <c r="AM423" i="1"/>
  <c r="AL423" i="1"/>
  <c r="AK423" i="1"/>
  <c r="AJ423" i="1"/>
  <c r="AG423" i="1"/>
  <c r="C423" i="4" s="1"/>
  <c r="AD423" i="1"/>
  <c r="AA423" i="1"/>
  <c r="X423" i="1"/>
  <c r="U423" i="1"/>
  <c r="R423" i="1"/>
  <c r="O423" i="1"/>
  <c r="L423" i="1"/>
  <c r="I423" i="1"/>
  <c r="F423" i="1"/>
  <c r="AM422" i="1"/>
  <c r="AL422" i="1"/>
  <c r="AK422" i="1"/>
  <c r="AJ422" i="1"/>
  <c r="AG422" i="1"/>
  <c r="C422" i="4" s="1"/>
  <c r="AD422" i="1"/>
  <c r="AA422" i="1"/>
  <c r="X422" i="1"/>
  <c r="U422" i="1"/>
  <c r="R422" i="1"/>
  <c r="O422" i="1"/>
  <c r="L422" i="1"/>
  <c r="I422" i="1"/>
  <c r="F422" i="1"/>
  <c r="AM421" i="1"/>
  <c r="AL421" i="1"/>
  <c r="AK421" i="1"/>
  <c r="AJ421" i="1"/>
  <c r="AG421" i="1"/>
  <c r="C421" i="4" s="1"/>
  <c r="AD421" i="1"/>
  <c r="AA421" i="1"/>
  <c r="X421" i="1"/>
  <c r="U421" i="1"/>
  <c r="R421" i="1"/>
  <c r="O421" i="1"/>
  <c r="L421" i="1"/>
  <c r="I421" i="1"/>
  <c r="F421" i="1"/>
  <c r="AM420" i="1"/>
  <c r="AL420" i="1"/>
  <c r="AK420" i="1"/>
  <c r="AJ420" i="1"/>
  <c r="AG420" i="1"/>
  <c r="C420" i="4" s="1"/>
  <c r="AD420" i="1"/>
  <c r="AA420" i="1"/>
  <c r="X420" i="1"/>
  <c r="U420" i="1"/>
  <c r="R420" i="1"/>
  <c r="O420" i="1"/>
  <c r="L420" i="1"/>
  <c r="I420" i="1"/>
  <c r="F420" i="1"/>
  <c r="AM419" i="1"/>
  <c r="AL419" i="1"/>
  <c r="AK419" i="1"/>
  <c r="AJ419" i="1"/>
  <c r="AG419" i="1"/>
  <c r="C419" i="4" s="1"/>
  <c r="AD419" i="1"/>
  <c r="AA419" i="1"/>
  <c r="X419" i="1"/>
  <c r="U419" i="1"/>
  <c r="R419" i="1"/>
  <c r="O419" i="1"/>
  <c r="L419" i="1"/>
  <c r="I419" i="1"/>
  <c r="F419" i="1"/>
  <c r="AM418" i="1"/>
  <c r="AL418" i="1"/>
  <c r="AK418" i="1"/>
  <c r="AJ418" i="1"/>
  <c r="AG418" i="1"/>
  <c r="C418" i="4" s="1"/>
  <c r="AD418" i="1"/>
  <c r="AA418" i="1"/>
  <c r="X418" i="1"/>
  <c r="U418" i="1"/>
  <c r="R418" i="1"/>
  <c r="O418" i="1"/>
  <c r="L418" i="1"/>
  <c r="I418" i="1"/>
  <c r="F418" i="1"/>
  <c r="AM417" i="1"/>
  <c r="AL417" i="1"/>
  <c r="AK417" i="1"/>
  <c r="AJ417" i="1"/>
  <c r="AG417" i="1"/>
  <c r="C417" i="4" s="1"/>
  <c r="AD417" i="1"/>
  <c r="AA417" i="1"/>
  <c r="X417" i="1"/>
  <c r="U417" i="1"/>
  <c r="R417" i="1"/>
  <c r="O417" i="1"/>
  <c r="L417" i="1"/>
  <c r="I417" i="1"/>
  <c r="F417" i="1"/>
  <c r="AM416" i="1"/>
  <c r="AL416" i="1"/>
  <c r="AK416" i="1"/>
  <c r="AJ416" i="1"/>
  <c r="AG416" i="1"/>
  <c r="C416" i="4" s="1"/>
  <c r="AD416" i="1"/>
  <c r="AA416" i="1"/>
  <c r="X416" i="1"/>
  <c r="U416" i="1"/>
  <c r="R416" i="1"/>
  <c r="O416" i="1"/>
  <c r="L416" i="1"/>
  <c r="I416" i="1"/>
  <c r="F416" i="1"/>
  <c r="AM415" i="1"/>
  <c r="AL415" i="1"/>
  <c r="AK415" i="1"/>
  <c r="AJ415" i="1"/>
  <c r="AG415" i="1"/>
  <c r="C415" i="4" s="1"/>
  <c r="AD415" i="1"/>
  <c r="AA415" i="1"/>
  <c r="X415" i="1"/>
  <c r="U415" i="1"/>
  <c r="R415" i="1"/>
  <c r="O415" i="1"/>
  <c r="L415" i="1"/>
  <c r="I415" i="1"/>
  <c r="F415" i="1"/>
  <c r="AM414" i="1"/>
  <c r="AL414" i="1"/>
  <c r="AK414" i="1"/>
  <c r="AJ414" i="1"/>
  <c r="AG414" i="1"/>
  <c r="C414" i="4" s="1"/>
  <c r="AD414" i="1"/>
  <c r="AA414" i="1"/>
  <c r="X414" i="1"/>
  <c r="U414" i="1"/>
  <c r="R414" i="1"/>
  <c r="O414" i="1"/>
  <c r="L414" i="1"/>
  <c r="I414" i="1"/>
  <c r="F414" i="1"/>
  <c r="AM413" i="1"/>
  <c r="AL413" i="1"/>
  <c r="AK413" i="1"/>
  <c r="AJ413" i="1"/>
  <c r="AG413" i="1"/>
  <c r="C413" i="4" s="1"/>
  <c r="AD413" i="1"/>
  <c r="AA413" i="1"/>
  <c r="X413" i="1"/>
  <c r="U413" i="1"/>
  <c r="R413" i="1"/>
  <c r="O413" i="1"/>
  <c r="L413" i="1"/>
  <c r="I413" i="1"/>
  <c r="F413" i="1"/>
  <c r="AM412" i="1"/>
  <c r="AL412" i="1"/>
  <c r="AK412" i="1"/>
  <c r="AJ412" i="1"/>
  <c r="AG412" i="1"/>
  <c r="C412" i="4" s="1"/>
  <c r="AD412" i="1"/>
  <c r="AA412" i="1"/>
  <c r="X412" i="1"/>
  <c r="U412" i="1"/>
  <c r="R412" i="1"/>
  <c r="O412" i="1"/>
  <c r="L412" i="1"/>
  <c r="I412" i="1"/>
  <c r="F412" i="1"/>
  <c r="AM411" i="1"/>
  <c r="AL411" i="1"/>
  <c r="AK411" i="1"/>
  <c r="AJ411" i="1"/>
  <c r="AG411" i="1"/>
  <c r="C411" i="4" s="1"/>
  <c r="AD411" i="1"/>
  <c r="AA411" i="1"/>
  <c r="X411" i="1"/>
  <c r="U411" i="1"/>
  <c r="R411" i="1"/>
  <c r="O411" i="1"/>
  <c r="L411" i="1"/>
  <c r="I411" i="1"/>
  <c r="F411" i="1"/>
  <c r="AM410" i="1"/>
  <c r="AL410" i="1"/>
  <c r="AK410" i="1"/>
  <c r="AJ410" i="1"/>
  <c r="AG410" i="1"/>
  <c r="C410" i="4" s="1"/>
  <c r="AD410" i="1"/>
  <c r="AA410" i="1"/>
  <c r="X410" i="1"/>
  <c r="U410" i="1"/>
  <c r="R410" i="1"/>
  <c r="O410" i="1"/>
  <c r="L410" i="1"/>
  <c r="I410" i="1"/>
  <c r="F410" i="1"/>
  <c r="AM409" i="1"/>
  <c r="AL409" i="1"/>
  <c r="AK409" i="1"/>
  <c r="AJ409" i="1"/>
  <c r="AG409" i="1"/>
  <c r="C409" i="4" s="1"/>
  <c r="AD409" i="1"/>
  <c r="AA409" i="1"/>
  <c r="X409" i="1"/>
  <c r="U409" i="1"/>
  <c r="R409" i="1"/>
  <c r="O409" i="1"/>
  <c r="L409" i="1"/>
  <c r="I409" i="1"/>
  <c r="F409" i="1"/>
  <c r="AM408" i="1"/>
  <c r="AL408" i="1"/>
  <c r="AK408" i="1"/>
  <c r="AJ408" i="1"/>
  <c r="AG408" i="1"/>
  <c r="C408" i="4" s="1"/>
  <c r="AD408" i="1"/>
  <c r="AA408" i="1"/>
  <c r="X408" i="1"/>
  <c r="U408" i="1"/>
  <c r="R408" i="1"/>
  <c r="O408" i="1"/>
  <c r="L408" i="1"/>
  <c r="I408" i="1"/>
  <c r="F408" i="1"/>
  <c r="AM407" i="1"/>
  <c r="AL407" i="1"/>
  <c r="AK407" i="1"/>
  <c r="AJ407" i="1"/>
  <c r="AG407" i="1"/>
  <c r="C407" i="4" s="1"/>
  <c r="AD407" i="1"/>
  <c r="AA407" i="1"/>
  <c r="X407" i="1"/>
  <c r="U407" i="1"/>
  <c r="R407" i="1"/>
  <c r="O407" i="1"/>
  <c r="L407" i="1"/>
  <c r="I407" i="1"/>
  <c r="F407" i="1"/>
  <c r="AM406" i="1"/>
  <c r="AL406" i="1"/>
  <c r="AK406" i="1"/>
  <c r="AJ406" i="1"/>
  <c r="AG406" i="1"/>
  <c r="C406" i="4" s="1"/>
  <c r="AD406" i="1"/>
  <c r="AA406" i="1"/>
  <c r="X406" i="1"/>
  <c r="U406" i="1"/>
  <c r="R406" i="1"/>
  <c r="O406" i="1"/>
  <c r="L406" i="1"/>
  <c r="I406" i="1"/>
  <c r="F406" i="1"/>
  <c r="AM405" i="1"/>
  <c r="AL405" i="1"/>
  <c r="AK405" i="1"/>
  <c r="AJ405" i="1"/>
  <c r="AG405" i="1"/>
  <c r="C405" i="4" s="1"/>
  <c r="AD405" i="1"/>
  <c r="AA405" i="1"/>
  <c r="X405" i="1"/>
  <c r="U405" i="1"/>
  <c r="R405" i="1"/>
  <c r="O405" i="1"/>
  <c r="L405" i="1"/>
  <c r="I405" i="1"/>
  <c r="F405" i="1"/>
  <c r="AM404" i="1"/>
  <c r="AL404" i="1"/>
  <c r="AK404" i="1"/>
  <c r="AJ404" i="1"/>
  <c r="AG404" i="1"/>
  <c r="C404" i="4" s="1"/>
  <c r="AD404" i="1"/>
  <c r="AA404" i="1"/>
  <c r="X404" i="1"/>
  <c r="U404" i="1"/>
  <c r="R404" i="1"/>
  <c r="O404" i="1"/>
  <c r="L404" i="1"/>
  <c r="I404" i="1"/>
  <c r="F404" i="1"/>
  <c r="AM403" i="1"/>
  <c r="AL403" i="1"/>
  <c r="AK403" i="1"/>
  <c r="AJ403" i="1"/>
  <c r="AG403" i="1"/>
  <c r="C403" i="4" s="1"/>
  <c r="AD403" i="1"/>
  <c r="AA403" i="1"/>
  <c r="X403" i="1"/>
  <c r="U403" i="1"/>
  <c r="R403" i="1"/>
  <c r="O403" i="1"/>
  <c r="L403" i="1"/>
  <c r="I403" i="1"/>
  <c r="F403" i="1"/>
  <c r="AM402" i="1"/>
  <c r="AL402" i="1"/>
  <c r="AK402" i="1"/>
  <c r="AJ402" i="1"/>
  <c r="AG402" i="1"/>
  <c r="C402" i="4" s="1"/>
  <c r="AD402" i="1"/>
  <c r="AA402" i="1"/>
  <c r="X402" i="1"/>
  <c r="U402" i="1"/>
  <c r="R402" i="1"/>
  <c r="O402" i="1"/>
  <c r="L402" i="1"/>
  <c r="I402" i="1"/>
  <c r="F402" i="1"/>
  <c r="AM401" i="1"/>
  <c r="AL401" i="1"/>
  <c r="AK401" i="1"/>
  <c r="AJ401" i="1"/>
  <c r="AG401" i="1"/>
  <c r="C401" i="4" s="1"/>
  <c r="AD401" i="1"/>
  <c r="AA401" i="1"/>
  <c r="X401" i="1"/>
  <c r="U401" i="1"/>
  <c r="R401" i="1"/>
  <c r="O401" i="1"/>
  <c r="L401" i="1"/>
  <c r="I401" i="1"/>
  <c r="F401" i="1"/>
  <c r="AM400" i="1"/>
  <c r="AL400" i="1"/>
  <c r="AK400" i="1"/>
  <c r="AJ400" i="1"/>
  <c r="AG400" i="1"/>
  <c r="C400" i="4" s="1"/>
  <c r="AD400" i="1"/>
  <c r="AA400" i="1"/>
  <c r="X400" i="1"/>
  <c r="U400" i="1"/>
  <c r="R400" i="1"/>
  <c r="O400" i="1"/>
  <c r="L400" i="1"/>
  <c r="I400" i="1"/>
  <c r="F400" i="1"/>
  <c r="AM399" i="1"/>
  <c r="AL399" i="1"/>
  <c r="AK399" i="1"/>
  <c r="AJ399" i="1"/>
  <c r="AG399" i="1"/>
  <c r="C399" i="4" s="1"/>
  <c r="AD399" i="1"/>
  <c r="AA399" i="1"/>
  <c r="X399" i="1"/>
  <c r="U399" i="1"/>
  <c r="R399" i="1"/>
  <c r="O399" i="1"/>
  <c r="L399" i="1"/>
  <c r="I399" i="1"/>
  <c r="F399" i="1"/>
  <c r="AM398" i="1"/>
  <c r="AL398" i="1"/>
  <c r="AK398" i="1"/>
  <c r="AJ398" i="1"/>
  <c r="AG398" i="1"/>
  <c r="C398" i="4" s="1"/>
  <c r="AD398" i="1"/>
  <c r="AA398" i="1"/>
  <c r="X398" i="1"/>
  <c r="U398" i="1"/>
  <c r="R398" i="1"/>
  <c r="O398" i="1"/>
  <c r="L398" i="1"/>
  <c r="I398" i="1"/>
  <c r="F398" i="1"/>
  <c r="AM397" i="1"/>
  <c r="AL397" i="1"/>
  <c r="AK397" i="1"/>
  <c r="AJ397" i="1"/>
  <c r="AG397" i="1"/>
  <c r="C397" i="4" s="1"/>
  <c r="AD397" i="1"/>
  <c r="AA397" i="1"/>
  <c r="X397" i="1"/>
  <c r="U397" i="1"/>
  <c r="R397" i="1"/>
  <c r="O397" i="1"/>
  <c r="L397" i="1"/>
  <c r="I397" i="1"/>
  <c r="F397" i="1"/>
  <c r="AM396" i="1"/>
  <c r="AL396" i="1"/>
  <c r="AK396" i="1"/>
  <c r="AJ396" i="1"/>
  <c r="AG396" i="1"/>
  <c r="C396" i="4" s="1"/>
  <c r="AD396" i="1"/>
  <c r="AA396" i="1"/>
  <c r="X396" i="1"/>
  <c r="U396" i="1"/>
  <c r="R396" i="1"/>
  <c r="O396" i="1"/>
  <c r="L396" i="1"/>
  <c r="I396" i="1"/>
  <c r="F396" i="1"/>
  <c r="AM395" i="1"/>
  <c r="AL395" i="1"/>
  <c r="AK395" i="1"/>
  <c r="AJ395" i="1"/>
  <c r="AG395" i="1"/>
  <c r="C395" i="4" s="1"/>
  <c r="AD395" i="1"/>
  <c r="AA395" i="1"/>
  <c r="X395" i="1"/>
  <c r="U395" i="1"/>
  <c r="R395" i="1"/>
  <c r="O395" i="1"/>
  <c r="L395" i="1"/>
  <c r="I395" i="1"/>
  <c r="F395" i="1"/>
  <c r="AM394" i="1"/>
  <c r="AL394" i="1"/>
  <c r="AK394" i="1"/>
  <c r="AJ394" i="1"/>
  <c r="AG394" i="1"/>
  <c r="C394" i="4" s="1"/>
  <c r="AD394" i="1"/>
  <c r="AA394" i="1"/>
  <c r="X394" i="1"/>
  <c r="U394" i="1"/>
  <c r="R394" i="1"/>
  <c r="O394" i="1"/>
  <c r="L394" i="1"/>
  <c r="I394" i="1"/>
  <c r="F394" i="1"/>
  <c r="AM393" i="1"/>
  <c r="AL393" i="1"/>
  <c r="AK393" i="1"/>
  <c r="AJ393" i="1"/>
  <c r="AG393" i="1"/>
  <c r="C393" i="4" s="1"/>
  <c r="AD393" i="1"/>
  <c r="AA393" i="1"/>
  <c r="X393" i="1"/>
  <c r="U393" i="1"/>
  <c r="R393" i="1"/>
  <c r="O393" i="1"/>
  <c r="L393" i="1"/>
  <c r="I393" i="1"/>
  <c r="F393" i="1"/>
  <c r="AM392" i="1"/>
  <c r="AL392" i="1"/>
  <c r="AK392" i="1"/>
  <c r="AJ392" i="1"/>
  <c r="AG392" i="1"/>
  <c r="C392" i="4" s="1"/>
  <c r="AD392" i="1"/>
  <c r="AA392" i="1"/>
  <c r="X392" i="1"/>
  <c r="U392" i="1"/>
  <c r="R392" i="1"/>
  <c r="O392" i="1"/>
  <c r="L392" i="1"/>
  <c r="I392" i="1"/>
  <c r="F392" i="1"/>
  <c r="AM391" i="1"/>
  <c r="AL391" i="1"/>
  <c r="AK391" i="1"/>
  <c r="AJ391" i="1"/>
  <c r="AG391" i="1"/>
  <c r="C391" i="4" s="1"/>
  <c r="AD391" i="1"/>
  <c r="AA391" i="1"/>
  <c r="X391" i="1"/>
  <c r="U391" i="1"/>
  <c r="R391" i="1"/>
  <c r="O391" i="1"/>
  <c r="L391" i="1"/>
  <c r="I391" i="1"/>
  <c r="F391" i="1"/>
  <c r="AM390" i="1"/>
  <c r="AL390" i="1"/>
  <c r="AK390" i="1"/>
  <c r="AJ390" i="1"/>
  <c r="AG390" i="1"/>
  <c r="C390" i="4" s="1"/>
  <c r="AD390" i="1"/>
  <c r="AA390" i="1"/>
  <c r="X390" i="1"/>
  <c r="U390" i="1"/>
  <c r="R390" i="1"/>
  <c r="O390" i="1"/>
  <c r="L390" i="1"/>
  <c r="I390" i="1"/>
  <c r="F390" i="1"/>
  <c r="AM389" i="1"/>
  <c r="AL389" i="1"/>
  <c r="AK389" i="1"/>
  <c r="AJ389" i="1"/>
  <c r="AG389" i="1"/>
  <c r="C389" i="4" s="1"/>
  <c r="AD389" i="1"/>
  <c r="AA389" i="1"/>
  <c r="X389" i="1"/>
  <c r="U389" i="1"/>
  <c r="R389" i="1"/>
  <c r="O389" i="1"/>
  <c r="L389" i="1"/>
  <c r="I389" i="1"/>
  <c r="F389" i="1"/>
  <c r="AM388" i="1"/>
  <c r="AL388" i="1"/>
  <c r="AK388" i="1"/>
  <c r="AJ388" i="1"/>
  <c r="AG388" i="1"/>
  <c r="C388" i="4" s="1"/>
  <c r="AD388" i="1"/>
  <c r="AA388" i="1"/>
  <c r="X388" i="1"/>
  <c r="U388" i="1"/>
  <c r="R388" i="1"/>
  <c r="O388" i="1"/>
  <c r="L388" i="1"/>
  <c r="I388" i="1"/>
  <c r="F388" i="1"/>
  <c r="AM387" i="1"/>
  <c r="AL387" i="1"/>
  <c r="AK387" i="1"/>
  <c r="AJ387" i="1"/>
  <c r="AG387" i="1"/>
  <c r="C387" i="4" s="1"/>
  <c r="AD387" i="1"/>
  <c r="AA387" i="1"/>
  <c r="X387" i="1"/>
  <c r="U387" i="1"/>
  <c r="R387" i="1"/>
  <c r="O387" i="1"/>
  <c r="L387" i="1"/>
  <c r="I387" i="1"/>
  <c r="F387" i="1"/>
  <c r="AM386" i="1"/>
  <c r="AL386" i="1"/>
  <c r="AK386" i="1"/>
  <c r="AJ386" i="1"/>
  <c r="AG386" i="1"/>
  <c r="C386" i="4" s="1"/>
  <c r="AD386" i="1"/>
  <c r="AA386" i="1"/>
  <c r="X386" i="1"/>
  <c r="U386" i="1"/>
  <c r="R386" i="1"/>
  <c r="O386" i="1"/>
  <c r="L386" i="1"/>
  <c r="I386" i="1"/>
  <c r="F386" i="1"/>
  <c r="AM385" i="1"/>
  <c r="AL385" i="1"/>
  <c r="AK385" i="1"/>
  <c r="AJ385" i="1"/>
  <c r="AG385" i="1"/>
  <c r="C385" i="4" s="1"/>
  <c r="AD385" i="1"/>
  <c r="AA385" i="1"/>
  <c r="X385" i="1"/>
  <c r="U385" i="1"/>
  <c r="R385" i="1"/>
  <c r="O385" i="1"/>
  <c r="L385" i="1"/>
  <c r="I385" i="1"/>
  <c r="F385" i="1"/>
  <c r="AM384" i="1"/>
  <c r="AL384" i="1"/>
  <c r="AK384" i="1"/>
  <c r="AJ384" i="1"/>
  <c r="AG384" i="1"/>
  <c r="C384" i="4" s="1"/>
  <c r="AD384" i="1"/>
  <c r="AA384" i="1"/>
  <c r="X384" i="1"/>
  <c r="U384" i="1"/>
  <c r="R384" i="1"/>
  <c r="O384" i="1"/>
  <c r="L384" i="1"/>
  <c r="I384" i="1"/>
  <c r="F384" i="1"/>
  <c r="AM383" i="1"/>
  <c r="AL383" i="1"/>
  <c r="AK383" i="1"/>
  <c r="AJ383" i="1"/>
  <c r="AG383" i="1"/>
  <c r="C383" i="4" s="1"/>
  <c r="AD383" i="1"/>
  <c r="AA383" i="1"/>
  <c r="X383" i="1"/>
  <c r="U383" i="1"/>
  <c r="R383" i="1"/>
  <c r="O383" i="1"/>
  <c r="L383" i="1"/>
  <c r="I383" i="1"/>
  <c r="F383" i="1"/>
  <c r="AM382" i="1"/>
  <c r="AL382" i="1"/>
  <c r="AK382" i="1"/>
  <c r="AJ382" i="1"/>
  <c r="AG382" i="1"/>
  <c r="C382" i="4" s="1"/>
  <c r="AD382" i="1"/>
  <c r="AA382" i="1"/>
  <c r="X382" i="1"/>
  <c r="U382" i="1"/>
  <c r="R382" i="1"/>
  <c r="O382" i="1"/>
  <c r="L382" i="1"/>
  <c r="I382" i="1"/>
  <c r="F382" i="1"/>
  <c r="AM381" i="1"/>
  <c r="AL381" i="1"/>
  <c r="AK381" i="1"/>
  <c r="AJ381" i="1"/>
  <c r="AG381" i="1"/>
  <c r="C381" i="4" s="1"/>
  <c r="AD381" i="1"/>
  <c r="AA381" i="1"/>
  <c r="X381" i="1"/>
  <c r="U381" i="1"/>
  <c r="R381" i="1"/>
  <c r="O381" i="1"/>
  <c r="L381" i="1"/>
  <c r="I381" i="1"/>
  <c r="F381" i="1"/>
  <c r="AM380" i="1"/>
  <c r="AL380" i="1"/>
  <c r="AK380" i="1"/>
  <c r="AJ380" i="1"/>
  <c r="AG380" i="1"/>
  <c r="C380" i="4" s="1"/>
  <c r="AD380" i="1"/>
  <c r="AA380" i="1"/>
  <c r="X380" i="1"/>
  <c r="U380" i="1"/>
  <c r="R380" i="1"/>
  <c r="O380" i="1"/>
  <c r="L380" i="1"/>
  <c r="I380" i="1"/>
  <c r="F380" i="1"/>
  <c r="AM379" i="1"/>
  <c r="AL379" i="1"/>
  <c r="AK379" i="1"/>
  <c r="AJ379" i="1"/>
  <c r="AG379" i="1"/>
  <c r="C379" i="4" s="1"/>
  <c r="AD379" i="1"/>
  <c r="AA379" i="1"/>
  <c r="X379" i="1"/>
  <c r="U379" i="1"/>
  <c r="R379" i="1"/>
  <c r="O379" i="1"/>
  <c r="L379" i="1"/>
  <c r="I379" i="1"/>
  <c r="F379" i="1"/>
  <c r="AM378" i="1"/>
  <c r="AL378" i="1"/>
  <c r="AK378" i="1"/>
  <c r="AJ378" i="1"/>
  <c r="AG378" i="1"/>
  <c r="C378" i="4" s="1"/>
  <c r="AD378" i="1"/>
  <c r="AA378" i="1"/>
  <c r="X378" i="1"/>
  <c r="U378" i="1"/>
  <c r="R378" i="1"/>
  <c r="O378" i="1"/>
  <c r="L378" i="1"/>
  <c r="I378" i="1"/>
  <c r="F378" i="1"/>
  <c r="AM377" i="1"/>
  <c r="AL377" i="1"/>
  <c r="AK377" i="1"/>
  <c r="AJ377" i="1"/>
  <c r="AG377" i="1"/>
  <c r="C377" i="4" s="1"/>
  <c r="AD377" i="1"/>
  <c r="AA377" i="1"/>
  <c r="X377" i="1"/>
  <c r="U377" i="1"/>
  <c r="R377" i="1"/>
  <c r="O377" i="1"/>
  <c r="L377" i="1"/>
  <c r="I377" i="1"/>
  <c r="F377" i="1"/>
  <c r="AM376" i="1"/>
  <c r="AL376" i="1"/>
  <c r="AK376" i="1"/>
  <c r="AJ376" i="1"/>
  <c r="AG376" i="1"/>
  <c r="C376" i="4" s="1"/>
  <c r="AD376" i="1"/>
  <c r="AA376" i="1"/>
  <c r="X376" i="1"/>
  <c r="U376" i="1"/>
  <c r="R376" i="1"/>
  <c r="O376" i="1"/>
  <c r="L376" i="1"/>
  <c r="I376" i="1"/>
  <c r="F376" i="1"/>
  <c r="AM375" i="1"/>
  <c r="AL375" i="1"/>
  <c r="AK375" i="1"/>
  <c r="AJ375" i="1"/>
  <c r="AG375" i="1"/>
  <c r="C375" i="4" s="1"/>
  <c r="AD375" i="1"/>
  <c r="AA375" i="1"/>
  <c r="X375" i="1"/>
  <c r="U375" i="1"/>
  <c r="R375" i="1"/>
  <c r="O375" i="1"/>
  <c r="L375" i="1"/>
  <c r="I375" i="1"/>
  <c r="F375" i="1"/>
  <c r="AM374" i="1"/>
  <c r="AL374" i="1"/>
  <c r="AK374" i="1"/>
  <c r="AJ374" i="1"/>
  <c r="AG374" i="1"/>
  <c r="C374" i="4" s="1"/>
  <c r="AD374" i="1"/>
  <c r="AA374" i="1"/>
  <c r="X374" i="1"/>
  <c r="U374" i="1"/>
  <c r="R374" i="1"/>
  <c r="O374" i="1"/>
  <c r="L374" i="1"/>
  <c r="I374" i="1"/>
  <c r="F374" i="1"/>
  <c r="AM373" i="1"/>
  <c r="AL373" i="1"/>
  <c r="AK373" i="1"/>
  <c r="AJ373" i="1"/>
  <c r="AG373" i="1"/>
  <c r="C373" i="4" s="1"/>
  <c r="AD373" i="1"/>
  <c r="AA373" i="1"/>
  <c r="X373" i="1"/>
  <c r="U373" i="1"/>
  <c r="R373" i="1"/>
  <c r="O373" i="1"/>
  <c r="L373" i="1"/>
  <c r="I373" i="1"/>
  <c r="F373" i="1"/>
  <c r="AM372" i="1"/>
  <c r="AL372" i="1"/>
  <c r="AK372" i="1"/>
  <c r="AJ372" i="1"/>
  <c r="AG372" i="1"/>
  <c r="C372" i="4" s="1"/>
  <c r="AD372" i="1"/>
  <c r="AA372" i="1"/>
  <c r="X372" i="1"/>
  <c r="U372" i="1"/>
  <c r="R372" i="1"/>
  <c r="O372" i="1"/>
  <c r="L372" i="1"/>
  <c r="I372" i="1"/>
  <c r="F372" i="1"/>
  <c r="AM371" i="1"/>
  <c r="AL371" i="1"/>
  <c r="AK371" i="1"/>
  <c r="AJ371" i="1"/>
  <c r="AG371" i="1"/>
  <c r="C371" i="4" s="1"/>
  <c r="AD371" i="1"/>
  <c r="AA371" i="1"/>
  <c r="X371" i="1"/>
  <c r="U371" i="1"/>
  <c r="R371" i="1"/>
  <c r="O371" i="1"/>
  <c r="L371" i="1"/>
  <c r="I371" i="1"/>
  <c r="F371" i="1"/>
  <c r="AM370" i="1"/>
  <c r="AL370" i="1"/>
  <c r="AK370" i="1"/>
  <c r="AJ370" i="1"/>
  <c r="AG370" i="1"/>
  <c r="C370" i="4" s="1"/>
  <c r="AD370" i="1"/>
  <c r="AA370" i="1"/>
  <c r="X370" i="1"/>
  <c r="U370" i="1"/>
  <c r="R370" i="1"/>
  <c r="O370" i="1"/>
  <c r="L370" i="1"/>
  <c r="I370" i="1"/>
  <c r="F370" i="1"/>
  <c r="AM369" i="1"/>
  <c r="AL369" i="1"/>
  <c r="AK369" i="1"/>
  <c r="AJ369" i="1"/>
  <c r="AG369" i="1"/>
  <c r="C369" i="4" s="1"/>
  <c r="AD369" i="1"/>
  <c r="AA369" i="1"/>
  <c r="X369" i="1"/>
  <c r="U369" i="1"/>
  <c r="R369" i="1"/>
  <c r="O369" i="1"/>
  <c r="L369" i="1"/>
  <c r="I369" i="1"/>
  <c r="F369" i="1"/>
  <c r="AM368" i="1"/>
  <c r="AL368" i="1"/>
  <c r="AK368" i="1"/>
  <c r="AJ368" i="1"/>
  <c r="AG368" i="1"/>
  <c r="C368" i="4" s="1"/>
  <c r="AD368" i="1"/>
  <c r="AA368" i="1"/>
  <c r="X368" i="1"/>
  <c r="U368" i="1"/>
  <c r="R368" i="1"/>
  <c r="O368" i="1"/>
  <c r="L368" i="1"/>
  <c r="I368" i="1"/>
  <c r="F368" i="1"/>
  <c r="AM367" i="1"/>
  <c r="AL367" i="1"/>
  <c r="AK367" i="1"/>
  <c r="AJ367" i="1"/>
  <c r="AG367" i="1"/>
  <c r="C367" i="4" s="1"/>
  <c r="AD367" i="1"/>
  <c r="AA367" i="1"/>
  <c r="X367" i="1"/>
  <c r="U367" i="1"/>
  <c r="R367" i="1"/>
  <c r="O367" i="1"/>
  <c r="L367" i="1"/>
  <c r="I367" i="1"/>
  <c r="F367" i="1"/>
  <c r="AM366" i="1"/>
  <c r="AL366" i="1"/>
  <c r="AK366" i="1"/>
  <c r="AJ366" i="1"/>
  <c r="AG366" i="1"/>
  <c r="C366" i="4" s="1"/>
  <c r="AD366" i="1"/>
  <c r="AA366" i="1"/>
  <c r="X366" i="1"/>
  <c r="U366" i="1"/>
  <c r="R366" i="1"/>
  <c r="O366" i="1"/>
  <c r="L366" i="1"/>
  <c r="I366" i="1"/>
  <c r="F366" i="1"/>
  <c r="AM365" i="1"/>
  <c r="AL365" i="1"/>
  <c r="AK365" i="1"/>
  <c r="AJ365" i="1"/>
  <c r="AG365" i="1"/>
  <c r="C365" i="4" s="1"/>
  <c r="AD365" i="1"/>
  <c r="AA365" i="1"/>
  <c r="X365" i="1"/>
  <c r="U365" i="1"/>
  <c r="R365" i="1"/>
  <c r="O365" i="1"/>
  <c r="L365" i="1"/>
  <c r="I365" i="1"/>
  <c r="F365" i="1"/>
  <c r="AM364" i="1"/>
  <c r="AL364" i="1"/>
  <c r="AK364" i="1"/>
  <c r="AJ364" i="1"/>
  <c r="AG364" i="1"/>
  <c r="C364" i="4" s="1"/>
  <c r="AD364" i="1"/>
  <c r="AA364" i="1"/>
  <c r="X364" i="1"/>
  <c r="U364" i="1"/>
  <c r="R364" i="1"/>
  <c r="O364" i="1"/>
  <c r="L364" i="1"/>
  <c r="I364" i="1"/>
  <c r="F364" i="1"/>
  <c r="AM363" i="1"/>
  <c r="AL363" i="1"/>
  <c r="AK363" i="1"/>
  <c r="AJ363" i="1"/>
  <c r="AG363" i="1"/>
  <c r="C363" i="4" s="1"/>
  <c r="AD363" i="1"/>
  <c r="AA363" i="1"/>
  <c r="X363" i="1"/>
  <c r="U363" i="1"/>
  <c r="R363" i="1"/>
  <c r="O363" i="1"/>
  <c r="L363" i="1"/>
  <c r="I363" i="1"/>
  <c r="F363" i="1"/>
  <c r="AM362" i="1"/>
  <c r="AL362" i="1"/>
  <c r="AK362" i="1"/>
  <c r="AJ362" i="1"/>
  <c r="AG362" i="1"/>
  <c r="C362" i="4" s="1"/>
  <c r="AD362" i="1"/>
  <c r="AA362" i="1"/>
  <c r="X362" i="1"/>
  <c r="U362" i="1"/>
  <c r="R362" i="1"/>
  <c r="O362" i="1"/>
  <c r="L362" i="1"/>
  <c r="I362" i="1"/>
  <c r="F362" i="1"/>
  <c r="AM361" i="1"/>
  <c r="AL361" i="1"/>
  <c r="AK361" i="1"/>
  <c r="AJ361" i="1"/>
  <c r="AG361" i="1"/>
  <c r="C361" i="4" s="1"/>
  <c r="AD361" i="1"/>
  <c r="AA361" i="1"/>
  <c r="X361" i="1"/>
  <c r="U361" i="1"/>
  <c r="R361" i="1"/>
  <c r="O361" i="1"/>
  <c r="L361" i="1"/>
  <c r="I361" i="1"/>
  <c r="F361" i="1"/>
  <c r="AM360" i="1"/>
  <c r="AL360" i="1"/>
  <c r="AK360" i="1"/>
  <c r="AJ360" i="1"/>
  <c r="AG360" i="1"/>
  <c r="C360" i="4" s="1"/>
  <c r="AD360" i="1"/>
  <c r="AA360" i="1"/>
  <c r="X360" i="1"/>
  <c r="U360" i="1"/>
  <c r="R360" i="1"/>
  <c r="O360" i="1"/>
  <c r="L360" i="1"/>
  <c r="I360" i="1"/>
  <c r="F360" i="1"/>
  <c r="AM359" i="1"/>
  <c r="AL359" i="1"/>
  <c r="AK359" i="1"/>
  <c r="AJ359" i="1"/>
  <c r="AG359" i="1"/>
  <c r="C359" i="4" s="1"/>
  <c r="AD359" i="1"/>
  <c r="AA359" i="1"/>
  <c r="X359" i="1"/>
  <c r="U359" i="1"/>
  <c r="R359" i="1"/>
  <c r="O359" i="1"/>
  <c r="L359" i="1"/>
  <c r="I359" i="1"/>
  <c r="F359" i="1"/>
  <c r="AM358" i="1"/>
  <c r="AL358" i="1"/>
  <c r="AK358" i="1"/>
  <c r="AJ358" i="1"/>
  <c r="AG358" i="1"/>
  <c r="C358" i="4" s="1"/>
  <c r="AD358" i="1"/>
  <c r="AA358" i="1"/>
  <c r="X358" i="1"/>
  <c r="U358" i="1"/>
  <c r="R358" i="1"/>
  <c r="O358" i="1"/>
  <c r="L358" i="1"/>
  <c r="I358" i="1"/>
  <c r="F358" i="1"/>
  <c r="AM357" i="1"/>
  <c r="AL357" i="1"/>
  <c r="AK357" i="1"/>
  <c r="AJ357" i="1"/>
  <c r="AG357" i="1"/>
  <c r="C357" i="4" s="1"/>
  <c r="AD357" i="1"/>
  <c r="AA357" i="1"/>
  <c r="X357" i="1"/>
  <c r="U357" i="1"/>
  <c r="R357" i="1"/>
  <c r="O357" i="1"/>
  <c r="L357" i="1"/>
  <c r="I357" i="1"/>
  <c r="F357" i="1"/>
  <c r="AM356" i="1"/>
  <c r="AL356" i="1"/>
  <c r="AK356" i="1"/>
  <c r="AJ356" i="1"/>
  <c r="AG356" i="1"/>
  <c r="C356" i="4" s="1"/>
  <c r="AD356" i="1"/>
  <c r="AA356" i="1"/>
  <c r="X356" i="1"/>
  <c r="U356" i="1"/>
  <c r="R356" i="1"/>
  <c r="O356" i="1"/>
  <c r="L356" i="1"/>
  <c r="I356" i="1"/>
  <c r="F356" i="1"/>
  <c r="AM355" i="1"/>
  <c r="AL355" i="1"/>
  <c r="AK355" i="1"/>
  <c r="AJ355" i="1"/>
  <c r="AG355" i="1"/>
  <c r="C355" i="4" s="1"/>
  <c r="AD355" i="1"/>
  <c r="AA355" i="1"/>
  <c r="X355" i="1"/>
  <c r="U355" i="1"/>
  <c r="R355" i="1"/>
  <c r="O355" i="1"/>
  <c r="L355" i="1"/>
  <c r="I355" i="1"/>
  <c r="F355" i="1"/>
  <c r="AM354" i="1"/>
  <c r="AL354" i="1"/>
  <c r="AK354" i="1"/>
  <c r="AJ354" i="1"/>
  <c r="AG354" i="1"/>
  <c r="C354" i="4" s="1"/>
  <c r="AD354" i="1"/>
  <c r="AA354" i="1"/>
  <c r="X354" i="1"/>
  <c r="U354" i="1"/>
  <c r="R354" i="1"/>
  <c r="O354" i="1"/>
  <c r="L354" i="1"/>
  <c r="I354" i="1"/>
  <c r="F354" i="1"/>
  <c r="AM353" i="1"/>
  <c r="AL353" i="1"/>
  <c r="AK353" i="1"/>
  <c r="AJ353" i="1"/>
  <c r="AG353" i="1"/>
  <c r="C353" i="4" s="1"/>
  <c r="AD353" i="1"/>
  <c r="AA353" i="1"/>
  <c r="X353" i="1"/>
  <c r="U353" i="1"/>
  <c r="R353" i="1"/>
  <c r="O353" i="1"/>
  <c r="L353" i="1"/>
  <c r="I353" i="1"/>
  <c r="F353" i="1"/>
  <c r="AM352" i="1"/>
  <c r="AL352" i="1"/>
  <c r="AK352" i="1"/>
  <c r="AJ352" i="1"/>
  <c r="AG352" i="1"/>
  <c r="C352" i="4" s="1"/>
  <c r="AD352" i="1"/>
  <c r="AA352" i="1"/>
  <c r="X352" i="1"/>
  <c r="U352" i="1"/>
  <c r="R352" i="1"/>
  <c r="O352" i="1"/>
  <c r="L352" i="1"/>
  <c r="I352" i="1"/>
  <c r="F352" i="1"/>
  <c r="AM351" i="1"/>
  <c r="AL351" i="1"/>
  <c r="AK351" i="1"/>
  <c r="AJ351" i="1"/>
  <c r="AG351" i="1"/>
  <c r="C351" i="4" s="1"/>
  <c r="AD351" i="1"/>
  <c r="AA351" i="1"/>
  <c r="X351" i="1"/>
  <c r="U351" i="1"/>
  <c r="R351" i="1"/>
  <c r="O351" i="1"/>
  <c r="L351" i="1"/>
  <c r="I351" i="1"/>
  <c r="F351" i="1"/>
  <c r="AM350" i="1"/>
  <c r="AL350" i="1"/>
  <c r="AK350" i="1"/>
  <c r="AJ350" i="1"/>
  <c r="AG350" i="1"/>
  <c r="C350" i="4" s="1"/>
  <c r="AD350" i="1"/>
  <c r="AA350" i="1"/>
  <c r="X350" i="1"/>
  <c r="U350" i="1"/>
  <c r="R350" i="1"/>
  <c r="O350" i="1"/>
  <c r="L350" i="1"/>
  <c r="I350" i="1"/>
  <c r="F350" i="1"/>
  <c r="AM349" i="1"/>
  <c r="AL349" i="1"/>
  <c r="AK349" i="1"/>
  <c r="AJ349" i="1"/>
  <c r="AG349" i="1"/>
  <c r="C349" i="4" s="1"/>
  <c r="AD349" i="1"/>
  <c r="AA349" i="1"/>
  <c r="X349" i="1"/>
  <c r="U349" i="1"/>
  <c r="R349" i="1"/>
  <c r="O349" i="1"/>
  <c r="L349" i="1"/>
  <c r="I349" i="1"/>
  <c r="F349" i="1"/>
  <c r="AM348" i="1"/>
  <c r="AL348" i="1"/>
  <c r="AK348" i="1"/>
  <c r="AJ348" i="1"/>
  <c r="AG348" i="1"/>
  <c r="C348" i="4" s="1"/>
  <c r="AD348" i="1"/>
  <c r="AA348" i="1"/>
  <c r="X348" i="1"/>
  <c r="U348" i="1"/>
  <c r="R348" i="1"/>
  <c r="O348" i="1"/>
  <c r="L348" i="1"/>
  <c r="I348" i="1"/>
  <c r="F348" i="1"/>
  <c r="AM347" i="1"/>
  <c r="AL347" i="1"/>
  <c r="AK347" i="1"/>
  <c r="AJ347" i="1"/>
  <c r="AG347" i="1"/>
  <c r="C347" i="4" s="1"/>
  <c r="AD347" i="1"/>
  <c r="AA347" i="1"/>
  <c r="X347" i="1"/>
  <c r="U347" i="1"/>
  <c r="R347" i="1"/>
  <c r="O347" i="1"/>
  <c r="L347" i="1"/>
  <c r="I347" i="1"/>
  <c r="F347" i="1"/>
  <c r="AM346" i="1"/>
  <c r="AL346" i="1"/>
  <c r="AK346" i="1"/>
  <c r="AJ346" i="1"/>
  <c r="AG346" i="1"/>
  <c r="C346" i="4" s="1"/>
  <c r="AD346" i="1"/>
  <c r="AA346" i="1"/>
  <c r="X346" i="1"/>
  <c r="U346" i="1"/>
  <c r="R346" i="1"/>
  <c r="O346" i="1"/>
  <c r="L346" i="1"/>
  <c r="I346" i="1"/>
  <c r="F346" i="1"/>
  <c r="AM345" i="1"/>
  <c r="AL345" i="1"/>
  <c r="AK345" i="1"/>
  <c r="AJ345" i="1"/>
  <c r="AG345" i="1"/>
  <c r="C345" i="4" s="1"/>
  <c r="AD345" i="1"/>
  <c r="AA345" i="1"/>
  <c r="X345" i="1"/>
  <c r="U345" i="1"/>
  <c r="R345" i="1"/>
  <c r="O345" i="1"/>
  <c r="L345" i="1"/>
  <c r="I345" i="1"/>
  <c r="F345" i="1"/>
  <c r="AM344" i="1"/>
  <c r="AL344" i="1"/>
  <c r="AK344" i="1"/>
  <c r="AJ344" i="1"/>
  <c r="AG344" i="1"/>
  <c r="C344" i="4" s="1"/>
  <c r="AD344" i="1"/>
  <c r="AA344" i="1"/>
  <c r="X344" i="1"/>
  <c r="U344" i="1"/>
  <c r="R344" i="1"/>
  <c r="O344" i="1"/>
  <c r="L344" i="1"/>
  <c r="I344" i="1"/>
  <c r="F344" i="1"/>
  <c r="AM343" i="1"/>
  <c r="AL343" i="1"/>
  <c r="AK343" i="1"/>
  <c r="AJ343" i="1"/>
  <c r="AG343" i="1"/>
  <c r="C343" i="4" s="1"/>
  <c r="AD343" i="1"/>
  <c r="AA343" i="1"/>
  <c r="X343" i="1"/>
  <c r="U343" i="1"/>
  <c r="R343" i="1"/>
  <c r="O343" i="1"/>
  <c r="L343" i="1"/>
  <c r="I343" i="1"/>
  <c r="F343" i="1"/>
  <c r="AM342" i="1"/>
  <c r="AL342" i="1"/>
  <c r="AK342" i="1"/>
  <c r="AJ342" i="1"/>
  <c r="AG342" i="1"/>
  <c r="C342" i="4" s="1"/>
  <c r="AD342" i="1"/>
  <c r="AA342" i="1"/>
  <c r="X342" i="1"/>
  <c r="U342" i="1"/>
  <c r="R342" i="1"/>
  <c r="O342" i="1"/>
  <c r="L342" i="1"/>
  <c r="I342" i="1"/>
  <c r="F342" i="1"/>
  <c r="AM341" i="1"/>
  <c r="AL341" i="1"/>
  <c r="AK341" i="1"/>
  <c r="AJ341" i="1"/>
  <c r="AG341" i="1"/>
  <c r="C341" i="4" s="1"/>
  <c r="AD341" i="1"/>
  <c r="AA341" i="1"/>
  <c r="X341" i="1"/>
  <c r="U341" i="1"/>
  <c r="R341" i="1"/>
  <c r="O341" i="1"/>
  <c r="L341" i="1"/>
  <c r="I341" i="1"/>
  <c r="F341" i="1"/>
  <c r="AM340" i="1"/>
  <c r="AL340" i="1"/>
  <c r="AK340" i="1"/>
  <c r="AJ340" i="1"/>
  <c r="AG340" i="1"/>
  <c r="C340" i="4" s="1"/>
  <c r="AD340" i="1"/>
  <c r="AA340" i="1"/>
  <c r="X340" i="1"/>
  <c r="U340" i="1"/>
  <c r="R340" i="1"/>
  <c r="O340" i="1"/>
  <c r="L340" i="1"/>
  <c r="I340" i="1"/>
  <c r="F340" i="1"/>
  <c r="AM339" i="1"/>
  <c r="AL339" i="1"/>
  <c r="AK339" i="1"/>
  <c r="AJ339" i="1"/>
  <c r="AG339" i="1"/>
  <c r="C339" i="4" s="1"/>
  <c r="AD339" i="1"/>
  <c r="AA339" i="1"/>
  <c r="X339" i="1"/>
  <c r="U339" i="1"/>
  <c r="R339" i="1"/>
  <c r="O339" i="1"/>
  <c r="L339" i="1"/>
  <c r="I339" i="1"/>
  <c r="F339" i="1"/>
  <c r="AM338" i="1"/>
  <c r="AL338" i="1"/>
  <c r="AK338" i="1"/>
  <c r="AJ338" i="1"/>
  <c r="AG338" i="1"/>
  <c r="C338" i="4" s="1"/>
  <c r="AD338" i="1"/>
  <c r="AA338" i="1"/>
  <c r="X338" i="1"/>
  <c r="U338" i="1"/>
  <c r="R338" i="1"/>
  <c r="O338" i="1"/>
  <c r="L338" i="1"/>
  <c r="I338" i="1"/>
  <c r="F338" i="1"/>
  <c r="AM337" i="1"/>
  <c r="AL337" i="1"/>
  <c r="AK337" i="1"/>
  <c r="AJ337" i="1"/>
  <c r="AG337" i="1"/>
  <c r="C337" i="4" s="1"/>
  <c r="AD337" i="1"/>
  <c r="AA337" i="1"/>
  <c r="X337" i="1"/>
  <c r="U337" i="1"/>
  <c r="R337" i="1"/>
  <c r="O337" i="1"/>
  <c r="L337" i="1"/>
  <c r="I337" i="1"/>
  <c r="F337" i="1"/>
  <c r="AM336" i="1"/>
  <c r="AL336" i="1"/>
  <c r="AK336" i="1"/>
  <c r="AJ336" i="1"/>
  <c r="AG336" i="1"/>
  <c r="C336" i="4" s="1"/>
  <c r="AD336" i="1"/>
  <c r="AA336" i="1"/>
  <c r="X336" i="1"/>
  <c r="U336" i="1"/>
  <c r="R336" i="1"/>
  <c r="O336" i="1"/>
  <c r="L336" i="1"/>
  <c r="I336" i="1"/>
  <c r="F336" i="1"/>
  <c r="AM335" i="1"/>
  <c r="AL335" i="1"/>
  <c r="AK335" i="1"/>
  <c r="AJ335" i="1"/>
  <c r="AG335" i="1"/>
  <c r="C335" i="4" s="1"/>
  <c r="AD335" i="1"/>
  <c r="AA335" i="1"/>
  <c r="X335" i="1"/>
  <c r="U335" i="1"/>
  <c r="R335" i="1"/>
  <c r="O335" i="1"/>
  <c r="L335" i="1"/>
  <c r="I335" i="1"/>
  <c r="F335" i="1"/>
  <c r="AM334" i="1"/>
  <c r="AL334" i="1"/>
  <c r="AK334" i="1"/>
  <c r="AJ334" i="1"/>
  <c r="AG334" i="1"/>
  <c r="C334" i="4" s="1"/>
  <c r="AD334" i="1"/>
  <c r="AA334" i="1"/>
  <c r="X334" i="1"/>
  <c r="U334" i="1"/>
  <c r="R334" i="1"/>
  <c r="O334" i="1"/>
  <c r="L334" i="1"/>
  <c r="I334" i="1"/>
  <c r="F334" i="1"/>
  <c r="AM333" i="1"/>
  <c r="AL333" i="1"/>
  <c r="AK333" i="1"/>
  <c r="AJ333" i="1"/>
  <c r="AG333" i="1"/>
  <c r="C333" i="4" s="1"/>
  <c r="AD333" i="1"/>
  <c r="AA333" i="1"/>
  <c r="X333" i="1"/>
  <c r="U333" i="1"/>
  <c r="R333" i="1"/>
  <c r="O333" i="1"/>
  <c r="L333" i="1"/>
  <c r="I333" i="1"/>
  <c r="F333" i="1"/>
  <c r="AM332" i="1"/>
  <c r="AL332" i="1"/>
  <c r="AK332" i="1"/>
  <c r="AJ332" i="1"/>
  <c r="AG332" i="1"/>
  <c r="C332" i="4" s="1"/>
  <c r="AD332" i="1"/>
  <c r="AA332" i="1"/>
  <c r="X332" i="1"/>
  <c r="U332" i="1"/>
  <c r="R332" i="1"/>
  <c r="O332" i="1"/>
  <c r="L332" i="1"/>
  <c r="I332" i="1"/>
  <c r="F332" i="1"/>
  <c r="AM331" i="1"/>
  <c r="AL331" i="1"/>
  <c r="AK331" i="1"/>
  <c r="AJ331" i="1"/>
  <c r="AG331" i="1"/>
  <c r="C331" i="4" s="1"/>
  <c r="AD331" i="1"/>
  <c r="AA331" i="1"/>
  <c r="X331" i="1"/>
  <c r="U331" i="1"/>
  <c r="R331" i="1"/>
  <c r="O331" i="1"/>
  <c r="L331" i="1"/>
  <c r="I331" i="1"/>
  <c r="F331" i="1"/>
  <c r="AM330" i="1"/>
  <c r="AL330" i="1"/>
  <c r="AK330" i="1"/>
  <c r="AJ330" i="1"/>
  <c r="AG330" i="1"/>
  <c r="C330" i="4" s="1"/>
  <c r="AD330" i="1"/>
  <c r="AA330" i="1"/>
  <c r="X330" i="1"/>
  <c r="U330" i="1"/>
  <c r="R330" i="1"/>
  <c r="O330" i="1"/>
  <c r="L330" i="1"/>
  <c r="I330" i="1"/>
  <c r="F330" i="1"/>
  <c r="AM329" i="1"/>
  <c r="AL329" i="1"/>
  <c r="AK329" i="1"/>
  <c r="AJ329" i="1"/>
  <c r="AG329" i="1"/>
  <c r="C329" i="4" s="1"/>
  <c r="AD329" i="1"/>
  <c r="AA329" i="1"/>
  <c r="X329" i="1"/>
  <c r="U329" i="1"/>
  <c r="R329" i="1"/>
  <c r="O329" i="1"/>
  <c r="L329" i="1"/>
  <c r="I329" i="1"/>
  <c r="F329" i="1"/>
  <c r="AM328" i="1"/>
  <c r="AL328" i="1"/>
  <c r="AK328" i="1"/>
  <c r="AJ328" i="1"/>
  <c r="AG328" i="1"/>
  <c r="C328" i="4" s="1"/>
  <c r="AD328" i="1"/>
  <c r="AA328" i="1"/>
  <c r="X328" i="1"/>
  <c r="U328" i="1"/>
  <c r="R328" i="1"/>
  <c r="O328" i="1"/>
  <c r="L328" i="1"/>
  <c r="I328" i="1"/>
  <c r="F328" i="1"/>
  <c r="AM327" i="1"/>
  <c r="AL327" i="1"/>
  <c r="AK327" i="1"/>
  <c r="AJ327" i="1"/>
  <c r="AG327" i="1"/>
  <c r="C327" i="4" s="1"/>
  <c r="AD327" i="1"/>
  <c r="AA327" i="1"/>
  <c r="X327" i="1"/>
  <c r="U327" i="1"/>
  <c r="R327" i="1"/>
  <c r="O327" i="1"/>
  <c r="L327" i="1"/>
  <c r="I327" i="1"/>
  <c r="F327" i="1"/>
  <c r="AM326" i="1"/>
  <c r="AL326" i="1"/>
  <c r="AK326" i="1"/>
  <c r="AJ326" i="1"/>
  <c r="AG326" i="1"/>
  <c r="C326" i="4" s="1"/>
  <c r="AD326" i="1"/>
  <c r="AA326" i="1"/>
  <c r="X326" i="1"/>
  <c r="U326" i="1"/>
  <c r="R326" i="1"/>
  <c r="O326" i="1"/>
  <c r="L326" i="1"/>
  <c r="I326" i="1"/>
  <c r="F326" i="1"/>
  <c r="AM325" i="1"/>
  <c r="AL325" i="1"/>
  <c r="AK325" i="1"/>
  <c r="AJ325" i="1"/>
  <c r="AG325" i="1"/>
  <c r="C325" i="4" s="1"/>
  <c r="AD325" i="1"/>
  <c r="AA325" i="1"/>
  <c r="X325" i="1"/>
  <c r="U325" i="1"/>
  <c r="R325" i="1"/>
  <c r="O325" i="1"/>
  <c r="L325" i="1"/>
  <c r="I325" i="1"/>
  <c r="F325" i="1"/>
  <c r="AM324" i="1"/>
  <c r="AL324" i="1"/>
  <c r="AK324" i="1"/>
  <c r="AJ324" i="1"/>
  <c r="AG324" i="1"/>
  <c r="C324" i="4" s="1"/>
  <c r="AD324" i="1"/>
  <c r="AA324" i="1"/>
  <c r="X324" i="1"/>
  <c r="U324" i="1"/>
  <c r="R324" i="1"/>
  <c r="O324" i="1"/>
  <c r="L324" i="1"/>
  <c r="I324" i="1"/>
  <c r="F324" i="1"/>
  <c r="AM323" i="1"/>
  <c r="AL323" i="1"/>
  <c r="AK323" i="1"/>
  <c r="AJ323" i="1"/>
  <c r="AG323" i="1"/>
  <c r="C323" i="4" s="1"/>
  <c r="AD323" i="1"/>
  <c r="AA323" i="1"/>
  <c r="X323" i="1"/>
  <c r="U323" i="1"/>
  <c r="R323" i="1"/>
  <c r="O323" i="1"/>
  <c r="L323" i="1"/>
  <c r="I323" i="1"/>
  <c r="F323" i="1"/>
  <c r="AM322" i="1"/>
  <c r="AL322" i="1"/>
  <c r="AK322" i="1"/>
  <c r="AJ322" i="1"/>
  <c r="AG322" i="1"/>
  <c r="C322" i="4" s="1"/>
  <c r="AD322" i="1"/>
  <c r="AA322" i="1"/>
  <c r="X322" i="1"/>
  <c r="U322" i="1"/>
  <c r="R322" i="1"/>
  <c r="O322" i="1"/>
  <c r="L322" i="1"/>
  <c r="I322" i="1"/>
  <c r="F322" i="1"/>
  <c r="AM321" i="1"/>
  <c r="AL321" i="1"/>
  <c r="AK321" i="1"/>
  <c r="AJ321" i="1"/>
  <c r="AG321" i="1"/>
  <c r="C321" i="4" s="1"/>
  <c r="AD321" i="1"/>
  <c r="AA321" i="1"/>
  <c r="X321" i="1"/>
  <c r="U321" i="1"/>
  <c r="R321" i="1"/>
  <c r="O321" i="1"/>
  <c r="L321" i="1"/>
  <c r="I321" i="1"/>
  <c r="F321" i="1"/>
  <c r="AM320" i="1"/>
  <c r="AL320" i="1"/>
  <c r="AK320" i="1"/>
  <c r="AJ320" i="1"/>
  <c r="AG320" i="1"/>
  <c r="C320" i="4" s="1"/>
  <c r="AD320" i="1"/>
  <c r="AA320" i="1"/>
  <c r="X320" i="1"/>
  <c r="U320" i="1"/>
  <c r="R320" i="1"/>
  <c r="O320" i="1"/>
  <c r="L320" i="1"/>
  <c r="I320" i="1"/>
  <c r="F320" i="1"/>
  <c r="AM319" i="1"/>
  <c r="AL319" i="1"/>
  <c r="AK319" i="1"/>
  <c r="AJ319" i="1"/>
  <c r="AG319" i="1"/>
  <c r="C319" i="4" s="1"/>
  <c r="AD319" i="1"/>
  <c r="AA319" i="1"/>
  <c r="X319" i="1"/>
  <c r="U319" i="1"/>
  <c r="R319" i="1"/>
  <c r="O319" i="1"/>
  <c r="L319" i="1"/>
  <c r="I319" i="1"/>
  <c r="F319" i="1"/>
  <c r="AM318" i="1"/>
  <c r="AL318" i="1"/>
  <c r="AK318" i="1"/>
  <c r="AJ318" i="1"/>
  <c r="AG318" i="1"/>
  <c r="C318" i="4" s="1"/>
  <c r="AD318" i="1"/>
  <c r="AA318" i="1"/>
  <c r="X318" i="1"/>
  <c r="U318" i="1"/>
  <c r="R318" i="1"/>
  <c r="O318" i="1"/>
  <c r="L318" i="1"/>
  <c r="I318" i="1"/>
  <c r="F318" i="1"/>
  <c r="AM317" i="1"/>
  <c r="AL317" i="1"/>
  <c r="AK317" i="1"/>
  <c r="AJ317" i="1"/>
  <c r="AG317" i="1"/>
  <c r="C317" i="4" s="1"/>
  <c r="AD317" i="1"/>
  <c r="AA317" i="1"/>
  <c r="X317" i="1"/>
  <c r="U317" i="1"/>
  <c r="R317" i="1"/>
  <c r="O317" i="1"/>
  <c r="L317" i="1"/>
  <c r="I317" i="1"/>
  <c r="F317" i="1"/>
  <c r="AM316" i="1"/>
  <c r="AL316" i="1"/>
  <c r="AK316" i="1"/>
  <c r="AJ316" i="1"/>
  <c r="AG316" i="1"/>
  <c r="C316" i="4" s="1"/>
  <c r="AD316" i="1"/>
  <c r="AA316" i="1"/>
  <c r="X316" i="1"/>
  <c r="U316" i="1"/>
  <c r="R316" i="1"/>
  <c r="O316" i="1"/>
  <c r="L316" i="1"/>
  <c r="I316" i="1"/>
  <c r="F316" i="1"/>
  <c r="AM315" i="1"/>
  <c r="AL315" i="1"/>
  <c r="AK315" i="1"/>
  <c r="AJ315" i="1"/>
  <c r="AG315" i="1"/>
  <c r="C315" i="4" s="1"/>
  <c r="AD315" i="1"/>
  <c r="AA315" i="1"/>
  <c r="X315" i="1"/>
  <c r="U315" i="1"/>
  <c r="R315" i="1"/>
  <c r="O315" i="1"/>
  <c r="L315" i="1"/>
  <c r="I315" i="1"/>
  <c r="F315" i="1"/>
  <c r="AM314" i="1"/>
  <c r="AL314" i="1"/>
  <c r="AK314" i="1"/>
  <c r="AJ314" i="1"/>
  <c r="AG314" i="1"/>
  <c r="C314" i="4" s="1"/>
  <c r="AD314" i="1"/>
  <c r="AA314" i="1"/>
  <c r="X314" i="1"/>
  <c r="U314" i="1"/>
  <c r="R314" i="1"/>
  <c r="O314" i="1"/>
  <c r="L314" i="1"/>
  <c r="I314" i="1"/>
  <c r="F314" i="1"/>
  <c r="AM313" i="1"/>
  <c r="AL313" i="1"/>
  <c r="AK313" i="1"/>
  <c r="AJ313" i="1"/>
  <c r="AG313" i="1"/>
  <c r="C313" i="4" s="1"/>
  <c r="AD313" i="1"/>
  <c r="AA313" i="1"/>
  <c r="X313" i="1"/>
  <c r="U313" i="1"/>
  <c r="R313" i="1"/>
  <c r="O313" i="1"/>
  <c r="L313" i="1"/>
  <c r="I313" i="1"/>
  <c r="F313" i="1"/>
  <c r="AM312" i="1"/>
  <c r="AL312" i="1"/>
  <c r="AK312" i="1"/>
  <c r="AJ312" i="1"/>
  <c r="AG312" i="1"/>
  <c r="C312" i="4" s="1"/>
  <c r="AD312" i="1"/>
  <c r="AA312" i="1"/>
  <c r="X312" i="1"/>
  <c r="U312" i="1"/>
  <c r="R312" i="1"/>
  <c r="O312" i="1"/>
  <c r="L312" i="1"/>
  <c r="I312" i="1"/>
  <c r="F312" i="1"/>
  <c r="AM311" i="1"/>
  <c r="AL311" i="1"/>
  <c r="AK311" i="1"/>
  <c r="AJ311" i="1"/>
  <c r="AG311" i="1"/>
  <c r="C311" i="4" s="1"/>
  <c r="AD311" i="1"/>
  <c r="AA311" i="1"/>
  <c r="X311" i="1"/>
  <c r="U311" i="1"/>
  <c r="R311" i="1"/>
  <c r="O311" i="1"/>
  <c r="L311" i="1"/>
  <c r="I311" i="1"/>
  <c r="F311" i="1"/>
  <c r="AM310" i="1"/>
  <c r="AL310" i="1"/>
  <c r="AK310" i="1"/>
  <c r="AJ310" i="1"/>
  <c r="AG310" i="1"/>
  <c r="C310" i="4" s="1"/>
  <c r="AD310" i="1"/>
  <c r="AA310" i="1"/>
  <c r="X310" i="1"/>
  <c r="U310" i="1"/>
  <c r="R310" i="1"/>
  <c r="O310" i="1"/>
  <c r="L310" i="1"/>
  <c r="I310" i="1"/>
  <c r="F310" i="1"/>
  <c r="AM309" i="1"/>
  <c r="AL309" i="1"/>
  <c r="AK309" i="1"/>
  <c r="AJ309" i="1"/>
  <c r="AG309" i="1"/>
  <c r="C309" i="4" s="1"/>
  <c r="AD309" i="1"/>
  <c r="AA309" i="1"/>
  <c r="X309" i="1"/>
  <c r="U309" i="1"/>
  <c r="R309" i="1"/>
  <c r="O309" i="1"/>
  <c r="L309" i="1"/>
  <c r="I309" i="1"/>
  <c r="F309" i="1"/>
  <c r="AM308" i="1"/>
  <c r="AL308" i="1"/>
  <c r="AK308" i="1"/>
  <c r="AJ308" i="1"/>
  <c r="AG308" i="1"/>
  <c r="C308" i="4" s="1"/>
  <c r="AD308" i="1"/>
  <c r="AA308" i="1"/>
  <c r="X308" i="1"/>
  <c r="U308" i="1"/>
  <c r="R308" i="1"/>
  <c r="O308" i="1"/>
  <c r="L308" i="1"/>
  <c r="I308" i="1"/>
  <c r="F308" i="1"/>
  <c r="AM307" i="1"/>
  <c r="AL307" i="1"/>
  <c r="AK307" i="1"/>
  <c r="AJ307" i="1"/>
  <c r="AG307" i="1"/>
  <c r="C307" i="4" s="1"/>
  <c r="AD307" i="1"/>
  <c r="AA307" i="1"/>
  <c r="X307" i="1"/>
  <c r="U307" i="1"/>
  <c r="R307" i="1"/>
  <c r="O307" i="1"/>
  <c r="L307" i="1"/>
  <c r="I307" i="1"/>
  <c r="F307" i="1"/>
  <c r="AM306" i="1"/>
  <c r="AL306" i="1"/>
  <c r="AK306" i="1"/>
  <c r="AJ306" i="1"/>
  <c r="AG306" i="1"/>
  <c r="C306" i="4" s="1"/>
  <c r="AD306" i="1"/>
  <c r="AA306" i="1"/>
  <c r="X306" i="1"/>
  <c r="U306" i="1"/>
  <c r="R306" i="1"/>
  <c r="O306" i="1"/>
  <c r="L306" i="1"/>
  <c r="I306" i="1"/>
  <c r="F306" i="1"/>
  <c r="AM305" i="1"/>
  <c r="AL305" i="1"/>
  <c r="AK305" i="1"/>
  <c r="AJ305" i="1"/>
  <c r="AG305" i="1"/>
  <c r="C305" i="4" s="1"/>
  <c r="AD305" i="1"/>
  <c r="AA305" i="1"/>
  <c r="X305" i="1"/>
  <c r="U305" i="1"/>
  <c r="R305" i="1"/>
  <c r="O305" i="1"/>
  <c r="L305" i="1"/>
  <c r="I305" i="1"/>
  <c r="F305" i="1"/>
  <c r="AM304" i="1"/>
  <c r="AL304" i="1"/>
  <c r="AK304" i="1"/>
  <c r="AJ304" i="1"/>
  <c r="AG304" i="1"/>
  <c r="C304" i="4" s="1"/>
  <c r="AD304" i="1"/>
  <c r="AA304" i="1"/>
  <c r="X304" i="1"/>
  <c r="U304" i="1"/>
  <c r="R304" i="1"/>
  <c r="O304" i="1"/>
  <c r="L304" i="1"/>
  <c r="I304" i="1"/>
  <c r="F304" i="1"/>
  <c r="AM303" i="1"/>
  <c r="AL303" i="1"/>
  <c r="AK303" i="1"/>
  <c r="AJ303" i="1"/>
  <c r="AG303" i="1"/>
  <c r="C303" i="4" s="1"/>
  <c r="AD303" i="1"/>
  <c r="AA303" i="1"/>
  <c r="X303" i="1"/>
  <c r="U303" i="1"/>
  <c r="R303" i="1"/>
  <c r="O303" i="1"/>
  <c r="L303" i="1"/>
  <c r="I303" i="1"/>
  <c r="F303" i="1"/>
  <c r="AM302" i="1"/>
  <c r="AL302" i="1"/>
  <c r="AK302" i="1"/>
  <c r="AJ302" i="1"/>
  <c r="AG302" i="1"/>
  <c r="C302" i="4" s="1"/>
  <c r="AD302" i="1"/>
  <c r="AA302" i="1"/>
  <c r="X302" i="1"/>
  <c r="U302" i="1"/>
  <c r="R302" i="1"/>
  <c r="O302" i="1"/>
  <c r="L302" i="1"/>
  <c r="I302" i="1"/>
  <c r="F302" i="1"/>
  <c r="AM301" i="1"/>
  <c r="AL301" i="1"/>
  <c r="AK301" i="1"/>
  <c r="AJ301" i="1"/>
  <c r="AG301" i="1"/>
  <c r="C301" i="4" s="1"/>
  <c r="AD301" i="1"/>
  <c r="AA301" i="1"/>
  <c r="X301" i="1"/>
  <c r="U301" i="1"/>
  <c r="R301" i="1"/>
  <c r="O301" i="1"/>
  <c r="L301" i="1"/>
  <c r="I301" i="1"/>
  <c r="F301" i="1"/>
  <c r="AM300" i="1"/>
  <c r="AL300" i="1"/>
  <c r="AK300" i="1"/>
  <c r="AJ300" i="1"/>
  <c r="AG300" i="1"/>
  <c r="C300" i="4" s="1"/>
  <c r="AD300" i="1"/>
  <c r="AA300" i="1"/>
  <c r="X300" i="1"/>
  <c r="U300" i="1"/>
  <c r="R300" i="1"/>
  <c r="O300" i="1"/>
  <c r="L300" i="1"/>
  <c r="I300" i="1"/>
  <c r="F300" i="1"/>
  <c r="AM299" i="1"/>
  <c r="AL299" i="1"/>
  <c r="AK299" i="1"/>
  <c r="AJ299" i="1"/>
  <c r="AG299" i="1"/>
  <c r="C299" i="4" s="1"/>
  <c r="AD299" i="1"/>
  <c r="AA299" i="1"/>
  <c r="X299" i="1"/>
  <c r="U299" i="1"/>
  <c r="R299" i="1"/>
  <c r="O299" i="1"/>
  <c r="L299" i="1"/>
  <c r="I299" i="1"/>
  <c r="F299" i="1"/>
  <c r="AM298" i="1"/>
  <c r="AL298" i="1"/>
  <c r="AK298" i="1"/>
  <c r="AJ298" i="1"/>
  <c r="AG298" i="1"/>
  <c r="C298" i="4" s="1"/>
  <c r="AD298" i="1"/>
  <c r="AA298" i="1"/>
  <c r="X298" i="1"/>
  <c r="U298" i="1"/>
  <c r="R298" i="1"/>
  <c r="O298" i="1"/>
  <c r="L298" i="1"/>
  <c r="I298" i="1"/>
  <c r="F298" i="1"/>
  <c r="AM297" i="1"/>
  <c r="AL297" i="1"/>
  <c r="AK297" i="1"/>
  <c r="AJ297" i="1"/>
  <c r="AG297" i="1"/>
  <c r="C297" i="4" s="1"/>
  <c r="AD297" i="1"/>
  <c r="AA297" i="1"/>
  <c r="X297" i="1"/>
  <c r="U297" i="1"/>
  <c r="R297" i="1"/>
  <c r="O297" i="1"/>
  <c r="L297" i="1"/>
  <c r="I297" i="1"/>
  <c r="F297" i="1"/>
  <c r="AM296" i="1"/>
  <c r="AL296" i="1"/>
  <c r="AK296" i="1"/>
  <c r="AJ296" i="1"/>
  <c r="AG296" i="1"/>
  <c r="C296" i="4" s="1"/>
  <c r="AD296" i="1"/>
  <c r="AA296" i="1"/>
  <c r="X296" i="1"/>
  <c r="U296" i="1"/>
  <c r="R296" i="1"/>
  <c r="O296" i="1"/>
  <c r="L296" i="1"/>
  <c r="I296" i="1"/>
  <c r="F296" i="1"/>
  <c r="AM295" i="1"/>
  <c r="AL295" i="1"/>
  <c r="AK295" i="1"/>
  <c r="AJ295" i="1"/>
  <c r="AG295" i="1"/>
  <c r="C295" i="4" s="1"/>
  <c r="AD295" i="1"/>
  <c r="AA295" i="1"/>
  <c r="X295" i="1"/>
  <c r="U295" i="1"/>
  <c r="R295" i="1"/>
  <c r="O295" i="1"/>
  <c r="L295" i="1"/>
  <c r="I295" i="1"/>
  <c r="F295" i="1"/>
  <c r="AM294" i="1"/>
  <c r="AL294" i="1"/>
  <c r="AK294" i="1"/>
  <c r="AJ294" i="1"/>
  <c r="AG294" i="1"/>
  <c r="C294" i="4" s="1"/>
  <c r="AD294" i="1"/>
  <c r="AA294" i="1"/>
  <c r="X294" i="1"/>
  <c r="U294" i="1"/>
  <c r="R294" i="1"/>
  <c r="O294" i="1"/>
  <c r="L294" i="1"/>
  <c r="I294" i="1"/>
  <c r="F294" i="1"/>
  <c r="AM293" i="1"/>
  <c r="AL293" i="1"/>
  <c r="AK293" i="1"/>
  <c r="AJ293" i="1"/>
  <c r="AG293" i="1"/>
  <c r="C293" i="4" s="1"/>
  <c r="AD293" i="1"/>
  <c r="AA293" i="1"/>
  <c r="X293" i="1"/>
  <c r="U293" i="1"/>
  <c r="R293" i="1"/>
  <c r="O293" i="1"/>
  <c r="L293" i="1"/>
  <c r="I293" i="1"/>
  <c r="F293" i="1"/>
  <c r="AM292" i="1"/>
  <c r="AL292" i="1"/>
  <c r="AK292" i="1"/>
  <c r="AJ292" i="1"/>
  <c r="AG292" i="1"/>
  <c r="C292" i="4" s="1"/>
  <c r="AD292" i="1"/>
  <c r="AA292" i="1"/>
  <c r="X292" i="1"/>
  <c r="U292" i="1"/>
  <c r="R292" i="1"/>
  <c r="O292" i="1"/>
  <c r="L292" i="1"/>
  <c r="I292" i="1"/>
  <c r="F292" i="1"/>
  <c r="AM291" i="1"/>
  <c r="AL291" i="1"/>
  <c r="AK291" i="1"/>
  <c r="AJ291" i="1"/>
  <c r="AG291" i="1"/>
  <c r="C291" i="4" s="1"/>
  <c r="AD291" i="1"/>
  <c r="AA291" i="1"/>
  <c r="X291" i="1"/>
  <c r="U291" i="1"/>
  <c r="R291" i="1"/>
  <c r="O291" i="1"/>
  <c r="L291" i="1"/>
  <c r="I291" i="1"/>
  <c r="F291" i="1"/>
  <c r="AM290" i="1"/>
  <c r="AL290" i="1"/>
  <c r="AK290" i="1"/>
  <c r="AJ290" i="1"/>
  <c r="AG290" i="1"/>
  <c r="C290" i="4" s="1"/>
  <c r="AD290" i="1"/>
  <c r="AA290" i="1"/>
  <c r="X290" i="1"/>
  <c r="U290" i="1"/>
  <c r="R290" i="1"/>
  <c r="O290" i="1"/>
  <c r="L290" i="1"/>
  <c r="I290" i="1"/>
  <c r="F290" i="1"/>
  <c r="AM289" i="1"/>
  <c r="AL289" i="1"/>
  <c r="AK289" i="1"/>
  <c r="AJ289" i="1"/>
  <c r="AG289" i="1"/>
  <c r="C289" i="4" s="1"/>
  <c r="AD289" i="1"/>
  <c r="AA289" i="1"/>
  <c r="X289" i="1"/>
  <c r="U289" i="1"/>
  <c r="R289" i="1"/>
  <c r="O289" i="1"/>
  <c r="L289" i="1"/>
  <c r="I289" i="1"/>
  <c r="F289" i="1"/>
  <c r="AM288" i="1"/>
  <c r="AL288" i="1"/>
  <c r="AK288" i="1"/>
  <c r="AJ288" i="1"/>
  <c r="AG288" i="1"/>
  <c r="C288" i="4" s="1"/>
  <c r="AD288" i="1"/>
  <c r="AA288" i="1"/>
  <c r="X288" i="1"/>
  <c r="U288" i="1"/>
  <c r="R288" i="1"/>
  <c r="O288" i="1"/>
  <c r="L288" i="1"/>
  <c r="I288" i="1"/>
  <c r="F288" i="1"/>
  <c r="AM287" i="1"/>
  <c r="AL287" i="1"/>
  <c r="AK287" i="1"/>
  <c r="AJ287" i="1"/>
  <c r="AG287" i="1"/>
  <c r="C287" i="4" s="1"/>
  <c r="AD287" i="1"/>
  <c r="AA287" i="1"/>
  <c r="X287" i="1"/>
  <c r="U287" i="1"/>
  <c r="R287" i="1"/>
  <c r="O287" i="1"/>
  <c r="L287" i="1"/>
  <c r="I287" i="1"/>
  <c r="F287" i="1"/>
  <c r="AM286" i="1"/>
  <c r="AL286" i="1"/>
  <c r="AK286" i="1"/>
  <c r="AJ286" i="1"/>
  <c r="AG286" i="1"/>
  <c r="C286" i="4" s="1"/>
  <c r="AD286" i="1"/>
  <c r="AA286" i="1"/>
  <c r="X286" i="1"/>
  <c r="U286" i="1"/>
  <c r="R286" i="1"/>
  <c r="O286" i="1"/>
  <c r="L286" i="1"/>
  <c r="I286" i="1"/>
  <c r="F286" i="1"/>
  <c r="AM285" i="1"/>
  <c r="AL285" i="1"/>
  <c r="AK285" i="1"/>
  <c r="AJ285" i="1"/>
  <c r="AG285" i="1"/>
  <c r="C285" i="4" s="1"/>
  <c r="AD285" i="1"/>
  <c r="AA285" i="1"/>
  <c r="X285" i="1"/>
  <c r="U285" i="1"/>
  <c r="R285" i="1"/>
  <c r="O285" i="1"/>
  <c r="L285" i="1"/>
  <c r="I285" i="1"/>
  <c r="F285" i="1"/>
  <c r="AM284" i="1"/>
  <c r="AL284" i="1"/>
  <c r="AK284" i="1"/>
  <c r="AJ284" i="1"/>
  <c r="AG284" i="1"/>
  <c r="C284" i="4" s="1"/>
  <c r="AD284" i="1"/>
  <c r="AA284" i="1"/>
  <c r="X284" i="1"/>
  <c r="U284" i="1"/>
  <c r="R284" i="1"/>
  <c r="O284" i="1"/>
  <c r="L284" i="1"/>
  <c r="I284" i="1"/>
  <c r="F284" i="1"/>
  <c r="AM283" i="1"/>
  <c r="AL283" i="1"/>
  <c r="AK283" i="1"/>
  <c r="AJ283" i="1"/>
  <c r="AG283" i="1"/>
  <c r="C283" i="4" s="1"/>
  <c r="AD283" i="1"/>
  <c r="AA283" i="1"/>
  <c r="X283" i="1"/>
  <c r="U283" i="1"/>
  <c r="R283" i="1"/>
  <c r="O283" i="1"/>
  <c r="L283" i="1"/>
  <c r="I283" i="1"/>
  <c r="F283" i="1"/>
  <c r="AM282" i="1"/>
  <c r="AL282" i="1"/>
  <c r="AK282" i="1"/>
  <c r="AJ282" i="1"/>
  <c r="AG282" i="1"/>
  <c r="C282" i="4" s="1"/>
  <c r="AD282" i="1"/>
  <c r="AA282" i="1"/>
  <c r="X282" i="1"/>
  <c r="U282" i="1"/>
  <c r="R282" i="1"/>
  <c r="O282" i="1"/>
  <c r="L282" i="1"/>
  <c r="I282" i="1"/>
  <c r="F282" i="1"/>
  <c r="AM281" i="1"/>
  <c r="AL281" i="1"/>
  <c r="AK281" i="1"/>
  <c r="AJ281" i="1"/>
  <c r="AG281" i="1"/>
  <c r="C281" i="4" s="1"/>
  <c r="AD281" i="1"/>
  <c r="AA281" i="1"/>
  <c r="X281" i="1"/>
  <c r="U281" i="1"/>
  <c r="R281" i="1"/>
  <c r="O281" i="1"/>
  <c r="L281" i="1"/>
  <c r="I281" i="1"/>
  <c r="F281" i="1"/>
  <c r="AM280" i="1"/>
  <c r="AL280" i="1"/>
  <c r="AK280" i="1"/>
  <c r="AJ280" i="1"/>
  <c r="AG280" i="1"/>
  <c r="C280" i="4" s="1"/>
  <c r="AD280" i="1"/>
  <c r="AA280" i="1"/>
  <c r="X280" i="1"/>
  <c r="U280" i="1"/>
  <c r="R280" i="1"/>
  <c r="O280" i="1"/>
  <c r="L280" i="1"/>
  <c r="I280" i="1"/>
  <c r="F280" i="1"/>
  <c r="AM279" i="1"/>
  <c r="AL279" i="1"/>
  <c r="AK279" i="1"/>
  <c r="AJ279" i="1"/>
  <c r="AG279" i="1"/>
  <c r="C279" i="4" s="1"/>
  <c r="AD279" i="1"/>
  <c r="AA279" i="1"/>
  <c r="X279" i="1"/>
  <c r="U279" i="1"/>
  <c r="R279" i="1"/>
  <c r="O279" i="1"/>
  <c r="L279" i="1"/>
  <c r="I279" i="1"/>
  <c r="F279" i="1"/>
  <c r="AM278" i="1"/>
  <c r="AL278" i="1"/>
  <c r="AK278" i="1"/>
  <c r="AJ278" i="1"/>
  <c r="AG278" i="1"/>
  <c r="C278" i="4" s="1"/>
  <c r="AD278" i="1"/>
  <c r="AA278" i="1"/>
  <c r="X278" i="1"/>
  <c r="U278" i="1"/>
  <c r="R278" i="1"/>
  <c r="O278" i="1"/>
  <c r="L278" i="1"/>
  <c r="I278" i="1"/>
  <c r="F278" i="1"/>
  <c r="AM277" i="1"/>
  <c r="AL277" i="1"/>
  <c r="AK277" i="1"/>
  <c r="AJ277" i="1"/>
  <c r="AG277" i="1"/>
  <c r="C277" i="4" s="1"/>
  <c r="AD277" i="1"/>
  <c r="AA277" i="1"/>
  <c r="X277" i="1"/>
  <c r="U277" i="1"/>
  <c r="R277" i="1"/>
  <c r="O277" i="1"/>
  <c r="L277" i="1"/>
  <c r="I277" i="1"/>
  <c r="F277" i="1"/>
  <c r="AM276" i="1"/>
  <c r="AL276" i="1"/>
  <c r="AK276" i="1"/>
  <c r="AJ276" i="1"/>
  <c r="AG276" i="1"/>
  <c r="C276" i="4" s="1"/>
  <c r="AD276" i="1"/>
  <c r="AA276" i="1"/>
  <c r="X276" i="1"/>
  <c r="U276" i="1"/>
  <c r="R276" i="1"/>
  <c r="O276" i="1"/>
  <c r="L276" i="1"/>
  <c r="I276" i="1"/>
  <c r="F276" i="1"/>
  <c r="AM275" i="1"/>
  <c r="AL275" i="1"/>
  <c r="AK275" i="1"/>
  <c r="AJ275" i="1"/>
  <c r="AG275" i="1"/>
  <c r="C275" i="4" s="1"/>
  <c r="AD275" i="1"/>
  <c r="AA275" i="1"/>
  <c r="X275" i="1"/>
  <c r="U275" i="1"/>
  <c r="R275" i="1"/>
  <c r="O275" i="1"/>
  <c r="L275" i="1"/>
  <c r="I275" i="1"/>
  <c r="F275" i="1"/>
  <c r="AM274" i="1"/>
  <c r="AL274" i="1"/>
  <c r="AK274" i="1"/>
  <c r="AJ274" i="1"/>
  <c r="AG274" i="1"/>
  <c r="C274" i="4" s="1"/>
  <c r="AD274" i="1"/>
  <c r="AA274" i="1"/>
  <c r="X274" i="1"/>
  <c r="U274" i="1"/>
  <c r="R274" i="1"/>
  <c r="O274" i="1"/>
  <c r="L274" i="1"/>
  <c r="I274" i="1"/>
  <c r="F274" i="1"/>
  <c r="AM273" i="1"/>
  <c r="AL273" i="1"/>
  <c r="AK273" i="1"/>
  <c r="AJ273" i="1"/>
  <c r="AG273" i="1"/>
  <c r="C273" i="4" s="1"/>
  <c r="AD273" i="1"/>
  <c r="AA273" i="1"/>
  <c r="X273" i="1"/>
  <c r="U273" i="1"/>
  <c r="R273" i="1"/>
  <c r="O273" i="1"/>
  <c r="L273" i="1"/>
  <c r="I273" i="1"/>
  <c r="F273" i="1"/>
  <c r="AM272" i="1"/>
  <c r="AL272" i="1"/>
  <c r="AK272" i="1"/>
  <c r="AJ272" i="1"/>
  <c r="AG272" i="1"/>
  <c r="C272" i="4" s="1"/>
  <c r="AD272" i="1"/>
  <c r="AA272" i="1"/>
  <c r="X272" i="1"/>
  <c r="U272" i="1"/>
  <c r="R272" i="1"/>
  <c r="O272" i="1"/>
  <c r="L272" i="1"/>
  <c r="I272" i="1"/>
  <c r="F272" i="1"/>
  <c r="AM271" i="1"/>
  <c r="AL271" i="1"/>
  <c r="AK271" i="1"/>
  <c r="AJ271" i="1"/>
  <c r="AG271" i="1"/>
  <c r="C271" i="4" s="1"/>
  <c r="AD271" i="1"/>
  <c r="AA271" i="1"/>
  <c r="X271" i="1"/>
  <c r="U271" i="1"/>
  <c r="R271" i="1"/>
  <c r="O271" i="1"/>
  <c r="L271" i="1"/>
  <c r="I271" i="1"/>
  <c r="F271" i="1"/>
  <c r="AM270" i="1"/>
  <c r="AL270" i="1"/>
  <c r="AK270" i="1"/>
  <c r="AJ270" i="1"/>
  <c r="AG270" i="1"/>
  <c r="C270" i="4" s="1"/>
  <c r="AD270" i="1"/>
  <c r="AA270" i="1"/>
  <c r="X270" i="1"/>
  <c r="U270" i="1"/>
  <c r="R270" i="1"/>
  <c r="O270" i="1"/>
  <c r="L270" i="1"/>
  <c r="I270" i="1"/>
  <c r="F270" i="1"/>
  <c r="AM269" i="1"/>
  <c r="AL269" i="1"/>
  <c r="AK269" i="1"/>
  <c r="AJ269" i="1"/>
  <c r="AG269" i="1"/>
  <c r="C269" i="4" s="1"/>
  <c r="AD269" i="1"/>
  <c r="AA269" i="1"/>
  <c r="X269" i="1"/>
  <c r="U269" i="1"/>
  <c r="R269" i="1"/>
  <c r="O269" i="1"/>
  <c r="L269" i="1"/>
  <c r="I269" i="1"/>
  <c r="F269" i="1"/>
  <c r="AM268" i="1"/>
  <c r="AL268" i="1"/>
  <c r="AK268" i="1"/>
  <c r="AJ268" i="1"/>
  <c r="AG268" i="1"/>
  <c r="C268" i="4" s="1"/>
  <c r="AD268" i="1"/>
  <c r="AA268" i="1"/>
  <c r="X268" i="1"/>
  <c r="U268" i="1"/>
  <c r="R268" i="1"/>
  <c r="O268" i="1"/>
  <c r="L268" i="1"/>
  <c r="I268" i="1"/>
  <c r="F268" i="1"/>
  <c r="AM267" i="1"/>
  <c r="AL267" i="1"/>
  <c r="AK267" i="1"/>
  <c r="AJ267" i="1"/>
  <c r="AG267" i="1"/>
  <c r="C267" i="4" s="1"/>
  <c r="AD267" i="1"/>
  <c r="AA267" i="1"/>
  <c r="X267" i="1"/>
  <c r="U267" i="1"/>
  <c r="R267" i="1"/>
  <c r="O267" i="1"/>
  <c r="L267" i="1"/>
  <c r="I267" i="1"/>
  <c r="F267" i="1"/>
  <c r="AM266" i="1"/>
  <c r="AL266" i="1"/>
  <c r="AK266" i="1"/>
  <c r="AJ266" i="1"/>
  <c r="AG266" i="1"/>
  <c r="C266" i="4" s="1"/>
  <c r="AD266" i="1"/>
  <c r="AA266" i="1"/>
  <c r="X266" i="1"/>
  <c r="U266" i="1"/>
  <c r="R266" i="1"/>
  <c r="O266" i="1"/>
  <c r="L266" i="1"/>
  <c r="I266" i="1"/>
  <c r="F266" i="1"/>
  <c r="AM265" i="1"/>
  <c r="AL265" i="1"/>
  <c r="AK265" i="1"/>
  <c r="AJ265" i="1"/>
  <c r="AG265" i="1"/>
  <c r="C265" i="4" s="1"/>
  <c r="AD265" i="1"/>
  <c r="AA265" i="1"/>
  <c r="X265" i="1"/>
  <c r="U265" i="1"/>
  <c r="R265" i="1"/>
  <c r="O265" i="1"/>
  <c r="L265" i="1"/>
  <c r="I265" i="1"/>
  <c r="F265" i="1"/>
  <c r="AM264" i="1"/>
  <c r="AL264" i="1"/>
  <c r="AK264" i="1"/>
  <c r="AJ264" i="1"/>
  <c r="AG264" i="1"/>
  <c r="C264" i="4" s="1"/>
  <c r="AD264" i="1"/>
  <c r="AA264" i="1"/>
  <c r="X264" i="1"/>
  <c r="U264" i="1"/>
  <c r="R264" i="1"/>
  <c r="O264" i="1"/>
  <c r="L264" i="1"/>
  <c r="I264" i="1"/>
  <c r="F264" i="1"/>
  <c r="AM263" i="1"/>
  <c r="AL263" i="1"/>
  <c r="AK263" i="1"/>
  <c r="AJ263" i="1"/>
  <c r="AG263" i="1"/>
  <c r="C263" i="4" s="1"/>
  <c r="AD263" i="1"/>
  <c r="AA263" i="1"/>
  <c r="X263" i="1"/>
  <c r="U263" i="1"/>
  <c r="R263" i="1"/>
  <c r="O263" i="1"/>
  <c r="L263" i="1"/>
  <c r="I263" i="1"/>
  <c r="F263" i="1"/>
  <c r="AM262" i="1"/>
  <c r="AL262" i="1"/>
  <c r="AK262" i="1"/>
  <c r="AJ262" i="1"/>
  <c r="AG262" i="1"/>
  <c r="C262" i="4" s="1"/>
  <c r="AD262" i="1"/>
  <c r="AA262" i="1"/>
  <c r="X262" i="1"/>
  <c r="U262" i="1"/>
  <c r="R262" i="1"/>
  <c r="O262" i="1"/>
  <c r="L262" i="1"/>
  <c r="I262" i="1"/>
  <c r="F262" i="1"/>
  <c r="AM261" i="1"/>
  <c r="AL261" i="1"/>
  <c r="AK261" i="1"/>
  <c r="AJ261" i="1"/>
  <c r="AG261" i="1"/>
  <c r="C261" i="4" s="1"/>
  <c r="AD261" i="1"/>
  <c r="AA261" i="1"/>
  <c r="X261" i="1"/>
  <c r="U261" i="1"/>
  <c r="R261" i="1"/>
  <c r="O261" i="1"/>
  <c r="L261" i="1"/>
  <c r="I261" i="1"/>
  <c r="F261" i="1"/>
  <c r="AM260" i="1"/>
  <c r="AL260" i="1"/>
  <c r="AK260" i="1"/>
  <c r="AJ260" i="1"/>
  <c r="AG260" i="1"/>
  <c r="C260" i="4" s="1"/>
  <c r="AD260" i="1"/>
  <c r="AA260" i="1"/>
  <c r="X260" i="1"/>
  <c r="U260" i="1"/>
  <c r="R260" i="1"/>
  <c r="O260" i="1"/>
  <c r="L260" i="1"/>
  <c r="I260" i="1"/>
  <c r="F260" i="1"/>
  <c r="AM259" i="1"/>
  <c r="AL259" i="1"/>
  <c r="AK259" i="1"/>
  <c r="AJ259" i="1"/>
  <c r="AG259" i="1"/>
  <c r="C259" i="4" s="1"/>
  <c r="AD259" i="1"/>
  <c r="AA259" i="1"/>
  <c r="X259" i="1"/>
  <c r="U259" i="1"/>
  <c r="R259" i="1"/>
  <c r="O259" i="1"/>
  <c r="L259" i="1"/>
  <c r="I259" i="1"/>
  <c r="F259" i="1"/>
  <c r="AM258" i="1"/>
  <c r="AL258" i="1"/>
  <c r="AK258" i="1"/>
  <c r="AJ258" i="1"/>
  <c r="AG258" i="1"/>
  <c r="C258" i="4" s="1"/>
  <c r="AD258" i="1"/>
  <c r="AA258" i="1"/>
  <c r="X258" i="1"/>
  <c r="U258" i="1"/>
  <c r="R258" i="1"/>
  <c r="O258" i="1"/>
  <c r="L258" i="1"/>
  <c r="I258" i="1"/>
  <c r="F258" i="1"/>
  <c r="AM257" i="1"/>
  <c r="AL257" i="1"/>
  <c r="AK257" i="1"/>
  <c r="AJ257" i="1"/>
  <c r="AG257" i="1"/>
  <c r="C257" i="4" s="1"/>
  <c r="AD257" i="1"/>
  <c r="AA257" i="1"/>
  <c r="X257" i="1"/>
  <c r="U257" i="1"/>
  <c r="R257" i="1"/>
  <c r="O257" i="1"/>
  <c r="L257" i="1"/>
  <c r="I257" i="1"/>
  <c r="F257" i="1"/>
  <c r="AM256" i="1"/>
  <c r="AL256" i="1"/>
  <c r="AK256" i="1"/>
  <c r="AJ256" i="1"/>
  <c r="AG256" i="1"/>
  <c r="C256" i="4" s="1"/>
  <c r="AD256" i="1"/>
  <c r="AA256" i="1"/>
  <c r="X256" i="1"/>
  <c r="U256" i="1"/>
  <c r="R256" i="1"/>
  <c r="O256" i="1"/>
  <c r="L256" i="1"/>
  <c r="I256" i="1"/>
  <c r="F256" i="1"/>
  <c r="AM255" i="1"/>
  <c r="AL255" i="1"/>
  <c r="AK255" i="1"/>
  <c r="AJ255" i="1"/>
  <c r="AG255" i="1"/>
  <c r="C255" i="4" s="1"/>
  <c r="AD255" i="1"/>
  <c r="AA255" i="1"/>
  <c r="X255" i="1"/>
  <c r="U255" i="1"/>
  <c r="R255" i="1"/>
  <c r="O255" i="1"/>
  <c r="L255" i="1"/>
  <c r="I255" i="1"/>
  <c r="F255" i="1"/>
  <c r="AM254" i="1"/>
  <c r="AL254" i="1"/>
  <c r="AK254" i="1"/>
  <c r="AJ254" i="1"/>
  <c r="AG254" i="1"/>
  <c r="C254" i="4" s="1"/>
  <c r="AD254" i="1"/>
  <c r="AA254" i="1"/>
  <c r="X254" i="1"/>
  <c r="U254" i="1"/>
  <c r="R254" i="1"/>
  <c r="O254" i="1"/>
  <c r="L254" i="1"/>
  <c r="I254" i="1"/>
  <c r="F254" i="1"/>
  <c r="AM253" i="1"/>
  <c r="AL253" i="1"/>
  <c r="AK253" i="1"/>
  <c r="AJ253" i="1"/>
  <c r="AG253" i="1"/>
  <c r="C253" i="4" s="1"/>
  <c r="AD253" i="1"/>
  <c r="AA253" i="1"/>
  <c r="X253" i="1"/>
  <c r="U253" i="1"/>
  <c r="R253" i="1"/>
  <c r="O253" i="1"/>
  <c r="L253" i="1"/>
  <c r="I253" i="1"/>
  <c r="F253" i="1"/>
  <c r="AM252" i="1"/>
  <c r="AL252" i="1"/>
  <c r="AK252" i="1"/>
  <c r="AJ252" i="1"/>
  <c r="AG252" i="1"/>
  <c r="C252" i="4" s="1"/>
  <c r="AD252" i="1"/>
  <c r="AA252" i="1"/>
  <c r="X252" i="1"/>
  <c r="U252" i="1"/>
  <c r="R252" i="1"/>
  <c r="O252" i="1"/>
  <c r="L252" i="1"/>
  <c r="I252" i="1"/>
  <c r="F252" i="1"/>
  <c r="AM251" i="1"/>
  <c r="AL251" i="1"/>
  <c r="AK251" i="1"/>
  <c r="AJ251" i="1"/>
  <c r="AG251" i="1"/>
  <c r="C251" i="4" s="1"/>
  <c r="AD251" i="1"/>
  <c r="AA251" i="1"/>
  <c r="X251" i="1"/>
  <c r="U251" i="1"/>
  <c r="R251" i="1"/>
  <c r="O251" i="1"/>
  <c r="L251" i="1"/>
  <c r="I251" i="1"/>
  <c r="F251" i="1"/>
  <c r="AM250" i="1"/>
  <c r="AL250" i="1"/>
  <c r="AK250" i="1"/>
  <c r="AJ250" i="1"/>
  <c r="AG250" i="1"/>
  <c r="C250" i="4" s="1"/>
  <c r="AD250" i="1"/>
  <c r="AA250" i="1"/>
  <c r="X250" i="1"/>
  <c r="U250" i="1"/>
  <c r="R250" i="1"/>
  <c r="O250" i="1"/>
  <c r="L250" i="1"/>
  <c r="I250" i="1"/>
  <c r="F250" i="1"/>
  <c r="AM249" i="1"/>
  <c r="AL249" i="1"/>
  <c r="AK249" i="1"/>
  <c r="AJ249" i="1"/>
  <c r="AG249" i="1"/>
  <c r="C249" i="4" s="1"/>
  <c r="AD249" i="1"/>
  <c r="AA249" i="1"/>
  <c r="X249" i="1"/>
  <c r="U249" i="1"/>
  <c r="R249" i="1"/>
  <c r="O249" i="1"/>
  <c r="L249" i="1"/>
  <c r="I249" i="1"/>
  <c r="F249" i="1"/>
  <c r="AM248" i="1"/>
  <c r="AL248" i="1"/>
  <c r="AK248" i="1"/>
  <c r="AJ248" i="1"/>
  <c r="AG248" i="1"/>
  <c r="C248" i="4" s="1"/>
  <c r="AD248" i="1"/>
  <c r="AA248" i="1"/>
  <c r="X248" i="1"/>
  <c r="U248" i="1"/>
  <c r="R248" i="1"/>
  <c r="O248" i="1"/>
  <c r="L248" i="1"/>
  <c r="I248" i="1"/>
  <c r="F248" i="1"/>
  <c r="AM247" i="1"/>
  <c r="AL247" i="1"/>
  <c r="AK247" i="1"/>
  <c r="AJ247" i="1"/>
  <c r="AG247" i="1"/>
  <c r="C247" i="4" s="1"/>
  <c r="AD247" i="1"/>
  <c r="AA247" i="1"/>
  <c r="X247" i="1"/>
  <c r="U247" i="1"/>
  <c r="R247" i="1"/>
  <c r="O247" i="1"/>
  <c r="L247" i="1"/>
  <c r="I247" i="1"/>
  <c r="F247" i="1"/>
  <c r="AM246" i="1"/>
  <c r="AL246" i="1"/>
  <c r="AK246" i="1"/>
  <c r="AJ246" i="1"/>
  <c r="AG246" i="1"/>
  <c r="C246" i="4" s="1"/>
  <c r="AD246" i="1"/>
  <c r="AA246" i="1"/>
  <c r="X246" i="1"/>
  <c r="U246" i="1"/>
  <c r="R246" i="1"/>
  <c r="O246" i="1"/>
  <c r="L246" i="1"/>
  <c r="I246" i="1"/>
  <c r="F246" i="1"/>
  <c r="AM245" i="1"/>
  <c r="AL245" i="1"/>
  <c r="AK245" i="1"/>
  <c r="AJ245" i="1"/>
  <c r="AG245" i="1"/>
  <c r="C245" i="4" s="1"/>
  <c r="AD245" i="1"/>
  <c r="AA245" i="1"/>
  <c r="X245" i="1"/>
  <c r="U245" i="1"/>
  <c r="R245" i="1"/>
  <c r="O245" i="1"/>
  <c r="L245" i="1"/>
  <c r="I245" i="1"/>
  <c r="F245" i="1"/>
  <c r="AM244" i="1"/>
  <c r="AL244" i="1"/>
  <c r="AK244" i="1"/>
  <c r="AJ244" i="1"/>
  <c r="AG244" i="1"/>
  <c r="C244" i="4" s="1"/>
  <c r="AD244" i="1"/>
  <c r="AA244" i="1"/>
  <c r="X244" i="1"/>
  <c r="U244" i="1"/>
  <c r="R244" i="1"/>
  <c r="O244" i="1"/>
  <c r="L244" i="1"/>
  <c r="I244" i="1"/>
  <c r="F244" i="1"/>
  <c r="AM243" i="1"/>
  <c r="AL243" i="1"/>
  <c r="AK243" i="1"/>
  <c r="AJ243" i="1"/>
  <c r="AG243" i="1"/>
  <c r="C243" i="4" s="1"/>
  <c r="AD243" i="1"/>
  <c r="AA243" i="1"/>
  <c r="X243" i="1"/>
  <c r="U243" i="1"/>
  <c r="R243" i="1"/>
  <c r="O243" i="1"/>
  <c r="L243" i="1"/>
  <c r="I243" i="1"/>
  <c r="F243" i="1"/>
  <c r="AM242" i="1"/>
  <c r="AL242" i="1"/>
  <c r="AK242" i="1"/>
  <c r="AJ242" i="1"/>
  <c r="AG242" i="1"/>
  <c r="C242" i="4" s="1"/>
  <c r="AD242" i="1"/>
  <c r="AA242" i="1"/>
  <c r="X242" i="1"/>
  <c r="U242" i="1"/>
  <c r="R242" i="1"/>
  <c r="O242" i="1"/>
  <c r="L242" i="1"/>
  <c r="I242" i="1"/>
  <c r="F242" i="1"/>
  <c r="AM241" i="1"/>
  <c r="AL241" i="1"/>
  <c r="AK241" i="1"/>
  <c r="AJ241" i="1"/>
  <c r="AG241" i="1"/>
  <c r="C241" i="4" s="1"/>
  <c r="AD241" i="1"/>
  <c r="AA241" i="1"/>
  <c r="X241" i="1"/>
  <c r="U241" i="1"/>
  <c r="R241" i="1"/>
  <c r="O241" i="1"/>
  <c r="L241" i="1"/>
  <c r="I241" i="1"/>
  <c r="F241" i="1"/>
  <c r="AM240" i="1"/>
  <c r="AL240" i="1"/>
  <c r="AK240" i="1"/>
  <c r="AJ240" i="1"/>
  <c r="AG240" i="1"/>
  <c r="C240" i="4" s="1"/>
  <c r="AD240" i="1"/>
  <c r="AA240" i="1"/>
  <c r="X240" i="1"/>
  <c r="U240" i="1"/>
  <c r="R240" i="1"/>
  <c r="O240" i="1"/>
  <c r="L240" i="1"/>
  <c r="I240" i="1"/>
  <c r="F240" i="1"/>
  <c r="AM239" i="1"/>
  <c r="AL239" i="1"/>
  <c r="AK239" i="1"/>
  <c r="AJ239" i="1"/>
  <c r="AG239" i="1"/>
  <c r="C239" i="4" s="1"/>
  <c r="AD239" i="1"/>
  <c r="AA239" i="1"/>
  <c r="X239" i="1"/>
  <c r="U239" i="1"/>
  <c r="R239" i="1"/>
  <c r="O239" i="1"/>
  <c r="L239" i="1"/>
  <c r="I239" i="1"/>
  <c r="F239" i="1"/>
  <c r="AM238" i="1"/>
  <c r="AL238" i="1"/>
  <c r="AK238" i="1"/>
  <c r="AJ238" i="1"/>
  <c r="AG238" i="1"/>
  <c r="C238" i="4" s="1"/>
  <c r="AD238" i="1"/>
  <c r="AA238" i="1"/>
  <c r="X238" i="1"/>
  <c r="U238" i="1"/>
  <c r="R238" i="1"/>
  <c r="O238" i="1"/>
  <c r="L238" i="1"/>
  <c r="I238" i="1"/>
  <c r="F238" i="1"/>
  <c r="AM237" i="1"/>
  <c r="AL237" i="1"/>
  <c r="AK237" i="1"/>
  <c r="AJ237" i="1"/>
  <c r="AG237" i="1"/>
  <c r="C237" i="4" s="1"/>
  <c r="AD237" i="1"/>
  <c r="AA237" i="1"/>
  <c r="X237" i="1"/>
  <c r="U237" i="1"/>
  <c r="R237" i="1"/>
  <c r="O237" i="1"/>
  <c r="L237" i="1"/>
  <c r="I237" i="1"/>
  <c r="F237" i="1"/>
  <c r="AM236" i="1"/>
  <c r="AL236" i="1"/>
  <c r="AK236" i="1"/>
  <c r="AJ236" i="1"/>
  <c r="AG236" i="1"/>
  <c r="C236" i="4" s="1"/>
  <c r="AD236" i="1"/>
  <c r="AA236" i="1"/>
  <c r="X236" i="1"/>
  <c r="U236" i="1"/>
  <c r="R236" i="1"/>
  <c r="O236" i="1"/>
  <c r="L236" i="1"/>
  <c r="I236" i="1"/>
  <c r="F236" i="1"/>
  <c r="AM235" i="1"/>
  <c r="AL235" i="1"/>
  <c r="AK235" i="1"/>
  <c r="AJ235" i="1"/>
  <c r="AG235" i="1"/>
  <c r="C235" i="4" s="1"/>
  <c r="AD235" i="1"/>
  <c r="AA235" i="1"/>
  <c r="X235" i="1"/>
  <c r="U235" i="1"/>
  <c r="R235" i="1"/>
  <c r="O235" i="1"/>
  <c r="L235" i="1"/>
  <c r="I235" i="1"/>
  <c r="F235" i="1"/>
  <c r="AM234" i="1"/>
  <c r="AL234" i="1"/>
  <c r="AK234" i="1"/>
  <c r="AJ234" i="1"/>
  <c r="AG234" i="1"/>
  <c r="C234" i="4" s="1"/>
  <c r="AD234" i="1"/>
  <c r="AA234" i="1"/>
  <c r="X234" i="1"/>
  <c r="U234" i="1"/>
  <c r="R234" i="1"/>
  <c r="O234" i="1"/>
  <c r="L234" i="1"/>
  <c r="I234" i="1"/>
  <c r="F234" i="1"/>
  <c r="AM233" i="1"/>
  <c r="AL233" i="1"/>
  <c r="AK233" i="1"/>
  <c r="AJ233" i="1"/>
  <c r="AG233" i="1"/>
  <c r="C233" i="4" s="1"/>
  <c r="AD233" i="1"/>
  <c r="AA233" i="1"/>
  <c r="X233" i="1"/>
  <c r="U233" i="1"/>
  <c r="R233" i="1"/>
  <c r="O233" i="1"/>
  <c r="L233" i="1"/>
  <c r="I233" i="1"/>
  <c r="F233" i="1"/>
  <c r="AM232" i="1"/>
  <c r="AL232" i="1"/>
  <c r="AK232" i="1"/>
  <c r="AJ232" i="1"/>
  <c r="AG232" i="1"/>
  <c r="C232" i="4" s="1"/>
  <c r="AD232" i="1"/>
  <c r="AA232" i="1"/>
  <c r="X232" i="1"/>
  <c r="U232" i="1"/>
  <c r="R232" i="1"/>
  <c r="O232" i="1"/>
  <c r="L232" i="1"/>
  <c r="I232" i="1"/>
  <c r="F232" i="1"/>
  <c r="AM231" i="1"/>
  <c r="AL231" i="1"/>
  <c r="AK231" i="1"/>
  <c r="AJ231" i="1"/>
  <c r="AG231" i="1"/>
  <c r="C231" i="4" s="1"/>
  <c r="AD231" i="1"/>
  <c r="AA231" i="1"/>
  <c r="X231" i="1"/>
  <c r="U231" i="1"/>
  <c r="R231" i="1"/>
  <c r="O231" i="1"/>
  <c r="L231" i="1"/>
  <c r="I231" i="1"/>
  <c r="F231" i="1"/>
  <c r="AM230" i="1"/>
  <c r="AL230" i="1"/>
  <c r="AK230" i="1"/>
  <c r="AJ230" i="1"/>
  <c r="AG230" i="1"/>
  <c r="C230" i="4" s="1"/>
  <c r="AD230" i="1"/>
  <c r="AA230" i="1"/>
  <c r="X230" i="1"/>
  <c r="U230" i="1"/>
  <c r="R230" i="1"/>
  <c r="O230" i="1"/>
  <c r="L230" i="1"/>
  <c r="I230" i="1"/>
  <c r="F230" i="1"/>
  <c r="AM229" i="1"/>
  <c r="AL229" i="1"/>
  <c r="AK229" i="1"/>
  <c r="AJ229" i="1"/>
  <c r="AG229" i="1"/>
  <c r="C229" i="4" s="1"/>
  <c r="AD229" i="1"/>
  <c r="AA229" i="1"/>
  <c r="X229" i="1"/>
  <c r="U229" i="1"/>
  <c r="R229" i="1"/>
  <c r="O229" i="1"/>
  <c r="L229" i="1"/>
  <c r="I229" i="1"/>
  <c r="F229" i="1"/>
  <c r="AM228" i="1"/>
  <c r="AL228" i="1"/>
  <c r="AK228" i="1"/>
  <c r="AJ228" i="1"/>
  <c r="AG228" i="1"/>
  <c r="C228" i="4" s="1"/>
  <c r="AD228" i="1"/>
  <c r="AA228" i="1"/>
  <c r="X228" i="1"/>
  <c r="U228" i="1"/>
  <c r="R228" i="1"/>
  <c r="O228" i="1"/>
  <c r="L228" i="1"/>
  <c r="I228" i="1"/>
  <c r="F228" i="1"/>
  <c r="AM227" i="1"/>
  <c r="AL227" i="1"/>
  <c r="AK227" i="1"/>
  <c r="AJ227" i="1"/>
  <c r="AG227" i="1"/>
  <c r="C227" i="4" s="1"/>
  <c r="AD227" i="1"/>
  <c r="AA227" i="1"/>
  <c r="X227" i="1"/>
  <c r="U227" i="1"/>
  <c r="R227" i="1"/>
  <c r="O227" i="1"/>
  <c r="L227" i="1"/>
  <c r="I227" i="1"/>
  <c r="F227" i="1"/>
  <c r="AM226" i="1"/>
  <c r="AL226" i="1"/>
  <c r="AK226" i="1"/>
  <c r="AJ226" i="1"/>
  <c r="AG226" i="1"/>
  <c r="C226" i="4" s="1"/>
  <c r="AD226" i="1"/>
  <c r="AA226" i="1"/>
  <c r="X226" i="1"/>
  <c r="U226" i="1"/>
  <c r="R226" i="1"/>
  <c r="O226" i="1"/>
  <c r="L226" i="1"/>
  <c r="I226" i="1"/>
  <c r="F226" i="1"/>
  <c r="AM225" i="1"/>
  <c r="AL225" i="1"/>
  <c r="AK225" i="1"/>
  <c r="AJ225" i="1"/>
  <c r="AG225" i="1"/>
  <c r="C225" i="4" s="1"/>
  <c r="AD225" i="1"/>
  <c r="AA225" i="1"/>
  <c r="X225" i="1"/>
  <c r="U225" i="1"/>
  <c r="R225" i="1"/>
  <c r="O225" i="1"/>
  <c r="L225" i="1"/>
  <c r="I225" i="1"/>
  <c r="F225" i="1"/>
  <c r="AM224" i="1"/>
  <c r="AL224" i="1"/>
  <c r="AK224" i="1"/>
  <c r="AJ224" i="1"/>
  <c r="AG224" i="1"/>
  <c r="C224" i="4" s="1"/>
  <c r="AD224" i="1"/>
  <c r="AA224" i="1"/>
  <c r="X224" i="1"/>
  <c r="U224" i="1"/>
  <c r="R224" i="1"/>
  <c r="O224" i="1"/>
  <c r="L224" i="1"/>
  <c r="I224" i="1"/>
  <c r="F224" i="1"/>
  <c r="AM223" i="1"/>
  <c r="AL223" i="1"/>
  <c r="AK223" i="1"/>
  <c r="AJ223" i="1"/>
  <c r="AG223" i="1"/>
  <c r="C223" i="4" s="1"/>
  <c r="AD223" i="1"/>
  <c r="AA223" i="1"/>
  <c r="X223" i="1"/>
  <c r="U223" i="1"/>
  <c r="R223" i="1"/>
  <c r="O223" i="1"/>
  <c r="L223" i="1"/>
  <c r="I223" i="1"/>
  <c r="F223" i="1"/>
  <c r="AM222" i="1"/>
  <c r="AL222" i="1"/>
  <c r="AK222" i="1"/>
  <c r="AJ222" i="1"/>
  <c r="AG222" i="1"/>
  <c r="C222" i="4" s="1"/>
  <c r="AD222" i="1"/>
  <c r="AA222" i="1"/>
  <c r="X222" i="1"/>
  <c r="U222" i="1"/>
  <c r="R222" i="1"/>
  <c r="O222" i="1"/>
  <c r="L222" i="1"/>
  <c r="I222" i="1"/>
  <c r="F222" i="1"/>
  <c r="AM221" i="1"/>
  <c r="AL221" i="1"/>
  <c r="AK221" i="1"/>
  <c r="AJ221" i="1"/>
  <c r="AG221" i="1"/>
  <c r="C221" i="4" s="1"/>
  <c r="AD221" i="1"/>
  <c r="AA221" i="1"/>
  <c r="X221" i="1"/>
  <c r="U221" i="1"/>
  <c r="R221" i="1"/>
  <c r="O221" i="1"/>
  <c r="L221" i="1"/>
  <c r="I221" i="1"/>
  <c r="F221" i="1"/>
  <c r="AM220" i="1"/>
  <c r="AL220" i="1"/>
  <c r="AK220" i="1"/>
  <c r="AJ220" i="1"/>
  <c r="AG220" i="1"/>
  <c r="C220" i="4" s="1"/>
  <c r="AD220" i="1"/>
  <c r="AA220" i="1"/>
  <c r="X220" i="1"/>
  <c r="U220" i="1"/>
  <c r="R220" i="1"/>
  <c r="O220" i="1"/>
  <c r="L220" i="1"/>
  <c r="I220" i="1"/>
  <c r="F220" i="1"/>
  <c r="AM219" i="1"/>
  <c r="AL219" i="1"/>
  <c r="AK219" i="1"/>
  <c r="AJ219" i="1"/>
  <c r="AG219" i="1"/>
  <c r="C219" i="4" s="1"/>
  <c r="AD219" i="1"/>
  <c r="AA219" i="1"/>
  <c r="X219" i="1"/>
  <c r="U219" i="1"/>
  <c r="R219" i="1"/>
  <c r="O219" i="1"/>
  <c r="L219" i="1"/>
  <c r="I219" i="1"/>
  <c r="F219" i="1"/>
  <c r="AM218" i="1"/>
  <c r="AL218" i="1"/>
  <c r="AK218" i="1"/>
  <c r="AJ218" i="1"/>
  <c r="AG218" i="1"/>
  <c r="C218" i="4" s="1"/>
  <c r="AD218" i="1"/>
  <c r="AA218" i="1"/>
  <c r="X218" i="1"/>
  <c r="U218" i="1"/>
  <c r="R218" i="1"/>
  <c r="O218" i="1"/>
  <c r="L218" i="1"/>
  <c r="I218" i="1"/>
  <c r="F218" i="1"/>
  <c r="AM217" i="1"/>
  <c r="AL217" i="1"/>
  <c r="AK217" i="1"/>
  <c r="AJ217" i="1"/>
  <c r="AG217" i="1"/>
  <c r="C217" i="4" s="1"/>
  <c r="AD217" i="1"/>
  <c r="AA217" i="1"/>
  <c r="X217" i="1"/>
  <c r="U217" i="1"/>
  <c r="R217" i="1"/>
  <c r="O217" i="1"/>
  <c r="L217" i="1"/>
  <c r="I217" i="1"/>
  <c r="F217" i="1"/>
  <c r="AM216" i="1"/>
  <c r="AL216" i="1"/>
  <c r="AK216" i="1"/>
  <c r="AJ216" i="1"/>
  <c r="AG216" i="1"/>
  <c r="C216" i="4" s="1"/>
  <c r="AD216" i="1"/>
  <c r="AA216" i="1"/>
  <c r="X216" i="1"/>
  <c r="U216" i="1"/>
  <c r="R216" i="1"/>
  <c r="O216" i="1"/>
  <c r="L216" i="1"/>
  <c r="I216" i="1"/>
  <c r="F216" i="1"/>
  <c r="AM215" i="1"/>
  <c r="AL215" i="1"/>
  <c r="AK215" i="1"/>
  <c r="AJ215" i="1"/>
  <c r="AG215" i="1"/>
  <c r="C215" i="4" s="1"/>
  <c r="AD215" i="1"/>
  <c r="AA215" i="1"/>
  <c r="X215" i="1"/>
  <c r="U215" i="1"/>
  <c r="R215" i="1"/>
  <c r="O215" i="1"/>
  <c r="L215" i="1"/>
  <c r="I215" i="1"/>
  <c r="F215" i="1"/>
  <c r="AM214" i="1"/>
  <c r="AL214" i="1"/>
  <c r="AK214" i="1"/>
  <c r="AJ214" i="1"/>
  <c r="AG214" i="1"/>
  <c r="C214" i="4" s="1"/>
  <c r="AD214" i="1"/>
  <c r="AA214" i="1"/>
  <c r="X214" i="1"/>
  <c r="U214" i="1"/>
  <c r="R214" i="1"/>
  <c r="O214" i="1"/>
  <c r="L214" i="1"/>
  <c r="I214" i="1"/>
  <c r="F214" i="1"/>
  <c r="AM213" i="1"/>
  <c r="AL213" i="1"/>
  <c r="AK213" i="1"/>
  <c r="AJ213" i="1"/>
  <c r="AG213" i="1"/>
  <c r="C213" i="4" s="1"/>
  <c r="AD213" i="1"/>
  <c r="AA213" i="1"/>
  <c r="X213" i="1"/>
  <c r="U213" i="1"/>
  <c r="R213" i="1"/>
  <c r="O213" i="1"/>
  <c r="L213" i="1"/>
  <c r="I213" i="1"/>
  <c r="F213" i="1"/>
  <c r="AM212" i="1"/>
  <c r="AL212" i="1"/>
  <c r="AK212" i="1"/>
  <c r="AJ212" i="1"/>
  <c r="AG212" i="1"/>
  <c r="C212" i="4" s="1"/>
  <c r="AD212" i="1"/>
  <c r="AA212" i="1"/>
  <c r="X212" i="1"/>
  <c r="U212" i="1"/>
  <c r="R212" i="1"/>
  <c r="O212" i="1"/>
  <c r="L212" i="1"/>
  <c r="I212" i="1"/>
  <c r="F212" i="1"/>
  <c r="AM211" i="1"/>
  <c r="AL211" i="1"/>
  <c r="AK211" i="1"/>
  <c r="AJ211" i="1"/>
  <c r="AG211" i="1"/>
  <c r="C211" i="4" s="1"/>
  <c r="AD211" i="1"/>
  <c r="AA211" i="1"/>
  <c r="X211" i="1"/>
  <c r="U211" i="1"/>
  <c r="R211" i="1"/>
  <c r="O211" i="1"/>
  <c r="L211" i="1"/>
  <c r="I211" i="1"/>
  <c r="F211" i="1"/>
  <c r="AM210" i="1"/>
  <c r="AL210" i="1"/>
  <c r="AK210" i="1"/>
  <c r="AJ210" i="1"/>
  <c r="AG210" i="1"/>
  <c r="C210" i="4" s="1"/>
  <c r="AD210" i="1"/>
  <c r="AA210" i="1"/>
  <c r="X210" i="1"/>
  <c r="U210" i="1"/>
  <c r="R210" i="1"/>
  <c r="O210" i="1"/>
  <c r="L210" i="1"/>
  <c r="I210" i="1"/>
  <c r="F210" i="1"/>
  <c r="AM209" i="1"/>
  <c r="AL209" i="1"/>
  <c r="AK209" i="1"/>
  <c r="AJ209" i="1"/>
  <c r="AG209" i="1"/>
  <c r="C209" i="4" s="1"/>
  <c r="AD209" i="1"/>
  <c r="AA209" i="1"/>
  <c r="X209" i="1"/>
  <c r="U209" i="1"/>
  <c r="R209" i="1"/>
  <c r="O209" i="1"/>
  <c r="L209" i="1"/>
  <c r="I209" i="1"/>
  <c r="F209" i="1"/>
  <c r="AM208" i="1"/>
  <c r="AL208" i="1"/>
  <c r="AK208" i="1"/>
  <c r="AJ208" i="1"/>
  <c r="AG208" i="1"/>
  <c r="C208" i="4" s="1"/>
  <c r="AD208" i="1"/>
  <c r="AA208" i="1"/>
  <c r="X208" i="1"/>
  <c r="U208" i="1"/>
  <c r="R208" i="1"/>
  <c r="O208" i="1"/>
  <c r="L208" i="1"/>
  <c r="I208" i="1"/>
  <c r="F208" i="1"/>
  <c r="AM207" i="1"/>
  <c r="AL207" i="1"/>
  <c r="AK207" i="1"/>
  <c r="AJ207" i="1"/>
  <c r="AG207" i="1"/>
  <c r="C207" i="4" s="1"/>
  <c r="AD207" i="1"/>
  <c r="AA207" i="1"/>
  <c r="X207" i="1"/>
  <c r="U207" i="1"/>
  <c r="R207" i="1"/>
  <c r="O207" i="1"/>
  <c r="L207" i="1"/>
  <c r="I207" i="1"/>
  <c r="F207" i="1"/>
  <c r="AM206" i="1"/>
  <c r="AL206" i="1"/>
  <c r="AK206" i="1"/>
  <c r="AJ206" i="1"/>
  <c r="AG206" i="1"/>
  <c r="C206" i="4" s="1"/>
  <c r="AD206" i="1"/>
  <c r="AA206" i="1"/>
  <c r="X206" i="1"/>
  <c r="U206" i="1"/>
  <c r="R206" i="1"/>
  <c r="O206" i="1"/>
  <c r="L206" i="1"/>
  <c r="I206" i="1"/>
  <c r="F206" i="1"/>
  <c r="AM205" i="1"/>
  <c r="AL205" i="1"/>
  <c r="AK205" i="1"/>
  <c r="AJ205" i="1"/>
  <c r="AG205" i="1"/>
  <c r="C205" i="4" s="1"/>
  <c r="AD205" i="1"/>
  <c r="AA205" i="1"/>
  <c r="X205" i="1"/>
  <c r="U205" i="1"/>
  <c r="R205" i="1"/>
  <c r="O205" i="1"/>
  <c r="L205" i="1"/>
  <c r="I205" i="1"/>
  <c r="F205" i="1"/>
  <c r="AM204" i="1"/>
  <c r="AL204" i="1"/>
  <c r="AK204" i="1"/>
  <c r="AJ204" i="1"/>
  <c r="AG204" i="1"/>
  <c r="C204" i="4" s="1"/>
  <c r="AD204" i="1"/>
  <c r="AA204" i="1"/>
  <c r="X204" i="1"/>
  <c r="U204" i="1"/>
  <c r="R204" i="1"/>
  <c r="O204" i="1"/>
  <c r="L204" i="1"/>
  <c r="I204" i="1"/>
  <c r="F204" i="1"/>
  <c r="AM203" i="1"/>
  <c r="AL203" i="1"/>
  <c r="AK203" i="1"/>
  <c r="AJ203" i="1"/>
  <c r="AG203" i="1"/>
  <c r="C203" i="4" s="1"/>
  <c r="AD203" i="1"/>
  <c r="AA203" i="1"/>
  <c r="X203" i="1"/>
  <c r="U203" i="1"/>
  <c r="R203" i="1"/>
  <c r="O203" i="1"/>
  <c r="L203" i="1"/>
  <c r="I203" i="1"/>
  <c r="F203" i="1"/>
  <c r="AM202" i="1"/>
  <c r="AL202" i="1"/>
  <c r="AK202" i="1"/>
  <c r="AJ202" i="1"/>
  <c r="AG202" i="1"/>
  <c r="C202" i="4" s="1"/>
  <c r="AD202" i="1"/>
  <c r="AA202" i="1"/>
  <c r="X202" i="1"/>
  <c r="U202" i="1"/>
  <c r="R202" i="1"/>
  <c r="O202" i="1"/>
  <c r="L202" i="1"/>
  <c r="I202" i="1"/>
  <c r="F202" i="1"/>
  <c r="AM201" i="1"/>
  <c r="AL201" i="1"/>
  <c r="AK201" i="1"/>
  <c r="AJ201" i="1"/>
  <c r="AG201" i="1"/>
  <c r="C201" i="4" s="1"/>
  <c r="AD201" i="1"/>
  <c r="AA201" i="1"/>
  <c r="X201" i="1"/>
  <c r="U201" i="1"/>
  <c r="R201" i="1"/>
  <c r="O201" i="1"/>
  <c r="L201" i="1"/>
  <c r="I201" i="1"/>
  <c r="F201" i="1"/>
  <c r="AM200" i="1"/>
  <c r="AL200" i="1"/>
  <c r="AK200" i="1"/>
  <c r="AJ200" i="1"/>
  <c r="AG200" i="1"/>
  <c r="C200" i="4" s="1"/>
  <c r="AD200" i="1"/>
  <c r="AA200" i="1"/>
  <c r="X200" i="1"/>
  <c r="U200" i="1"/>
  <c r="R200" i="1"/>
  <c r="O200" i="1"/>
  <c r="L200" i="1"/>
  <c r="I200" i="1"/>
  <c r="F200" i="1"/>
  <c r="AM199" i="1"/>
  <c r="AL199" i="1"/>
  <c r="AK199" i="1"/>
  <c r="AJ199" i="1"/>
  <c r="AG199" i="1"/>
  <c r="C199" i="4" s="1"/>
  <c r="AD199" i="1"/>
  <c r="AA199" i="1"/>
  <c r="X199" i="1"/>
  <c r="U199" i="1"/>
  <c r="R199" i="1"/>
  <c r="O199" i="1"/>
  <c r="L199" i="1"/>
  <c r="I199" i="1"/>
  <c r="F199" i="1"/>
  <c r="AM198" i="1"/>
  <c r="AL198" i="1"/>
  <c r="AK198" i="1"/>
  <c r="AJ198" i="1"/>
  <c r="AG198" i="1"/>
  <c r="C198" i="4" s="1"/>
  <c r="AD198" i="1"/>
  <c r="AA198" i="1"/>
  <c r="X198" i="1"/>
  <c r="U198" i="1"/>
  <c r="R198" i="1"/>
  <c r="O198" i="1"/>
  <c r="L198" i="1"/>
  <c r="I198" i="1"/>
  <c r="F198" i="1"/>
  <c r="AM197" i="1"/>
  <c r="AL197" i="1"/>
  <c r="AK197" i="1"/>
  <c r="AJ197" i="1"/>
  <c r="AG197" i="1"/>
  <c r="C197" i="4" s="1"/>
  <c r="AD197" i="1"/>
  <c r="AA197" i="1"/>
  <c r="X197" i="1"/>
  <c r="U197" i="1"/>
  <c r="R197" i="1"/>
  <c r="O197" i="1"/>
  <c r="L197" i="1"/>
  <c r="I197" i="1"/>
  <c r="F197" i="1"/>
  <c r="AM196" i="1"/>
  <c r="AL196" i="1"/>
  <c r="AK196" i="1"/>
  <c r="AJ196" i="1"/>
  <c r="AG196" i="1"/>
  <c r="C196" i="4" s="1"/>
  <c r="AD196" i="1"/>
  <c r="AA196" i="1"/>
  <c r="X196" i="1"/>
  <c r="U196" i="1"/>
  <c r="R196" i="1"/>
  <c r="O196" i="1"/>
  <c r="L196" i="1"/>
  <c r="I196" i="1"/>
  <c r="F196" i="1"/>
  <c r="AM195" i="1"/>
  <c r="AL195" i="1"/>
  <c r="AK195" i="1"/>
  <c r="AJ195" i="1"/>
  <c r="AG195" i="1"/>
  <c r="C195" i="4" s="1"/>
  <c r="AD195" i="1"/>
  <c r="AA195" i="1"/>
  <c r="X195" i="1"/>
  <c r="U195" i="1"/>
  <c r="R195" i="1"/>
  <c r="O195" i="1"/>
  <c r="L195" i="1"/>
  <c r="I195" i="1"/>
  <c r="F195" i="1"/>
  <c r="AM194" i="1"/>
  <c r="AL194" i="1"/>
  <c r="AK194" i="1"/>
  <c r="AJ194" i="1"/>
  <c r="AG194" i="1"/>
  <c r="C194" i="4" s="1"/>
  <c r="AD194" i="1"/>
  <c r="AA194" i="1"/>
  <c r="X194" i="1"/>
  <c r="U194" i="1"/>
  <c r="R194" i="1"/>
  <c r="O194" i="1"/>
  <c r="L194" i="1"/>
  <c r="I194" i="1"/>
  <c r="F194" i="1"/>
  <c r="AM193" i="1"/>
  <c r="AL193" i="1"/>
  <c r="AK193" i="1"/>
  <c r="AJ193" i="1"/>
  <c r="AG193" i="1"/>
  <c r="C193" i="4" s="1"/>
  <c r="AD193" i="1"/>
  <c r="AA193" i="1"/>
  <c r="X193" i="1"/>
  <c r="U193" i="1"/>
  <c r="R193" i="1"/>
  <c r="O193" i="1"/>
  <c r="L193" i="1"/>
  <c r="I193" i="1"/>
  <c r="F193" i="1"/>
  <c r="AM192" i="1"/>
  <c r="AL192" i="1"/>
  <c r="AK192" i="1"/>
  <c r="AJ192" i="1"/>
  <c r="AG192" i="1"/>
  <c r="C192" i="4" s="1"/>
  <c r="AD192" i="1"/>
  <c r="AA192" i="1"/>
  <c r="X192" i="1"/>
  <c r="U192" i="1"/>
  <c r="R192" i="1"/>
  <c r="O192" i="1"/>
  <c r="L192" i="1"/>
  <c r="I192" i="1"/>
  <c r="F192" i="1"/>
  <c r="AM191" i="1"/>
  <c r="AL191" i="1"/>
  <c r="AK191" i="1"/>
  <c r="AJ191" i="1"/>
  <c r="AG191" i="1"/>
  <c r="C191" i="4" s="1"/>
  <c r="AD191" i="1"/>
  <c r="AA191" i="1"/>
  <c r="X191" i="1"/>
  <c r="U191" i="1"/>
  <c r="R191" i="1"/>
  <c r="O191" i="1"/>
  <c r="L191" i="1"/>
  <c r="I191" i="1"/>
  <c r="F191" i="1"/>
  <c r="AM190" i="1"/>
  <c r="AL190" i="1"/>
  <c r="AK190" i="1"/>
  <c r="AJ190" i="1"/>
  <c r="AG190" i="1"/>
  <c r="C190" i="4" s="1"/>
  <c r="AD190" i="1"/>
  <c r="AA190" i="1"/>
  <c r="X190" i="1"/>
  <c r="U190" i="1"/>
  <c r="R190" i="1"/>
  <c r="O190" i="1"/>
  <c r="L190" i="1"/>
  <c r="I190" i="1"/>
  <c r="F190" i="1"/>
  <c r="AM189" i="1"/>
  <c r="AL189" i="1"/>
  <c r="AK189" i="1"/>
  <c r="AJ189" i="1"/>
  <c r="AG189" i="1"/>
  <c r="C189" i="4" s="1"/>
  <c r="AD189" i="1"/>
  <c r="AA189" i="1"/>
  <c r="X189" i="1"/>
  <c r="U189" i="1"/>
  <c r="R189" i="1"/>
  <c r="O189" i="1"/>
  <c r="L189" i="1"/>
  <c r="I189" i="1"/>
  <c r="F189" i="1"/>
  <c r="AM188" i="1"/>
  <c r="AL188" i="1"/>
  <c r="AK188" i="1"/>
  <c r="AJ188" i="1"/>
  <c r="AG188" i="1"/>
  <c r="C188" i="4" s="1"/>
  <c r="AD188" i="1"/>
  <c r="AA188" i="1"/>
  <c r="X188" i="1"/>
  <c r="U188" i="1"/>
  <c r="R188" i="1"/>
  <c r="O188" i="1"/>
  <c r="L188" i="1"/>
  <c r="I188" i="1"/>
  <c r="F188" i="1"/>
  <c r="AM187" i="1"/>
  <c r="AL187" i="1"/>
  <c r="AK187" i="1"/>
  <c r="AJ187" i="1"/>
  <c r="AG187" i="1"/>
  <c r="C187" i="4" s="1"/>
  <c r="AD187" i="1"/>
  <c r="AA187" i="1"/>
  <c r="X187" i="1"/>
  <c r="U187" i="1"/>
  <c r="R187" i="1"/>
  <c r="O187" i="1"/>
  <c r="L187" i="1"/>
  <c r="I187" i="1"/>
  <c r="F187" i="1"/>
  <c r="AM186" i="1"/>
  <c r="AL186" i="1"/>
  <c r="AK186" i="1"/>
  <c r="AJ186" i="1"/>
  <c r="AG186" i="1"/>
  <c r="C186" i="4" s="1"/>
  <c r="AD186" i="1"/>
  <c r="AA186" i="1"/>
  <c r="X186" i="1"/>
  <c r="U186" i="1"/>
  <c r="R186" i="1"/>
  <c r="O186" i="1"/>
  <c r="L186" i="1"/>
  <c r="I186" i="1"/>
  <c r="F186" i="1"/>
  <c r="AM185" i="1"/>
  <c r="AL185" i="1"/>
  <c r="AK185" i="1"/>
  <c r="AJ185" i="1"/>
  <c r="AG185" i="1"/>
  <c r="C185" i="4" s="1"/>
  <c r="AD185" i="1"/>
  <c r="AA185" i="1"/>
  <c r="X185" i="1"/>
  <c r="U185" i="1"/>
  <c r="R185" i="1"/>
  <c r="O185" i="1"/>
  <c r="L185" i="1"/>
  <c r="I185" i="1"/>
  <c r="F185" i="1"/>
  <c r="AM184" i="1"/>
  <c r="AL184" i="1"/>
  <c r="AK184" i="1"/>
  <c r="AJ184" i="1"/>
  <c r="AG184" i="1"/>
  <c r="C184" i="4" s="1"/>
  <c r="AD184" i="1"/>
  <c r="AA184" i="1"/>
  <c r="X184" i="1"/>
  <c r="U184" i="1"/>
  <c r="R184" i="1"/>
  <c r="O184" i="1"/>
  <c r="L184" i="1"/>
  <c r="I184" i="1"/>
  <c r="F184" i="1"/>
  <c r="AM183" i="1"/>
  <c r="AL183" i="1"/>
  <c r="AK183" i="1"/>
  <c r="AJ183" i="1"/>
  <c r="AG183" i="1"/>
  <c r="C183" i="4" s="1"/>
  <c r="AD183" i="1"/>
  <c r="AA183" i="1"/>
  <c r="X183" i="1"/>
  <c r="U183" i="1"/>
  <c r="R183" i="1"/>
  <c r="O183" i="1"/>
  <c r="L183" i="1"/>
  <c r="I183" i="1"/>
  <c r="F183" i="1"/>
  <c r="AM182" i="1"/>
  <c r="AL182" i="1"/>
  <c r="AK182" i="1"/>
  <c r="AJ182" i="1"/>
  <c r="AG182" i="1"/>
  <c r="C182" i="4" s="1"/>
  <c r="AD182" i="1"/>
  <c r="AA182" i="1"/>
  <c r="X182" i="1"/>
  <c r="U182" i="1"/>
  <c r="R182" i="1"/>
  <c r="O182" i="1"/>
  <c r="L182" i="1"/>
  <c r="I182" i="1"/>
  <c r="F182" i="1"/>
  <c r="AM181" i="1"/>
  <c r="AL181" i="1"/>
  <c r="AK181" i="1"/>
  <c r="AJ181" i="1"/>
  <c r="AG181" i="1"/>
  <c r="C181" i="4" s="1"/>
  <c r="AD181" i="1"/>
  <c r="AA181" i="1"/>
  <c r="X181" i="1"/>
  <c r="U181" i="1"/>
  <c r="R181" i="1"/>
  <c r="O181" i="1"/>
  <c r="L181" i="1"/>
  <c r="I181" i="1"/>
  <c r="F181" i="1"/>
  <c r="AM180" i="1"/>
  <c r="AL180" i="1"/>
  <c r="AK180" i="1"/>
  <c r="AJ180" i="1"/>
  <c r="AG180" i="1"/>
  <c r="C180" i="4" s="1"/>
  <c r="AD180" i="1"/>
  <c r="AA180" i="1"/>
  <c r="X180" i="1"/>
  <c r="U180" i="1"/>
  <c r="R180" i="1"/>
  <c r="O180" i="1"/>
  <c r="L180" i="1"/>
  <c r="I180" i="1"/>
  <c r="F180" i="1"/>
  <c r="AM179" i="1"/>
  <c r="AL179" i="1"/>
  <c r="AK179" i="1"/>
  <c r="AJ179" i="1"/>
  <c r="AG179" i="1"/>
  <c r="C179" i="4" s="1"/>
  <c r="AD179" i="1"/>
  <c r="AA179" i="1"/>
  <c r="X179" i="1"/>
  <c r="U179" i="1"/>
  <c r="R179" i="1"/>
  <c r="O179" i="1"/>
  <c r="L179" i="1"/>
  <c r="I179" i="1"/>
  <c r="F179" i="1"/>
  <c r="AM178" i="1"/>
  <c r="AL178" i="1"/>
  <c r="AK178" i="1"/>
  <c r="AJ178" i="1"/>
  <c r="AG178" i="1"/>
  <c r="C178" i="4" s="1"/>
  <c r="AD178" i="1"/>
  <c r="AA178" i="1"/>
  <c r="X178" i="1"/>
  <c r="U178" i="1"/>
  <c r="R178" i="1"/>
  <c r="O178" i="1"/>
  <c r="L178" i="1"/>
  <c r="I178" i="1"/>
  <c r="F178" i="1"/>
  <c r="AM177" i="1"/>
  <c r="AL177" i="1"/>
  <c r="AK177" i="1"/>
  <c r="AJ177" i="1"/>
  <c r="AG177" i="1"/>
  <c r="C177" i="4" s="1"/>
  <c r="AD177" i="1"/>
  <c r="AA177" i="1"/>
  <c r="X177" i="1"/>
  <c r="U177" i="1"/>
  <c r="R177" i="1"/>
  <c r="O177" i="1"/>
  <c r="L177" i="1"/>
  <c r="I177" i="1"/>
  <c r="F177" i="1"/>
  <c r="AM176" i="1"/>
  <c r="AL176" i="1"/>
  <c r="AK176" i="1"/>
  <c r="AJ176" i="1"/>
  <c r="AG176" i="1"/>
  <c r="C176" i="4" s="1"/>
  <c r="AD176" i="1"/>
  <c r="AA176" i="1"/>
  <c r="X176" i="1"/>
  <c r="U176" i="1"/>
  <c r="R176" i="1"/>
  <c r="O176" i="1"/>
  <c r="L176" i="1"/>
  <c r="I176" i="1"/>
  <c r="F176" i="1"/>
  <c r="AM175" i="1"/>
  <c r="AL175" i="1"/>
  <c r="AK175" i="1"/>
  <c r="AJ175" i="1"/>
  <c r="AG175" i="1"/>
  <c r="C175" i="4" s="1"/>
  <c r="AD175" i="1"/>
  <c r="AA175" i="1"/>
  <c r="X175" i="1"/>
  <c r="U175" i="1"/>
  <c r="R175" i="1"/>
  <c r="O175" i="1"/>
  <c r="L175" i="1"/>
  <c r="I175" i="1"/>
  <c r="F175" i="1"/>
  <c r="AM174" i="1"/>
  <c r="AL174" i="1"/>
  <c r="AK174" i="1"/>
  <c r="AJ174" i="1"/>
  <c r="AG174" i="1"/>
  <c r="C174" i="4" s="1"/>
  <c r="AD174" i="1"/>
  <c r="AA174" i="1"/>
  <c r="X174" i="1"/>
  <c r="U174" i="1"/>
  <c r="R174" i="1"/>
  <c r="O174" i="1"/>
  <c r="L174" i="1"/>
  <c r="I174" i="1"/>
  <c r="F174" i="1"/>
  <c r="AM173" i="1"/>
  <c r="AL173" i="1"/>
  <c r="AK173" i="1"/>
  <c r="AJ173" i="1"/>
  <c r="AG173" i="1"/>
  <c r="C173" i="4" s="1"/>
  <c r="AD173" i="1"/>
  <c r="AA173" i="1"/>
  <c r="X173" i="1"/>
  <c r="U173" i="1"/>
  <c r="R173" i="1"/>
  <c r="O173" i="1"/>
  <c r="L173" i="1"/>
  <c r="I173" i="1"/>
  <c r="F173" i="1"/>
  <c r="AM172" i="1"/>
  <c r="AL172" i="1"/>
  <c r="AK172" i="1"/>
  <c r="AJ172" i="1"/>
  <c r="AG172" i="1"/>
  <c r="C172" i="4" s="1"/>
  <c r="AD172" i="1"/>
  <c r="AA172" i="1"/>
  <c r="X172" i="1"/>
  <c r="U172" i="1"/>
  <c r="R172" i="1"/>
  <c r="O172" i="1"/>
  <c r="L172" i="1"/>
  <c r="I172" i="1"/>
  <c r="F172" i="1"/>
  <c r="AM171" i="1"/>
  <c r="AL171" i="1"/>
  <c r="AK171" i="1"/>
  <c r="AJ171" i="1"/>
  <c r="AG171" i="1"/>
  <c r="C171" i="4" s="1"/>
  <c r="AD171" i="1"/>
  <c r="AA171" i="1"/>
  <c r="X171" i="1"/>
  <c r="U171" i="1"/>
  <c r="R171" i="1"/>
  <c r="O171" i="1"/>
  <c r="L171" i="1"/>
  <c r="I171" i="1"/>
  <c r="F171" i="1"/>
  <c r="AM170" i="1"/>
  <c r="AL170" i="1"/>
  <c r="AK170" i="1"/>
  <c r="AJ170" i="1"/>
  <c r="AG170" i="1"/>
  <c r="C170" i="4" s="1"/>
  <c r="AD170" i="1"/>
  <c r="AA170" i="1"/>
  <c r="X170" i="1"/>
  <c r="U170" i="1"/>
  <c r="R170" i="1"/>
  <c r="O170" i="1"/>
  <c r="L170" i="1"/>
  <c r="I170" i="1"/>
  <c r="F170" i="1"/>
  <c r="AM169" i="1"/>
  <c r="AL169" i="1"/>
  <c r="AK169" i="1"/>
  <c r="AJ169" i="1"/>
  <c r="AG169" i="1"/>
  <c r="C169" i="4" s="1"/>
  <c r="AD169" i="1"/>
  <c r="AA169" i="1"/>
  <c r="X169" i="1"/>
  <c r="U169" i="1"/>
  <c r="R169" i="1"/>
  <c r="O169" i="1"/>
  <c r="L169" i="1"/>
  <c r="I169" i="1"/>
  <c r="F169" i="1"/>
  <c r="AM168" i="1"/>
  <c r="AL168" i="1"/>
  <c r="AK168" i="1"/>
  <c r="AJ168" i="1"/>
  <c r="AG168" i="1"/>
  <c r="C168" i="4" s="1"/>
  <c r="AD168" i="1"/>
  <c r="AA168" i="1"/>
  <c r="X168" i="1"/>
  <c r="U168" i="1"/>
  <c r="R168" i="1"/>
  <c r="O168" i="1"/>
  <c r="L168" i="1"/>
  <c r="I168" i="1"/>
  <c r="F168" i="1"/>
  <c r="AM167" i="1"/>
  <c r="AL167" i="1"/>
  <c r="AK167" i="1"/>
  <c r="AJ167" i="1"/>
  <c r="AG167" i="1"/>
  <c r="C167" i="4" s="1"/>
  <c r="AD167" i="1"/>
  <c r="AA167" i="1"/>
  <c r="X167" i="1"/>
  <c r="U167" i="1"/>
  <c r="R167" i="1"/>
  <c r="O167" i="1"/>
  <c r="L167" i="1"/>
  <c r="I167" i="1"/>
  <c r="F167" i="1"/>
  <c r="AM166" i="1"/>
  <c r="AL166" i="1"/>
  <c r="AK166" i="1"/>
  <c r="AJ166" i="1"/>
  <c r="AG166" i="1"/>
  <c r="C166" i="4" s="1"/>
  <c r="AD166" i="1"/>
  <c r="AA166" i="1"/>
  <c r="X166" i="1"/>
  <c r="U166" i="1"/>
  <c r="R166" i="1"/>
  <c r="O166" i="1"/>
  <c r="L166" i="1"/>
  <c r="I166" i="1"/>
  <c r="F166" i="1"/>
  <c r="AM165" i="1"/>
  <c r="AL165" i="1"/>
  <c r="AK165" i="1"/>
  <c r="AJ165" i="1"/>
  <c r="AG165" i="1"/>
  <c r="C165" i="4" s="1"/>
  <c r="AD165" i="1"/>
  <c r="AA165" i="1"/>
  <c r="X165" i="1"/>
  <c r="U165" i="1"/>
  <c r="R165" i="1"/>
  <c r="O165" i="1"/>
  <c r="L165" i="1"/>
  <c r="I165" i="1"/>
  <c r="F165" i="1"/>
  <c r="AM164" i="1"/>
  <c r="AL164" i="1"/>
  <c r="AK164" i="1"/>
  <c r="AJ164" i="1"/>
  <c r="AG164" i="1"/>
  <c r="C164" i="4" s="1"/>
  <c r="AD164" i="1"/>
  <c r="AA164" i="1"/>
  <c r="X164" i="1"/>
  <c r="U164" i="1"/>
  <c r="R164" i="1"/>
  <c r="O164" i="1"/>
  <c r="L164" i="1"/>
  <c r="I164" i="1"/>
  <c r="F164" i="1"/>
  <c r="AM163" i="1"/>
  <c r="AL163" i="1"/>
  <c r="AK163" i="1"/>
  <c r="AJ163" i="1"/>
  <c r="AG163" i="1"/>
  <c r="C163" i="4" s="1"/>
  <c r="AD163" i="1"/>
  <c r="AA163" i="1"/>
  <c r="X163" i="1"/>
  <c r="U163" i="1"/>
  <c r="R163" i="1"/>
  <c r="O163" i="1"/>
  <c r="L163" i="1"/>
  <c r="I163" i="1"/>
  <c r="F163" i="1"/>
  <c r="AM162" i="1"/>
  <c r="AL162" i="1"/>
  <c r="AK162" i="1"/>
  <c r="AJ162" i="1"/>
  <c r="AG162" i="1"/>
  <c r="C162" i="4" s="1"/>
  <c r="AD162" i="1"/>
  <c r="AA162" i="1"/>
  <c r="X162" i="1"/>
  <c r="U162" i="1"/>
  <c r="R162" i="1"/>
  <c r="O162" i="1"/>
  <c r="L162" i="1"/>
  <c r="I162" i="1"/>
  <c r="F162" i="1"/>
  <c r="AM161" i="1"/>
  <c r="AL161" i="1"/>
  <c r="AK161" i="1"/>
  <c r="AJ161" i="1"/>
  <c r="AG161" i="1"/>
  <c r="C161" i="4" s="1"/>
  <c r="AD161" i="1"/>
  <c r="AA161" i="1"/>
  <c r="X161" i="1"/>
  <c r="U161" i="1"/>
  <c r="R161" i="1"/>
  <c r="O161" i="1"/>
  <c r="L161" i="1"/>
  <c r="I161" i="1"/>
  <c r="F161" i="1"/>
  <c r="AM160" i="1"/>
  <c r="AL160" i="1"/>
  <c r="AK160" i="1"/>
  <c r="AJ160" i="1"/>
  <c r="AG160" i="1"/>
  <c r="C160" i="4" s="1"/>
  <c r="AD160" i="1"/>
  <c r="AA160" i="1"/>
  <c r="X160" i="1"/>
  <c r="U160" i="1"/>
  <c r="R160" i="1"/>
  <c r="O160" i="1"/>
  <c r="L160" i="1"/>
  <c r="I160" i="1"/>
  <c r="F160" i="1"/>
  <c r="AM159" i="1"/>
  <c r="AL159" i="1"/>
  <c r="AK159" i="1"/>
  <c r="AJ159" i="1"/>
  <c r="AG159" i="1"/>
  <c r="C159" i="4" s="1"/>
  <c r="AD159" i="1"/>
  <c r="AA159" i="1"/>
  <c r="X159" i="1"/>
  <c r="U159" i="1"/>
  <c r="R159" i="1"/>
  <c r="O159" i="1"/>
  <c r="L159" i="1"/>
  <c r="I159" i="1"/>
  <c r="F159" i="1"/>
  <c r="AM158" i="1"/>
  <c r="AL158" i="1"/>
  <c r="AK158" i="1"/>
  <c r="AJ158" i="1"/>
  <c r="AG158" i="1"/>
  <c r="C158" i="4" s="1"/>
  <c r="AD158" i="1"/>
  <c r="AA158" i="1"/>
  <c r="X158" i="1"/>
  <c r="U158" i="1"/>
  <c r="R158" i="1"/>
  <c r="O158" i="1"/>
  <c r="L158" i="1"/>
  <c r="I158" i="1"/>
  <c r="F158" i="1"/>
  <c r="AM157" i="1"/>
  <c r="AL157" i="1"/>
  <c r="AK157" i="1"/>
  <c r="AJ157" i="1"/>
  <c r="AG157" i="1"/>
  <c r="C157" i="4" s="1"/>
  <c r="AD157" i="1"/>
  <c r="AA157" i="1"/>
  <c r="X157" i="1"/>
  <c r="U157" i="1"/>
  <c r="R157" i="1"/>
  <c r="O157" i="1"/>
  <c r="L157" i="1"/>
  <c r="I157" i="1"/>
  <c r="F157" i="1"/>
  <c r="AM156" i="1"/>
  <c r="AL156" i="1"/>
  <c r="AK156" i="1"/>
  <c r="AJ156" i="1"/>
  <c r="AG156" i="1"/>
  <c r="C156" i="4" s="1"/>
  <c r="AD156" i="1"/>
  <c r="AA156" i="1"/>
  <c r="X156" i="1"/>
  <c r="U156" i="1"/>
  <c r="R156" i="1"/>
  <c r="O156" i="1"/>
  <c r="L156" i="1"/>
  <c r="I156" i="1"/>
  <c r="F156" i="1"/>
  <c r="AM155" i="1"/>
  <c r="AL155" i="1"/>
  <c r="AK155" i="1"/>
  <c r="AJ155" i="1"/>
  <c r="AG155" i="1"/>
  <c r="C155" i="4" s="1"/>
  <c r="AD155" i="1"/>
  <c r="AA155" i="1"/>
  <c r="X155" i="1"/>
  <c r="U155" i="1"/>
  <c r="R155" i="1"/>
  <c r="O155" i="1"/>
  <c r="L155" i="1"/>
  <c r="I155" i="1"/>
  <c r="F155" i="1"/>
  <c r="AM154" i="1"/>
  <c r="AL154" i="1"/>
  <c r="AK154" i="1"/>
  <c r="AJ154" i="1"/>
  <c r="AG154" i="1"/>
  <c r="C154" i="4" s="1"/>
  <c r="AD154" i="1"/>
  <c r="AA154" i="1"/>
  <c r="X154" i="1"/>
  <c r="U154" i="1"/>
  <c r="R154" i="1"/>
  <c r="O154" i="1"/>
  <c r="L154" i="1"/>
  <c r="I154" i="1"/>
  <c r="F154" i="1"/>
  <c r="AM153" i="1"/>
  <c r="AL153" i="1"/>
  <c r="AK153" i="1"/>
  <c r="AJ153" i="1"/>
  <c r="AG153" i="1"/>
  <c r="C153" i="4" s="1"/>
  <c r="AD153" i="1"/>
  <c r="AA153" i="1"/>
  <c r="X153" i="1"/>
  <c r="U153" i="1"/>
  <c r="R153" i="1"/>
  <c r="O153" i="1"/>
  <c r="L153" i="1"/>
  <c r="I153" i="1"/>
  <c r="F153" i="1"/>
  <c r="AM152" i="1"/>
  <c r="AL152" i="1"/>
  <c r="AK152" i="1"/>
  <c r="AJ152" i="1"/>
  <c r="AG152" i="1"/>
  <c r="C152" i="4" s="1"/>
  <c r="AD152" i="1"/>
  <c r="AA152" i="1"/>
  <c r="X152" i="1"/>
  <c r="U152" i="1"/>
  <c r="R152" i="1"/>
  <c r="O152" i="1"/>
  <c r="L152" i="1"/>
  <c r="I152" i="1"/>
  <c r="F152" i="1"/>
  <c r="AM151" i="1"/>
  <c r="AL151" i="1"/>
  <c r="AK151" i="1"/>
  <c r="AJ151" i="1"/>
  <c r="AG151" i="1"/>
  <c r="C151" i="4" s="1"/>
  <c r="AD151" i="1"/>
  <c r="AA151" i="1"/>
  <c r="X151" i="1"/>
  <c r="U151" i="1"/>
  <c r="R151" i="1"/>
  <c r="O151" i="1"/>
  <c r="L151" i="1"/>
  <c r="I151" i="1"/>
  <c r="F151" i="1"/>
  <c r="AM150" i="1"/>
  <c r="AL150" i="1"/>
  <c r="AK150" i="1"/>
  <c r="AJ150" i="1"/>
  <c r="AG150" i="1"/>
  <c r="C150" i="4" s="1"/>
  <c r="AD150" i="1"/>
  <c r="AA150" i="1"/>
  <c r="X150" i="1"/>
  <c r="U150" i="1"/>
  <c r="R150" i="1"/>
  <c r="O150" i="1"/>
  <c r="L150" i="1"/>
  <c r="I150" i="1"/>
  <c r="F150" i="1"/>
  <c r="AM149" i="1"/>
  <c r="AL149" i="1"/>
  <c r="AK149" i="1"/>
  <c r="AJ149" i="1"/>
  <c r="AG149" i="1"/>
  <c r="C149" i="4" s="1"/>
  <c r="AD149" i="1"/>
  <c r="AA149" i="1"/>
  <c r="X149" i="1"/>
  <c r="U149" i="1"/>
  <c r="R149" i="1"/>
  <c r="O149" i="1"/>
  <c r="L149" i="1"/>
  <c r="I149" i="1"/>
  <c r="F149" i="1"/>
  <c r="AM148" i="1"/>
  <c r="AL148" i="1"/>
  <c r="AK148" i="1"/>
  <c r="AJ148" i="1"/>
  <c r="AG148" i="1"/>
  <c r="C148" i="4" s="1"/>
  <c r="AD148" i="1"/>
  <c r="AA148" i="1"/>
  <c r="X148" i="1"/>
  <c r="U148" i="1"/>
  <c r="R148" i="1"/>
  <c r="O148" i="1"/>
  <c r="L148" i="1"/>
  <c r="I148" i="1"/>
  <c r="F148" i="1"/>
  <c r="AM147" i="1"/>
  <c r="AL147" i="1"/>
  <c r="AK147" i="1"/>
  <c r="AJ147" i="1"/>
  <c r="AG147" i="1"/>
  <c r="C147" i="4" s="1"/>
  <c r="AD147" i="1"/>
  <c r="AA147" i="1"/>
  <c r="X147" i="1"/>
  <c r="U147" i="1"/>
  <c r="R147" i="1"/>
  <c r="O147" i="1"/>
  <c r="L147" i="1"/>
  <c r="I147" i="1"/>
  <c r="F147" i="1"/>
  <c r="AM146" i="1"/>
  <c r="AL146" i="1"/>
  <c r="AK146" i="1"/>
  <c r="AJ146" i="1"/>
  <c r="AG146" i="1"/>
  <c r="C146" i="4" s="1"/>
  <c r="AD146" i="1"/>
  <c r="AA146" i="1"/>
  <c r="X146" i="1"/>
  <c r="U146" i="1"/>
  <c r="R146" i="1"/>
  <c r="O146" i="1"/>
  <c r="L146" i="1"/>
  <c r="I146" i="1"/>
  <c r="F146" i="1"/>
  <c r="AM145" i="1"/>
  <c r="AL145" i="1"/>
  <c r="AK145" i="1"/>
  <c r="AJ145" i="1"/>
  <c r="AG145" i="1"/>
  <c r="C145" i="4" s="1"/>
  <c r="AD145" i="1"/>
  <c r="AA145" i="1"/>
  <c r="X145" i="1"/>
  <c r="U145" i="1"/>
  <c r="R145" i="1"/>
  <c r="O145" i="1"/>
  <c r="L145" i="1"/>
  <c r="I145" i="1"/>
  <c r="F145" i="1"/>
  <c r="AM144" i="1"/>
  <c r="AL144" i="1"/>
  <c r="AK144" i="1"/>
  <c r="AJ144" i="1"/>
  <c r="AG144" i="1"/>
  <c r="C144" i="4" s="1"/>
  <c r="AD144" i="1"/>
  <c r="AA144" i="1"/>
  <c r="X144" i="1"/>
  <c r="U144" i="1"/>
  <c r="R144" i="1"/>
  <c r="O144" i="1"/>
  <c r="L144" i="1"/>
  <c r="I144" i="1"/>
  <c r="F144" i="1"/>
  <c r="AM143" i="1"/>
  <c r="AL143" i="1"/>
  <c r="AK143" i="1"/>
  <c r="AJ143" i="1"/>
  <c r="AG143" i="1"/>
  <c r="C143" i="4" s="1"/>
  <c r="AD143" i="1"/>
  <c r="AA143" i="1"/>
  <c r="X143" i="1"/>
  <c r="U143" i="1"/>
  <c r="R143" i="1"/>
  <c r="O143" i="1"/>
  <c r="L143" i="1"/>
  <c r="I143" i="1"/>
  <c r="F143" i="1"/>
  <c r="AM142" i="1"/>
  <c r="AL142" i="1"/>
  <c r="AK142" i="1"/>
  <c r="AJ142" i="1"/>
  <c r="AG142" i="1"/>
  <c r="C142" i="4" s="1"/>
  <c r="AD142" i="1"/>
  <c r="AA142" i="1"/>
  <c r="X142" i="1"/>
  <c r="U142" i="1"/>
  <c r="R142" i="1"/>
  <c r="O142" i="1"/>
  <c r="L142" i="1"/>
  <c r="I142" i="1"/>
  <c r="F142" i="1"/>
  <c r="AM141" i="1"/>
  <c r="AL141" i="1"/>
  <c r="AK141" i="1"/>
  <c r="AJ141" i="1"/>
  <c r="AG141" i="1"/>
  <c r="C141" i="4" s="1"/>
  <c r="AD141" i="1"/>
  <c r="AA141" i="1"/>
  <c r="X141" i="1"/>
  <c r="U141" i="1"/>
  <c r="R141" i="1"/>
  <c r="O141" i="1"/>
  <c r="L141" i="1"/>
  <c r="I141" i="1"/>
  <c r="F141" i="1"/>
  <c r="AM140" i="1"/>
  <c r="AL140" i="1"/>
  <c r="AK140" i="1"/>
  <c r="AJ140" i="1"/>
  <c r="AG140" i="1"/>
  <c r="C140" i="4" s="1"/>
  <c r="AD140" i="1"/>
  <c r="AA140" i="1"/>
  <c r="X140" i="1"/>
  <c r="U140" i="1"/>
  <c r="R140" i="1"/>
  <c r="O140" i="1"/>
  <c r="L140" i="1"/>
  <c r="I140" i="1"/>
  <c r="F140" i="1"/>
  <c r="AM139" i="1"/>
  <c r="AL139" i="1"/>
  <c r="AK139" i="1"/>
  <c r="AJ139" i="1"/>
  <c r="AG139" i="1"/>
  <c r="C139" i="4" s="1"/>
  <c r="AD139" i="1"/>
  <c r="AA139" i="1"/>
  <c r="X139" i="1"/>
  <c r="U139" i="1"/>
  <c r="R139" i="1"/>
  <c r="O139" i="1"/>
  <c r="L139" i="1"/>
  <c r="I139" i="1"/>
  <c r="F139" i="1"/>
  <c r="AM138" i="1"/>
  <c r="AL138" i="1"/>
  <c r="AK138" i="1"/>
  <c r="AJ138" i="1"/>
  <c r="AG138" i="1"/>
  <c r="C138" i="4" s="1"/>
  <c r="AD138" i="1"/>
  <c r="AA138" i="1"/>
  <c r="X138" i="1"/>
  <c r="U138" i="1"/>
  <c r="R138" i="1"/>
  <c r="O138" i="1"/>
  <c r="L138" i="1"/>
  <c r="I138" i="1"/>
  <c r="F138" i="1"/>
  <c r="AM137" i="1"/>
  <c r="AL137" i="1"/>
  <c r="AK137" i="1"/>
  <c r="AJ137" i="1"/>
  <c r="AG137" i="1"/>
  <c r="C137" i="4" s="1"/>
  <c r="AD137" i="1"/>
  <c r="AA137" i="1"/>
  <c r="X137" i="1"/>
  <c r="U137" i="1"/>
  <c r="R137" i="1"/>
  <c r="O137" i="1"/>
  <c r="L137" i="1"/>
  <c r="I137" i="1"/>
  <c r="F137" i="1"/>
  <c r="AM136" i="1"/>
  <c r="AL136" i="1"/>
  <c r="AK136" i="1"/>
  <c r="AJ136" i="1"/>
  <c r="AG136" i="1"/>
  <c r="C136" i="4" s="1"/>
  <c r="AD136" i="1"/>
  <c r="AA136" i="1"/>
  <c r="X136" i="1"/>
  <c r="U136" i="1"/>
  <c r="R136" i="1"/>
  <c r="O136" i="1"/>
  <c r="L136" i="1"/>
  <c r="I136" i="1"/>
  <c r="F136" i="1"/>
  <c r="AM135" i="1"/>
  <c r="AL135" i="1"/>
  <c r="AK135" i="1"/>
  <c r="AJ135" i="1"/>
  <c r="AG135" i="1"/>
  <c r="C135" i="4" s="1"/>
  <c r="AD135" i="1"/>
  <c r="AA135" i="1"/>
  <c r="X135" i="1"/>
  <c r="U135" i="1"/>
  <c r="R135" i="1"/>
  <c r="O135" i="1"/>
  <c r="L135" i="1"/>
  <c r="I135" i="1"/>
  <c r="F135" i="1"/>
  <c r="AM134" i="1"/>
  <c r="AL134" i="1"/>
  <c r="AK134" i="1"/>
  <c r="AJ134" i="1"/>
  <c r="AG134" i="1"/>
  <c r="C134" i="4" s="1"/>
  <c r="AD134" i="1"/>
  <c r="AA134" i="1"/>
  <c r="X134" i="1"/>
  <c r="U134" i="1"/>
  <c r="R134" i="1"/>
  <c r="O134" i="1"/>
  <c r="L134" i="1"/>
  <c r="I134" i="1"/>
  <c r="F134" i="1"/>
  <c r="AM133" i="1"/>
  <c r="AL133" i="1"/>
  <c r="AK133" i="1"/>
  <c r="AJ133" i="1"/>
  <c r="AG133" i="1"/>
  <c r="C133" i="4" s="1"/>
  <c r="AD133" i="1"/>
  <c r="AA133" i="1"/>
  <c r="X133" i="1"/>
  <c r="U133" i="1"/>
  <c r="R133" i="1"/>
  <c r="O133" i="1"/>
  <c r="L133" i="1"/>
  <c r="I133" i="1"/>
  <c r="F133" i="1"/>
  <c r="AM132" i="1"/>
  <c r="AL132" i="1"/>
  <c r="AK132" i="1"/>
  <c r="AJ132" i="1"/>
  <c r="AG132" i="1"/>
  <c r="C132" i="4" s="1"/>
  <c r="AD132" i="1"/>
  <c r="AA132" i="1"/>
  <c r="X132" i="1"/>
  <c r="U132" i="1"/>
  <c r="R132" i="1"/>
  <c r="O132" i="1"/>
  <c r="L132" i="1"/>
  <c r="I132" i="1"/>
  <c r="F132" i="1"/>
  <c r="AM131" i="1"/>
  <c r="AL131" i="1"/>
  <c r="AK131" i="1"/>
  <c r="AJ131" i="1"/>
  <c r="AG131" i="1"/>
  <c r="C131" i="4" s="1"/>
  <c r="AD131" i="1"/>
  <c r="AA131" i="1"/>
  <c r="X131" i="1"/>
  <c r="U131" i="1"/>
  <c r="R131" i="1"/>
  <c r="O131" i="1"/>
  <c r="L131" i="1"/>
  <c r="I131" i="1"/>
  <c r="F131" i="1"/>
  <c r="AM130" i="1"/>
  <c r="AL130" i="1"/>
  <c r="AK130" i="1"/>
  <c r="AJ130" i="1"/>
  <c r="AG130" i="1"/>
  <c r="C130" i="4" s="1"/>
  <c r="AD130" i="1"/>
  <c r="AA130" i="1"/>
  <c r="X130" i="1"/>
  <c r="U130" i="1"/>
  <c r="R130" i="1"/>
  <c r="O130" i="1"/>
  <c r="L130" i="1"/>
  <c r="I130" i="1"/>
  <c r="F130" i="1"/>
  <c r="AM129" i="1"/>
  <c r="AL129" i="1"/>
  <c r="AK129" i="1"/>
  <c r="AJ129" i="1"/>
  <c r="AG129" i="1"/>
  <c r="C129" i="4" s="1"/>
  <c r="AD129" i="1"/>
  <c r="AA129" i="1"/>
  <c r="X129" i="1"/>
  <c r="U129" i="1"/>
  <c r="R129" i="1"/>
  <c r="O129" i="1"/>
  <c r="L129" i="1"/>
  <c r="I129" i="1"/>
  <c r="F129" i="1"/>
  <c r="AM128" i="1"/>
  <c r="AL128" i="1"/>
  <c r="AK128" i="1"/>
  <c r="AJ128" i="1"/>
  <c r="AG128" i="1"/>
  <c r="C128" i="4" s="1"/>
  <c r="AD128" i="1"/>
  <c r="AA128" i="1"/>
  <c r="X128" i="1"/>
  <c r="U128" i="1"/>
  <c r="R128" i="1"/>
  <c r="O128" i="1"/>
  <c r="L128" i="1"/>
  <c r="I128" i="1"/>
  <c r="F128" i="1"/>
  <c r="AM127" i="1"/>
  <c r="AL127" i="1"/>
  <c r="AK127" i="1"/>
  <c r="AJ127" i="1"/>
  <c r="AG127" i="1"/>
  <c r="C127" i="4" s="1"/>
  <c r="AD127" i="1"/>
  <c r="AA127" i="1"/>
  <c r="X127" i="1"/>
  <c r="U127" i="1"/>
  <c r="R127" i="1"/>
  <c r="O127" i="1"/>
  <c r="L127" i="1"/>
  <c r="I127" i="1"/>
  <c r="F127" i="1"/>
  <c r="AM126" i="1"/>
  <c r="AL126" i="1"/>
  <c r="AK126" i="1"/>
  <c r="AJ126" i="1"/>
  <c r="AG126" i="1"/>
  <c r="C126" i="4" s="1"/>
  <c r="AD126" i="1"/>
  <c r="AA126" i="1"/>
  <c r="X126" i="1"/>
  <c r="U126" i="1"/>
  <c r="R126" i="1"/>
  <c r="O126" i="1"/>
  <c r="L126" i="1"/>
  <c r="I126" i="1"/>
  <c r="F126" i="1"/>
  <c r="AM125" i="1"/>
  <c r="AL125" i="1"/>
  <c r="AK125" i="1"/>
  <c r="AJ125" i="1"/>
  <c r="AG125" i="1"/>
  <c r="C125" i="4" s="1"/>
  <c r="AD125" i="1"/>
  <c r="AA125" i="1"/>
  <c r="X125" i="1"/>
  <c r="U125" i="1"/>
  <c r="R125" i="1"/>
  <c r="O125" i="1"/>
  <c r="L125" i="1"/>
  <c r="I125" i="1"/>
  <c r="F125" i="1"/>
  <c r="AM124" i="1"/>
  <c r="AL124" i="1"/>
  <c r="AK124" i="1"/>
  <c r="AJ124" i="1"/>
  <c r="AG124" i="1"/>
  <c r="C124" i="4" s="1"/>
  <c r="AD124" i="1"/>
  <c r="AA124" i="1"/>
  <c r="X124" i="1"/>
  <c r="U124" i="1"/>
  <c r="R124" i="1"/>
  <c r="O124" i="1"/>
  <c r="L124" i="1"/>
  <c r="I124" i="1"/>
  <c r="F124" i="1"/>
  <c r="AM123" i="1"/>
  <c r="AL123" i="1"/>
  <c r="AK123" i="1"/>
  <c r="AJ123" i="1"/>
  <c r="AG123" i="1"/>
  <c r="C123" i="4" s="1"/>
  <c r="AD123" i="1"/>
  <c r="AA123" i="1"/>
  <c r="X123" i="1"/>
  <c r="U123" i="1"/>
  <c r="R123" i="1"/>
  <c r="O123" i="1"/>
  <c r="L123" i="1"/>
  <c r="I123" i="1"/>
  <c r="F123" i="1"/>
  <c r="AM122" i="1"/>
  <c r="AL122" i="1"/>
  <c r="AK122" i="1"/>
  <c r="AJ122" i="1"/>
  <c r="AG122" i="1"/>
  <c r="C122" i="4" s="1"/>
  <c r="AD122" i="1"/>
  <c r="AA122" i="1"/>
  <c r="X122" i="1"/>
  <c r="U122" i="1"/>
  <c r="R122" i="1"/>
  <c r="O122" i="1"/>
  <c r="L122" i="1"/>
  <c r="I122" i="1"/>
  <c r="F122" i="1"/>
  <c r="AM121" i="1"/>
  <c r="AL121" i="1"/>
  <c r="AK121" i="1"/>
  <c r="AJ121" i="1"/>
  <c r="AG121" i="1"/>
  <c r="C121" i="4" s="1"/>
  <c r="AD121" i="1"/>
  <c r="AA121" i="1"/>
  <c r="X121" i="1"/>
  <c r="U121" i="1"/>
  <c r="R121" i="1"/>
  <c r="O121" i="1"/>
  <c r="L121" i="1"/>
  <c r="I121" i="1"/>
  <c r="F121" i="1"/>
  <c r="AM120" i="1"/>
  <c r="AL120" i="1"/>
  <c r="AK120" i="1"/>
  <c r="AJ120" i="1"/>
  <c r="AG120" i="1"/>
  <c r="C120" i="4" s="1"/>
  <c r="AD120" i="1"/>
  <c r="AA120" i="1"/>
  <c r="X120" i="1"/>
  <c r="U120" i="1"/>
  <c r="R120" i="1"/>
  <c r="O120" i="1"/>
  <c r="L120" i="1"/>
  <c r="I120" i="1"/>
  <c r="F120" i="1"/>
  <c r="AM119" i="1"/>
  <c r="AL119" i="1"/>
  <c r="AK119" i="1"/>
  <c r="AJ119" i="1"/>
  <c r="AG119" i="1"/>
  <c r="C119" i="4" s="1"/>
  <c r="AD119" i="1"/>
  <c r="AA119" i="1"/>
  <c r="X119" i="1"/>
  <c r="U119" i="1"/>
  <c r="R119" i="1"/>
  <c r="O119" i="1"/>
  <c r="L119" i="1"/>
  <c r="I119" i="1"/>
  <c r="F119" i="1"/>
  <c r="AM118" i="1"/>
  <c r="AL118" i="1"/>
  <c r="AK118" i="1"/>
  <c r="AJ118" i="1"/>
  <c r="AG118" i="1"/>
  <c r="C118" i="4" s="1"/>
  <c r="AD118" i="1"/>
  <c r="AA118" i="1"/>
  <c r="X118" i="1"/>
  <c r="U118" i="1"/>
  <c r="R118" i="1"/>
  <c r="O118" i="1"/>
  <c r="L118" i="1"/>
  <c r="I118" i="1"/>
  <c r="F118" i="1"/>
  <c r="AM117" i="1"/>
  <c r="AL117" i="1"/>
  <c r="AK117" i="1"/>
  <c r="AJ117" i="1"/>
  <c r="AG117" i="1"/>
  <c r="C117" i="4" s="1"/>
  <c r="AD117" i="1"/>
  <c r="AA117" i="1"/>
  <c r="X117" i="1"/>
  <c r="U117" i="1"/>
  <c r="R117" i="1"/>
  <c r="O117" i="1"/>
  <c r="L117" i="1"/>
  <c r="I117" i="1"/>
  <c r="F117" i="1"/>
  <c r="AM116" i="1"/>
  <c r="AL116" i="1"/>
  <c r="AK116" i="1"/>
  <c r="AJ116" i="1"/>
  <c r="AG116" i="1"/>
  <c r="C116" i="4" s="1"/>
  <c r="AD116" i="1"/>
  <c r="AA116" i="1"/>
  <c r="X116" i="1"/>
  <c r="U116" i="1"/>
  <c r="R116" i="1"/>
  <c r="O116" i="1"/>
  <c r="L116" i="1"/>
  <c r="I116" i="1"/>
  <c r="F116" i="1"/>
  <c r="AM115" i="1"/>
  <c r="AL115" i="1"/>
  <c r="AK115" i="1"/>
  <c r="AJ115" i="1"/>
  <c r="AG115" i="1"/>
  <c r="C115" i="4" s="1"/>
  <c r="AD115" i="1"/>
  <c r="AA115" i="1"/>
  <c r="X115" i="1"/>
  <c r="U115" i="1"/>
  <c r="R115" i="1"/>
  <c r="O115" i="1"/>
  <c r="L115" i="1"/>
  <c r="I115" i="1"/>
  <c r="F115" i="1"/>
  <c r="AM114" i="1"/>
  <c r="AL114" i="1"/>
  <c r="AK114" i="1"/>
  <c r="AJ114" i="1"/>
  <c r="AG114" i="1"/>
  <c r="C114" i="4" s="1"/>
  <c r="AD114" i="1"/>
  <c r="AA114" i="1"/>
  <c r="X114" i="1"/>
  <c r="U114" i="1"/>
  <c r="R114" i="1"/>
  <c r="O114" i="1"/>
  <c r="L114" i="1"/>
  <c r="I114" i="1"/>
  <c r="F114" i="1"/>
  <c r="AM113" i="1"/>
  <c r="AL113" i="1"/>
  <c r="AK113" i="1"/>
  <c r="AJ113" i="1"/>
  <c r="AG113" i="1"/>
  <c r="C113" i="4" s="1"/>
  <c r="AD113" i="1"/>
  <c r="AA113" i="1"/>
  <c r="X113" i="1"/>
  <c r="U113" i="1"/>
  <c r="R113" i="1"/>
  <c r="O113" i="1"/>
  <c r="L113" i="1"/>
  <c r="I113" i="1"/>
  <c r="F113" i="1"/>
  <c r="AM112" i="1"/>
  <c r="AL112" i="1"/>
  <c r="AK112" i="1"/>
  <c r="AJ112" i="1"/>
  <c r="AG112" i="1"/>
  <c r="C112" i="4" s="1"/>
  <c r="AD112" i="1"/>
  <c r="AA112" i="1"/>
  <c r="X112" i="1"/>
  <c r="U112" i="1"/>
  <c r="R112" i="1"/>
  <c r="O112" i="1"/>
  <c r="L112" i="1"/>
  <c r="I112" i="1"/>
  <c r="F112" i="1"/>
  <c r="AM111" i="1"/>
  <c r="AL111" i="1"/>
  <c r="AK111" i="1"/>
  <c r="AJ111" i="1"/>
  <c r="AG111" i="1"/>
  <c r="C111" i="4" s="1"/>
  <c r="AD111" i="1"/>
  <c r="AA111" i="1"/>
  <c r="X111" i="1"/>
  <c r="U111" i="1"/>
  <c r="R111" i="1"/>
  <c r="O111" i="1"/>
  <c r="L111" i="1"/>
  <c r="I111" i="1"/>
  <c r="F111" i="1"/>
  <c r="AM110" i="1"/>
  <c r="AL110" i="1"/>
  <c r="AK110" i="1"/>
  <c r="AJ110" i="1"/>
  <c r="AG110" i="1"/>
  <c r="C110" i="4" s="1"/>
  <c r="AD110" i="1"/>
  <c r="AA110" i="1"/>
  <c r="X110" i="1"/>
  <c r="U110" i="1"/>
  <c r="R110" i="1"/>
  <c r="O110" i="1"/>
  <c r="L110" i="1"/>
  <c r="I110" i="1"/>
  <c r="F110" i="1"/>
  <c r="AM109" i="1"/>
  <c r="AL109" i="1"/>
  <c r="AK109" i="1"/>
  <c r="AJ109" i="1"/>
  <c r="AG109" i="1"/>
  <c r="C109" i="4" s="1"/>
  <c r="AD109" i="1"/>
  <c r="AA109" i="1"/>
  <c r="X109" i="1"/>
  <c r="U109" i="1"/>
  <c r="R109" i="1"/>
  <c r="O109" i="1"/>
  <c r="L109" i="1"/>
  <c r="I109" i="1"/>
  <c r="F109" i="1"/>
  <c r="AM108" i="1"/>
  <c r="AL108" i="1"/>
  <c r="AK108" i="1"/>
  <c r="AJ108" i="1"/>
  <c r="AG108" i="1"/>
  <c r="C108" i="4" s="1"/>
  <c r="AD108" i="1"/>
  <c r="AA108" i="1"/>
  <c r="X108" i="1"/>
  <c r="U108" i="1"/>
  <c r="R108" i="1"/>
  <c r="O108" i="1"/>
  <c r="L108" i="1"/>
  <c r="I108" i="1"/>
  <c r="F108" i="1"/>
  <c r="AM107" i="1"/>
  <c r="AL107" i="1"/>
  <c r="AK107" i="1"/>
  <c r="AJ107" i="1"/>
  <c r="AG107" i="1"/>
  <c r="C107" i="4" s="1"/>
  <c r="AD107" i="1"/>
  <c r="AA107" i="1"/>
  <c r="X107" i="1"/>
  <c r="U107" i="1"/>
  <c r="R107" i="1"/>
  <c r="O107" i="1"/>
  <c r="L107" i="1"/>
  <c r="I107" i="1"/>
  <c r="F107" i="1"/>
  <c r="AM106" i="1"/>
  <c r="AL106" i="1"/>
  <c r="AK106" i="1"/>
  <c r="AJ106" i="1"/>
  <c r="AG106" i="1"/>
  <c r="C106" i="4" s="1"/>
  <c r="AD106" i="1"/>
  <c r="AA106" i="1"/>
  <c r="X106" i="1"/>
  <c r="U106" i="1"/>
  <c r="R106" i="1"/>
  <c r="O106" i="1"/>
  <c r="L106" i="1"/>
  <c r="I106" i="1"/>
  <c r="F106" i="1"/>
  <c r="AM105" i="1"/>
  <c r="AL105" i="1"/>
  <c r="AK105" i="1"/>
  <c r="AJ105" i="1"/>
  <c r="AG105" i="1"/>
  <c r="C105" i="4" s="1"/>
  <c r="AD105" i="1"/>
  <c r="AA105" i="1"/>
  <c r="X105" i="1"/>
  <c r="U105" i="1"/>
  <c r="R105" i="1"/>
  <c r="O105" i="1"/>
  <c r="L105" i="1"/>
  <c r="I105" i="1"/>
  <c r="F105" i="1"/>
  <c r="AM104" i="1"/>
  <c r="AL104" i="1"/>
  <c r="AK104" i="1"/>
  <c r="AJ104" i="1"/>
  <c r="AG104" i="1"/>
  <c r="C104" i="4" s="1"/>
  <c r="AD104" i="1"/>
  <c r="AA104" i="1"/>
  <c r="X104" i="1"/>
  <c r="U104" i="1"/>
  <c r="R104" i="1"/>
  <c r="O104" i="1"/>
  <c r="L104" i="1"/>
  <c r="I104" i="1"/>
  <c r="F104" i="1"/>
  <c r="AM103" i="1"/>
  <c r="AL103" i="1"/>
  <c r="AK103" i="1"/>
  <c r="AJ103" i="1"/>
  <c r="AG103" i="1"/>
  <c r="C103" i="4" s="1"/>
  <c r="AD103" i="1"/>
  <c r="AA103" i="1"/>
  <c r="X103" i="1"/>
  <c r="U103" i="1"/>
  <c r="R103" i="1"/>
  <c r="O103" i="1"/>
  <c r="L103" i="1"/>
  <c r="I103" i="1"/>
  <c r="F103" i="1"/>
  <c r="AM102" i="1"/>
  <c r="AL102" i="1"/>
  <c r="AK102" i="1"/>
  <c r="AJ102" i="1"/>
  <c r="AG102" i="1"/>
  <c r="C102" i="4" s="1"/>
  <c r="AD102" i="1"/>
  <c r="AA102" i="1"/>
  <c r="X102" i="1"/>
  <c r="U102" i="1"/>
  <c r="R102" i="1"/>
  <c r="O102" i="1"/>
  <c r="L102" i="1"/>
  <c r="I102" i="1"/>
  <c r="F102" i="1"/>
  <c r="AM101" i="1"/>
  <c r="AL101" i="1"/>
  <c r="AK101" i="1"/>
  <c r="AJ101" i="1"/>
  <c r="AG101" i="1"/>
  <c r="C101" i="4" s="1"/>
  <c r="AD101" i="1"/>
  <c r="AA101" i="1"/>
  <c r="X101" i="1"/>
  <c r="U101" i="1"/>
  <c r="R101" i="1"/>
  <c r="O101" i="1"/>
  <c r="L101" i="1"/>
  <c r="I101" i="1"/>
  <c r="F101" i="1"/>
  <c r="AM100" i="1"/>
  <c r="AL100" i="1"/>
  <c r="AK100" i="1"/>
  <c r="AJ100" i="1"/>
  <c r="AG100" i="1"/>
  <c r="C100" i="4" s="1"/>
  <c r="AD100" i="1"/>
  <c r="AA100" i="1"/>
  <c r="X100" i="1"/>
  <c r="U100" i="1"/>
  <c r="R100" i="1"/>
  <c r="O100" i="1"/>
  <c r="L100" i="1"/>
  <c r="I100" i="1"/>
  <c r="F100" i="1"/>
  <c r="AM99" i="1"/>
  <c r="AL99" i="1"/>
  <c r="AK99" i="1"/>
  <c r="AJ99" i="1"/>
  <c r="AG99" i="1"/>
  <c r="C99" i="4" s="1"/>
  <c r="AD99" i="1"/>
  <c r="AA99" i="1"/>
  <c r="X99" i="1"/>
  <c r="U99" i="1"/>
  <c r="R99" i="1"/>
  <c r="O99" i="1"/>
  <c r="L99" i="1"/>
  <c r="I99" i="1"/>
  <c r="F99" i="1"/>
  <c r="AM98" i="1"/>
  <c r="AL98" i="1"/>
  <c r="AK98" i="1"/>
  <c r="AJ98" i="1"/>
  <c r="AG98" i="1"/>
  <c r="C98" i="4" s="1"/>
  <c r="AD98" i="1"/>
  <c r="AA98" i="1"/>
  <c r="X98" i="1"/>
  <c r="U98" i="1"/>
  <c r="R98" i="1"/>
  <c r="O98" i="1"/>
  <c r="L98" i="1"/>
  <c r="I98" i="1"/>
  <c r="F98" i="1"/>
  <c r="AM97" i="1"/>
  <c r="AL97" i="1"/>
  <c r="AK97" i="1"/>
  <c r="AJ97" i="1"/>
  <c r="AG97" i="1"/>
  <c r="C97" i="4" s="1"/>
  <c r="AD97" i="1"/>
  <c r="AA97" i="1"/>
  <c r="X97" i="1"/>
  <c r="U97" i="1"/>
  <c r="R97" i="1"/>
  <c r="O97" i="1"/>
  <c r="L97" i="1"/>
  <c r="I97" i="1"/>
  <c r="F97" i="1"/>
  <c r="AM96" i="1"/>
  <c r="AL96" i="1"/>
  <c r="AK96" i="1"/>
  <c r="AJ96" i="1"/>
  <c r="AG96" i="1"/>
  <c r="C96" i="4" s="1"/>
  <c r="AD96" i="1"/>
  <c r="AA96" i="1"/>
  <c r="X96" i="1"/>
  <c r="U96" i="1"/>
  <c r="R96" i="1"/>
  <c r="O96" i="1"/>
  <c r="L96" i="1"/>
  <c r="I96" i="1"/>
  <c r="F96" i="1"/>
  <c r="AM95" i="1"/>
  <c r="AL95" i="1"/>
  <c r="AK95" i="1"/>
  <c r="AJ95" i="1"/>
  <c r="AG95" i="1"/>
  <c r="C95" i="4" s="1"/>
  <c r="AD95" i="1"/>
  <c r="AA95" i="1"/>
  <c r="X95" i="1"/>
  <c r="U95" i="1"/>
  <c r="R95" i="1"/>
  <c r="O95" i="1"/>
  <c r="L95" i="1"/>
  <c r="I95" i="1"/>
  <c r="F95" i="1"/>
  <c r="AM94" i="1"/>
  <c r="AL94" i="1"/>
  <c r="AK94" i="1"/>
  <c r="AJ94" i="1"/>
  <c r="AG94" i="1"/>
  <c r="C94" i="4" s="1"/>
  <c r="AD94" i="1"/>
  <c r="AA94" i="1"/>
  <c r="X94" i="1"/>
  <c r="U94" i="1"/>
  <c r="R94" i="1"/>
  <c r="O94" i="1"/>
  <c r="L94" i="1"/>
  <c r="I94" i="1"/>
  <c r="F94" i="1"/>
  <c r="AM93" i="1"/>
  <c r="AL93" i="1"/>
  <c r="AK93" i="1"/>
  <c r="AJ93" i="1"/>
  <c r="AG93" i="1"/>
  <c r="C93" i="4" s="1"/>
  <c r="AD93" i="1"/>
  <c r="AA93" i="1"/>
  <c r="X93" i="1"/>
  <c r="U93" i="1"/>
  <c r="R93" i="1"/>
  <c r="O93" i="1"/>
  <c r="L93" i="1"/>
  <c r="I93" i="1"/>
  <c r="F93" i="1"/>
  <c r="AM92" i="1"/>
  <c r="AL92" i="1"/>
  <c r="AK92" i="1"/>
  <c r="AJ92" i="1"/>
  <c r="AG92" i="1"/>
  <c r="C92" i="4" s="1"/>
  <c r="AD92" i="1"/>
  <c r="AA92" i="1"/>
  <c r="X92" i="1"/>
  <c r="U92" i="1"/>
  <c r="R92" i="1"/>
  <c r="O92" i="1"/>
  <c r="L92" i="1"/>
  <c r="I92" i="1"/>
  <c r="F92" i="1"/>
  <c r="AM91" i="1"/>
  <c r="AL91" i="1"/>
  <c r="AK91" i="1"/>
  <c r="AJ91" i="1"/>
  <c r="AG91" i="1"/>
  <c r="C91" i="4" s="1"/>
  <c r="AD91" i="1"/>
  <c r="AA91" i="1"/>
  <c r="X91" i="1"/>
  <c r="U91" i="1"/>
  <c r="R91" i="1"/>
  <c r="O91" i="1"/>
  <c r="L91" i="1"/>
  <c r="I91" i="1"/>
  <c r="F91" i="1"/>
  <c r="AM90" i="1"/>
  <c r="AL90" i="1"/>
  <c r="AK90" i="1"/>
  <c r="AJ90" i="1"/>
  <c r="AG90" i="1"/>
  <c r="C90" i="4" s="1"/>
  <c r="AD90" i="1"/>
  <c r="AA90" i="1"/>
  <c r="X90" i="1"/>
  <c r="U90" i="1"/>
  <c r="R90" i="1"/>
  <c r="O90" i="1"/>
  <c r="L90" i="1"/>
  <c r="I90" i="1"/>
  <c r="F90" i="1"/>
  <c r="AM89" i="1"/>
  <c r="AL89" i="1"/>
  <c r="AK89" i="1"/>
  <c r="AJ89" i="1"/>
  <c r="AG89" i="1"/>
  <c r="C89" i="4" s="1"/>
  <c r="AD89" i="1"/>
  <c r="AA89" i="1"/>
  <c r="X89" i="1"/>
  <c r="U89" i="1"/>
  <c r="R89" i="1"/>
  <c r="O89" i="1"/>
  <c r="L89" i="1"/>
  <c r="I89" i="1"/>
  <c r="F89" i="1"/>
  <c r="AM88" i="1"/>
  <c r="AL88" i="1"/>
  <c r="AK88" i="1"/>
  <c r="AJ88" i="1"/>
  <c r="AG88" i="1"/>
  <c r="C88" i="4" s="1"/>
  <c r="AD88" i="1"/>
  <c r="AA88" i="1"/>
  <c r="X88" i="1"/>
  <c r="U88" i="1"/>
  <c r="R88" i="1"/>
  <c r="O88" i="1"/>
  <c r="L88" i="1"/>
  <c r="I88" i="1"/>
  <c r="F88" i="1"/>
  <c r="AM87" i="1"/>
  <c r="AL87" i="1"/>
  <c r="AK87" i="1"/>
  <c r="AJ87" i="1"/>
  <c r="AG87" i="1"/>
  <c r="C87" i="4" s="1"/>
  <c r="AD87" i="1"/>
  <c r="AA87" i="1"/>
  <c r="X87" i="1"/>
  <c r="U87" i="1"/>
  <c r="R87" i="1"/>
  <c r="O87" i="1"/>
  <c r="L87" i="1"/>
  <c r="I87" i="1"/>
  <c r="F87" i="1"/>
  <c r="AM86" i="1"/>
  <c r="AL86" i="1"/>
  <c r="AK86" i="1"/>
  <c r="AJ86" i="1"/>
  <c r="AG86" i="1"/>
  <c r="C86" i="4" s="1"/>
  <c r="AD86" i="1"/>
  <c r="AA86" i="1"/>
  <c r="X86" i="1"/>
  <c r="U86" i="1"/>
  <c r="R86" i="1"/>
  <c r="O86" i="1"/>
  <c r="L86" i="1"/>
  <c r="I86" i="1"/>
  <c r="F86" i="1"/>
  <c r="AM85" i="1"/>
  <c r="AL85" i="1"/>
  <c r="AK85" i="1"/>
  <c r="AJ85" i="1"/>
  <c r="AG85" i="1"/>
  <c r="C85" i="4" s="1"/>
  <c r="AD85" i="1"/>
  <c r="AA85" i="1"/>
  <c r="X85" i="1"/>
  <c r="U85" i="1"/>
  <c r="R85" i="1"/>
  <c r="O85" i="1"/>
  <c r="L85" i="1"/>
  <c r="I85" i="1"/>
  <c r="F85" i="1"/>
  <c r="AM84" i="1"/>
  <c r="AL84" i="1"/>
  <c r="AK84" i="1"/>
  <c r="AJ84" i="1"/>
  <c r="AG84" i="1"/>
  <c r="C84" i="4" s="1"/>
  <c r="AD84" i="1"/>
  <c r="AA84" i="1"/>
  <c r="X84" i="1"/>
  <c r="U84" i="1"/>
  <c r="R84" i="1"/>
  <c r="O84" i="1"/>
  <c r="L84" i="1"/>
  <c r="I84" i="1"/>
  <c r="F84" i="1"/>
  <c r="AM83" i="1"/>
  <c r="AL83" i="1"/>
  <c r="AK83" i="1"/>
  <c r="AJ83" i="1"/>
  <c r="AG83" i="1"/>
  <c r="C83" i="4" s="1"/>
  <c r="AD83" i="1"/>
  <c r="AA83" i="1"/>
  <c r="X83" i="1"/>
  <c r="U83" i="1"/>
  <c r="R83" i="1"/>
  <c r="O83" i="1"/>
  <c r="L83" i="1"/>
  <c r="I83" i="1"/>
  <c r="F83" i="1"/>
  <c r="AM82" i="1"/>
  <c r="AL82" i="1"/>
  <c r="AK82" i="1"/>
  <c r="AJ82" i="1"/>
  <c r="AG82" i="1"/>
  <c r="C82" i="4" s="1"/>
  <c r="AD82" i="1"/>
  <c r="AA82" i="1"/>
  <c r="X82" i="1"/>
  <c r="U82" i="1"/>
  <c r="R82" i="1"/>
  <c r="O82" i="1"/>
  <c r="L82" i="1"/>
  <c r="I82" i="1"/>
  <c r="F82" i="1"/>
  <c r="AM81" i="1"/>
  <c r="AL81" i="1"/>
  <c r="AK81" i="1"/>
  <c r="AJ81" i="1"/>
  <c r="AG81" i="1"/>
  <c r="C81" i="4" s="1"/>
  <c r="AD81" i="1"/>
  <c r="AA81" i="1"/>
  <c r="X81" i="1"/>
  <c r="U81" i="1"/>
  <c r="R81" i="1"/>
  <c r="O81" i="1"/>
  <c r="L81" i="1"/>
  <c r="I81" i="1"/>
  <c r="F81" i="1"/>
  <c r="AM80" i="1"/>
  <c r="AL80" i="1"/>
  <c r="AK80" i="1"/>
  <c r="AJ80" i="1"/>
  <c r="AG80" i="1"/>
  <c r="C80" i="4" s="1"/>
  <c r="AD80" i="1"/>
  <c r="AA80" i="1"/>
  <c r="X80" i="1"/>
  <c r="U80" i="1"/>
  <c r="R80" i="1"/>
  <c r="O80" i="1"/>
  <c r="L80" i="1"/>
  <c r="I80" i="1"/>
  <c r="F80" i="1"/>
  <c r="AM79" i="1"/>
  <c r="AL79" i="1"/>
  <c r="AK79" i="1"/>
  <c r="AJ79" i="1"/>
  <c r="AG79" i="1"/>
  <c r="C79" i="4" s="1"/>
  <c r="AD79" i="1"/>
  <c r="AA79" i="1"/>
  <c r="X79" i="1"/>
  <c r="U79" i="1"/>
  <c r="R79" i="1"/>
  <c r="O79" i="1"/>
  <c r="L79" i="1"/>
  <c r="I79" i="1"/>
  <c r="F79" i="1"/>
  <c r="AM78" i="1"/>
  <c r="AL78" i="1"/>
  <c r="AK78" i="1"/>
  <c r="AJ78" i="1"/>
  <c r="AG78" i="1"/>
  <c r="C78" i="4" s="1"/>
  <c r="AD78" i="1"/>
  <c r="AA78" i="1"/>
  <c r="X78" i="1"/>
  <c r="U78" i="1"/>
  <c r="R78" i="1"/>
  <c r="O78" i="1"/>
  <c r="L78" i="1"/>
  <c r="I78" i="1"/>
  <c r="F78" i="1"/>
  <c r="AM77" i="1"/>
  <c r="AL77" i="1"/>
  <c r="AK77" i="1"/>
  <c r="AJ77" i="1"/>
  <c r="AG77" i="1"/>
  <c r="C77" i="4" s="1"/>
  <c r="AD77" i="1"/>
  <c r="AA77" i="1"/>
  <c r="X77" i="1"/>
  <c r="U77" i="1"/>
  <c r="R77" i="1"/>
  <c r="O77" i="1"/>
  <c r="L77" i="1"/>
  <c r="I77" i="1"/>
  <c r="F77" i="1"/>
  <c r="AM76" i="1"/>
  <c r="AL76" i="1"/>
  <c r="AK76" i="1"/>
  <c r="AJ76" i="1"/>
  <c r="AG76" i="1"/>
  <c r="C76" i="4" s="1"/>
  <c r="AD76" i="1"/>
  <c r="AA76" i="1"/>
  <c r="X76" i="1"/>
  <c r="U76" i="1"/>
  <c r="R76" i="1"/>
  <c r="O76" i="1"/>
  <c r="L76" i="1"/>
  <c r="I76" i="1"/>
  <c r="F76" i="1"/>
  <c r="AM75" i="1"/>
  <c r="AL75" i="1"/>
  <c r="AK75" i="1"/>
  <c r="AJ75" i="1"/>
  <c r="AG75" i="1"/>
  <c r="C75" i="4" s="1"/>
  <c r="AD75" i="1"/>
  <c r="AA75" i="1"/>
  <c r="X75" i="1"/>
  <c r="U75" i="1"/>
  <c r="R75" i="1"/>
  <c r="O75" i="1"/>
  <c r="L75" i="1"/>
  <c r="I75" i="1"/>
  <c r="F75" i="1"/>
  <c r="AM74" i="1"/>
  <c r="AL74" i="1"/>
  <c r="AK74" i="1"/>
  <c r="AJ74" i="1"/>
  <c r="AG74" i="1"/>
  <c r="C74" i="4" s="1"/>
  <c r="AD74" i="1"/>
  <c r="AA74" i="1"/>
  <c r="X74" i="1"/>
  <c r="U74" i="1"/>
  <c r="R74" i="1"/>
  <c r="O74" i="1"/>
  <c r="L74" i="1"/>
  <c r="I74" i="1"/>
  <c r="F74" i="1"/>
  <c r="AM73" i="1"/>
  <c r="AL73" i="1"/>
  <c r="AK73" i="1"/>
  <c r="AJ73" i="1"/>
  <c r="AG73" i="1"/>
  <c r="C73" i="4" s="1"/>
  <c r="AD73" i="1"/>
  <c r="AA73" i="1"/>
  <c r="X73" i="1"/>
  <c r="U73" i="1"/>
  <c r="R73" i="1"/>
  <c r="O73" i="1"/>
  <c r="L73" i="1"/>
  <c r="I73" i="1"/>
  <c r="F73" i="1"/>
  <c r="AM72" i="1"/>
  <c r="AL72" i="1"/>
  <c r="AK72" i="1"/>
  <c r="AJ72" i="1"/>
  <c r="AG72" i="1"/>
  <c r="C72" i="4" s="1"/>
  <c r="AD72" i="1"/>
  <c r="AA72" i="1"/>
  <c r="X72" i="1"/>
  <c r="U72" i="1"/>
  <c r="R72" i="1"/>
  <c r="O72" i="1"/>
  <c r="L72" i="1"/>
  <c r="I72" i="1"/>
  <c r="F72" i="1"/>
  <c r="AM71" i="1"/>
  <c r="AL71" i="1"/>
  <c r="AK71" i="1"/>
  <c r="AJ71" i="1"/>
  <c r="AG71" i="1"/>
  <c r="C71" i="4" s="1"/>
  <c r="AD71" i="1"/>
  <c r="AA71" i="1"/>
  <c r="X71" i="1"/>
  <c r="U71" i="1"/>
  <c r="R71" i="1"/>
  <c r="O71" i="1"/>
  <c r="L71" i="1"/>
  <c r="I71" i="1"/>
  <c r="F71" i="1"/>
  <c r="AM70" i="1"/>
  <c r="AL70" i="1"/>
  <c r="AK70" i="1"/>
  <c r="AJ70" i="1"/>
  <c r="AG70" i="1"/>
  <c r="C70" i="4" s="1"/>
  <c r="AD70" i="1"/>
  <c r="AA70" i="1"/>
  <c r="X70" i="1"/>
  <c r="U70" i="1"/>
  <c r="R70" i="1"/>
  <c r="O70" i="1"/>
  <c r="L70" i="1"/>
  <c r="I70" i="1"/>
  <c r="F70" i="1"/>
  <c r="AM69" i="1"/>
  <c r="AL69" i="1"/>
  <c r="AK69" i="1"/>
  <c r="AJ69" i="1"/>
  <c r="AG69" i="1"/>
  <c r="C69" i="4" s="1"/>
  <c r="AD69" i="1"/>
  <c r="AA69" i="1"/>
  <c r="X69" i="1"/>
  <c r="U69" i="1"/>
  <c r="R69" i="1"/>
  <c r="O69" i="1"/>
  <c r="L69" i="1"/>
  <c r="I69" i="1"/>
  <c r="F69" i="1"/>
  <c r="AM68" i="1"/>
  <c r="AL68" i="1"/>
  <c r="AK68" i="1"/>
  <c r="AJ68" i="1"/>
  <c r="AG68" i="1"/>
  <c r="C68" i="4" s="1"/>
  <c r="AD68" i="1"/>
  <c r="AA68" i="1"/>
  <c r="X68" i="1"/>
  <c r="U68" i="1"/>
  <c r="R68" i="1"/>
  <c r="O68" i="1"/>
  <c r="L68" i="1"/>
  <c r="I68" i="1"/>
  <c r="F68" i="1"/>
  <c r="AM67" i="1"/>
  <c r="AL67" i="1"/>
  <c r="AK67" i="1"/>
  <c r="AJ67" i="1"/>
  <c r="AG67" i="1"/>
  <c r="C67" i="4" s="1"/>
  <c r="AD67" i="1"/>
  <c r="AA67" i="1"/>
  <c r="X67" i="1"/>
  <c r="U67" i="1"/>
  <c r="R67" i="1"/>
  <c r="O67" i="1"/>
  <c r="L67" i="1"/>
  <c r="I67" i="1"/>
  <c r="F67" i="1"/>
  <c r="AM66" i="1"/>
  <c r="AL66" i="1"/>
  <c r="AK66" i="1"/>
  <c r="AJ66" i="1"/>
  <c r="AG66" i="1"/>
  <c r="C66" i="4" s="1"/>
  <c r="AD66" i="1"/>
  <c r="AA66" i="1"/>
  <c r="X66" i="1"/>
  <c r="U66" i="1"/>
  <c r="R66" i="1"/>
  <c r="O66" i="1"/>
  <c r="L66" i="1"/>
  <c r="I66" i="1"/>
  <c r="F66" i="1"/>
  <c r="AM65" i="1"/>
  <c r="AL65" i="1"/>
  <c r="AK65" i="1"/>
  <c r="AJ65" i="1"/>
  <c r="AG65" i="1"/>
  <c r="C65" i="4" s="1"/>
  <c r="AD65" i="1"/>
  <c r="AA65" i="1"/>
  <c r="X65" i="1"/>
  <c r="U65" i="1"/>
  <c r="R65" i="1"/>
  <c r="O65" i="1"/>
  <c r="L65" i="1"/>
  <c r="I65" i="1"/>
  <c r="F65" i="1"/>
  <c r="AM64" i="1"/>
  <c r="AL64" i="1"/>
  <c r="AK64" i="1"/>
  <c r="AJ64" i="1"/>
  <c r="AG64" i="1"/>
  <c r="C64" i="4" s="1"/>
  <c r="AD64" i="1"/>
  <c r="AA64" i="1"/>
  <c r="X64" i="1"/>
  <c r="U64" i="1"/>
  <c r="R64" i="1"/>
  <c r="O64" i="1"/>
  <c r="L64" i="1"/>
  <c r="I64" i="1"/>
  <c r="F64" i="1"/>
  <c r="AM63" i="1"/>
  <c r="AL63" i="1"/>
  <c r="AK63" i="1"/>
  <c r="AJ63" i="1"/>
  <c r="AG63" i="1"/>
  <c r="C63" i="4" s="1"/>
  <c r="AD63" i="1"/>
  <c r="AA63" i="1"/>
  <c r="X63" i="1"/>
  <c r="U63" i="1"/>
  <c r="R63" i="1"/>
  <c r="O63" i="1"/>
  <c r="L63" i="1"/>
  <c r="I63" i="1"/>
  <c r="F63" i="1"/>
  <c r="AM62" i="1"/>
  <c r="AL62" i="1"/>
  <c r="AK62" i="1"/>
  <c r="AJ62" i="1"/>
  <c r="AG62" i="1"/>
  <c r="C62" i="4" s="1"/>
  <c r="AD62" i="1"/>
  <c r="AA62" i="1"/>
  <c r="X62" i="1"/>
  <c r="U62" i="1"/>
  <c r="R62" i="1"/>
  <c r="O62" i="1"/>
  <c r="L62" i="1"/>
  <c r="I62" i="1"/>
  <c r="F62" i="1"/>
  <c r="AM61" i="1"/>
  <c r="AL61" i="1"/>
  <c r="AK61" i="1"/>
  <c r="AJ61" i="1"/>
  <c r="AG61" i="1"/>
  <c r="C61" i="4" s="1"/>
  <c r="AD61" i="1"/>
  <c r="AA61" i="1"/>
  <c r="X61" i="1"/>
  <c r="U61" i="1"/>
  <c r="R61" i="1"/>
  <c r="O61" i="1"/>
  <c r="L61" i="1"/>
  <c r="I61" i="1"/>
  <c r="F61" i="1"/>
  <c r="AM60" i="1"/>
  <c r="AL60" i="1"/>
  <c r="AK60" i="1"/>
  <c r="AJ60" i="1"/>
  <c r="AG60" i="1"/>
  <c r="C60" i="4" s="1"/>
  <c r="AD60" i="1"/>
  <c r="AA60" i="1"/>
  <c r="X60" i="1"/>
  <c r="U60" i="1"/>
  <c r="R60" i="1"/>
  <c r="O60" i="1"/>
  <c r="L60" i="1"/>
  <c r="I60" i="1"/>
  <c r="F60" i="1"/>
  <c r="AM59" i="1"/>
  <c r="AL59" i="1"/>
  <c r="AK59" i="1"/>
  <c r="AJ59" i="1"/>
  <c r="AG59" i="1"/>
  <c r="C59" i="4" s="1"/>
  <c r="AD59" i="1"/>
  <c r="AA59" i="1"/>
  <c r="X59" i="1"/>
  <c r="U59" i="1"/>
  <c r="R59" i="1"/>
  <c r="O59" i="1"/>
  <c r="L59" i="1"/>
  <c r="I59" i="1"/>
  <c r="F59" i="1"/>
  <c r="AM58" i="1"/>
  <c r="AL58" i="1"/>
  <c r="AK58" i="1"/>
  <c r="AJ58" i="1"/>
  <c r="AG58" i="1"/>
  <c r="C58" i="4" s="1"/>
  <c r="AD58" i="1"/>
  <c r="AA58" i="1"/>
  <c r="X58" i="1"/>
  <c r="U58" i="1"/>
  <c r="R58" i="1"/>
  <c r="O58" i="1"/>
  <c r="L58" i="1"/>
  <c r="I58" i="1"/>
  <c r="F58" i="1"/>
  <c r="AM57" i="1"/>
  <c r="AL57" i="1"/>
  <c r="AK57" i="1"/>
  <c r="AJ57" i="1"/>
  <c r="AG57" i="1"/>
  <c r="C57" i="4" s="1"/>
  <c r="AD57" i="1"/>
  <c r="AA57" i="1"/>
  <c r="X57" i="1"/>
  <c r="U57" i="1"/>
  <c r="R57" i="1"/>
  <c r="O57" i="1"/>
  <c r="L57" i="1"/>
  <c r="I57" i="1"/>
  <c r="F57" i="1"/>
  <c r="AM56" i="1"/>
  <c r="AL56" i="1"/>
  <c r="AK56" i="1"/>
  <c r="AJ56" i="1"/>
  <c r="AG56" i="1"/>
  <c r="C56" i="4" s="1"/>
  <c r="AD56" i="1"/>
  <c r="AA56" i="1"/>
  <c r="X56" i="1"/>
  <c r="U56" i="1"/>
  <c r="R56" i="1"/>
  <c r="O56" i="1"/>
  <c r="L56" i="1"/>
  <c r="I56" i="1"/>
  <c r="F56" i="1"/>
  <c r="AM55" i="1"/>
  <c r="AL55" i="1"/>
  <c r="AK55" i="1"/>
  <c r="AJ55" i="1"/>
  <c r="AG55" i="1"/>
  <c r="C55" i="4" s="1"/>
  <c r="AD55" i="1"/>
  <c r="AA55" i="1"/>
  <c r="X55" i="1"/>
  <c r="U55" i="1"/>
  <c r="R55" i="1"/>
  <c r="O55" i="1"/>
  <c r="L55" i="1"/>
  <c r="I55" i="1"/>
  <c r="F55" i="1"/>
  <c r="AM54" i="1"/>
  <c r="AL54" i="1"/>
  <c r="AK54" i="1"/>
  <c r="AJ54" i="1"/>
  <c r="AG54" i="1"/>
  <c r="C54" i="4" s="1"/>
  <c r="AD54" i="1"/>
  <c r="AA54" i="1"/>
  <c r="X54" i="1"/>
  <c r="U54" i="1"/>
  <c r="R54" i="1"/>
  <c r="O54" i="1"/>
  <c r="L54" i="1"/>
  <c r="I54" i="1"/>
  <c r="F54" i="1"/>
  <c r="AM53" i="1"/>
  <c r="AL53" i="1"/>
  <c r="AK53" i="1"/>
  <c r="AJ53" i="1"/>
  <c r="AG53" i="1"/>
  <c r="C53" i="4" s="1"/>
  <c r="AD53" i="1"/>
  <c r="AA53" i="1"/>
  <c r="X53" i="1"/>
  <c r="U53" i="1"/>
  <c r="R53" i="1"/>
  <c r="O53" i="1"/>
  <c r="L53" i="1"/>
  <c r="I53" i="1"/>
  <c r="F53" i="1"/>
  <c r="AM52" i="1"/>
  <c r="AL52" i="1"/>
  <c r="AK52" i="1"/>
  <c r="AJ52" i="1"/>
  <c r="AG52" i="1"/>
  <c r="C52" i="4" s="1"/>
  <c r="AD52" i="1"/>
  <c r="AA52" i="1"/>
  <c r="X52" i="1"/>
  <c r="U52" i="1"/>
  <c r="R52" i="1"/>
  <c r="O52" i="1"/>
  <c r="L52" i="1"/>
  <c r="I52" i="1"/>
  <c r="F52" i="1"/>
  <c r="AM51" i="1"/>
  <c r="AL51" i="1"/>
  <c r="AK51" i="1"/>
  <c r="AJ51" i="1"/>
  <c r="AG51" i="1"/>
  <c r="C51" i="4" s="1"/>
  <c r="AD51" i="1"/>
  <c r="AA51" i="1"/>
  <c r="X51" i="1"/>
  <c r="U51" i="1"/>
  <c r="R51" i="1"/>
  <c r="O51" i="1"/>
  <c r="L51" i="1"/>
  <c r="I51" i="1"/>
  <c r="F51" i="1"/>
  <c r="AM50" i="1"/>
  <c r="AL50" i="1"/>
  <c r="AK50" i="1"/>
  <c r="AJ50" i="1"/>
  <c r="AG50" i="1"/>
  <c r="C50" i="4" s="1"/>
  <c r="AD50" i="1"/>
  <c r="AA50" i="1"/>
  <c r="X50" i="1"/>
  <c r="U50" i="1"/>
  <c r="R50" i="1"/>
  <c r="O50" i="1"/>
  <c r="L50" i="1"/>
  <c r="I50" i="1"/>
  <c r="F50" i="1"/>
  <c r="AM49" i="1"/>
  <c r="AL49" i="1"/>
  <c r="AK49" i="1"/>
  <c r="AJ49" i="1"/>
  <c r="AG49" i="1"/>
  <c r="C49" i="4" s="1"/>
  <c r="AD49" i="1"/>
  <c r="AA49" i="1"/>
  <c r="X49" i="1"/>
  <c r="U49" i="1"/>
  <c r="R49" i="1"/>
  <c r="O49" i="1"/>
  <c r="L49" i="1"/>
  <c r="I49" i="1"/>
  <c r="F49" i="1"/>
  <c r="AM48" i="1"/>
  <c r="AL48" i="1"/>
  <c r="AK48" i="1"/>
  <c r="AJ48" i="1"/>
  <c r="AG48" i="1"/>
  <c r="C48" i="4" s="1"/>
  <c r="AD48" i="1"/>
  <c r="AA48" i="1"/>
  <c r="X48" i="1"/>
  <c r="U48" i="1"/>
  <c r="R48" i="1"/>
  <c r="O48" i="1"/>
  <c r="L48" i="1"/>
  <c r="I48" i="1"/>
  <c r="F48" i="1"/>
  <c r="AM47" i="1"/>
  <c r="AL47" i="1"/>
  <c r="AK47" i="1"/>
  <c r="AJ47" i="1"/>
  <c r="AG47" i="1"/>
  <c r="C47" i="4" s="1"/>
  <c r="AD47" i="1"/>
  <c r="AA47" i="1"/>
  <c r="X47" i="1"/>
  <c r="U47" i="1"/>
  <c r="R47" i="1"/>
  <c r="O47" i="1"/>
  <c r="L47" i="1"/>
  <c r="I47" i="1"/>
  <c r="F47" i="1"/>
  <c r="AM46" i="1"/>
  <c r="AL46" i="1"/>
  <c r="AK46" i="1"/>
  <c r="AJ46" i="1"/>
  <c r="AG46" i="1"/>
  <c r="C46" i="4" s="1"/>
  <c r="AD46" i="1"/>
  <c r="AA46" i="1"/>
  <c r="X46" i="1"/>
  <c r="U46" i="1"/>
  <c r="R46" i="1"/>
  <c r="O46" i="1"/>
  <c r="L46" i="1"/>
  <c r="I46" i="1"/>
  <c r="F46" i="1"/>
  <c r="AM45" i="1"/>
  <c r="AL45" i="1"/>
  <c r="AK45" i="1"/>
  <c r="AJ45" i="1"/>
  <c r="AG45" i="1"/>
  <c r="C45" i="4" s="1"/>
  <c r="AD45" i="1"/>
  <c r="AA45" i="1"/>
  <c r="X45" i="1"/>
  <c r="U45" i="1"/>
  <c r="R45" i="1"/>
  <c r="O45" i="1"/>
  <c r="L45" i="1"/>
  <c r="I45" i="1"/>
  <c r="F45" i="1"/>
  <c r="AM44" i="1"/>
  <c r="AL44" i="1"/>
  <c r="AK44" i="1"/>
  <c r="AJ44" i="1"/>
  <c r="AG44" i="1"/>
  <c r="C44" i="4" s="1"/>
  <c r="AD44" i="1"/>
  <c r="AA44" i="1"/>
  <c r="X44" i="1"/>
  <c r="U44" i="1"/>
  <c r="R44" i="1"/>
  <c r="O44" i="1"/>
  <c r="L44" i="1"/>
  <c r="I44" i="1"/>
  <c r="F44" i="1"/>
  <c r="AM43" i="1"/>
  <c r="AL43" i="1"/>
  <c r="AK43" i="1"/>
  <c r="AJ43" i="1"/>
  <c r="AG43" i="1"/>
  <c r="C43" i="4" s="1"/>
  <c r="AD43" i="1"/>
  <c r="AA43" i="1"/>
  <c r="X43" i="1"/>
  <c r="U43" i="1"/>
  <c r="R43" i="1"/>
  <c r="O43" i="1"/>
  <c r="L43" i="1"/>
  <c r="I43" i="1"/>
  <c r="F43" i="1"/>
  <c r="AM42" i="1"/>
  <c r="AL42" i="1"/>
  <c r="AK42" i="1"/>
  <c r="AJ42" i="1"/>
  <c r="AG42" i="1"/>
  <c r="C42" i="4" s="1"/>
  <c r="AD42" i="1"/>
  <c r="AA42" i="1"/>
  <c r="X42" i="1"/>
  <c r="U42" i="1"/>
  <c r="R42" i="1"/>
  <c r="O42" i="1"/>
  <c r="L42" i="1"/>
  <c r="I42" i="1"/>
  <c r="F42" i="1"/>
  <c r="AM41" i="1"/>
  <c r="AL41" i="1"/>
  <c r="AK41" i="1"/>
  <c r="AJ41" i="1"/>
  <c r="AG41" i="1"/>
  <c r="C41" i="4" s="1"/>
  <c r="AD41" i="1"/>
  <c r="AA41" i="1"/>
  <c r="X41" i="1"/>
  <c r="U41" i="1"/>
  <c r="R41" i="1"/>
  <c r="O41" i="1"/>
  <c r="L41" i="1"/>
  <c r="I41" i="1"/>
  <c r="F41" i="1"/>
  <c r="AM40" i="1"/>
  <c r="AL40" i="1"/>
  <c r="AK40" i="1"/>
  <c r="AJ40" i="1"/>
  <c r="AG40" i="1"/>
  <c r="C40" i="4" s="1"/>
  <c r="AD40" i="1"/>
  <c r="AA40" i="1"/>
  <c r="X40" i="1"/>
  <c r="U40" i="1"/>
  <c r="R40" i="1"/>
  <c r="O40" i="1"/>
  <c r="L40" i="1"/>
  <c r="I40" i="1"/>
  <c r="F40" i="1"/>
  <c r="AM39" i="1"/>
  <c r="AL39" i="1"/>
  <c r="AK39" i="1"/>
  <c r="AJ39" i="1"/>
  <c r="AG39" i="1"/>
  <c r="C39" i="4" s="1"/>
  <c r="AD39" i="1"/>
  <c r="AA39" i="1"/>
  <c r="X39" i="1"/>
  <c r="U39" i="1"/>
  <c r="R39" i="1"/>
  <c r="O39" i="1"/>
  <c r="L39" i="1"/>
  <c r="I39" i="1"/>
  <c r="F39" i="1"/>
  <c r="AM38" i="1"/>
  <c r="AL38" i="1"/>
  <c r="AK38" i="1"/>
  <c r="AJ38" i="1"/>
  <c r="AG38" i="1"/>
  <c r="C38" i="4" s="1"/>
  <c r="AD38" i="1"/>
  <c r="AA38" i="1"/>
  <c r="X38" i="1"/>
  <c r="U38" i="1"/>
  <c r="R38" i="1"/>
  <c r="O38" i="1"/>
  <c r="L38" i="1"/>
  <c r="I38" i="1"/>
  <c r="F38" i="1"/>
  <c r="AM37" i="1"/>
  <c r="AL37" i="1"/>
  <c r="AK37" i="1"/>
  <c r="AJ37" i="1"/>
  <c r="AG37" i="1"/>
  <c r="C37" i="4" s="1"/>
  <c r="AD37" i="1"/>
  <c r="AA37" i="1"/>
  <c r="X37" i="1"/>
  <c r="U37" i="1"/>
  <c r="R37" i="1"/>
  <c r="O37" i="1"/>
  <c r="L37" i="1"/>
  <c r="I37" i="1"/>
  <c r="F37" i="1"/>
  <c r="AM36" i="1"/>
  <c r="AL36" i="1"/>
  <c r="AK36" i="1"/>
  <c r="AJ36" i="1"/>
  <c r="AG36" i="1"/>
  <c r="C36" i="4" s="1"/>
  <c r="AD36" i="1"/>
  <c r="AA36" i="1"/>
  <c r="X36" i="1"/>
  <c r="U36" i="1"/>
  <c r="R36" i="1"/>
  <c r="O36" i="1"/>
  <c r="L36" i="1"/>
  <c r="I36" i="1"/>
  <c r="F36" i="1"/>
  <c r="AM35" i="1"/>
  <c r="AL35" i="1"/>
  <c r="AK35" i="1"/>
  <c r="AJ35" i="1"/>
  <c r="AG35" i="1"/>
  <c r="C35" i="4" s="1"/>
  <c r="AD35" i="1"/>
  <c r="AA35" i="1"/>
  <c r="X35" i="1"/>
  <c r="U35" i="1"/>
  <c r="R35" i="1"/>
  <c r="O35" i="1"/>
  <c r="L35" i="1"/>
  <c r="I35" i="1"/>
  <c r="F35" i="1"/>
  <c r="AM34" i="1"/>
  <c r="AL34" i="1"/>
  <c r="AK34" i="1"/>
  <c r="AJ34" i="1"/>
  <c r="AG34" i="1"/>
  <c r="C34" i="4" s="1"/>
  <c r="AD34" i="1"/>
  <c r="AA34" i="1"/>
  <c r="X34" i="1"/>
  <c r="U34" i="1"/>
  <c r="R34" i="1"/>
  <c r="O34" i="1"/>
  <c r="L34" i="1"/>
  <c r="I34" i="1"/>
  <c r="F34" i="1"/>
  <c r="AM33" i="1"/>
  <c r="AL33" i="1"/>
  <c r="AK33" i="1"/>
  <c r="AJ33" i="1"/>
  <c r="AG33" i="1"/>
  <c r="C33" i="4" s="1"/>
  <c r="AD33" i="1"/>
  <c r="AA33" i="1"/>
  <c r="X33" i="1"/>
  <c r="U33" i="1"/>
  <c r="R33" i="1"/>
  <c r="O33" i="1"/>
  <c r="L33" i="1"/>
  <c r="I33" i="1"/>
  <c r="F33" i="1"/>
  <c r="AM32" i="1"/>
  <c r="AL32" i="1"/>
  <c r="AK32" i="1"/>
  <c r="AJ32" i="1"/>
  <c r="AG32" i="1"/>
  <c r="C32" i="4" s="1"/>
  <c r="AD32" i="1"/>
  <c r="AA32" i="1"/>
  <c r="X32" i="1"/>
  <c r="U32" i="1"/>
  <c r="R32" i="1"/>
  <c r="O32" i="1"/>
  <c r="L32" i="1"/>
  <c r="I32" i="1"/>
  <c r="F32" i="1"/>
  <c r="AM31" i="1"/>
  <c r="AL31" i="1"/>
  <c r="AK31" i="1"/>
  <c r="AJ31" i="1"/>
  <c r="AG31" i="1"/>
  <c r="C31" i="4" s="1"/>
  <c r="AD31" i="1"/>
  <c r="AA31" i="1"/>
  <c r="X31" i="1"/>
  <c r="U31" i="1"/>
  <c r="R31" i="1"/>
  <c r="O31" i="1"/>
  <c r="L31" i="1"/>
  <c r="I31" i="1"/>
  <c r="F31" i="1"/>
  <c r="AM30" i="1"/>
  <c r="AL30" i="1"/>
  <c r="AK30" i="1"/>
  <c r="AJ30" i="1"/>
  <c r="AG30" i="1"/>
  <c r="C30" i="4" s="1"/>
  <c r="AD30" i="1"/>
  <c r="AA30" i="1"/>
  <c r="X30" i="1"/>
  <c r="U30" i="1"/>
  <c r="R30" i="1"/>
  <c r="O30" i="1"/>
  <c r="L30" i="1"/>
  <c r="I30" i="1"/>
  <c r="F30" i="1"/>
  <c r="AM29" i="1"/>
  <c r="AL29" i="1"/>
  <c r="AK29" i="1"/>
  <c r="AJ29" i="1"/>
  <c r="AG29" i="1"/>
  <c r="C29" i="4" s="1"/>
  <c r="AD29" i="1"/>
  <c r="AA29" i="1"/>
  <c r="X29" i="1"/>
  <c r="U29" i="1"/>
  <c r="R29" i="1"/>
  <c r="O29" i="1"/>
  <c r="L29" i="1"/>
  <c r="I29" i="1"/>
  <c r="F29" i="1"/>
  <c r="AM28" i="1"/>
  <c r="AL28" i="1"/>
  <c r="AK28" i="1"/>
  <c r="AJ28" i="1"/>
  <c r="AG28" i="1"/>
  <c r="C28" i="4" s="1"/>
  <c r="AD28" i="1"/>
  <c r="AA28" i="1"/>
  <c r="X28" i="1"/>
  <c r="U28" i="1"/>
  <c r="R28" i="1"/>
  <c r="O28" i="1"/>
  <c r="L28" i="1"/>
  <c r="I28" i="1"/>
  <c r="F28" i="1"/>
  <c r="AM27" i="1"/>
  <c r="AL27" i="1"/>
  <c r="AK27" i="1"/>
  <c r="AJ27" i="1"/>
  <c r="AG27" i="1"/>
  <c r="C27" i="4" s="1"/>
  <c r="AD27" i="1"/>
  <c r="AA27" i="1"/>
  <c r="X27" i="1"/>
  <c r="U27" i="1"/>
  <c r="R27" i="1"/>
  <c r="O27" i="1"/>
  <c r="L27" i="1"/>
  <c r="I27" i="1"/>
  <c r="F27" i="1"/>
  <c r="AM26" i="1"/>
  <c r="AL26" i="1"/>
  <c r="AK26" i="1"/>
  <c r="AJ26" i="1"/>
  <c r="AG26" i="1"/>
  <c r="C26" i="4" s="1"/>
  <c r="AD26" i="1"/>
  <c r="AA26" i="1"/>
  <c r="X26" i="1"/>
  <c r="U26" i="1"/>
  <c r="R26" i="1"/>
  <c r="O26" i="1"/>
  <c r="L26" i="1"/>
  <c r="I26" i="1"/>
  <c r="F26" i="1"/>
  <c r="AM25" i="1"/>
  <c r="AL25" i="1"/>
  <c r="AK25" i="1"/>
  <c r="AJ25" i="1"/>
  <c r="AG25" i="1"/>
  <c r="C25" i="4" s="1"/>
  <c r="AD25" i="1"/>
  <c r="AA25" i="1"/>
  <c r="X25" i="1"/>
  <c r="U25" i="1"/>
  <c r="R25" i="1"/>
  <c r="O25" i="1"/>
  <c r="L25" i="1"/>
  <c r="I25" i="1"/>
  <c r="F25" i="1"/>
  <c r="AM24" i="1"/>
  <c r="AL24" i="1"/>
  <c r="AK24" i="1"/>
  <c r="AJ24" i="1"/>
  <c r="AG24" i="1"/>
  <c r="C24" i="4" s="1"/>
  <c r="AD24" i="1"/>
  <c r="AA24" i="1"/>
  <c r="X24" i="1"/>
  <c r="U24" i="1"/>
  <c r="R24" i="1"/>
  <c r="O24" i="1"/>
  <c r="L24" i="1"/>
  <c r="I24" i="1"/>
  <c r="F24" i="1"/>
  <c r="AM23" i="1"/>
  <c r="AL23" i="1"/>
  <c r="AK23" i="1"/>
  <c r="AJ23" i="1"/>
  <c r="AG23" i="1"/>
  <c r="C23" i="4" s="1"/>
  <c r="AD23" i="1"/>
  <c r="AA23" i="1"/>
  <c r="X23" i="1"/>
  <c r="U23" i="1"/>
  <c r="R23" i="1"/>
  <c r="O23" i="1"/>
  <c r="L23" i="1"/>
  <c r="I23" i="1"/>
  <c r="F23" i="1"/>
  <c r="AM22" i="1"/>
  <c r="AL22" i="1"/>
  <c r="AK22" i="1"/>
  <c r="AJ22" i="1"/>
  <c r="AG22" i="1"/>
  <c r="C22" i="4" s="1"/>
  <c r="AD22" i="1"/>
  <c r="AA22" i="1"/>
  <c r="X22" i="1"/>
  <c r="U22" i="1"/>
  <c r="R22" i="1"/>
  <c r="O22" i="1"/>
  <c r="L22" i="1"/>
  <c r="I22" i="1"/>
  <c r="F22" i="1"/>
  <c r="AM21" i="1"/>
  <c r="AL21" i="1"/>
  <c r="AK21" i="1"/>
  <c r="AJ21" i="1"/>
  <c r="AG21" i="1"/>
  <c r="C21" i="4" s="1"/>
  <c r="AD21" i="1"/>
  <c r="AA21" i="1"/>
  <c r="X21" i="1"/>
  <c r="U21" i="1"/>
  <c r="R21" i="1"/>
  <c r="O21" i="1"/>
  <c r="L21" i="1"/>
  <c r="I21" i="1"/>
  <c r="F21" i="1"/>
  <c r="AM20" i="1"/>
  <c r="AL20" i="1"/>
  <c r="AK20" i="1"/>
  <c r="AJ20" i="1"/>
  <c r="AG20" i="1"/>
  <c r="C20" i="4" s="1"/>
  <c r="AD20" i="1"/>
  <c r="AA20" i="1"/>
  <c r="X20" i="1"/>
  <c r="U20" i="1"/>
  <c r="R20" i="1"/>
  <c r="O20" i="1"/>
  <c r="L20" i="1"/>
  <c r="I20" i="1"/>
  <c r="F20" i="1"/>
  <c r="AM19" i="1"/>
  <c r="AL19" i="1"/>
  <c r="AK19" i="1"/>
  <c r="AJ19" i="1"/>
  <c r="AG19" i="1"/>
  <c r="C19" i="4" s="1"/>
  <c r="AD19" i="1"/>
  <c r="AA19" i="1"/>
  <c r="X19" i="1"/>
  <c r="U19" i="1"/>
  <c r="R19" i="1"/>
  <c r="O19" i="1"/>
  <c r="L19" i="1"/>
  <c r="I19" i="1"/>
  <c r="F19" i="1"/>
  <c r="AM18" i="1"/>
  <c r="AL18" i="1"/>
  <c r="AK18" i="1"/>
  <c r="AJ18" i="1"/>
  <c r="AG18" i="1"/>
  <c r="C18" i="4" s="1"/>
  <c r="AD18" i="1"/>
  <c r="AA18" i="1"/>
  <c r="X18" i="1"/>
  <c r="U18" i="1"/>
  <c r="R18" i="1"/>
  <c r="O18" i="1"/>
  <c r="L18" i="1"/>
  <c r="I18" i="1"/>
  <c r="F18" i="1"/>
  <c r="AM17" i="1"/>
  <c r="AL17" i="1"/>
  <c r="AK17" i="1"/>
  <c r="AJ17" i="1"/>
  <c r="AG17" i="1"/>
  <c r="C17" i="4" s="1"/>
  <c r="AD17" i="1"/>
  <c r="AA17" i="1"/>
  <c r="X17" i="1"/>
  <c r="U17" i="1"/>
  <c r="R17" i="1"/>
  <c r="O17" i="1"/>
  <c r="L17" i="1"/>
  <c r="I17" i="1"/>
  <c r="F17" i="1"/>
  <c r="AM16" i="1"/>
  <c r="AL16" i="1"/>
  <c r="AK16" i="1"/>
  <c r="AJ16" i="1"/>
  <c r="AG16" i="1"/>
  <c r="C16" i="4" s="1"/>
  <c r="AD16" i="1"/>
  <c r="AA16" i="1"/>
  <c r="X16" i="1"/>
  <c r="U16" i="1"/>
  <c r="R16" i="1"/>
  <c r="O16" i="1"/>
  <c r="L16" i="1"/>
  <c r="I16" i="1"/>
  <c r="F16" i="1"/>
  <c r="AM15" i="1"/>
  <c r="AL15" i="1"/>
  <c r="AK15" i="1"/>
  <c r="AJ15" i="1"/>
  <c r="AG15" i="1"/>
  <c r="C15" i="4" s="1"/>
  <c r="AD15" i="1"/>
  <c r="AA15" i="1"/>
  <c r="X15" i="1"/>
  <c r="U15" i="1"/>
  <c r="R15" i="1"/>
  <c r="O15" i="1"/>
  <c r="L15" i="1"/>
  <c r="I15" i="1"/>
  <c r="F15" i="1"/>
  <c r="AM14" i="1"/>
  <c r="AL14" i="1"/>
  <c r="AK14" i="1"/>
  <c r="AJ14" i="1"/>
  <c r="AG14" i="1"/>
  <c r="C14" i="4" s="1"/>
  <c r="AD14" i="1"/>
  <c r="AA14" i="1"/>
  <c r="X14" i="1"/>
  <c r="U14" i="1"/>
  <c r="R14" i="1"/>
  <c r="O14" i="1"/>
  <c r="L14" i="1"/>
  <c r="I14" i="1"/>
  <c r="F14" i="1"/>
  <c r="AM13" i="1"/>
  <c r="AL13" i="1"/>
  <c r="AK13" i="1"/>
  <c r="AJ13" i="1"/>
  <c r="AG13" i="1"/>
  <c r="C13" i="4" s="1"/>
  <c r="AD13" i="1"/>
  <c r="AA13" i="1"/>
  <c r="X13" i="1"/>
  <c r="U13" i="1"/>
  <c r="R13" i="1"/>
  <c r="O13" i="1"/>
  <c r="L13" i="1"/>
  <c r="I13" i="1"/>
  <c r="F13" i="1"/>
  <c r="AM12" i="1"/>
  <c r="AL12" i="1"/>
  <c r="AK12" i="1"/>
  <c r="AJ12" i="1"/>
  <c r="AG12" i="1"/>
  <c r="C12" i="4" s="1"/>
  <c r="AD12" i="1"/>
  <c r="AA12" i="1"/>
  <c r="X12" i="1"/>
  <c r="U12" i="1"/>
  <c r="R12" i="1"/>
  <c r="O12" i="1"/>
  <c r="L12" i="1"/>
  <c r="I12" i="1"/>
  <c r="F12" i="1"/>
  <c r="AM11" i="1"/>
  <c r="AL11" i="1"/>
  <c r="AK11" i="1"/>
  <c r="AJ11" i="1"/>
  <c r="AG11" i="1"/>
  <c r="C11" i="4" s="1"/>
  <c r="AD11" i="1"/>
  <c r="AA11" i="1"/>
  <c r="X11" i="1"/>
  <c r="U11" i="1"/>
  <c r="R11" i="1"/>
  <c r="O11" i="1"/>
  <c r="L11" i="1"/>
  <c r="I11" i="1"/>
  <c r="F11" i="1"/>
  <c r="AM10" i="1"/>
  <c r="AL10" i="1"/>
  <c r="AK10" i="1"/>
  <c r="AJ10" i="1"/>
  <c r="AG10" i="1"/>
  <c r="C10" i="4" s="1"/>
  <c r="AD10" i="1"/>
  <c r="AA10" i="1"/>
  <c r="X10" i="1"/>
  <c r="U10" i="1"/>
  <c r="R10" i="1"/>
  <c r="O10" i="1"/>
  <c r="L10" i="1"/>
  <c r="I10" i="1"/>
  <c r="F10" i="1"/>
  <c r="AM9" i="1"/>
  <c r="AL9" i="1"/>
  <c r="AK9" i="1"/>
  <c r="AJ9" i="1"/>
  <c r="AG9" i="1"/>
  <c r="C9" i="4" s="1"/>
  <c r="AD9" i="1"/>
  <c r="AA9" i="1"/>
  <c r="X9" i="1"/>
  <c r="U9" i="1"/>
  <c r="R9" i="1"/>
  <c r="O9" i="1"/>
  <c r="L9" i="1"/>
  <c r="I9" i="1"/>
  <c r="F9" i="1"/>
  <c r="AM8" i="1"/>
  <c r="AL8" i="1"/>
  <c r="AK8" i="1"/>
  <c r="AJ8" i="1"/>
  <c r="AG8" i="1"/>
  <c r="C8" i="4" s="1"/>
  <c r="AD8" i="1"/>
  <c r="AA8" i="1"/>
  <c r="X8" i="1"/>
  <c r="U8" i="1"/>
  <c r="R8" i="1"/>
  <c r="O8" i="1"/>
  <c r="L8" i="1"/>
  <c r="I8" i="1"/>
  <c r="F8" i="1"/>
  <c r="AM7" i="1"/>
  <c r="AL7" i="1"/>
  <c r="AK7" i="1"/>
  <c r="AJ7" i="1"/>
  <c r="AG7" i="1"/>
  <c r="C7" i="4" s="1"/>
  <c r="AD7" i="1"/>
  <c r="AA7" i="1"/>
  <c r="X7" i="1"/>
  <c r="U7" i="1"/>
  <c r="R7" i="1"/>
  <c r="O7" i="1"/>
  <c r="L7" i="1"/>
  <c r="I7" i="1"/>
  <c r="F7" i="1"/>
  <c r="AM6" i="1"/>
  <c r="AL6" i="1"/>
  <c r="AK6" i="1"/>
  <c r="AJ6" i="1"/>
  <c r="AG6" i="1"/>
  <c r="C6" i="4" s="1"/>
  <c r="AD6" i="1"/>
  <c r="AA6" i="1"/>
  <c r="X6" i="1"/>
  <c r="U6" i="1"/>
  <c r="R6" i="1"/>
  <c r="O6" i="1"/>
  <c r="L6" i="1"/>
  <c r="I6" i="1"/>
  <c r="F6" i="1"/>
  <c r="AM5" i="1"/>
  <c r="AL5" i="1"/>
  <c r="AK5" i="1"/>
  <c r="AJ5" i="1"/>
  <c r="AG5" i="1"/>
  <c r="C5" i="4" s="1"/>
  <c r="AD5" i="1"/>
  <c r="AA5" i="1"/>
  <c r="X5" i="1"/>
  <c r="U5" i="1"/>
  <c r="R5" i="1"/>
  <c r="O5" i="1"/>
  <c r="L5" i="1"/>
  <c r="I5" i="1"/>
  <c r="F5" i="1"/>
  <c r="AM4" i="1"/>
  <c r="AL4" i="1"/>
  <c r="AK4" i="1"/>
  <c r="AJ4" i="1"/>
  <c r="AG4" i="1"/>
  <c r="C4" i="4" s="1"/>
  <c r="AD4" i="1"/>
  <c r="AA4" i="1"/>
  <c r="X4" i="1"/>
  <c r="U4" i="1"/>
  <c r="R4" i="1"/>
  <c r="O4" i="1"/>
  <c r="L4" i="1"/>
  <c r="I4" i="1"/>
  <c r="F4" i="1"/>
  <c r="AM3" i="1"/>
  <c r="AL3" i="1"/>
  <c r="AK3" i="1"/>
  <c r="AJ3" i="1"/>
  <c r="AG3" i="1"/>
  <c r="C3" i="4" s="1"/>
  <c r="AD3" i="1"/>
  <c r="AA3" i="1"/>
  <c r="X3" i="1"/>
  <c r="U3" i="1"/>
  <c r="R3" i="1"/>
  <c r="O3" i="1"/>
  <c r="L3" i="1"/>
  <c r="I3" i="1"/>
  <c r="F3" i="1"/>
  <c r="AM2" i="1"/>
  <c r="AL2" i="1"/>
  <c r="AK2" i="1"/>
  <c r="AJ2" i="1"/>
  <c r="AG2" i="1"/>
  <c r="C2" i="4" s="1"/>
  <c r="AD2" i="1"/>
  <c r="AA2" i="1"/>
  <c r="X2" i="1"/>
  <c r="U2" i="1"/>
  <c r="R2" i="1"/>
  <c r="O2" i="1"/>
  <c r="L2" i="1"/>
  <c r="I2" i="1"/>
  <c r="F2" i="1"/>
  <c r="AN246" i="1" l="1"/>
  <c r="AN187" i="1"/>
  <c r="AN408" i="5"/>
  <c r="AN300" i="1"/>
  <c r="AN306" i="1"/>
  <c r="AN312" i="1"/>
  <c r="AN318" i="1"/>
  <c r="AN324" i="1"/>
  <c r="AN342" i="1"/>
  <c r="AN421" i="1"/>
  <c r="AN457" i="1"/>
  <c r="AN49" i="1"/>
  <c r="AN115" i="1"/>
  <c r="AN406" i="5"/>
  <c r="AO409" i="5"/>
  <c r="AO392" i="5"/>
  <c r="AO405" i="5"/>
  <c r="AO141" i="5"/>
  <c r="AN110" i="5"/>
  <c r="AO350" i="5"/>
  <c r="AO250" i="5"/>
  <c r="AN409" i="5"/>
  <c r="AN271" i="5"/>
  <c r="AO54" i="5"/>
  <c r="AO264" i="5"/>
  <c r="AO207" i="5"/>
  <c r="AO224" i="5"/>
  <c r="AO245" i="5"/>
  <c r="AO343" i="5"/>
  <c r="AN85" i="5"/>
  <c r="AN280" i="5"/>
  <c r="AO27" i="5"/>
  <c r="AN335" i="5"/>
  <c r="AN182" i="5"/>
  <c r="AO32" i="5"/>
  <c r="AO119" i="5"/>
  <c r="AO13" i="5"/>
  <c r="AN125" i="5"/>
  <c r="AN131" i="5"/>
  <c r="AN142" i="5"/>
  <c r="AN153" i="5"/>
  <c r="AO270" i="5"/>
  <c r="AN35" i="5"/>
  <c r="AO106" i="5"/>
  <c r="AO273" i="5"/>
  <c r="AO337" i="5"/>
  <c r="AO226" i="5"/>
  <c r="AO286" i="5"/>
  <c r="AO297" i="5"/>
  <c r="AO307" i="5"/>
  <c r="AO320" i="5"/>
  <c r="AO330" i="5"/>
  <c r="AO332" i="5"/>
  <c r="AN284" i="5"/>
  <c r="AN295" i="5"/>
  <c r="AO18" i="5"/>
  <c r="AO75" i="5"/>
  <c r="AO107" i="5"/>
  <c r="AO118" i="5"/>
  <c r="AO167" i="5"/>
  <c r="AO189" i="5"/>
  <c r="AO221" i="5"/>
  <c r="AN30" i="5"/>
  <c r="AO139" i="5"/>
  <c r="AO148" i="5"/>
  <c r="AO159" i="5"/>
  <c r="AO201" i="5"/>
  <c r="AN224" i="5"/>
  <c r="AO142" i="5"/>
  <c r="AN171" i="5"/>
  <c r="AO360" i="5"/>
  <c r="AO57" i="5"/>
  <c r="AO67" i="5"/>
  <c r="AO347" i="5"/>
  <c r="AO396" i="5"/>
  <c r="AO5" i="5"/>
  <c r="AO265" i="5"/>
  <c r="AN381" i="5"/>
  <c r="AO126" i="5"/>
  <c r="AO24" i="5"/>
  <c r="AN172" i="5"/>
  <c r="AO231" i="5"/>
  <c r="AO261" i="5"/>
  <c r="AO267" i="5"/>
  <c r="AN17" i="5"/>
  <c r="AN48" i="5"/>
  <c r="AN75" i="5"/>
  <c r="AN86" i="5"/>
  <c r="AO97" i="5"/>
  <c r="AN107" i="5"/>
  <c r="AO198" i="5"/>
  <c r="AO246" i="5"/>
  <c r="AO283" i="5"/>
  <c r="AO294" i="5"/>
  <c r="AO305" i="5"/>
  <c r="AO20" i="5"/>
  <c r="AO22" i="5"/>
  <c r="AO50" i="5"/>
  <c r="AN63" i="5"/>
  <c r="AO99" i="5"/>
  <c r="AO127" i="5"/>
  <c r="AO133" i="5"/>
  <c r="AO135" i="5"/>
  <c r="AN200" i="5"/>
  <c r="AO244" i="5"/>
  <c r="AO252" i="5"/>
  <c r="AO288" i="5"/>
  <c r="AO298" i="5"/>
  <c r="AO372" i="5"/>
  <c r="AO408" i="5"/>
  <c r="AO275" i="5"/>
  <c r="AN147" i="5"/>
  <c r="AN61" i="5"/>
  <c r="AN104" i="5"/>
  <c r="AO249" i="5"/>
  <c r="AN326" i="5"/>
  <c r="AO64" i="5"/>
  <c r="AO375" i="5"/>
  <c r="AN137" i="5"/>
  <c r="AN256" i="5"/>
  <c r="AN42" i="5"/>
  <c r="AN59" i="5"/>
  <c r="AO172" i="5"/>
  <c r="AN174" i="5"/>
  <c r="AO362" i="5"/>
  <c r="AO19" i="5"/>
  <c r="AO132" i="5"/>
  <c r="AN145" i="5"/>
  <c r="AN222" i="5"/>
  <c r="AO243" i="5"/>
  <c r="AO321" i="5"/>
  <c r="AN339" i="5"/>
  <c r="AN24" i="5"/>
  <c r="AO41" i="5"/>
  <c r="AN160" i="5"/>
  <c r="AO195" i="5"/>
  <c r="AO197" i="5"/>
  <c r="AN203" i="5"/>
  <c r="AO208" i="5"/>
  <c r="AO237" i="5"/>
  <c r="AN327" i="5"/>
  <c r="AO331" i="5"/>
  <c r="AN350" i="5"/>
  <c r="AN324" i="5"/>
  <c r="AN12" i="5"/>
  <c r="AN27" i="5"/>
  <c r="AN32" i="5"/>
  <c r="AO103" i="5"/>
  <c r="AO111" i="5"/>
  <c r="AN155" i="5"/>
  <c r="AO164" i="5"/>
  <c r="AO183" i="5"/>
  <c r="AO193" i="5"/>
  <c r="AN205" i="5"/>
  <c r="AN240" i="5"/>
  <c r="AN316" i="5"/>
  <c r="AO341" i="5"/>
  <c r="AN49" i="5"/>
  <c r="AO92" i="5"/>
  <c r="AO117" i="5"/>
  <c r="AN133" i="5"/>
  <c r="AO216" i="5"/>
  <c r="AO222" i="5"/>
  <c r="AO228" i="5"/>
  <c r="AO242" i="5"/>
  <c r="AO352" i="5"/>
  <c r="AO364" i="5"/>
  <c r="AO72" i="5"/>
  <c r="AO109" i="5"/>
  <c r="AO152" i="5"/>
  <c r="AN84" i="5"/>
  <c r="AN208" i="5"/>
  <c r="AO323" i="5"/>
  <c r="AO373" i="5"/>
  <c r="AN260" i="5"/>
  <c r="AO11" i="5"/>
  <c r="AN51" i="5"/>
  <c r="AO184" i="5"/>
  <c r="AO234" i="5"/>
  <c r="AO239" i="5"/>
  <c r="AO278" i="5"/>
  <c r="AO315" i="5"/>
  <c r="AO379" i="5"/>
  <c r="AO398" i="5"/>
  <c r="AN65" i="5"/>
  <c r="AN94" i="5"/>
  <c r="AO6" i="5"/>
  <c r="AO16" i="5"/>
  <c r="AO33" i="5"/>
  <c r="AO37" i="5"/>
  <c r="AN39" i="5"/>
  <c r="AO62" i="5"/>
  <c r="AN64" i="5"/>
  <c r="AO68" i="5"/>
  <c r="AN70" i="5"/>
  <c r="AO81" i="5"/>
  <c r="AN93" i="5"/>
  <c r="AN120" i="5"/>
  <c r="AO134" i="5"/>
  <c r="AO150" i="5"/>
  <c r="AN233" i="5"/>
  <c r="AO334" i="5"/>
  <c r="AN348" i="5"/>
  <c r="AN106" i="5"/>
  <c r="AN268" i="5"/>
  <c r="AN248" i="5"/>
  <c r="AO2" i="5"/>
  <c r="AN16" i="5"/>
  <c r="AO21" i="5"/>
  <c r="AO29" i="5"/>
  <c r="AN31" i="5"/>
  <c r="AN43" i="5"/>
  <c r="AO58" i="5"/>
  <c r="AN96" i="5"/>
  <c r="AO114" i="5"/>
  <c r="AN118" i="5"/>
  <c r="AO122" i="5"/>
  <c r="AO145" i="5"/>
  <c r="AO215" i="5"/>
  <c r="AN217" i="5"/>
  <c r="AN229" i="5"/>
  <c r="AN243" i="5"/>
  <c r="AO262" i="5"/>
  <c r="AN264" i="5"/>
  <c r="AO326" i="5"/>
  <c r="AO376" i="5"/>
  <c r="AN390" i="5"/>
  <c r="AO9" i="5"/>
  <c r="AO71" i="5"/>
  <c r="AO213" i="5"/>
  <c r="AO248" i="5"/>
  <c r="AO318" i="5"/>
  <c r="AO374" i="5"/>
  <c r="AN206" i="5"/>
  <c r="AN212" i="5"/>
  <c r="AN227" i="5"/>
  <c r="AO233" i="5"/>
  <c r="AN26" i="5"/>
  <c r="AO83" i="5"/>
  <c r="AN161" i="5"/>
  <c r="AN169" i="5"/>
  <c r="AO212" i="5"/>
  <c r="AN293" i="5"/>
  <c r="AO299" i="5"/>
  <c r="AN301" i="5"/>
  <c r="AO309" i="5"/>
  <c r="AN399" i="5"/>
  <c r="AO403" i="5"/>
  <c r="AN4" i="5"/>
  <c r="AO25" i="5"/>
  <c r="AN2" i="5"/>
  <c r="AN11" i="5"/>
  <c r="AN19" i="5"/>
  <c r="AN21" i="5"/>
  <c r="AN23" i="5"/>
  <c r="AN25" i="5"/>
  <c r="AN34" i="5"/>
  <c r="AO70" i="5"/>
  <c r="AO86" i="5"/>
  <c r="AN88" i="5"/>
  <c r="AO96" i="5"/>
  <c r="AN117" i="5"/>
  <c r="AO129" i="5"/>
  <c r="AO143" i="5"/>
  <c r="AO163" i="5"/>
  <c r="AN181" i="5"/>
  <c r="AO187" i="5"/>
  <c r="AN189" i="5"/>
  <c r="AN210" i="5"/>
  <c r="AO217" i="5"/>
  <c r="AN220" i="5"/>
  <c r="AO235" i="5"/>
  <c r="AO328" i="5"/>
  <c r="AN367" i="5"/>
  <c r="AN383" i="5"/>
  <c r="AO387" i="5"/>
  <c r="AN397" i="5"/>
  <c r="AN67" i="5"/>
  <c r="AN57" i="5"/>
  <c r="AN163" i="5"/>
  <c r="AO199" i="5"/>
  <c r="AN245" i="5"/>
  <c r="AO247" i="5"/>
  <c r="AO3" i="5"/>
  <c r="AN5" i="5"/>
  <c r="AO14" i="5"/>
  <c r="AO35" i="5"/>
  <c r="AO45" i="5"/>
  <c r="AO49" i="5"/>
  <c r="AO53" i="5"/>
  <c r="AN55" i="5"/>
  <c r="AO61" i="5"/>
  <c r="AN78" i="5"/>
  <c r="AN80" i="5"/>
  <c r="AO89" i="5"/>
  <c r="AN102" i="5"/>
  <c r="AO149" i="5"/>
  <c r="AN184" i="5"/>
  <c r="AN195" i="5"/>
  <c r="AO205" i="5"/>
  <c r="AO211" i="5"/>
  <c r="AN232" i="5"/>
  <c r="AO257" i="5"/>
  <c r="AO276" i="5"/>
  <c r="AO292" i="5"/>
  <c r="AN296" i="5"/>
  <c r="AN304" i="5"/>
  <c r="AO310" i="5"/>
  <c r="AO324" i="5"/>
  <c r="AO342" i="5"/>
  <c r="AO384" i="5"/>
  <c r="AO390" i="5"/>
  <c r="AN38" i="5"/>
  <c r="AN3" i="5"/>
  <c r="AO12" i="5"/>
  <c r="AN14" i="5"/>
  <c r="AN22" i="5"/>
  <c r="AO43" i="5"/>
  <c r="AO59" i="5"/>
  <c r="AO74" i="5"/>
  <c r="AO82" i="5"/>
  <c r="AN89" i="5"/>
  <c r="AO98" i="5"/>
  <c r="AO147" i="5"/>
  <c r="AO166" i="5"/>
  <c r="AO180" i="5"/>
  <c r="AO219" i="5"/>
  <c r="AO255" i="5"/>
  <c r="AO263" i="5"/>
  <c r="AO274" i="5"/>
  <c r="AO300" i="5"/>
  <c r="AO308" i="5"/>
  <c r="AO338" i="5"/>
  <c r="AO340" i="5"/>
  <c r="AO356" i="5"/>
  <c r="AO404" i="5"/>
  <c r="AN46" i="5"/>
  <c r="AN74" i="5"/>
  <c r="AN98" i="5"/>
  <c r="AN166" i="5"/>
  <c r="AO382" i="5"/>
  <c r="AO394" i="5"/>
  <c r="AN6" i="5"/>
  <c r="AO268" i="5"/>
  <c r="AN282" i="5"/>
  <c r="AN340" i="5"/>
  <c r="AO17" i="5"/>
  <c r="AO40" i="5"/>
  <c r="AO56" i="5"/>
  <c r="AN73" i="5"/>
  <c r="AN95" i="5"/>
  <c r="AN97" i="5"/>
  <c r="AO113" i="5"/>
  <c r="AN116" i="5"/>
  <c r="AO120" i="5"/>
  <c r="AO156" i="5"/>
  <c r="AO196" i="5"/>
  <c r="AN221" i="5"/>
  <c r="AO229" i="5"/>
  <c r="AN251" i="5"/>
  <c r="AO253" i="5"/>
  <c r="AO259" i="5"/>
  <c r="AN261" i="5"/>
  <c r="AO271" i="5"/>
  <c r="AO279" i="5"/>
  <c r="AO287" i="5"/>
  <c r="AO289" i="5"/>
  <c r="AN290" i="5"/>
  <c r="AO303" i="5"/>
  <c r="AN306" i="5"/>
  <c r="AO313" i="5"/>
  <c r="AN314" i="5"/>
  <c r="AN329" i="5"/>
  <c r="AO335" i="5"/>
  <c r="AO345" i="5"/>
  <c r="AO353" i="5"/>
  <c r="AO380" i="5"/>
  <c r="AO386" i="5"/>
  <c r="AO401" i="5"/>
  <c r="AO407" i="5"/>
  <c r="AN20" i="5"/>
  <c r="AO48" i="5"/>
  <c r="AO79" i="5"/>
  <c r="AN8" i="5"/>
  <c r="AN18" i="5"/>
  <c r="AO28" i="5"/>
  <c r="AN40" i="5"/>
  <c r="AN56" i="5"/>
  <c r="AO77" i="5"/>
  <c r="AN126" i="5"/>
  <c r="AO140" i="5"/>
  <c r="AN152" i="5"/>
  <c r="AN158" i="5"/>
  <c r="AO175" i="5"/>
  <c r="AO227" i="5"/>
  <c r="AN236" i="5"/>
  <c r="AO241" i="5"/>
  <c r="AN273" i="5"/>
  <c r="AO311" i="5"/>
  <c r="AO317" i="5"/>
  <c r="AO319" i="5"/>
  <c r="AN337" i="5"/>
  <c r="AO349" i="5"/>
  <c r="AO351" i="5"/>
  <c r="AN354" i="5"/>
  <c r="AO359" i="5"/>
  <c r="AN361" i="5"/>
  <c r="AO369" i="5"/>
  <c r="AO391" i="5"/>
  <c r="AN15" i="5"/>
  <c r="AN41" i="5"/>
  <c r="AO42" i="5"/>
  <c r="AN44" i="5"/>
  <c r="AO46" i="5"/>
  <c r="AN53" i="5"/>
  <c r="AN83" i="5"/>
  <c r="AN58" i="5"/>
  <c r="AN60" i="5"/>
  <c r="AN62" i="5"/>
  <c r="AN71" i="5"/>
  <c r="AN76" i="5"/>
  <c r="AO115" i="5"/>
  <c r="AN115" i="5"/>
  <c r="AN192" i="5"/>
  <c r="AO7" i="5"/>
  <c r="AO10" i="5"/>
  <c r="AO69" i="5"/>
  <c r="AO105" i="5"/>
  <c r="AN365" i="5"/>
  <c r="AO365" i="5"/>
  <c r="AN7" i="5"/>
  <c r="AN9" i="5"/>
  <c r="AN105" i="5"/>
  <c r="AO110" i="5"/>
  <c r="AN112" i="5"/>
  <c r="AN129" i="5"/>
  <c r="AN186" i="5"/>
  <c r="AN216" i="5"/>
  <c r="AN358" i="5"/>
  <c r="AN400" i="5"/>
  <c r="AN45" i="5"/>
  <c r="AN82" i="5"/>
  <c r="AO101" i="5"/>
  <c r="AN103" i="5"/>
  <c r="AN108" i="5"/>
  <c r="AN185" i="5"/>
  <c r="AO185" i="5"/>
  <c r="AN33" i="5"/>
  <c r="AO34" i="5"/>
  <c r="AO38" i="5"/>
  <c r="AN47" i="5"/>
  <c r="AN50" i="5"/>
  <c r="AN52" i="5"/>
  <c r="AN54" i="5"/>
  <c r="AO88" i="5"/>
  <c r="AO94" i="5"/>
  <c r="AO125" i="5"/>
  <c r="AN285" i="5"/>
  <c r="AN36" i="5"/>
  <c r="AO4" i="5"/>
  <c r="AO23" i="5"/>
  <c r="AO66" i="5"/>
  <c r="AN90" i="5"/>
  <c r="AO124" i="5"/>
  <c r="AN237" i="5"/>
  <c r="AN254" i="5"/>
  <c r="AN393" i="5"/>
  <c r="AN10" i="5"/>
  <c r="AO8" i="5"/>
  <c r="AN13" i="5"/>
  <c r="AO15" i="5"/>
  <c r="AO26" i="5"/>
  <c r="AO30" i="5"/>
  <c r="AN37" i="5"/>
  <c r="AO51" i="5"/>
  <c r="AO65" i="5"/>
  <c r="AO73" i="5"/>
  <c r="AO78" i="5"/>
  <c r="AO80" i="5"/>
  <c r="AO87" i="5"/>
  <c r="AN130" i="5"/>
  <c r="AN132" i="5"/>
  <c r="AO137" i="5"/>
  <c r="AO138" i="5"/>
  <c r="AN190" i="5"/>
  <c r="AN211" i="5"/>
  <c r="AN235" i="5"/>
  <c r="AN242" i="5"/>
  <c r="AN244" i="5"/>
  <c r="AN283" i="5"/>
  <c r="AN287" i="5"/>
  <c r="AN292" i="5"/>
  <c r="AN294" i="5"/>
  <c r="AN303" i="5"/>
  <c r="AN305" i="5"/>
  <c r="AN308" i="5"/>
  <c r="AN317" i="5"/>
  <c r="AN349" i="5"/>
  <c r="AN356" i="5"/>
  <c r="AN382" i="5"/>
  <c r="AN391" i="5"/>
  <c r="AN396" i="5"/>
  <c r="AN398" i="5"/>
  <c r="AO406" i="5"/>
  <c r="AO36" i="5"/>
  <c r="AO44" i="5"/>
  <c r="AO52" i="5"/>
  <c r="AO60" i="5"/>
  <c r="AN66" i="5"/>
  <c r="AN72" i="5"/>
  <c r="AN99" i="5"/>
  <c r="AO108" i="5"/>
  <c r="AO112" i="5"/>
  <c r="AO144" i="5"/>
  <c r="AN149" i="5"/>
  <c r="AN167" i="5"/>
  <c r="AN201" i="5"/>
  <c r="AO202" i="5"/>
  <c r="AO251" i="5"/>
  <c r="AN274" i="5"/>
  <c r="AN276" i="5"/>
  <c r="AN315" i="5"/>
  <c r="AN319" i="5"/>
  <c r="AN328" i="5"/>
  <c r="AN338" i="5"/>
  <c r="AN347" i="5"/>
  <c r="AN351" i="5"/>
  <c r="AN371" i="5"/>
  <c r="AO377" i="5"/>
  <c r="AN380" i="5"/>
  <c r="AN180" i="5"/>
  <c r="AN375" i="5"/>
  <c r="AO284" i="5"/>
  <c r="AO295" i="5"/>
  <c r="AN312" i="5"/>
  <c r="AO366" i="5"/>
  <c r="AN28" i="5"/>
  <c r="AN77" i="5"/>
  <c r="AN81" i="5"/>
  <c r="AO91" i="5"/>
  <c r="AO102" i="5"/>
  <c r="AO104" i="5"/>
  <c r="AO121" i="5"/>
  <c r="AN122" i="5"/>
  <c r="AO128" i="5"/>
  <c r="AO131" i="5"/>
  <c r="AN175" i="5"/>
  <c r="AN177" i="5"/>
  <c r="AN178" i="5"/>
  <c r="AN187" i="5"/>
  <c r="AO191" i="5"/>
  <c r="AN194" i="5"/>
  <c r="AN196" i="5"/>
  <c r="AO200" i="5"/>
  <c r="AO203" i="5"/>
  <c r="AO218" i="5"/>
  <c r="AO236" i="5"/>
  <c r="AN253" i="5"/>
  <c r="AN269" i="5"/>
  <c r="AO304" i="5"/>
  <c r="AO316" i="5"/>
  <c r="AN322" i="5"/>
  <c r="AN333" i="5"/>
  <c r="AN344" i="5"/>
  <c r="AO348" i="5"/>
  <c r="AN359" i="5"/>
  <c r="AN364" i="5"/>
  <c r="AO381" i="5"/>
  <c r="AO395" i="5"/>
  <c r="AN402" i="5"/>
  <c r="AO93" i="5"/>
  <c r="AO100" i="5"/>
  <c r="AN121" i="5"/>
  <c r="AO209" i="5"/>
  <c r="AO214" i="5"/>
  <c r="AO240" i="5"/>
  <c r="AO281" i="5"/>
  <c r="AO291" i="5"/>
  <c r="AO302" i="5"/>
  <c r="AO314" i="5"/>
  <c r="AO327" i="5"/>
  <c r="AO355" i="5"/>
  <c r="AO370" i="5"/>
  <c r="AO385" i="5"/>
  <c r="AO388" i="5"/>
  <c r="AN392" i="5"/>
  <c r="AN370" i="5"/>
  <c r="AN372" i="5"/>
  <c r="AN379" i="5"/>
  <c r="AO383" i="5"/>
  <c r="AN109" i="5"/>
  <c r="AN114" i="5"/>
  <c r="AN141" i="5"/>
  <c r="AO153" i="5"/>
  <c r="AO181" i="5"/>
  <c r="AO225" i="5"/>
  <c r="AO230" i="5"/>
  <c r="AN238" i="5"/>
  <c r="AO256" i="5"/>
  <c r="AN259" i="5"/>
  <c r="AN272" i="5"/>
  <c r="AN279" i="5"/>
  <c r="AN300" i="5"/>
  <c r="AN311" i="5"/>
  <c r="AO329" i="5"/>
  <c r="AO339" i="5"/>
  <c r="AO363" i="5"/>
  <c r="AO367" i="5"/>
  <c r="AN386" i="5"/>
  <c r="AN407" i="5"/>
  <c r="AN29" i="5"/>
  <c r="AO31" i="5"/>
  <c r="AO39" i="5"/>
  <c r="AO47" i="5"/>
  <c r="AO55" i="5"/>
  <c r="AO63" i="5"/>
  <c r="AO76" i="5"/>
  <c r="AO85" i="5"/>
  <c r="AO90" i="5"/>
  <c r="AN113" i="5"/>
  <c r="AO123" i="5"/>
  <c r="AN136" i="5"/>
  <c r="AN146" i="5"/>
  <c r="AO174" i="5"/>
  <c r="AN179" i="5"/>
  <c r="AO192" i="5"/>
  <c r="AN219" i="5"/>
  <c r="AO223" i="5"/>
  <c r="AN226" i="5"/>
  <c r="AN228" i="5"/>
  <c r="AO232" i="5"/>
  <c r="AN249" i="5"/>
  <c r="AN252" i="5"/>
  <c r="AO285" i="5"/>
  <c r="AO296" i="5"/>
  <c r="AO306" i="5"/>
  <c r="AN332" i="5"/>
  <c r="AN343" i="5"/>
  <c r="AO358" i="5"/>
  <c r="AN360" i="5"/>
  <c r="AN369" i="5"/>
  <c r="AN376" i="5"/>
  <c r="AO393" i="5"/>
  <c r="AO400" i="5"/>
  <c r="AN403" i="5"/>
  <c r="AN405" i="5"/>
  <c r="AO116" i="5"/>
  <c r="AO130" i="5"/>
  <c r="AN151" i="5"/>
  <c r="AO165" i="5"/>
  <c r="AN165" i="5"/>
  <c r="AN69" i="5"/>
  <c r="AN79" i="5"/>
  <c r="AN91" i="5"/>
  <c r="AN101" i="5"/>
  <c r="AN111" i="5"/>
  <c r="AN123" i="5"/>
  <c r="AN128" i="5"/>
  <c r="AN139" i="5"/>
  <c r="AN144" i="5"/>
  <c r="AO151" i="5"/>
  <c r="AN157" i="5"/>
  <c r="AO161" i="5"/>
  <c r="AN204" i="5"/>
  <c r="AO204" i="5"/>
  <c r="AO206" i="5"/>
  <c r="AN213" i="5"/>
  <c r="AN148" i="5"/>
  <c r="AO157" i="5"/>
  <c r="AN159" i="5"/>
  <c r="AO170" i="5"/>
  <c r="AN170" i="5"/>
  <c r="AO179" i="5"/>
  <c r="AO194" i="5"/>
  <c r="AN389" i="5"/>
  <c r="AO389" i="5"/>
  <c r="AO84" i="5"/>
  <c r="AN135" i="5"/>
  <c r="AO146" i="5"/>
  <c r="AN378" i="5"/>
  <c r="AO378" i="5"/>
  <c r="AO176" i="5"/>
  <c r="AN176" i="5"/>
  <c r="AO258" i="5"/>
  <c r="AN258" i="5"/>
  <c r="AN68" i="5"/>
  <c r="AN100" i="5"/>
  <c r="AN134" i="5"/>
  <c r="AN138" i="5"/>
  <c r="AN150" i="5"/>
  <c r="AN154" i="5"/>
  <c r="AO158" i="5"/>
  <c r="AO162" i="5"/>
  <c r="AN162" i="5"/>
  <c r="AN164" i="5"/>
  <c r="AO171" i="5"/>
  <c r="AO210" i="5"/>
  <c r="AO282" i="5"/>
  <c r="AO293" i="5"/>
  <c r="AN368" i="5"/>
  <c r="AO368" i="5"/>
  <c r="AN127" i="5"/>
  <c r="AN143" i="5"/>
  <c r="AO154" i="5"/>
  <c r="AN156" i="5"/>
  <c r="AO168" i="5"/>
  <c r="AN168" i="5"/>
  <c r="AO177" i="5"/>
  <c r="AO186" i="5"/>
  <c r="AO238" i="5"/>
  <c r="AO272" i="5"/>
  <c r="AN357" i="5"/>
  <c r="AO357" i="5"/>
  <c r="AN92" i="5"/>
  <c r="AO95" i="5"/>
  <c r="AN124" i="5"/>
  <c r="AO136" i="5"/>
  <c r="AN140" i="5"/>
  <c r="AN188" i="5"/>
  <c r="AO188" i="5"/>
  <c r="AO190" i="5"/>
  <c r="AO155" i="5"/>
  <c r="AO173" i="5"/>
  <c r="AN173" i="5"/>
  <c r="AO178" i="5"/>
  <c r="AO182" i="5"/>
  <c r="AN325" i="5"/>
  <c r="AO325" i="5"/>
  <c r="AN336" i="5"/>
  <c r="AO336" i="5"/>
  <c r="AN346" i="5"/>
  <c r="AO346" i="5"/>
  <c r="AN87" i="5"/>
  <c r="AN119" i="5"/>
  <c r="AO160" i="5"/>
  <c r="AO169" i="5"/>
  <c r="AN197" i="5"/>
  <c r="AO254" i="5"/>
  <c r="AN183" i="5"/>
  <c r="AN199" i="5"/>
  <c r="AN215" i="5"/>
  <c r="AN231" i="5"/>
  <c r="AN247" i="5"/>
  <c r="AN263" i="5"/>
  <c r="AN267" i="5"/>
  <c r="AN278" i="5"/>
  <c r="AN289" i="5"/>
  <c r="AN299" i="5"/>
  <c r="AN310" i="5"/>
  <c r="AN321" i="5"/>
  <c r="AN331" i="5"/>
  <c r="AN342" i="5"/>
  <c r="AN353" i="5"/>
  <c r="AN363" i="5"/>
  <c r="AN374" i="5"/>
  <c r="AN385" i="5"/>
  <c r="AN395" i="5"/>
  <c r="AO397" i="5"/>
  <c r="AO260" i="5"/>
  <c r="AN265" i="5"/>
  <c r="AO269" i="5"/>
  <c r="AN275" i="5"/>
  <c r="AO280" i="5"/>
  <c r="AN286" i="5"/>
  <c r="AO290" i="5"/>
  <c r="AN297" i="5"/>
  <c r="AO301" i="5"/>
  <c r="AN307" i="5"/>
  <c r="AO312" i="5"/>
  <c r="AN318" i="5"/>
  <c r="AO322" i="5"/>
  <c r="AO333" i="5"/>
  <c r="AO344" i="5"/>
  <c r="AO354" i="5"/>
  <c r="AO361" i="5"/>
  <c r="AO371" i="5"/>
  <c r="AN388" i="5"/>
  <c r="AO399" i="5"/>
  <c r="AN401" i="5"/>
  <c r="AN404" i="5"/>
  <c r="AN198" i="5"/>
  <c r="AN214" i="5"/>
  <c r="AN230" i="5"/>
  <c r="AN246" i="5"/>
  <c r="AN262" i="5"/>
  <c r="AN266" i="5"/>
  <c r="AN277" i="5"/>
  <c r="AN288" i="5"/>
  <c r="AN298" i="5"/>
  <c r="AN309" i="5"/>
  <c r="AN320" i="5"/>
  <c r="AN330" i="5"/>
  <c r="AN341" i="5"/>
  <c r="AN352" i="5"/>
  <c r="AN362" i="5"/>
  <c r="AN373" i="5"/>
  <c r="AN384" i="5"/>
  <c r="AN394" i="5"/>
  <c r="AN191" i="5"/>
  <c r="AN202" i="5"/>
  <c r="AN207" i="5"/>
  <c r="AN218" i="5"/>
  <c r="AN223" i="5"/>
  <c r="AN234" i="5"/>
  <c r="AN239" i="5"/>
  <c r="AN250" i="5"/>
  <c r="AN255" i="5"/>
  <c r="AO266" i="5"/>
  <c r="AO277" i="5"/>
  <c r="AN193" i="5"/>
  <c r="AN209" i="5"/>
  <c r="AO220" i="5"/>
  <c r="AN225" i="5"/>
  <c r="AN241" i="5"/>
  <c r="AN257" i="5"/>
  <c r="AN270" i="5"/>
  <c r="AN281" i="5"/>
  <c r="AN291" i="5"/>
  <c r="AN302" i="5"/>
  <c r="AN313" i="5"/>
  <c r="AN323" i="5"/>
  <c r="AN334" i="5"/>
  <c r="AN345" i="5"/>
  <c r="AN355" i="5"/>
  <c r="AN366" i="5"/>
  <c r="AN377" i="5"/>
  <c r="AN387" i="5"/>
  <c r="AN71" i="1"/>
  <c r="AN83" i="1"/>
  <c r="AN89" i="1"/>
  <c r="AO130" i="1"/>
  <c r="AQ458" i="1"/>
  <c r="AQ314" i="1"/>
  <c r="AQ170" i="1"/>
  <c r="AQ26" i="1"/>
  <c r="AQ446" i="1"/>
  <c r="AQ302" i="1"/>
  <c r="AQ158" i="1"/>
  <c r="AQ14" i="1"/>
  <c r="AQ434" i="1"/>
  <c r="AQ290" i="1"/>
  <c r="AQ146" i="1"/>
  <c r="AQ422" i="1"/>
  <c r="AQ278" i="1"/>
  <c r="AQ134" i="1"/>
  <c r="AO81" i="1"/>
  <c r="D81" i="4" s="1"/>
  <c r="AO87" i="1"/>
  <c r="AO123" i="1"/>
  <c r="AO129" i="1"/>
  <c r="AQ410" i="1"/>
  <c r="AQ266" i="1"/>
  <c r="AQ122" i="1"/>
  <c r="AO69" i="1"/>
  <c r="AO141" i="1"/>
  <c r="AO159" i="1"/>
  <c r="D159" i="4" s="1"/>
  <c r="AQ398" i="1"/>
  <c r="AQ254" i="1"/>
  <c r="AQ110" i="1"/>
  <c r="AQ457" i="1"/>
  <c r="AQ445" i="1"/>
  <c r="AQ433" i="1"/>
  <c r="AQ421" i="1"/>
  <c r="AQ409" i="1"/>
  <c r="AQ397" i="1"/>
  <c r="AQ385" i="1"/>
  <c r="AQ373" i="1"/>
  <c r="AQ361" i="1"/>
  <c r="AQ349" i="1"/>
  <c r="AQ337" i="1"/>
  <c r="AQ325" i="1"/>
  <c r="AQ313" i="1"/>
  <c r="AQ301" i="1"/>
  <c r="AQ289" i="1"/>
  <c r="AQ277" i="1"/>
  <c r="AQ265" i="1"/>
  <c r="AQ253" i="1"/>
  <c r="AQ241" i="1"/>
  <c r="AQ229" i="1"/>
  <c r="AQ217" i="1"/>
  <c r="AQ205" i="1"/>
  <c r="AQ193" i="1"/>
  <c r="AQ181" i="1"/>
  <c r="AQ169" i="1"/>
  <c r="AQ157" i="1"/>
  <c r="AQ145" i="1"/>
  <c r="AQ133" i="1"/>
  <c r="AQ121" i="1"/>
  <c r="AQ109" i="1"/>
  <c r="AQ97" i="1"/>
  <c r="AQ85" i="1"/>
  <c r="AQ73" i="1"/>
  <c r="AQ61" i="1"/>
  <c r="AQ49" i="1"/>
  <c r="AQ37" i="1"/>
  <c r="AQ25" i="1"/>
  <c r="AQ13" i="1"/>
  <c r="AQ456" i="1"/>
  <c r="AQ444" i="1"/>
  <c r="AQ432" i="1"/>
  <c r="AQ420" i="1"/>
  <c r="AQ408" i="1"/>
  <c r="AQ396" i="1"/>
  <c r="AQ384" i="1"/>
  <c r="AQ372" i="1"/>
  <c r="AQ360" i="1"/>
  <c r="AQ348" i="1"/>
  <c r="AQ336" i="1"/>
  <c r="AQ324" i="1"/>
  <c r="AQ312" i="1"/>
  <c r="AQ300" i="1"/>
  <c r="AQ288" i="1"/>
  <c r="AQ276" i="1"/>
  <c r="AQ264" i="1"/>
  <c r="AQ252" i="1"/>
  <c r="AQ240" i="1"/>
  <c r="AQ228" i="1"/>
  <c r="AQ216" i="1"/>
  <c r="AQ204" i="1"/>
  <c r="AQ192" i="1"/>
  <c r="AQ180" i="1"/>
  <c r="AQ168" i="1"/>
  <c r="AQ156" i="1"/>
  <c r="AQ144" i="1"/>
  <c r="AQ132" i="1"/>
  <c r="AQ120" i="1"/>
  <c r="AQ108" i="1"/>
  <c r="AQ96" i="1"/>
  <c r="AQ84" i="1"/>
  <c r="AQ72" i="1"/>
  <c r="AQ60" i="1"/>
  <c r="AQ48" i="1"/>
  <c r="AQ36" i="1"/>
  <c r="AQ24" i="1"/>
  <c r="AQ12" i="1"/>
  <c r="AQ455" i="1"/>
  <c r="AQ443" i="1"/>
  <c r="AQ431" i="1"/>
  <c r="AQ419" i="1"/>
  <c r="AQ407" i="1"/>
  <c r="AQ395" i="1"/>
  <c r="AQ383" i="1"/>
  <c r="AQ371" i="1"/>
  <c r="AQ359" i="1"/>
  <c r="AQ347" i="1"/>
  <c r="AQ335" i="1"/>
  <c r="AQ323" i="1"/>
  <c r="AQ311" i="1"/>
  <c r="AQ299" i="1"/>
  <c r="AQ287" i="1"/>
  <c r="AQ275" i="1"/>
  <c r="AQ263" i="1"/>
  <c r="AQ251" i="1"/>
  <c r="AQ239" i="1"/>
  <c r="AQ227" i="1"/>
  <c r="AQ215" i="1"/>
  <c r="AQ203" i="1"/>
  <c r="AQ191" i="1"/>
  <c r="AQ179" i="1"/>
  <c r="AQ167" i="1"/>
  <c r="AQ155" i="1"/>
  <c r="AQ143" i="1"/>
  <c r="AQ131" i="1"/>
  <c r="AQ119" i="1"/>
  <c r="AQ107" i="1"/>
  <c r="AQ95" i="1"/>
  <c r="AQ83" i="1"/>
  <c r="AQ71" i="1"/>
  <c r="AQ59" i="1"/>
  <c r="AQ47" i="1"/>
  <c r="AQ35" i="1"/>
  <c r="AQ23" i="1"/>
  <c r="AQ11" i="1"/>
  <c r="AQ454" i="1"/>
  <c r="AQ442" i="1"/>
  <c r="AQ430" i="1"/>
  <c r="AQ418" i="1"/>
  <c r="AQ406" i="1"/>
  <c r="AQ394" i="1"/>
  <c r="AQ382" i="1"/>
  <c r="AQ370" i="1"/>
  <c r="AQ358" i="1"/>
  <c r="AQ346" i="1"/>
  <c r="AQ334" i="1"/>
  <c r="AQ322" i="1"/>
  <c r="AQ310" i="1"/>
  <c r="AQ298" i="1"/>
  <c r="AQ286" i="1"/>
  <c r="AQ274" i="1"/>
  <c r="AQ262" i="1"/>
  <c r="AQ250" i="1"/>
  <c r="AQ238" i="1"/>
  <c r="AQ226" i="1"/>
  <c r="AQ214" i="1"/>
  <c r="AQ202" i="1"/>
  <c r="AQ190" i="1"/>
  <c r="AQ178" i="1"/>
  <c r="AQ166" i="1"/>
  <c r="AQ154" i="1"/>
  <c r="AQ142" i="1"/>
  <c r="AQ130" i="1"/>
  <c r="AQ118" i="1"/>
  <c r="AQ106" i="1"/>
  <c r="AQ94" i="1"/>
  <c r="AQ82" i="1"/>
  <c r="AQ70" i="1"/>
  <c r="AQ58" i="1"/>
  <c r="AQ46" i="1"/>
  <c r="AQ34" i="1"/>
  <c r="AQ22" i="1"/>
  <c r="AQ10" i="1"/>
  <c r="AQ453" i="1"/>
  <c r="AQ441" i="1"/>
  <c r="AQ429" i="1"/>
  <c r="AQ417" i="1"/>
  <c r="AQ405" i="1"/>
  <c r="AQ393" i="1"/>
  <c r="AQ381" i="1"/>
  <c r="AQ369" i="1"/>
  <c r="AQ357" i="1"/>
  <c r="AQ345" i="1"/>
  <c r="AQ333" i="1"/>
  <c r="AQ321" i="1"/>
  <c r="AQ309" i="1"/>
  <c r="AQ297" i="1"/>
  <c r="AQ285" i="1"/>
  <c r="AQ273" i="1"/>
  <c r="AQ261" i="1"/>
  <c r="AQ249" i="1"/>
  <c r="AQ237" i="1"/>
  <c r="AQ225" i="1"/>
  <c r="AQ213" i="1"/>
  <c r="AQ201" i="1"/>
  <c r="AQ189" i="1"/>
  <c r="AQ177" i="1"/>
  <c r="AQ165" i="1"/>
  <c r="AQ153" i="1"/>
  <c r="AQ141" i="1"/>
  <c r="AQ129" i="1"/>
  <c r="AQ117" i="1"/>
  <c r="AQ105" i="1"/>
  <c r="AQ93" i="1"/>
  <c r="AQ81" i="1"/>
  <c r="AQ69" i="1"/>
  <c r="AQ57" i="1"/>
  <c r="AQ45" i="1"/>
  <c r="AQ33" i="1"/>
  <c r="AQ21" i="1"/>
  <c r="AQ9" i="1"/>
  <c r="AQ452" i="1"/>
  <c r="AQ440" i="1"/>
  <c r="AQ428" i="1"/>
  <c r="AQ416" i="1"/>
  <c r="AQ404" i="1"/>
  <c r="AQ392" i="1"/>
  <c r="AQ380" i="1"/>
  <c r="AQ368" i="1"/>
  <c r="AQ356" i="1"/>
  <c r="AQ344" i="1"/>
  <c r="AQ332" i="1"/>
  <c r="AQ320" i="1"/>
  <c r="AQ308" i="1"/>
  <c r="AQ296" i="1"/>
  <c r="AQ284" i="1"/>
  <c r="AQ272" i="1"/>
  <c r="AQ260" i="1"/>
  <c r="AQ248" i="1"/>
  <c r="AQ236" i="1"/>
  <c r="AQ224" i="1"/>
  <c r="AQ212" i="1"/>
  <c r="AQ200" i="1"/>
  <c r="AQ188" i="1"/>
  <c r="AQ176" i="1"/>
  <c r="AQ164" i="1"/>
  <c r="AQ152" i="1"/>
  <c r="AQ140" i="1"/>
  <c r="AQ128" i="1"/>
  <c r="AQ116" i="1"/>
  <c r="AQ104" i="1"/>
  <c r="AQ92" i="1"/>
  <c r="AQ80" i="1"/>
  <c r="AQ68" i="1"/>
  <c r="AQ56" i="1"/>
  <c r="AQ44" i="1"/>
  <c r="AQ32" i="1"/>
  <c r="AQ20" i="1"/>
  <c r="AQ8" i="1"/>
  <c r="AQ451" i="1"/>
  <c r="AQ439" i="1"/>
  <c r="AQ427" i="1"/>
  <c r="AQ415" i="1"/>
  <c r="AQ403" i="1"/>
  <c r="AQ391" i="1"/>
  <c r="AQ379" i="1"/>
  <c r="AQ367" i="1"/>
  <c r="AQ355" i="1"/>
  <c r="AQ343" i="1"/>
  <c r="AQ331" i="1"/>
  <c r="AQ319" i="1"/>
  <c r="AQ307" i="1"/>
  <c r="AQ295" i="1"/>
  <c r="AQ283" i="1"/>
  <c r="AQ271" i="1"/>
  <c r="AQ259" i="1"/>
  <c r="AQ247" i="1"/>
  <c r="AQ235" i="1"/>
  <c r="AQ223" i="1"/>
  <c r="AQ211" i="1"/>
  <c r="AQ199" i="1"/>
  <c r="AQ187" i="1"/>
  <c r="AQ175" i="1"/>
  <c r="AQ163" i="1"/>
  <c r="AQ151" i="1"/>
  <c r="AQ139" i="1"/>
  <c r="AQ127" i="1"/>
  <c r="AQ115" i="1"/>
  <c r="AQ103" i="1"/>
  <c r="AQ91" i="1"/>
  <c r="AQ79" i="1"/>
  <c r="AQ67" i="1"/>
  <c r="AQ55" i="1"/>
  <c r="AQ43" i="1"/>
  <c r="AQ31" i="1"/>
  <c r="AQ19" i="1"/>
  <c r="AQ7" i="1"/>
  <c r="AQ450" i="1"/>
  <c r="AQ438" i="1"/>
  <c r="AQ426" i="1"/>
  <c r="AQ414" i="1"/>
  <c r="AQ402" i="1"/>
  <c r="AQ390" i="1"/>
  <c r="AQ378" i="1"/>
  <c r="AQ366" i="1"/>
  <c r="AQ354" i="1"/>
  <c r="AQ342" i="1"/>
  <c r="AQ330" i="1"/>
  <c r="AQ318" i="1"/>
  <c r="AQ306" i="1"/>
  <c r="AQ294" i="1"/>
  <c r="AQ282" i="1"/>
  <c r="AQ270" i="1"/>
  <c r="AQ258" i="1"/>
  <c r="AQ246" i="1"/>
  <c r="AQ234" i="1"/>
  <c r="AQ222" i="1"/>
  <c r="AQ210" i="1"/>
  <c r="AQ198" i="1"/>
  <c r="AQ186" i="1"/>
  <c r="AQ174" i="1"/>
  <c r="AQ162" i="1"/>
  <c r="AQ150" i="1"/>
  <c r="AQ138" i="1"/>
  <c r="AQ126" i="1"/>
  <c r="AQ114" i="1"/>
  <c r="AQ102" i="1"/>
  <c r="AQ90" i="1"/>
  <c r="AQ78" i="1"/>
  <c r="AQ66" i="1"/>
  <c r="AQ54" i="1"/>
  <c r="AQ42" i="1"/>
  <c r="AQ30" i="1"/>
  <c r="AQ18" i="1"/>
  <c r="AQ6" i="1"/>
  <c r="AO367" i="1"/>
  <c r="AO409" i="1"/>
  <c r="D409" i="4" s="1"/>
  <c r="AQ425" i="1"/>
  <c r="AQ413" i="1"/>
  <c r="AQ401" i="1"/>
  <c r="AQ389" i="1"/>
  <c r="AQ377" i="1"/>
  <c r="AQ365" i="1"/>
  <c r="AQ353" i="1"/>
  <c r="AQ341" i="1"/>
  <c r="AQ329" i="1"/>
  <c r="AQ317" i="1"/>
  <c r="AQ305" i="1"/>
  <c r="AQ293" i="1"/>
  <c r="AQ281" i="1"/>
  <c r="AQ269" i="1"/>
  <c r="AQ257" i="1"/>
  <c r="AQ245" i="1"/>
  <c r="AQ233" i="1"/>
  <c r="AQ221" i="1"/>
  <c r="AQ209" i="1"/>
  <c r="AQ197" i="1"/>
  <c r="AQ185" i="1"/>
  <c r="AQ173" i="1"/>
  <c r="AQ161" i="1"/>
  <c r="AQ149" i="1"/>
  <c r="AQ137" i="1"/>
  <c r="AQ125" i="1"/>
  <c r="AQ113" i="1"/>
  <c r="AQ101" i="1"/>
  <c r="AQ89" i="1"/>
  <c r="AQ77" i="1"/>
  <c r="AQ65" i="1"/>
  <c r="AQ53" i="1"/>
  <c r="AQ41" i="1"/>
  <c r="AQ29" i="1"/>
  <c r="AQ17" i="1"/>
  <c r="AQ5" i="1"/>
  <c r="AQ460" i="1"/>
  <c r="AQ448" i="1"/>
  <c r="AQ436" i="1"/>
  <c r="AQ424" i="1"/>
  <c r="AQ412" i="1"/>
  <c r="AQ400" i="1"/>
  <c r="AQ388" i="1"/>
  <c r="AQ376" i="1"/>
  <c r="AQ364" i="1"/>
  <c r="AQ352" i="1"/>
  <c r="AQ340" i="1"/>
  <c r="AQ328" i="1"/>
  <c r="AQ316" i="1"/>
  <c r="AQ304" i="1"/>
  <c r="AQ292" i="1"/>
  <c r="AQ280" i="1"/>
  <c r="AQ268" i="1"/>
  <c r="AQ256" i="1"/>
  <c r="AQ244" i="1"/>
  <c r="AQ232" i="1"/>
  <c r="AQ220" i="1"/>
  <c r="AQ208" i="1"/>
  <c r="AQ196" i="1"/>
  <c r="AQ184" i="1"/>
  <c r="AQ172" i="1"/>
  <c r="AQ160" i="1"/>
  <c r="AQ148" i="1"/>
  <c r="AQ136" i="1"/>
  <c r="AQ124" i="1"/>
  <c r="AQ112" i="1"/>
  <c r="AQ100" i="1"/>
  <c r="AQ88" i="1"/>
  <c r="AQ76" i="1"/>
  <c r="AQ64" i="1"/>
  <c r="AQ52" i="1"/>
  <c r="AQ40" i="1"/>
  <c r="AQ28" i="1"/>
  <c r="AQ16" i="1"/>
  <c r="AQ4" i="1"/>
  <c r="AQ459" i="1"/>
  <c r="AQ447" i="1"/>
  <c r="AQ435" i="1"/>
  <c r="AQ423" i="1"/>
  <c r="AQ411" i="1"/>
  <c r="AQ399" i="1"/>
  <c r="AQ387" i="1"/>
  <c r="AQ375" i="1"/>
  <c r="AQ363" i="1"/>
  <c r="AQ351" i="1"/>
  <c r="AQ339" i="1"/>
  <c r="AQ327" i="1"/>
  <c r="AQ315" i="1"/>
  <c r="AQ303" i="1"/>
  <c r="AQ291" i="1"/>
  <c r="AQ279" i="1"/>
  <c r="AQ267" i="1"/>
  <c r="AQ255" i="1"/>
  <c r="AQ243" i="1"/>
  <c r="AQ231" i="1"/>
  <c r="AQ219" i="1"/>
  <c r="AQ207" i="1"/>
  <c r="AQ195" i="1"/>
  <c r="AQ183" i="1"/>
  <c r="AQ171" i="1"/>
  <c r="AQ159" i="1"/>
  <c r="AQ147" i="1"/>
  <c r="AQ135" i="1"/>
  <c r="AQ123" i="1"/>
  <c r="AQ111" i="1"/>
  <c r="AQ99" i="1"/>
  <c r="AQ87" i="1"/>
  <c r="AQ75" i="1"/>
  <c r="AQ63" i="1"/>
  <c r="AQ51" i="1"/>
  <c r="AQ39" i="1"/>
  <c r="AQ27" i="1"/>
  <c r="AQ15" i="1"/>
  <c r="AQ3" i="1"/>
  <c r="AN195" i="1"/>
  <c r="AO272" i="1"/>
  <c r="AO278" i="1"/>
  <c r="AO284" i="1"/>
  <c r="AO196" i="1"/>
  <c r="AO232" i="1"/>
  <c r="D232" i="4" s="1"/>
  <c r="AO238" i="1"/>
  <c r="D238" i="4" s="1"/>
  <c r="AO244" i="1"/>
  <c r="D244" i="4" s="1"/>
  <c r="AO250" i="1"/>
  <c r="AO256" i="1"/>
  <c r="D256" i="4" s="1"/>
  <c r="AO268" i="1"/>
  <c r="D268" i="4" s="1"/>
  <c r="AO358" i="1"/>
  <c r="AO430" i="1"/>
  <c r="AO441" i="1"/>
  <c r="AN216" i="1"/>
  <c r="AO139" i="1"/>
  <c r="D139" i="4" s="1"/>
  <c r="AO35" i="1"/>
  <c r="D35" i="4" s="1"/>
  <c r="AO41" i="1"/>
  <c r="D41" i="4" s="1"/>
  <c r="AN460" i="1"/>
  <c r="AO47" i="1"/>
  <c r="D47" i="4" s="1"/>
  <c r="AO305" i="1"/>
  <c r="D305" i="4" s="1"/>
  <c r="AN456" i="1"/>
  <c r="AN198" i="1"/>
  <c r="AN362" i="1"/>
  <c r="AN160" i="1"/>
  <c r="AN184" i="1"/>
  <c r="AN219" i="1"/>
  <c r="AN225" i="1"/>
  <c r="AN255" i="1"/>
  <c r="AN285" i="1"/>
  <c r="AN76" i="1"/>
  <c r="AN82" i="1"/>
  <c r="AN447" i="1"/>
  <c r="AO460" i="1"/>
  <c r="AO371" i="1"/>
  <c r="AO377" i="1"/>
  <c r="AN40" i="1"/>
  <c r="AO42" i="1"/>
  <c r="AN180" i="1"/>
  <c r="AN227" i="1"/>
  <c r="AN263" i="1"/>
  <c r="AO282" i="1"/>
  <c r="D282" i="4" s="1"/>
  <c r="AN425" i="1"/>
  <c r="AO426" i="1"/>
  <c r="D426" i="4" s="1"/>
  <c r="AO54" i="1"/>
  <c r="D54" i="4" s="1"/>
  <c r="AO181" i="1"/>
  <c r="D181" i="4" s="1"/>
  <c r="AO187" i="1"/>
  <c r="B187" i="4" s="1"/>
  <c r="AO271" i="1"/>
  <c r="D271" i="4" s="1"/>
  <c r="AO283" i="1"/>
  <c r="AO423" i="1"/>
  <c r="D423" i="4" s="1"/>
  <c r="AO30" i="1"/>
  <c r="AO66" i="1"/>
  <c r="AO72" i="1"/>
  <c r="AO168" i="1"/>
  <c r="D168" i="4" s="1"/>
  <c r="AO174" i="1"/>
  <c r="D174" i="4" s="1"/>
  <c r="AO387" i="1"/>
  <c r="AO48" i="1"/>
  <c r="D48" i="4" s="1"/>
  <c r="AO126" i="1"/>
  <c r="AO132" i="1"/>
  <c r="AO144" i="1"/>
  <c r="AN376" i="1"/>
  <c r="AO31" i="1"/>
  <c r="AO103" i="1"/>
  <c r="AO109" i="1"/>
  <c r="AO116" i="1"/>
  <c r="AO145" i="1"/>
  <c r="D145" i="4" s="1"/>
  <c r="AO146" i="1"/>
  <c r="D146" i="4" s="1"/>
  <c r="AO151" i="1"/>
  <c r="D151" i="4" s="1"/>
  <c r="AO211" i="1"/>
  <c r="AO229" i="1"/>
  <c r="D229" i="4" s="1"/>
  <c r="AO235" i="1"/>
  <c r="D235" i="4" s="1"/>
  <c r="AO247" i="1"/>
  <c r="D247" i="4" s="1"/>
  <c r="AO253" i="1"/>
  <c r="AO259" i="1"/>
  <c r="AO289" i="1"/>
  <c r="AO301" i="1"/>
  <c r="AO307" i="1"/>
  <c r="AO313" i="1"/>
  <c r="AO325" i="1"/>
  <c r="D325" i="4" s="1"/>
  <c r="AO343" i="1"/>
  <c r="AO378" i="1"/>
  <c r="AN182" i="1"/>
  <c r="AO45" i="1"/>
  <c r="D45" i="4" s="1"/>
  <c r="AO51" i="1"/>
  <c r="AO57" i="1"/>
  <c r="D57" i="4" s="1"/>
  <c r="AO100" i="1"/>
  <c r="AN165" i="1"/>
  <c r="AN200" i="1"/>
  <c r="AN206" i="1"/>
  <c r="AO219" i="1"/>
  <c r="D219" i="4" s="1"/>
  <c r="AN254" i="1"/>
  <c r="AO266" i="1"/>
  <c r="D266" i="4" s="1"/>
  <c r="AN308" i="1"/>
  <c r="AO309" i="1"/>
  <c r="D309" i="4" s="1"/>
  <c r="AN314" i="1"/>
  <c r="AO315" i="1"/>
  <c r="AO320" i="1"/>
  <c r="AN332" i="1"/>
  <c r="AO351" i="1"/>
  <c r="AO380" i="1"/>
  <c r="D380" i="4" s="1"/>
  <c r="AO386" i="1"/>
  <c r="AN444" i="1"/>
  <c r="AN450" i="1"/>
  <c r="AO52" i="1"/>
  <c r="AO58" i="1"/>
  <c r="D58" i="4" s="1"/>
  <c r="AN183" i="1"/>
  <c r="AO207" i="1"/>
  <c r="AN230" i="1"/>
  <c r="AO435" i="1"/>
  <c r="D435" i="4" s="1"/>
  <c r="AO49" i="1"/>
  <c r="B49" i="4" s="1"/>
  <c r="AO55" i="1"/>
  <c r="AO131" i="1"/>
  <c r="AN136" i="1"/>
  <c r="AO137" i="1"/>
  <c r="D137" i="4" s="1"/>
  <c r="AN142" i="1"/>
  <c r="AN148" i="1"/>
  <c r="AO149" i="1"/>
  <c r="D149" i="4" s="1"/>
  <c r="AO184" i="1"/>
  <c r="AN199" i="1"/>
  <c r="AN287" i="1"/>
  <c r="AN293" i="1"/>
  <c r="AN311" i="1"/>
  <c r="AN317" i="1"/>
  <c r="AN323" i="1"/>
  <c r="AN329" i="1"/>
  <c r="AN335" i="1"/>
  <c r="AO354" i="1"/>
  <c r="D354" i="4" s="1"/>
  <c r="AO383" i="1"/>
  <c r="D383" i="4" s="1"/>
  <c r="AO389" i="1"/>
  <c r="AO395" i="1"/>
  <c r="AO407" i="1"/>
  <c r="AO2" i="1"/>
  <c r="AN31" i="1"/>
  <c r="AO44" i="1"/>
  <c r="D44" i="4" s="1"/>
  <c r="AO96" i="1"/>
  <c r="AO119" i="1"/>
  <c r="AO161" i="1"/>
  <c r="D161" i="4" s="1"/>
  <c r="AO172" i="1"/>
  <c r="D172" i="4" s="1"/>
  <c r="AN178" i="1"/>
  <c r="AO212" i="1"/>
  <c r="D212" i="4" s="1"/>
  <c r="AO217" i="1"/>
  <c r="D217" i="4" s="1"/>
  <c r="AO218" i="1"/>
  <c r="D218" i="4" s="1"/>
  <c r="AO224" i="1"/>
  <c r="D224" i="4" s="1"/>
  <c r="AO242" i="1"/>
  <c r="AO431" i="1"/>
  <c r="D431" i="4" s="1"/>
  <c r="AO454" i="1"/>
  <c r="AO39" i="1"/>
  <c r="AO74" i="1"/>
  <c r="D74" i="4" s="1"/>
  <c r="AO80" i="1"/>
  <c r="AO86" i="1"/>
  <c r="D86" i="4" s="1"/>
  <c r="AO92" i="1"/>
  <c r="D92" i="4" s="1"/>
  <c r="AO98" i="1"/>
  <c r="D98" i="4" s="1"/>
  <c r="AN67" i="1"/>
  <c r="AN79" i="1"/>
  <c r="AN85" i="1"/>
  <c r="AO4" i="1"/>
  <c r="AO9" i="1"/>
  <c r="AO10" i="1"/>
  <c r="AO15" i="1"/>
  <c r="AO16" i="1"/>
  <c r="AO22" i="1"/>
  <c r="AN86" i="1"/>
  <c r="AO157" i="1"/>
  <c r="AN174" i="1"/>
  <c r="AN190" i="1"/>
  <c r="AO191" i="1"/>
  <c r="D191" i="4" s="1"/>
  <c r="AN201" i="1"/>
  <c r="AO202" i="1"/>
  <c r="D202" i="4" s="1"/>
  <c r="AO267" i="1"/>
  <c r="AN337" i="1"/>
  <c r="AN396" i="1"/>
  <c r="AO403" i="1"/>
  <c r="D403" i="4" s="1"/>
  <c r="AO373" i="1"/>
  <c r="D373" i="4" s="1"/>
  <c r="AN4" i="1"/>
  <c r="AN69" i="1"/>
  <c r="AN75" i="1"/>
  <c r="AN133" i="1"/>
  <c r="AN163" i="1"/>
  <c r="AO457" i="1"/>
  <c r="B457" i="4" s="1"/>
  <c r="AO176" i="1"/>
  <c r="AO226" i="1"/>
  <c r="AO262" i="1"/>
  <c r="AO369" i="1"/>
  <c r="AO427" i="1"/>
  <c r="D427" i="4" s="1"/>
  <c r="AN433" i="1"/>
  <c r="AO434" i="1"/>
  <c r="D434" i="4" s="1"/>
  <c r="AO440" i="1"/>
  <c r="D440" i="4" s="1"/>
  <c r="AO99" i="1"/>
  <c r="AN99" i="1"/>
  <c r="AN123" i="1"/>
  <c r="AO204" i="1"/>
  <c r="D204" i="4" s="1"/>
  <c r="AO292" i="1"/>
  <c r="AO298" i="1"/>
  <c r="AO304" i="1"/>
  <c r="AO322" i="1"/>
  <c r="AO328" i="1"/>
  <c r="AO340" i="1"/>
  <c r="AO346" i="1"/>
  <c r="D346" i="4" s="1"/>
  <c r="AO352" i="1"/>
  <c r="AO458" i="1"/>
  <c r="AN22" i="1"/>
  <c r="AO95" i="1"/>
  <c r="AO183" i="1"/>
  <c r="AO216" i="1"/>
  <c r="AO264" i="1"/>
  <c r="AO269" i="1"/>
  <c r="AO275" i="1"/>
  <c r="AN458" i="1"/>
  <c r="AO94" i="1"/>
  <c r="AO177" i="1"/>
  <c r="D177" i="4" s="1"/>
  <c r="AO6" i="1"/>
  <c r="D6" i="4" s="1"/>
  <c r="AO7" i="1"/>
  <c r="D7" i="4" s="1"/>
  <c r="AO13" i="1"/>
  <c r="AO19" i="1"/>
  <c r="D19" i="4" s="1"/>
  <c r="AN106" i="1"/>
  <c r="AN112" i="1"/>
  <c r="AN129" i="1"/>
  <c r="AO154" i="1"/>
  <c r="AO160" i="1"/>
  <c r="AO287" i="1"/>
  <c r="AN405" i="1"/>
  <c r="AO5" i="1"/>
  <c r="D5" i="4" s="1"/>
  <c r="AO11" i="1"/>
  <c r="D11" i="4" s="1"/>
  <c r="AO27" i="1"/>
  <c r="D27" i="4" s="1"/>
  <c r="AO28" i="1"/>
  <c r="AO50" i="1"/>
  <c r="D50" i="4" s="1"/>
  <c r="AO56" i="1"/>
  <c r="AO60" i="1"/>
  <c r="D60" i="4" s="1"/>
  <c r="AO61" i="1"/>
  <c r="D61" i="4" s="1"/>
  <c r="AN72" i="1"/>
  <c r="AN78" i="1"/>
  <c r="AN84" i="1"/>
  <c r="AO101" i="1"/>
  <c r="AN111" i="1"/>
  <c r="AO117" i="1"/>
  <c r="D117" i="4" s="1"/>
  <c r="AO118" i="1"/>
  <c r="AN146" i="1"/>
  <c r="AN151" i="1"/>
  <c r="AO162" i="1"/>
  <c r="D162" i="4" s="1"/>
  <c r="AN168" i="1"/>
  <c r="AO169" i="1"/>
  <c r="AO195" i="1"/>
  <c r="AN204" i="1"/>
  <c r="AO205" i="1"/>
  <c r="D205" i="4" s="1"/>
  <c r="AN210" i="1"/>
  <c r="AN221" i="1"/>
  <c r="AO222" i="1"/>
  <c r="D222" i="4" s="1"/>
  <c r="AO233" i="1"/>
  <c r="D233" i="4" s="1"/>
  <c r="AO245" i="1"/>
  <c r="AN261" i="1"/>
  <c r="AO349" i="1"/>
  <c r="D349" i="4" s="1"/>
  <c r="AO372" i="1"/>
  <c r="AN400" i="1"/>
  <c r="AO411" i="1"/>
  <c r="AO412" i="1"/>
  <c r="AO424" i="1"/>
  <c r="AN445" i="1"/>
  <c r="AN451" i="1"/>
  <c r="AO67" i="1"/>
  <c r="AO84" i="1"/>
  <c r="D84" i="4" s="1"/>
  <c r="AO124" i="1"/>
  <c r="D124" i="4" s="1"/>
  <c r="AO135" i="1"/>
  <c r="D135" i="4" s="1"/>
  <c r="AO136" i="1"/>
  <c r="D136" i="4" s="1"/>
  <c r="AO152" i="1"/>
  <c r="AO185" i="1"/>
  <c r="AO189" i="1"/>
  <c r="D189" i="4" s="1"/>
  <c r="AO190" i="1"/>
  <c r="AO228" i="1"/>
  <c r="AO285" i="1"/>
  <c r="AO295" i="1"/>
  <c r="D295" i="4" s="1"/>
  <c r="AO296" i="1"/>
  <c r="D296" i="4" s="1"/>
  <c r="AO331" i="1"/>
  <c r="D331" i="4" s="1"/>
  <c r="AO338" i="1"/>
  <c r="D338" i="4" s="1"/>
  <c r="AO361" i="1"/>
  <c r="D361" i="4" s="1"/>
  <c r="AO17" i="1"/>
  <c r="D17" i="4" s="1"/>
  <c r="AO33" i="1"/>
  <c r="D33" i="4" s="1"/>
  <c r="AO34" i="1"/>
  <c r="D34" i="4" s="1"/>
  <c r="AO78" i="1"/>
  <c r="AO12" i="1"/>
  <c r="AO23" i="1"/>
  <c r="D23" i="4" s="1"/>
  <c r="AO29" i="1"/>
  <c r="D29" i="4" s="1"/>
  <c r="AO46" i="1"/>
  <c r="D46" i="4" s="1"/>
  <c r="AO62" i="1"/>
  <c r="D62" i="4" s="1"/>
  <c r="AO102" i="1"/>
  <c r="AO113" i="1"/>
  <c r="AO164" i="1"/>
  <c r="D164" i="4" s="1"/>
  <c r="AO175" i="1"/>
  <c r="AN205" i="1"/>
  <c r="AN211" i="1"/>
  <c r="AO223" i="1"/>
  <c r="AO240" i="1"/>
  <c r="AN251" i="1"/>
  <c r="AN273" i="1"/>
  <c r="AO274" i="1"/>
  <c r="D274" i="4" s="1"/>
  <c r="AN279" i="1"/>
  <c r="AO280" i="1"/>
  <c r="D280" i="4" s="1"/>
  <c r="AN290" i="1"/>
  <c r="AO291" i="1"/>
  <c r="D291" i="4" s="1"/>
  <c r="AN355" i="1"/>
  <c r="AO356" i="1"/>
  <c r="AN372" i="1"/>
  <c r="AO396" i="1"/>
  <c r="AN401" i="1"/>
  <c r="AO419" i="1"/>
  <c r="AO327" i="1"/>
  <c r="AO333" i="1"/>
  <c r="D333" i="4" s="1"/>
  <c r="AO379" i="1"/>
  <c r="D379" i="4" s="1"/>
  <c r="AO385" i="1"/>
  <c r="D385" i="4" s="1"/>
  <c r="AO391" i="1"/>
  <c r="D391" i="4" s="1"/>
  <c r="AO401" i="1"/>
  <c r="AO402" i="1"/>
  <c r="AO442" i="1"/>
  <c r="D442" i="4" s="1"/>
  <c r="AO448" i="1"/>
  <c r="D448" i="4" s="1"/>
  <c r="AN102" i="1"/>
  <c r="AN80" i="1"/>
  <c r="AN108" i="1"/>
  <c r="AN125" i="1"/>
  <c r="AN137" i="1"/>
  <c r="AO153" i="1"/>
  <c r="AN159" i="1"/>
  <c r="AN196" i="1"/>
  <c r="AN218" i="1"/>
  <c r="AO286" i="1"/>
  <c r="AN297" i="1"/>
  <c r="AN309" i="1"/>
  <c r="AN321" i="1"/>
  <c r="AO18" i="1"/>
  <c r="AO24" i="1"/>
  <c r="AO53" i="1"/>
  <c r="AO63" i="1"/>
  <c r="D63" i="4" s="1"/>
  <c r="AO64" i="1"/>
  <c r="AO115" i="1"/>
  <c r="B115" i="4" s="1"/>
  <c r="AN120" i="1"/>
  <c r="AO121" i="1"/>
  <c r="AO192" i="1"/>
  <c r="D192" i="4" s="1"/>
  <c r="AO197" i="1"/>
  <c r="AO241" i="1"/>
  <c r="AN258" i="1"/>
  <c r="AN269" i="1"/>
  <c r="AN357" i="1"/>
  <c r="AO375" i="1"/>
  <c r="AO397" i="1"/>
  <c r="D397" i="4" s="1"/>
  <c r="AO415" i="1"/>
  <c r="D415" i="4" s="1"/>
  <c r="AO443" i="1"/>
  <c r="D443" i="4" s="1"/>
  <c r="AN459" i="1"/>
  <c r="AN97" i="1"/>
  <c r="AO8" i="1"/>
  <c r="AN13" i="1"/>
  <c r="AO25" i="1"/>
  <c r="AO3" i="1"/>
  <c r="AO14" i="1"/>
  <c r="AO20" i="1"/>
  <c r="AO36" i="1"/>
  <c r="D36" i="4" s="1"/>
  <c r="AO37" i="1"/>
  <c r="D37" i="4" s="1"/>
  <c r="AN58" i="1"/>
  <c r="AO70" i="1"/>
  <c r="D70" i="4" s="1"/>
  <c r="AO75" i="1"/>
  <c r="AN87" i="1"/>
  <c r="AN93" i="1"/>
  <c r="AO104" i="1"/>
  <c r="D104" i="4" s="1"/>
  <c r="AN109" i="1"/>
  <c r="AN126" i="1"/>
  <c r="AO127" i="1"/>
  <c r="AN132" i="1"/>
  <c r="AO138" i="1"/>
  <c r="AN154" i="1"/>
  <c r="AO155" i="1"/>
  <c r="D155" i="4" s="1"/>
  <c r="AN213" i="1"/>
  <c r="AO214" i="1"/>
  <c r="D214" i="4" s="1"/>
  <c r="AO225" i="1"/>
  <c r="AO254" i="1"/>
  <c r="AO293" i="1"/>
  <c r="D293" i="4" s="1"/>
  <c r="AO299" i="1"/>
  <c r="AO310" i="1"/>
  <c r="AO311" i="1"/>
  <c r="AO316" i="1"/>
  <c r="AO317" i="1"/>
  <c r="D317" i="4" s="1"/>
  <c r="AO323" i="1"/>
  <c r="AO334" i="1"/>
  <c r="D334" i="4" s="1"/>
  <c r="AO341" i="1"/>
  <c r="D341" i="4" s="1"/>
  <c r="AO364" i="1"/>
  <c r="D364" i="4" s="1"/>
  <c r="AO370" i="1"/>
  <c r="D370" i="4" s="1"/>
  <c r="AN380" i="1"/>
  <c r="AO381" i="1"/>
  <c r="AO393" i="1"/>
  <c r="D393" i="4" s="1"/>
  <c r="AO404" i="1"/>
  <c r="D404" i="4" s="1"/>
  <c r="AO432" i="1"/>
  <c r="AO438" i="1"/>
  <c r="AO455" i="1"/>
  <c r="D455" i="4" s="1"/>
  <c r="AO40" i="1"/>
  <c r="D40" i="4" s="1"/>
  <c r="AO26" i="1"/>
  <c r="AO43" i="1"/>
  <c r="D43" i="4" s="1"/>
  <c r="AO59" i="1"/>
  <c r="D59" i="4" s="1"/>
  <c r="AO65" i="1"/>
  <c r="D65" i="4" s="1"/>
  <c r="AO110" i="1"/>
  <c r="AN127" i="1"/>
  <c r="AO209" i="1"/>
  <c r="AO220" i="1"/>
  <c r="AO237" i="1"/>
  <c r="AN248" i="1"/>
  <c r="AO249" i="1"/>
  <c r="AO265" i="1"/>
  <c r="D265" i="4" s="1"/>
  <c r="AO277" i="1"/>
  <c r="D277" i="4" s="1"/>
  <c r="AO288" i="1"/>
  <c r="AO347" i="1"/>
  <c r="D347" i="4" s="1"/>
  <c r="AO399" i="1"/>
  <c r="D399" i="4" s="1"/>
  <c r="AO410" i="1"/>
  <c r="AO38" i="1"/>
  <c r="D38" i="4" s="1"/>
  <c r="AO77" i="1"/>
  <c r="AO83" i="1"/>
  <c r="B83" i="4" s="1"/>
  <c r="AO89" i="1"/>
  <c r="AO134" i="1"/>
  <c r="AO178" i="1"/>
  <c r="AO188" i="1"/>
  <c r="D188" i="4" s="1"/>
  <c r="AO294" i="1"/>
  <c r="D294" i="4" s="1"/>
  <c r="AO312" i="1"/>
  <c r="B312" i="4" s="1"/>
  <c r="AO330" i="1"/>
  <c r="D330" i="4" s="1"/>
  <c r="AO336" i="1"/>
  <c r="D336" i="4" s="1"/>
  <c r="AO359" i="1"/>
  <c r="AO365" i="1"/>
  <c r="AO388" i="1"/>
  <c r="D388" i="4" s="1"/>
  <c r="AO394" i="1"/>
  <c r="AN404" i="1"/>
  <c r="AO405" i="1"/>
  <c r="AN438" i="1"/>
  <c r="AO439" i="1"/>
  <c r="AO456" i="1"/>
  <c r="AO21" i="1"/>
  <c r="D21" i="4" s="1"/>
  <c r="AO32" i="1"/>
  <c r="D32" i="4" s="1"/>
  <c r="AN77" i="1"/>
  <c r="AN173" i="1"/>
  <c r="AN193" i="1"/>
  <c r="AN203" i="1"/>
  <c r="AN243" i="1"/>
  <c r="AN249" i="1"/>
  <c r="AN260" i="1"/>
  <c r="AN266" i="1"/>
  <c r="AN288" i="1"/>
  <c r="AN353" i="1"/>
  <c r="AO445" i="1"/>
  <c r="AO451" i="1"/>
  <c r="AN441" i="1"/>
  <c r="AO446" i="1"/>
  <c r="AN105" i="1"/>
  <c r="AO329" i="1"/>
  <c r="AN5" i="1"/>
  <c r="AN23" i="1"/>
  <c r="AN41" i="1"/>
  <c r="AN59" i="1"/>
  <c r="AN101" i="1"/>
  <c r="AN110" i="1"/>
  <c r="AO111" i="1"/>
  <c r="AO120" i="1"/>
  <c r="B120" i="4" s="1"/>
  <c r="AN124" i="1"/>
  <c r="AN138" i="1"/>
  <c r="AN161" i="1"/>
  <c r="AO171" i="1"/>
  <c r="AO180" i="1"/>
  <c r="D180" i="4" s="1"/>
  <c r="AN192" i="1"/>
  <c r="AO193" i="1"/>
  <c r="AN197" i="1"/>
  <c r="AO198" i="1"/>
  <c r="AN202" i="1"/>
  <c r="AN207" i="1"/>
  <c r="AO208" i="1"/>
  <c r="AN212" i="1"/>
  <c r="AO213" i="1"/>
  <c r="AO227" i="1"/>
  <c r="AN252" i="1"/>
  <c r="AN257" i="1"/>
  <c r="AO258" i="1"/>
  <c r="AN267" i="1"/>
  <c r="AN291" i="1"/>
  <c r="AO306" i="1"/>
  <c r="B306" i="4" s="1"/>
  <c r="AN315" i="1"/>
  <c r="AO321" i="1"/>
  <c r="D321" i="4" s="1"/>
  <c r="AO335" i="1"/>
  <c r="AO344" i="1"/>
  <c r="AN354" i="1"/>
  <c r="AN359" i="1"/>
  <c r="AO374" i="1"/>
  <c r="AO398" i="1"/>
  <c r="AN417" i="1"/>
  <c r="AO418" i="1"/>
  <c r="AO428" i="1"/>
  <c r="AN437" i="1"/>
  <c r="AN446" i="1"/>
  <c r="AO447" i="1"/>
  <c r="D447" i="4" s="1"/>
  <c r="AO452" i="1"/>
  <c r="AN236" i="1"/>
  <c r="AN281" i="1"/>
  <c r="AN392" i="1"/>
  <c r="AN397" i="1"/>
  <c r="AN14" i="1"/>
  <c r="AN32" i="1"/>
  <c r="AN50" i="1"/>
  <c r="AO79" i="1"/>
  <c r="AO97" i="1"/>
  <c r="AO105" i="1"/>
  <c r="D105" i="4" s="1"/>
  <c r="AO106" i="1"/>
  <c r="AN6" i="1"/>
  <c r="AN10" i="1"/>
  <c r="AN15" i="1"/>
  <c r="AN19" i="1"/>
  <c r="AN24" i="1"/>
  <c r="AN28" i="1"/>
  <c r="AN33" i="1"/>
  <c r="AN37" i="1"/>
  <c r="AN42" i="1"/>
  <c r="AN46" i="1"/>
  <c r="AN51" i="1"/>
  <c r="AN55" i="1"/>
  <c r="AN60" i="1"/>
  <c r="AN64" i="1"/>
  <c r="AN74" i="1"/>
  <c r="AO88" i="1"/>
  <c r="D88" i="4" s="1"/>
  <c r="AO93" i="1"/>
  <c r="AO148" i="1"/>
  <c r="AN152" i="1"/>
  <c r="AN157" i="1"/>
  <c r="AO166" i="1"/>
  <c r="AO167" i="1"/>
  <c r="AN171" i="1"/>
  <c r="AN175" i="1"/>
  <c r="AN188" i="1"/>
  <c r="AO203" i="1"/>
  <c r="D203" i="4" s="1"/>
  <c r="AN222" i="1"/>
  <c r="AN237" i="1"/>
  <c r="AN242" i="1"/>
  <c r="AN272" i="1"/>
  <c r="AN282" i="1"/>
  <c r="AN296" i="1"/>
  <c r="AO297" i="1"/>
  <c r="AO326" i="1"/>
  <c r="AN344" i="1"/>
  <c r="AO345" i="1"/>
  <c r="D345" i="4" s="1"/>
  <c r="AO350" i="1"/>
  <c r="D350" i="4" s="1"/>
  <c r="AO360" i="1"/>
  <c r="D360" i="4" s="1"/>
  <c r="AO384" i="1"/>
  <c r="AN388" i="1"/>
  <c r="AN393" i="1"/>
  <c r="AO408" i="1"/>
  <c r="AN442" i="1"/>
  <c r="AN452" i="1"/>
  <c r="AN156" i="1"/>
  <c r="AO453" i="1"/>
  <c r="AN302" i="1"/>
  <c r="AN326" i="1"/>
  <c r="AN345" i="1"/>
  <c r="AN350" i="1"/>
  <c r="AN360" i="1"/>
  <c r="AN384" i="1"/>
  <c r="AN389" i="1"/>
  <c r="AN408" i="1"/>
  <c r="AN413" i="1"/>
  <c r="AO414" i="1"/>
  <c r="AN147" i="1"/>
  <c r="AO221" i="1"/>
  <c r="B221" i="4" s="1"/>
  <c r="AN135" i="1"/>
  <c r="AN47" i="1"/>
  <c r="AN65" i="1"/>
  <c r="AN70" i="1"/>
  <c r="AO71" i="1"/>
  <c r="B71" i="4" s="1"/>
  <c r="AO76" i="1"/>
  <c r="AO85" i="1"/>
  <c r="AO112" i="1"/>
  <c r="AN116" i="1"/>
  <c r="AN121" i="1"/>
  <c r="AO140" i="1"/>
  <c r="AN144" i="1"/>
  <c r="AO163" i="1"/>
  <c r="AN172" i="1"/>
  <c r="AN181" i="1"/>
  <c r="AN194" i="1"/>
  <c r="AN209" i="1"/>
  <c r="AN228" i="1"/>
  <c r="AN233" i="1"/>
  <c r="AN264" i="1"/>
  <c r="AN278" i="1"/>
  <c r="AO279" i="1"/>
  <c r="AO302" i="1"/>
  <c r="AO303" i="1"/>
  <c r="AO332" i="1"/>
  <c r="D332" i="4" s="1"/>
  <c r="AN336" i="1"/>
  <c r="AN341" i="1"/>
  <c r="AN356" i="1"/>
  <c r="AN365" i="1"/>
  <c r="AO366" i="1"/>
  <c r="AO390" i="1"/>
  <c r="AN429" i="1"/>
  <c r="AN448" i="1"/>
  <c r="AN453" i="1"/>
  <c r="AN276" i="1"/>
  <c r="AN339" i="1"/>
  <c r="AN139" i="1"/>
  <c r="AN38" i="1"/>
  <c r="AN56" i="1"/>
  <c r="AN3" i="1"/>
  <c r="AN7" i="1"/>
  <c r="AN12" i="1"/>
  <c r="AN16" i="1"/>
  <c r="AN21" i="1"/>
  <c r="AN25" i="1"/>
  <c r="AN30" i="1"/>
  <c r="AN34" i="1"/>
  <c r="AN39" i="1"/>
  <c r="AN43" i="1"/>
  <c r="AN48" i="1"/>
  <c r="AN52" i="1"/>
  <c r="AN57" i="1"/>
  <c r="AN61" i="1"/>
  <c r="AN66" i="1"/>
  <c r="AO108" i="1"/>
  <c r="AO150" i="1"/>
  <c r="AO173" i="1"/>
  <c r="AO182" i="1"/>
  <c r="AO186" i="1"/>
  <c r="AO200" i="1"/>
  <c r="AO210" i="1"/>
  <c r="D210" i="4" s="1"/>
  <c r="AO215" i="1"/>
  <c r="AO255" i="1"/>
  <c r="B255" i="4" s="1"/>
  <c r="AO260" i="1"/>
  <c r="AO308" i="1"/>
  <c r="D308" i="4" s="1"/>
  <c r="AO318" i="1"/>
  <c r="B318" i="4" s="1"/>
  <c r="AN327" i="1"/>
  <c r="AO342" i="1"/>
  <c r="B342" i="4" s="1"/>
  <c r="AN351" i="1"/>
  <c r="AO357" i="1"/>
  <c r="B357" i="4" s="1"/>
  <c r="AO376" i="1"/>
  <c r="AO400" i="1"/>
  <c r="D400" i="4" s="1"/>
  <c r="AN409" i="1"/>
  <c r="AO420" i="1"/>
  <c r="AO444" i="1"/>
  <c r="AO449" i="1"/>
  <c r="D449" i="4" s="1"/>
  <c r="AO459" i="1"/>
  <c r="AN368" i="1"/>
  <c r="AN2" i="1"/>
  <c r="AN81" i="1"/>
  <c r="AN94" i="1"/>
  <c r="AN103" i="1"/>
  <c r="AN122" i="1"/>
  <c r="AN145" i="1"/>
  <c r="AN150" i="1"/>
  <c r="AN177" i="1"/>
  <c r="AN186" i="1"/>
  <c r="AN224" i="1"/>
  <c r="AN234" i="1"/>
  <c r="AN239" i="1"/>
  <c r="AN284" i="1"/>
  <c r="AN303" i="1"/>
  <c r="AN449" i="1"/>
  <c r="AN454" i="1"/>
  <c r="AN320" i="1"/>
  <c r="AN20" i="1"/>
  <c r="AO450" i="1"/>
  <c r="B450" i="4" s="1"/>
  <c r="AN231" i="1"/>
  <c r="AN363" i="1"/>
  <c r="AN158" i="1"/>
  <c r="AN29" i="1"/>
  <c r="AN8" i="1"/>
  <c r="AN17" i="1"/>
  <c r="AN26" i="1"/>
  <c r="AN35" i="1"/>
  <c r="AN44" i="1"/>
  <c r="AN53" i="1"/>
  <c r="AN62" i="1"/>
  <c r="AO82" i="1"/>
  <c r="AO90" i="1"/>
  <c r="D90" i="4" s="1"/>
  <c r="AO91" i="1"/>
  <c r="D91" i="4" s="1"/>
  <c r="AN100" i="1"/>
  <c r="AO114" i="1"/>
  <c r="AN118" i="1"/>
  <c r="AO128" i="1"/>
  <c r="AO133" i="1"/>
  <c r="AN141" i="1"/>
  <c r="AO165" i="1"/>
  <c r="D165" i="4" s="1"/>
  <c r="AN169" i="1"/>
  <c r="AO170" i="1"/>
  <c r="AO206" i="1"/>
  <c r="B206" i="4" s="1"/>
  <c r="AN240" i="1"/>
  <c r="AN245" i="1"/>
  <c r="AO246" i="1"/>
  <c r="B246" i="4" s="1"/>
  <c r="AO251" i="1"/>
  <c r="AN270" i="1"/>
  <c r="AN275" i="1"/>
  <c r="AO290" i="1"/>
  <c r="AN294" i="1"/>
  <c r="AN299" i="1"/>
  <c r="AO300" i="1"/>
  <c r="B300" i="4" s="1"/>
  <c r="AO314" i="1"/>
  <c r="B314" i="4" s="1"/>
  <c r="AO324" i="1"/>
  <c r="B324" i="4" s="1"/>
  <c r="AN333" i="1"/>
  <c r="AN338" i="1"/>
  <c r="AN347" i="1"/>
  <c r="AO348" i="1"/>
  <c r="AO353" i="1"/>
  <c r="AO362" i="1"/>
  <c r="B362" i="4" s="1"/>
  <c r="AO382" i="1"/>
  <c r="AO406" i="1"/>
  <c r="AO416" i="1"/>
  <c r="AO436" i="1"/>
  <c r="AN455" i="1"/>
  <c r="AN68" i="1"/>
  <c r="AN73" i="1"/>
  <c r="AN96" i="1"/>
  <c r="AN305" i="1"/>
  <c r="AN88" i="1"/>
  <c r="AO125" i="1"/>
  <c r="AN162" i="1"/>
  <c r="AN11" i="1"/>
  <c r="AN9" i="1"/>
  <c r="AN18" i="1"/>
  <c r="AN27" i="1"/>
  <c r="AN36" i="1"/>
  <c r="AN45" i="1"/>
  <c r="AN54" i="1"/>
  <c r="AN63" i="1"/>
  <c r="AO68" i="1"/>
  <c r="D68" i="4" s="1"/>
  <c r="AO73" i="1"/>
  <c r="AN91" i="1"/>
  <c r="AN114" i="1"/>
  <c r="AO142" i="1"/>
  <c r="AO147" i="1"/>
  <c r="AO156" i="1"/>
  <c r="D156" i="4" s="1"/>
  <c r="AO201" i="1"/>
  <c r="AO231" i="1"/>
  <c r="AO236" i="1"/>
  <c r="AO276" i="1"/>
  <c r="AO339" i="1"/>
  <c r="D339" i="4" s="1"/>
  <c r="AO363" i="1"/>
  <c r="AO368" i="1"/>
  <c r="AO392" i="1"/>
  <c r="B392" i="4" s="1"/>
  <c r="AO422" i="1"/>
  <c r="AN119" i="1"/>
  <c r="AO122" i="1"/>
  <c r="AN155" i="1"/>
  <c r="AO158" i="1"/>
  <c r="AN191" i="1"/>
  <c r="AO194" i="1"/>
  <c r="AO230" i="1"/>
  <c r="B230" i="4" s="1"/>
  <c r="AO239" i="1"/>
  <c r="AO248" i="1"/>
  <c r="AO257" i="1"/>
  <c r="AO263" i="1"/>
  <c r="AN90" i="1"/>
  <c r="AN113" i="1"/>
  <c r="AN149" i="1"/>
  <c r="AN185" i="1"/>
  <c r="AO273" i="1"/>
  <c r="B273" i="4" s="1"/>
  <c r="AN107" i="1"/>
  <c r="AN143" i="1"/>
  <c r="AN179" i="1"/>
  <c r="AN104" i="1"/>
  <c r="AO107" i="1"/>
  <c r="AN117" i="1"/>
  <c r="AN130" i="1"/>
  <c r="AN140" i="1"/>
  <c r="AO143" i="1"/>
  <c r="AN153" i="1"/>
  <c r="AN166" i="1"/>
  <c r="AN176" i="1"/>
  <c r="AO179" i="1"/>
  <c r="AN189" i="1"/>
  <c r="AO199" i="1"/>
  <c r="AN215" i="1"/>
  <c r="AN98" i="1"/>
  <c r="AN134" i="1"/>
  <c r="AN170" i="1"/>
  <c r="AO270" i="1"/>
  <c r="AN95" i="1"/>
  <c r="AN131" i="1"/>
  <c r="AN167" i="1"/>
  <c r="AN229" i="1"/>
  <c r="AO234" i="1"/>
  <c r="AO243" i="1"/>
  <c r="AO252" i="1"/>
  <c r="D252" i="4" s="1"/>
  <c r="AO261" i="1"/>
  <c r="AN92" i="1"/>
  <c r="AN128" i="1"/>
  <c r="AN164" i="1"/>
  <c r="AO281" i="1"/>
  <c r="AN247" i="1"/>
  <c r="AN265" i="1"/>
  <c r="AN283" i="1"/>
  <c r="AN301" i="1"/>
  <c r="AN319" i="1"/>
  <c r="AO319" i="1"/>
  <c r="AN330" i="1"/>
  <c r="AO337" i="1"/>
  <c r="D337" i="4" s="1"/>
  <c r="AN348" i="1"/>
  <c r="AO355" i="1"/>
  <c r="B355" i="4" s="1"/>
  <c r="AN366" i="1"/>
  <c r="AN370" i="1"/>
  <c r="AN374" i="1"/>
  <c r="AN378" i="1"/>
  <c r="AN382" i="1"/>
  <c r="AN386" i="1"/>
  <c r="AN390" i="1"/>
  <c r="AN394" i="1"/>
  <c r="AN398" i="1"/>
  <c r="AN402" i="1"/>
  <c r="AN406" i="1"/>
  <c r="AN410" i="1"/>
  <c r="AN414" i="1"/>
  <c r="AN418" i="1"/>
  <c r="AN422" i="1"/>
  <c r="AN426" i="1"/>
  <c r="AN430" i="1"/>
  <c r="AN434" i="1"/>
  <c r="AN208" i="1"/>
  <c r="AN226" i="1"/>
  <c r="AN244" i="1"/>
  <c r="AN262" i="1"/>
  <c r="AN280" i="1"/>
  <c r="AN298" i="1"/>
  <c r="AN316" i="1"/>
  <c r="AN334" i="1"/>
  <c r="AN352" i="1"/>
  <c r="AN223" i="1"/>
  <c r="AN241" i="1"/>
  <c r="AN259" i="1"/>
  <c r="AN277" i="1"/>
  <c r="AN295" i="1"/>
  <c r="AN313" i="1"/>
  <c r="AN331" i="1"/>
  <c r="AN349" i="1"/>
  <c r="AN367" i="1"/>
  <c r="AN371" i="1"/>
  <c r="AN375" i="1"/>
  <c r="AN379" i="1"/>
  <c r="AN383" i="1"/>
  <c r="AN387" i="1"/>
  <c r="AN391" i="1"/>
  <c r="AN395" i="1"/>
  <c r="AN399" i="1"/>
  <c r="AN403" i="1"/>
  <c r="AN407" i="1"/>
  <c r="AN411" i="1"/>
  <c r="AN415" i="1"/>
  <c r="AN419" i="1"/>
  <c r="AN423" i="1"/>
  <c r="AN427" i="1"/>
  <c r="AN431" i="1"/>
  <c r="AN435" i="1"/>
  <c r="AN439" i="1"/>
  <c r="AN443" i="1"/>
  <c r="AN220" i="1"/>
  <c r="AN238" i="1"/>
  <c r="AN256" i="1"/>
  <c r="AN274" i="1"/>
  <c r="AN292" i="1"/>
  <c r="AN310" i="1"/>
  <c r="AN328" i="1"/>
  <c r="AN346" i="1"/>
  <c r="AN364" i="1"/>
  <c r="AN412" i="1"/>
  <c r="AN416" i="1"/>
  <c r="AN420" i="1"/>
  <c r="AN424" i="1"/>
  <c r="AN428" i="1"/>
  <c r="AN432" i="1"/>
  <c r="AN436" i="1"/>
  <c r="AN440" i="1"/>
  <c r="AN217" i="1"/>
  <c r="AN235" i="1"/>
  <c r="AN253" i="1"/>
  <c r="AN271" i="1"/>
  <c r="AN289" i="1"/>
  <c r="AN307" i="1"/>
  <c r="AN325" i="1"/>
  <c r="AN343" i="1"/>
  <c r="AN361" i="1"/>
  <c r="AN214" i="1"/>
  <c r="AN232" i="1"/>
  <c r="AN250" i="1"/>
  <c r="AN268" i="1"/>
  <c r="AN286" i="1"/>
  <c r="AN304" i="1"/>
  <c r="AN322" i="1"/>
  <c r="AN340" i="1"/>
  <c r="AN358" i="1"/>
  <c r="AN369" i="1"/>
  <c r="AN373" i="1"/>
  <c r="AN377" i="1"/>
  <c r="AN381" i="1"/>
  <c r="AN385" i="1"/>
  <c r="AO413" i="1"/>
  <c r="AO417" i="1"/>
  <c r="AO421" i="1"/>
  <c r="B421" i="4" s="1"/>
  <c r="AO425" i="1"/>
  <c r="B425" i="4" s="1"/>
  <c r="AO429" i="1"/>
  <c r="AO433" i="1"/>
  <c r="AO437" i="1"/>
  <c r="D437" i="4" s="1"/>
  <c r="B198" i="4" l="1"/>
  <c r="B453" i="4"/>
  <c r="B234" i="4"/>
  <c r="B200" i="4"/>
  <c r="B323" i="4"/>
  <c r="B251" i="4"/>
  <c r="B167" i="4"/>
  <c r="B382" i="4"/>
  <c r="B108" i="4"/>
  <c r="B227" i="4"/>
  <c r="B248" i="4"/>
  <c r="B260" i="4"/>
  <c r="B225" i="4"/>
  <c r="B319" i="4"/>
  <c r="B82" i="4"/>
  <c r="B163" i="4"/>
  <c r="B456" i="4"/>
  <c r="B170" i="4"/>
  <c r="B97" i="4"/>
  <c r="B166" i="4"/>
  <c r="B79" i="4"/>
  <c r="B194" i="4"/>
  <c r="B142" i="4"/>
  <c r="B112" i="4"/>
  <c r="B148" i="4"/>
  <c r="B3" i="4"/>
  <c r="B195" i="4"/>
  <c r="B154" i="4"/>
  <c r="B10" i="4"/>
  <c r="B31" i="4"/>
  <c r="B270" i="4"/>
  <c r="B87" i="4"/>
  <c r="B368" i="4"/>
  <c r="B348" i="4"/>
  <c r="B384" i="4"/>
  <c r="B213" i="4"/>
  <c r="B183" i="4"/>
  <c r="B236" i="4"/>
  <c r="B261" i="4"/>
  <c r="B444" i="4"/>
  <c r="B335" i="4"/>
  <c r="B451" i="4"/>
  <c r="B75" i="4"/>
  <c r="B199" i="4"/>
  <c r="B106" i="4"/>
  <c r="B111" i="4"/>
  <c r="B297" i="4"/>
  <c r="B285" i="4"/>
  <c r="B69" i="4"/>
  <c r="B201" i="4"/>
  <c r="B178" i="4"/>
  <c r="B182" i="4"/>
  <c r="B287" i="4"/>
  <c r="B158" i="4"/>
  <c r="B436" i="4"/>
  <c r="B138" i="4"/>
  <c r="B406" i="4"/>
  <c r="B160" i="4"/>
  <c r="B281" i="4"/>
  <c r="B85" i="4"/>
  <c r="B77" i="4"/>
  <c r="B129" i="4"/>
  <c r="D318" i="4"/>
  <c r="B179" i="4"/>
  <c r="B231" i="4"/>
  <c r="B326" i="4"/>
  <c r="B439" i="4"/>
  <c r="B130" i="4"/>
  <c r="B196" i="4"/>
  <c r="D348" i="4"/>
  <c r="B302" i="4"/>
  <c r="B22" i="4"/>
  <c r="B433" i="4"/>
  <c r="B279" i="4"/>
  <c r="D201" i="4"/>
  <c r="D115" i="4"/>
  <c r="B428" i="4"/>
  <c r="B429" i="4"/>
  <c r="B122" i="4"/>
  <c r="B147" i="4"/>
  <c r="B173" i="4"/>
  <c r="B258" i="4"/>
  <c r="B89" i="4"/>
  <c r="B237" i="4"/>
  <c r="B432" i="4"/>
  <c r="B311" i="4"/>
  <c r="B127" i="4"/>
  <c r="B14" i="4"/>
  <c r="B18" i="4"/>
  <c r="B240" i="4"/>
  <c r="B12" i="4"/>
  <c r="B190" i="4"/>
  <c r="B412" i="4"/>
  <c r="B275" i="4"/>
  <c r="B369" i="4"/>
  <c r="B15" i="4"/>
  <c r="B39" i="4"/>
  <c r="B96" i="4"/>
  <c r="B55" i="4"/>
  <c r="B289" i="4"/>
  <c r="B103" i="4"/>
  <c r="B30" i="4"/>
  <c r="D213" i="4"/>
  <c r="D206" i="4"/>
  <c r="B150" i="4"/>
  <c r="B398" i="4"/>
  <c r="B394" i="4"/>
  <c r="B220" i="4"/>
  <c r="B310" i="4"/>
  <c r="B189" i="4"/>
  <c r="B411" i="4"/>
  <c r="B262" i="4"/>
  <c r="B454" i="4"/>
  <c r="B44" i="4"/>
  <c r="B100" i="4"/>
  <c r="B259" i="4"/>
  <c r="B423" i="4"/>
  <c r="B42" i="4"/>
  <c r="B441" i="4"/>
  <c r="D100" i="4"/>
  <c r="D259" i="4"/>
  <c r="B290" i="4"/>
  <c r="B128" i="4"/>
  <c r="B390" i="4"/>
  <c r="B93" i="4"/>
  <c r="B171" i="4"/>
  <c r="B329" i="4"/>
  <c r="B388" i="4"/>
  <c r="B209" i="4"/>
  <c r="B299" i="4"/>
  <c r="B241" i="4"/>
  <c r="B34" i="4"/>
  <c r="B185" i="4"/>
  <c r="B169" i="4"/>
  <c r="B61" i="4"/>
  <c r="B298" i="4"/>
  <c r="B267" i="4"/>
  <c r="B435" i="4"/>
  <c r="B320" i="4"/>
  <c r="B57" i="4"/>
  <c r="B283" i="4"/>
  <c r="B430" i="4"/>
  <c r="D178" i="4"/>
  <c r="D230" i="4"/>
  <c r="B143" i="4"/>
  <c r="B133" i="4"/>
  <c r="B263" i="4"/>
  <c r="B125" i="4"/>
  <c r="B353" i="4"/>
  <c r="B76" i="4"/>
  <c r="B4" i="4"/>
  <c r="D357" i="4"/>
  <c r="D260" i="4"/>
  <c r="B186" i="4"/>
  <c r="B459" i="4"/>
  <c r="B446" i="4"/>
  <c r="B110" i="4"/>
  <c r="B254" i="4"/>
  <c r="D167" i="4"/>
  <c r="D362" i="4"/>
  <c r="D186" i="4"/>
  <c r="B73" i="4"/>
  <c r="B308" i="4"/>
  <c r="B363" i="4"/>
  <c r="B344" i="4"/>
  <c r="B460" i="4"/>
  <c r="D179" i="4"/>
  <c r="D368" i="4"/>
  <c r="D306" i="4"/>
  <c r="B215" i="4"/>
  <c r="B345" i="4"/>
  <c r="B447" i="4"/>
  <c r="B99" i="4"/>
  <c r="B123" i="4"/>
  <c r="D323" i="4"/>
  <c r="D73" i="4"/>
  <c r="B67" i="4"/>
  <c r="D335" i="4"/>
  <c r="D324" i="4"/>
  <c r="D279" i="4"/>
  <c r="D450" i="4"/>
  <c r="B243" i="4"/>
  <c r="B376" i="4"/>
  <c r="B249" i="4"/>
  <c r="B455" i="4"/>
  <c r="B317" i="4"/>
  <c r="B36" i="4"/>
  <c r="B375" i="4"/>
  <c r="B53" i="4"/>
  <c r="B327" i="4"/>
  <c r="B29" i="4"/>
  <c r="B101" i="4"/>
  <c r="B94" i="4"/>
  <c r="B340" i="4"/>
  <c r="B373" i="4"/>
  <c r="B80" i="4"/>
  <c r="B161" i="4"/>
  <c r="B386" i="4"/>
  <c r="B307" i="4"/>
  <c r="B116" i="4"/>
  <c r="B72" i="4"/>
  <c r="B35" i="4"/>
  <c r="B367" i="4"/>
  <c r="D453" i="4"/>
  <c r="D10" i="4"/>
  <c r="D154" i="4"/>
  <c r="D298" i="4"/>
  <c r="D143" i="4"/>
  <c r="D287" i="4"/>
  <c r="D12" i="4"/>
  <c r="D300" i="4"/>
  <c r="D444" i="4"/>
  <c r="D182" i="4"/>
  <c r="D326" i="4"/>
  <c r="D80" i="4"/>
  <c r="D111" i="4"/>
  <c r="D255" i="4"/>
  <c r="D76" i="4"/>
  <c r="D220" i="4"/>
  <c r="D281" i="4"/>
  <c r="D425" i="4"/>
  <c r="D138" i="4"/>
  <c r="B408" i="4"/>
  <c r="B180" i="4"/>
  <c r="B78" i="4"/>
  <c r="B269" i="4"/>
  <c r="D3" i="4"/>
  <c r="D112" i="4"/>
  <c r="D30" i="4"/>
  <c r="B400" i="4"/>
  <c r="B303" i="4"/>
  <c r="B437" i="4"/>
  <c r="B140" i="4"/>
  <c r="B156" i="4"/>
  <c r="B416" i="4"/>
  <c r="B165" i="4"/>
  <c r="B414" i="4"/>
  <c r="B418" i="4"/>
  <c r="B193" i="4"/>
  <c r="B405" i="4"/>
  <c r="B134" i="4"/>
  <c r="B438" i="4"/>
  <c r="B316" i="4"/>
  <c r="B20" i="4"/>
  <c r="B24" i="4"/>
  <c r="B419" i="4"/>
  <c r="B23" i="4"/>
  <c r="B228" i="4"/>
  <c r="B424" i="4"/>
  <c r="B205" i="4"/>
  <c r="B328" i="4"/>
  <c r="B427" i="4"/>
  <c r="B403" i="4"/>
  <c r="B16" i="4"/>
  <c r="B74" i="4"/>
  <c r="B119" i="4"/>
  <c r="B131" i="4"/>
  <c r="B380" i="4"/>
  <c r="B301" i="4"/>
  <c r="B109" i="4"/>
  <c r="B66" i="4"/>
  <c r="B139" i="4"/>
  <c r="B284" i="4"/>
  <c r="B159" i="4"/>
  <c r="D22" i="4"/>
  <c r="D166" i="4"/>
  <c r="D310" i="4"/>
  <c r="D454" i="4"/>
  <c r="D299" i="4"/>
  <c r="D24" i="4"/>
  <c r="D312" i="4"/>
  <c r="D456" i="4"/>
  <c r="D49" i="4"/>
  <c r="D193" i="4"/>
  <c r="D116" i="4"/>
  <c r="D194" i="4"/>
  <c r="D123" i="4"/>
  <c r="D267" i="4"/>
  <c r="D411" i="4"/>
  <c r="D376" i="4"/>
  <c r="D150" i="4"/>
  <c r="D438" i="4"/>
  <c r="D103" i="4"/>
  <c r="D311" i="4"/>
  <c r="D18" i="4"/>
  <c r="B223" i="4"/>
  <c r="B304" i="4"/>
  <c r="B374" i="4"/>
  <c r="B264" i="4"/>
  <c r="B431" i="4"/>
  <c r="B253" i="4"/>
  <c r="D69" i="4"/>
  <c r="D15" i="4"/>
  <c r="D412" i="4"/>
  <c r="B417" i="4"/>
  <c r="B366" i="4"/>
  <c r="B88" i="4"/>
  <c r="B365" i="4"/>
  <c r="B38" i="4"/>
  <c r="B381" i="4"/>
  <c r="B293" i="4"/>
  <c r="B104" i="4"/>
  <c r="B197" i="4"/>
  <c r="B442" i="4"/>
  <c r="B356" i="4"/>
  <c r="B33" i="4"/>
  <c r="B152" i="4"/>
  <c r="B372" i="4"/>
  <c r="B60" i="4"/>
  <c r="B216" i="4"/>
  <c r="B292" i="4"/>
  <c r="B176" i="4"/>
  <c r="B202" i="4"/>
  <c r="B242" i="4"/>
  <c r="B2" i="4"/>
  <c r="B315" i="4"/>
  <c r="B51" i="4"/>
  <c r="B247" i="4"/>
  <c r="B144" i="4"/>
  <c r="B271" i="4"/>
  <c r="B377" i="4"/>
  <c r="B358" i="4"/>
  <c r="D225" i="4"/>
  <c r="D369" i="4"/>
  <c r="D358" i="4"/>
  <c r="B81" i="4"/>
  <c r="D176" i="4"/>
  <c r="D72" i="4"/>
  <c r="D216" i="4"/>
  <c r="D97" i="4"/>
  <c r="D241" i="4"/>
  <c r="D428" i="4"/>
  <c r="D242" i="4"/>
  <c r="D386" i="4"/>
  <c r="D171" i="4"/>
  <c r="D315" i="4"/>
  <c r="D459" i="4"/>
  <c r="D424" i="4"/>
  <c r="D53" i="4"/>
  <c r="D197" i="4"/>
  <c r="D198" i="4"/>
  <c r="D342" i="4"/>
  <c r="D439" i="4"/>
  <c r="B272" i="4"/>
  <c r="D190" i="4"/>
  <c r="D147" i="4"/>
  <c r="D173" i="4"/>
  <c r="D127" i="4"/>
  <c r="B25" i="4"/>
  <c r="B226" i="4"/>
  <c r="D128" i="4"/>
  <c r="B257" i="4"/>
  <c r="B359" i="4"/>
  <c r="B410" i="4"/>
  <c r="B8" i="4"/>
  <c r="B192" i="4"/>
  <c r="B286" i="4"/>
  <c r="B402" i="4"/>
  <c r="B175" i="4"/>
  <c r="B17" i="4"/>
  <c r="B136" i="4"/>
  <c r="B349" i="4"/>
  <c r="B162" i="4"/>
  <c r="B56" i="4"/>
  <c r="B204" i="4"/>
  <c r="B224" i="4"/>
  <c r="B407" i="4"/>
  <c r="B207" i="4"/>
  <c r="B45" i="4"/>
  <c r="B235" i="4"/>
  <c r="B132" i="4"/>
  <c r="B371" i="4"/>
  <c r="B268" i="4"/>
  <c r="D93" i="4"/>
  <c r="D237" i="4"/>
  <c r="D381" i="4"/>
  <c r="D272" i="4"/>
  <c r="D82" i="4"/>
  <c r="D226" i="4"/>
  <c r="D20" i="4"/>
  <c r="D71" i="4"/>
  <c r="D215" i="4"/>
  <c r="D359" i="4"/>
  <c r="D248" i="4"/>
  <c r="D228" i="4"/>
  <c r="D372" i="4"/>
  <c r="D109" i="4"/>
  <c r="D253" i="4"/>
  <c r="D110" i="4"/>
  <c r="D254" i="4"/>
  <c r="D398" i="4"/>
  <c r="D39" i="4"/>
  <c r="D183" i="4"/>
  <c r="D327" i="4"/>
  <c r="D4" i="4"/>
  <c r="D148" i="4"/>
  <c r="D292" i="4"/>
  <c r="D436" i="4"/>
  <c r="D209" i="4"/>
  <c r="D353" i="4"/>
  <c r="D66" i="4"/>
  <c r="D163" i="4"/>
  <c r="D307" i="4"/>
  <c r="D451" i="4"/>
  <c r="B278" i="4"/>
  <c r="B396" i="4"/>
  <c r="D85" i="4"/>
  <c r="D374" i="4"/>
  <c r="D303" i="4"/>
  <c r="D185" i="4"/>
  <c r="D329" i="4"/>
  <c r="D42" i="4"/>
  <c r="B413" i="4"/>
  <c r="B107" i="4"/>
  <c r="B68" i="4"/>
  <c r="B449" i="4"/>
  <c r="B360" i="4"/>
  <c r="B203" i="4"/>
  <c r="B336" i="4"/>
  <c r="B399" i="4"/>
  <c r="B65" i="4"/>
  <c r="B370" i="4"/>
  <c r="B121" i="4"/>
  <c r="B401" i="4"/>
  <c r="B291" i="4"/>
  <c r="B164" i="4"/>
  <c r="B361" i="4"/>
  <c r="B135" i="4"/>
  <c r="B50" i="4"/>
  <c r="B19" i="4"/>
  <c r="B95" i="4"/>
  <c r="B191" i="4"/>
  <c r="B218" i="4"/>
  <c r="B395" i="4"/>
  <c r="B184" i="4"/>
  <c r="B309" i="4"/>
  <c r="B229" i="4"/>
  <c r="B126" i="4"/>
  <c r="B181" i="4"/>
  <c r="B256" i="4"/>
  <c r="D249" i="4"/>
  <c r="D356" i="4"/>
  <c r="D94" i="4"/>
  <c r="D382" i="4"/>
  <c r="D200" i="4"/>
  <c r="D83" i="4"/>
  <c r="D227" i="4"/>
  <c r="D371" i="4"/>
  <c r="D320" i="4"/>
  <c r="D96" i="4"/>
  <c r="D240" i="4"/>
  <c r="D384" i="4"/>
  <c r="D121" i="4"/>
  <c r="D122" i="4"/>
  <c r="D410" i="4"/>
  <c r="D51" i="4"/>
  <c r="D195" i="4"/>
  <c r="D16" i="4"/>
  <c r="D160" i="4"/>
  <c r="D304" i="4"/>
  <c r="D77" i="4"/>
  <c r="D221" i="4"/>
  <c r="D365" i="4"/>
  <c r="D78" i="4"/>
  <c r="D366" i="4"/>
  <c r="D31" i="4"/>
  <c r="D175" i="4"/>
  <c r="D319" i="4"/>
  <c r="D56" i="4"/>
  <c r="B322" i="4"/>
  <c r="B351" i="4"/>
  <c r="B141" i="4"/>
  <c r="B422" i="4"/>
  <c r="B448" i="4"/>
  <c r="B9" i="4"/>
  <c r="B114" i="4"/>
  <c r="B337" i="4"/>
  <c r="B239" i="4"/>
  <c r="B339" i="4"/>
  <c r="B91" i="4"/>
  <c r="B350" i="4"/>
  <c r="B452" i="4"/>
  <c r="B208" i="4"/>
  <c r="B32" i="4"/>
  <c r="B330" i="4"/>
  <c r="B347" i="4"/>
  <c r="B59" i="4"/>
  <c r="B364" i="4"/>
  <c r="B214" i="4"/>
  <c r="B391" i="4"/>
  <c r="B113" i="4"/>
  <c r="B338" i="4"/>
  <c r="B124" i="4"/>
  <c r="B245" i="4"/>
  <c r="B28" i="4"/>
  <c r="B13" i="4"/>
  <c r="B217" i="4"/>
  <c r="B389" i="4"/>
  <c r="B149" i="4"/>
  <c r="B58" i="4"/>
  <c r="B378" i="4"/>
  <c r="B211" i="4"/>
  <c r="B48" i="4"/>
  <c r="B54" i="4"/>
  <c r="B305" i="4"/>
  <c r="B250" i="4"/>
  <c r="D261" i="4"/>
  <c r="D405" i="4"/>
  <c r="D106" i="4"/>
  <c r="D250" i="4"/>
  <c r="D394" i="4"/>
  <c r="D95" i="4"/>
  <c r="D239" i="4"/>
  <c r="D416" i="4"/>
  <c r="D108" i="4"/>
  <c r="D396" i="4"/>
  <c r="D133" i="4"/>
  <c r="D421" i="4"/>
  <c r="D134" i="4"/>
  <c r="D278" i="4"/>
  <c r="D422" i="4"/>
  <c r="D207" i="4"/>
  <c r="D351" i="4"/>
  <c r="D28" i="4"/>
  <c r="D316" i="4"/>
  <c r="D460" i="4"/>
  <c r="D89" i="4"/>
  <c r="D377" i="4"/>
  <c r="D234" i="4"/>
  <c r="D378" i="4"/>
  <c r="D187" i="4"/>
  <c r="D152" i="4"/>
  <c r="D322" i="4"/>
  <c r="B404" i="4"/>
  <c r="B393" i="4"/>
  <c r="D283" i="4"/>
  <c r="B252" i="4"/>
  <c r="B276" i="4"/>
  <c r="B90" i="4"/>
  <c r="B420" i="4"/>
  <c r="B321" i="4"/>
  <c r="B445" i="4"/>
  <c r="B21" i="4"/>
  <c r="B288" i="4"/>
  <c r="B43" i="4"/>
  <c r="B341" i="4"/>
  <c r="B70" i="4"/>
  <c r="B443" i="4"/>
  <c r="B385" i="4"/>
  <c r="B280" i="4"/>
  <c r="B102" i="4"/>
  <c r="B331" i="4"/>
  <c r="B84" i="4"/>
  <c r="B233" i="4"/>
  <c r="B118" i="4"/>
  <c r="B27" i="4"/>
  <c r="B7" i="4"/>
  <c r="B458" i="4"/>
  <c r="B98" i="4"/>
  <c r="B212" i="4"/>
  <c r="B383" i="4"/>
  <c r="B52" i="4"/>
  <c r="B266" i="4"/>
  <c r="B343" i="4"/>
  <c r="B151" i="4"/>
  <c r="B387" i="4"/>
  <c r="B426" i="4"/>
  <c r="B47" i="4"/>
  <c r="B244" i="4"/>
  <c r="D2" i="4"/>
  <c r="D129" i="4"/>
  <c r="D273" i="4"/>
  <c r="D417" i="4"/>
  <c r="D118" i="4"/>
  <c r="D262" i="4"/>
  <c r="D406" i="4"/>
  <c r="D392" i="4"/>
  <c r="D107" i="4"/>
  <c r="D251" i="4"/>
  <c r="D395" i="4"/>
  <c r="D120" i="4"/>
  <c r="D264" i="4"/>
  <c r="D408" i="4"/>
  <c r="D289" i="4"/>
  <c r="D433" i="4"/>
  <c r="D290" i="4"/>
  <c r="D75" i="4"/>
  <c r="D363" i="4"/>
  <c r="D184" i="4"/>
  <c r="D328" i="4"/>
  <c r="D8" i="4"/>
  <c r="D101" i="4"/>
  <c r="D245" i="4"/>
  <c r="D389" i="4"/>
  <c r="D102" i="4"/>
  <c r="D246" i="4"/>
  <c r="D390" i="4"/>
  <c r="D55" i="4"/>
  <c r="D199" i="4"/>
  <c r="D343" i="4"/>
  <c r="D236" i="4"/>
  <c r="B210" i="4"/>
  <c r="B332" i="4"/>
  <c r="B105" i="4"/>
  <c r="B294" i="4"/>
  <c r="B277" i="4"/>
  <c r="B26" i="4"/>
  <c r="B334" i="4"/>
  <c r="B155" i="4"/>
  <c r="B415" i="4"/>
  <c r="B64" i="4"/>
  <c r="B153" i="4"/>
  <c r="B379" i="4"/>
  <c r="B62" i="4"/>
  <c r="B296" i="4"/>
  <c r="B222" i="4"/>
  <c r="B117" i="4"/>
  <c r="B11" i="4"/>
  <c r="B6" i="4"/>
  <c r="B352" i="4"/>
  <c r="B440" i="4"/>
  <c r="B157" i="4"/>
  <c r="B92" i="4"/>
  <c r="B354" i="4"/>
  <c r="B325" i="4"/>
  <c r="B146" i="4"/>
  <c r="B174" i="4"/>
  <c r="B238" i="4"/>
  <c r="D141" i="4"/>
  <c r="D285" i="4"/>
  <c r="D429" i="4"/>
  <c r="D130" i="4"/>
  <c r="D418" i="4"/>
  <c r="D119" i="4"/>
  <c r="D263" i="4"/>
  <c r="D407" i="4"/>
  <c r="D132" i="4"/>
  <c r="D276" i="4"/>
  <c r="D420" i="4"/>
  <c r="D13" i="4"/>
  <c r="D157" i="4"/>
  <c r="D301" i="4"/>
  <c r="D445" i="4"/>
  <c r="D14" i="4"/>
  <c r="D158" i="4"/>
  <c r="D302" i="4"/>
  <c r="D446" i="4"/>
  <c r="D87" i="4"/>
  <c r="D231" i="4"/>
  <c r="D375" i="4"/>
  <c r="D52" i="4"/>
  <c r="D196" i="4"/>
  <c r="D340" i="4"/>
  <c r="D140" i="4"/>
  <c r="D113" i="4"/>
  <c r="D257" i="4"/>
  <c r="D401" i="4"/>
  <c r="D114" i="4"/>
  <c r="D258" i="4"/>
  <c r="D402" i="4"/>
  <c r="D67" i="4"/>
  <c r="D211" i="4"/>
  <c r="D355" i="4"/>
  <c r="D344" i="4"/>
  <c r="B188" i="4"/>
  <c r="B265" i="4"/>
  <c r="B40" i="4"/>
  <c r="B37" i="4"/>
  <c r="B397" i="4"/>
  <c r="B63" i="4"/>
  <c r="B333" i="4"/>
  <c r="B274" i="4"/>
  <c r="B46" i="4"/>
  <c r="B295" i="4"/>
  <c r="B5" i="4"/>
  <c r="B177" i="4"/>
  <c r="B346" i="4"/>
  <c r="B434" i="4"/>
  <c r="B86" i="4"/>
  <c r="B172" i="4"/>
  <c r="B137" i="4"/>
  <c r="B219" i="4"/>
  <c r="B313" i="4"/>
  <c r="B145" i="4"/>
  <c r="B168" i="4"/>
  <c r="B282" i="4"/>
  <c r="B41" i="4"/>
  <c r="B232" i="4"/>
  <c r="B409" i="4"/>
  <c r="D9" i="4"/>
  <c r="D153" i="4"/>
  <c r="D297" i="4"/>
  <c r="D441" i="4"/>
  <c r="D142" i="4"/>
  <c r="D286" i="4"/>
  <c r="D430" i="4"/>
  <c r="D131" i="4"/>
  <c r="D275" i="4"/>
  <c r="D419" i="4"/>
  <c r="D144" i="4"/>
  <c r="D288" i="4"/>
  <c r="D432" i="4"/>
  <c r="D25" i="4"/>
  <c r="D169" i="4"/>
  <c r="D313" i="4"/>
  <c r="D457" i="4"/>
  <c r="D26" i="4"/>
  <c r="D170" i="4"/>
  <c r="D314" i="4"/>
  <c r="D458" i="4"/>
  <c r="D99" i="4"/>
  <c r="D243" i="4"/>
  <c r="D387" i="4"/>
  <c r="D64" i="4"/>
  <c r="D208" i="4"/>
  <c r="D352" i="4"/>
  <c r="D284" i="4"/>
  <c r="D125" i="4"/>
  <c r="D269" i="4"/>
  <c r="D413" i="4"/>
  <c r="D126" i="4"/>
  <c r="D270" i="4"/>
  <c r="D414" i="4"/>
  <c r="D79" i="4"/>
  <c r="D223" i="4"/>
  <c r="D367" i="4"/>
  <c r="D452" i="4"/>
</calcChain>
</file>

<file path=xl/sharedStrings.xml><?xml version="1.0" encoding="utf-8"?>
<sst xmlns="http://schemas.openxmlformats.org/spreadsheetml/2006/main" count="3201" uniqueCount="1375">
  <si>
    <t>Combined Key</t>
  </si>
  <si>
    <t>Pop 0 to 4 years</t>
  </si>
  <si>
    <t>Deaths 0 to 4 years</t>
  </si>
  <si>
    <t>0 to 4 Deaths % Pop</t>
  </si>
  <si>
    <t>Pop 5 to 14 years</t>
  </si>
  <si>
    <t>Deaths 5 to 14 years</t>
  </si>
  <si>
    <t>5 to 14 Deaths % Pop</t>
  </si>
  <si>
    <t>Pop 15 to 24 years</t>
  </si>
  <si>
    <t>Deaths 15 to 24 years</t>
  </si>
  <si>
    <t>15 to 24 Deaths % Pop</t>
  </si>
  <si>
    <t>Pop 25 to 34 years</t>
  </si>
  <si>
    <t>Deaths 25 to 34 years</t>
  </si>
  <si>
    <t>25 to 34 Deaths % Pop</t>
  </si>
  <si>
    <t>Pop 35 to 44 years</t>
  </si>
  <si>
    <t>Deaths 35 to 44 years</t>
  </si>
  <si>
    <t>35 to 44 Deaths % Pop</t>
  </si>
  <si>
    <t>Pop 45 to 54 years</t>
  </si>
  <si>
    <t>Deaths 45 to 54 years</t>
  </si>
  <si>
    <t>45 to 54 Deaths % Pop</t>
  </si>
  <si>
    <t>Pop 55 to 64 years</t>
  </si>
  <si>
    <t>Deaths 55 to 64 years</t>
  </si>
  <si>
    <t>55 to 64 Deaths % Pop</t>
  </si>
  <si>
    <t>Pop 65 to 74 years</t>
  </si>
  <si>
    <t>Deaths 65 to 74 years</t>
  </si>
  <si>
    <t>65 to 74 Deaths % Pop</t>
  </si>
  <si>
    <t>Pop 75 to 84 years</t>
  </si>
  <si>
    <t>Deaths 75 to 84 years</t>
  </si>
  <si>
    <t>75 to 84 Deaths % Pop</t>
  </si>
  <si>
    <t>Pop 85+ years</t>
  </si>
  <si>
    <t>Deaths 85+ years</t>
  </si>
  <si>
    <t>Deaths 85+ % Pop</t>
  </si>
  <si>
    <t>Deaths 65+  years</t>
  </si>
  <si>
    <t>Total Population</t>
  </si>
  <si>
    <t>Deaths 65+ years % Pop</t>
  </si>
  <si>
    <t>ILI Total</t>
  </si>
  <si>
    <t>Providers</t>
  </si>
  <si>
    <t>Total Patients</t>
  </si>
  <si>
    <t>Patients per Provider</t>
  </si>
  <si>
    <t>ILI %</t>
  </si>
  <si>
    <t>Alabama, 2009</t>
  </si>
  <si>
    <t>Alabama, 2010</t>
  </si>
  <si>
    <t>Alabama, 2011</t>
  </si>
  <si>
    <t>Alabama, 2012</t>
  </si>
  <si>
    <t>Alabama, 2013</t>
  </si>
  <si>
    <t>Alabama, 2014</t>
  </si>
  <si>
    <t>Alabama, 2015</t>
  </si>
  <si>
    <t>Alabama, 2016</t>
  </si>
  <si>
    <t>Alabama, 2017</t>
  </si>
  <si>
    <t>Alaska, 2009</t>
  </si>
  <si>
    <t>Alaska, 2010</t>
  </si>
  <si>
    <t>Alaska, 2011</t>
  </si>
  <si>
    <t>Alaska, 2012</t>
  </si>
  <si>
    <t>Alaska, 2013</t>
  </si>
  <si>
    <t>Alaska, 2014</t>
  </si>
  <si>
    <t>Alaska, 2015</t>
  </si>
  <si>
    <t>Alaska, 2016</t>
  </si>
  <si>
    <t>Alaska, 2017</t>
  </si>
  <si>
    <t>Arizona, 2009</t>
  </si>
  <si>
    <t>Arizona, 2010</t>
  </si>
  <si>
    <t>Arizona, 2011</t>
  </si>
  <si>
    <t>Arizona, 2012</t>
  </si>
  <si>
    <t>Arizona, 2013</t>
  </si>
  <si>
    <t>Arizona, 2014</t>
  </si>
  <si>
    <t>Arizona, 2015</t>
  </si>
  <si>
    <t>Arizona, 2016</t>
  </si>
  <si>
    <t>Arizona, 2017</t>
  </si>
  <si>
    <t>Arkansas, 2009</t>
  </si>
  <si>
    <t>Arkansas, 2010</t>
  </si>
  <si>
    <t>Arkansas, 2011</t>
  </si>
  <si>
    <t>Arkansas, 2012</t>
  </si>
  <si>
    <t>Arkansas, 2013</t>
  </si>
  <si>
    <t>Arkansas, 2014</t>
  </si>
  <si>
    <t>Arkansas, 2015</t>
  </si>
  <si>
    <t>Arkansas, 2016</t>
  </si>
  <si>
    <t>Arkansas, 2017</t>
  </si>
  <si>
    <t>California, 2009</t>
  </si>
  <si>
    <t>California, 2010</t>
  </si>
  <si>
    <t>California, 2011</t>
  </si>
  <si>
    <t>California, 2012</t>
  </si>
  <si>
    <t>California, 2013</t>
  </si>
  <si>
    <t>California, 2014</t>
  </si>
  <si>
    <t>California, 2015</t>
  </si>
  <si>
    <t>California, 2016</t>
  </si>
  <si>
    <t>California, 2017</t>
  </si>
  <si>
    <t>Colorado, 2009</t>
  </si>
  <si>
    <t>Colorado, 2010</t>
  </si>
  <si>
    <t>Colorado, 2011</t>
  </si>
  <si>
    <t>Colorado, 2012</t>
  </si>
  <si>
    <t>Colorado, 2013</t>
  </si>
  <si>
    <t>Colorado, 2014</t>
  </si>
  <si>
    <t>Colorado, 2015</t>
  </si>
  <si>
    <t>Colorado, 2016</t>
  </si>
  <si>
    <t>Colorado, 2017</t>
  </si>
  <si>
    <t>Connecticut, 2009</t>
  </si>
  <si>
    <t>Connecticut, 2010</t>
  </si>
  <si>
    <t>Connecticut, 2011</t>
  </si>
  <si>
    <t>Connecticut, 2012</t>
  </si>
  <si>
    <t>Connecticut, 2013</t>
  </si>
  <si>
    <t>Connecticut, 2014</t>
  </si>
  <si>
    <t>Connecticut, 2015</t>
  </si>
  <si>
    <t>Connecticut, 2016</t>
  </si>
  <si>
    <t>Connecticut, 2017</t>
  </si>
  <si>
    <t>Delaware, 2009</t>
  </si>
  <si>
    <t>Delaware, 2010</t>
  </si>
  <si>
    <t>Delaware, 2011</t>
  </si>
  <si>
    <t>Delaware, 2012</t>
  </si>
  <si>
    <t>Delaware, 2013</t>
  </si>
  <si>
    <t>Delaware, 2014</t>
  </si>
  <si>
    <t>Delaware, 2015</t>
  </si>
  <si>
    <t>Delaware, 2016</t>
  </si>
  <si>
    <t>Delaware, 2017</t>
  </si>
  <si>
    <t>District of Columbia, 2009</t>
  </si>
  <si>
    <t>District of Columbia, 2010</t>
  </si>
  <si>
    <t>District of Columbia, 2011</t>
  </si>
  <si>
    <t>District of Columbia, 2012</t>
  </si>
  <si>
    <t>District of Columbia, 2013</t>
  </si>
  <si>
    <t>District of Columbia, 2014</t>
  </si>
  <si>
    <t>District of Columbia, 2015</t>
  </si>
  <si>
    <t>District of Columbia, 2016</t>
  </si>
  <si>
    <t>District of Columbia, 2017</t>
  </si>
  <si>
    <t>Florida, 2009</t>
  </si>
  <si>
    <t>Florida, 2010</t>
  </si>
  <si>
    <t>Florida, 2011</t>
  </si>
  <si>
    <t>Florida, 2012</t>
  </si>
  <si>
    <t>Florida, 2013</t>
  </si>
  <si>
    <t>Florida, 2014</t>
  </si>
  <si>
    <t>Florida, 2015</t>
  </si>
  <si>
    <t>Florida, 2016</t>
  </si>
  <si>
    <t>Florida, 2017</t>
  </si>
  <si>
    <t>Georgia, 2009</t>
  </si>
  <si>
    <t>Georgia, 2010</t>
  </si>
  <si>
    <t>Georgia, 2011</t>
  </si>
  <si>
    <t>Georgia, 2012</t>
  </si>
  <si>
    <t>Georgia, 2013</t>
  </si>
  <si>
    <t>Georgia, 2014</t>
  </si>
  <si>
    <t>Georgia, 2015</t>
  </si>
  <si>
    <t>Georgia, 2016</t>
  </si>
  <si>
    <t>Georgia, 2017</t>
  </si>
  <si>
    <t>Hawaii, 2009</t>
  </si>
  <si>
    <t>Hawaii, 2010</t>
  </si>
  <si>
    <t>Hawaii, 2011</t>
  </si>
  <si>
    <t>Hawaii, 2012</t>
  </si>
  <si>
    <t>Hawaii, 2013</t>
  </si>
  <si>
    <t>Hawaii, 2014</t>
  </si>
  <si>
    <t>Hawaii, 2015</t>
  </si>
  <si>
    <t>Hawaii, 2016</t>
  </si>
  <si>
    <t>Hawaii, 2017</t>
  </si>
  <si>
    <t>Idaho, 2009</t>
  </si>
  <si>
    <t>Idaho, 2010</t>
  </si>
  <si>
    <t>Idaho, 2011</t>
  </si>
  <si>
    <t>Idaho, 2012</t>
  </si>
  <si>
    <t>Idaho, 2013</t>
  </si>
  <si>
    <t>Idaho, 2014</t>
  </si>
  <si>
    <t>Idaho, 2015</t>
  </si>
  <si>
    <t>Idaho, 2016</t>
  </si>
  <si>
    <t>Idaho, 2017</t>
  </si>
  <si>
    <t>Illinois, 2009</t>
  </si>
  <si>
    <t>Illinois, 2010</t>
  </si>
  <si>
    <t>Illinois, 2011</t>
  </si>
  <si>
    <t>Illinois, 2012</t>
  </si>
  <si>
    <t>Illinois, 2013</t>
  </si>
  <si>
    <t>Illinois, 2014</t>
  </si>
  <si>
    <t>Illinois, 2015</t>
  </si>
  <si>
    <t>Illinois, 2016</t>
  </si>
  <si>
    <t>Illinois, 2017</t>
  </si>
  <si>
    <t>Indiana, 2009</t>
  </si>
  <si>
    <t>Indiana, 2010</t>
  </si>
  <si>
    <t>Indiana, 2011</t>
  </si>
  <si>
    <t>Indiana, 2012</t>
  </si>
  <si>
    <t>Indiana, 2013</t>
  </si>
  <si>
    <t>Indiana, 2014</t>
  </si>
  <si>
    <t>Indiana, 2015</t>
  </si>
  <si>
    <t>Indiana, 2016</t>
  </si>
  <si>
    <t>Indiana, 2017</t>
  </si>
  <si>
    <t>Iowa, 2009</t>
  </si>
  <si>
    <t>Iowa, 2010</t>
  </si>
  <si>
    <t>Iowa, 2011</t>
  </si>
  <si>
    <t>Iowa, 2012</t>
  </si>
  <si>
    <t>Iowa, 2013</t>
  </si>
  <si>
    <t>Iowa, 2014</t>
  </si>
  <si>
    <t>Iowa, 2015</t>
  </si>
  <si>
    <t>Iowa, 2016</t>
  </si>
  <si>
    <t>Iowa, 2017</t>
  </si>
  <si>
    <t>Kansas, 2009</t>
  </si>
  <si>
    <t>Kansas, 2010</t>
  </si>
  <si>
    <t>Kansas, 2011</t>
  </si>
  <si>
    <t>Kansas, 2012</t>
  </si>
  <si>
    <t>Kansas, 2013</t>
  </si>
  <si>
    <t>Kansas, 2014</t>
  </si>
  <si>
    <t>Kansas, 2015</t>
  </si>
  <si>
    <t>Kansas, 2016</t>
  </si>
  <si>
    <t>Kansas, 2017</t>
  </si>
  <si>
    <t>Kentucky, 2009</t>
  </si>
  <si>
    <t>Kentucky, 2010</t>
  </si>
  <si>
    <t>Kentucky, 2011</t>
  </si>
  <si>
    <t>Kentucky, 2012</t>
  </si>
  <si>
    <t>Kentucky, 2013</t>
  </si>
  <si>
    <t>Kentucky, 2014</t>
  </si>
  <si>
    <t>Kentucky, 2015</t>
  </si>
  <si>
    <t>Kentucky, 2016</t>
  </si>
  <si>
    <t>Kentucky, 2017</t>
  </si>
  <si>
    <t>Louisiana, 2009</t>
  </si>
  <si>
    <t>Louisiana, 2010</t>
  </si>
  <si>
    <t>Louisiana, 2011</t>
  </si>
  <si>
    <t>Louisiana, 2012</t>
  </si>
  <si>
    <t>Louisiana, 2013</t>
  </si>
  <si>
    <t>Louisiana, 2014</t>
  </si>
  <si>
    <t>Louisiana, 2015</t>
  </si>
  <si>
    <t>Louisiana, 2016</t>
  </si>
  <si>
    <t>Louisiana, 2017</t>
  </si>
  <si>
    <t>Maine, 2009</t>
  </si>
  <si>
    <t>Maine, 2010</t>
  </si>
  <si>
    <t>Maine, 2011</t>
  </si>
  <si>
    <t>Maine, 2012</t>
  </si>
  <si>
    <t>Maine, 2013</t>
  </si>
  <si>
    <t>Maine, 2014</t>
  </si>
  <si>
    <t>Maine, 2015</t>
  </si>
  <si>
    <t>Maine, 2016</t>
  </si>
  <si>
    <t>Maine, 2017</t>
  </si>
  <si>
    <t>Maryland, 2009</t>
  </si>
  <si>
    <t>Maryland, 2010</t>
  </si>
  <si>
    <t>Maryland, 2011</t>
  </si>
  <si>
    <t>Maryland, 2012</t>
  </si>
  <si>
    <t>Maryland, 2013</t>
  </si>
  <si>
    <t>Maryland, 2014</t>
  </si>
  <si>
    <t>Maryland, 2015</t>
  </si>
  <si>
    <t>Maryland, 2016</t>
  </si>
  <si>
    <t>Maryland, 2017</t>
  </si>
  <si>
    <t>Massachusetts, 2009</t>
  </si>
  <si>
    <t>Massachusetts, 2010</t>
  </si>
  <si>
    <t>Massachusetts, 2011</t>
  </si>
  <si>
    <t>Massachusetts, 2012</t>
  </si>
  <si>
    <t>Massachusetts, 2013</t>
  </si>
  <si>
    <t>Massachusetts, 2014</t>
  </si>
  <si>
    <t>Massachusetts, 2015</t>
  </si>
  <si>
    <t>Massachusetts, 2016</t>
  </si>
  <si>
    <t>Massachusetts, 2017</t>
  </si>
  <si>
    <t>Michigan, 2009</t>
  </si>
  <si>
    <t>Michigan, 2010</t>
  </si>
  <si>
    <t>Michigan, 2011</t>
  </si>
  <si>
    <t>Michigan, 2012</t>
  </si>
  <si>
    <t>Michigan, 2013</t>
  </si>
  <si>
    <t>Michigan, 2014</t>
  </si>
  <si>
    <t>Michigan, 2015</t>
  </si>
  <si>
    <t>Michigan, 2016</t>
  </si>
  <si>
    <t>Michigan, 2017</t>
  </si>
  <si>
    <t>Minnesota, 2009</t>
  </si>
  <si>
    <t>Minnesota, 2010</t>
  </si>
  <si>
    <t>Minnesota, 2011</t>
  </si>
  <si>
    <t>Minnesota, 2012</t>
  </si>
  <si>
    <t>Minnesota, 2013</t>
  </si>
  <si>
    <t>Minnesota, 2014</t>
  </si>
  <si>
    <t>Minnesota, 2015</t>
  </si>
  <si>
    <t>Minnesota, 2016</t>
  </si>
  <si>
    <t>Minnesota, 2017</t>
  </si>
  <si>
    <t>Mississippi, 2009</t>
  </si>
  <si>
    <t>Mississippi, 2010</t>
  </si>
  <si>
    <t>Mississippi, 2011</t>
  </si>
  <si>
    <t>Mississippi, 2012</t>
  </si>
  <si>
    <t>Mississippi, 2013</t>
  </si>
  <si>
    <t>Mississippi, 2014</t>
  </si>
  <si>
    <t>Mississippi, 2015</t>
  </si>
  <si>
    <t>Mississippi, 2016</t>
  </si>
  <si>
    <t>Mississippi, 2017</t>
  </si>
  <si>
    <t>Missouri, 2009</t>
  </si>
  <si>
    <t>Missouri, 2010</t>
  </si>
  <si>
    <t>Missouri, 2011</t>
  </si>
  <si>
    <t>Missouri, 2012</t>
  </si>
  <si>
    <t>Missouri, 2013</t>
  </si>
  <si>
    <t>Missouri, 2014</t>
  </si>
  <si>
    <t>Missouri, 2015</t>
  </si>
  <si>
    <t>Missouri, 2016</t>
  </si>
  <si>
    <t>Missouri, 2017</t>
  </si>
  <si>
    <t>Montana, 2009</t>
  </si>
  <si>
    <t>Montana, 2010</t>
  </si>
  <si>
    <t>Montana, 2011</t>
  </si>
  <si>
    <t>Montana, 2012</t>
  </si>
  <si>
    <t>Montana, 2013</t>
  </si>
  <si>
    <t>Montana, 2014</t>
  </si>
  <si>
    <t>Montana, 2015</t>
  </si>
  <si>
    <t>Montana, 2016</t>
  </si>
  <si>
    <t>Montana, 2017</t>
  </si>
  <si>
    <t>Nebraska, 2009</t>
  </si>
  <si>
    <t>Nebraska, 2010</t>
  </si>
  <si>
    <t>Nebraska, 2011</t>
  </si>
  <si>
    <t>Nebraska, 2012</t>
  </si>
  <si>
    <t>Nebraska, 2013</t>
  </si>
  <si>
    <t>Nebraska, 2014</t>
  </si>
  <si>
    <t>Nebraska, 2015</t>
  </si>
  <si>
    <t>Nebraska, 2016</t>
  </si>
  <si>
    <t>Nebraska, 2017</t>
  </si>
  <si>
    <t>Nevada, 2009</t>
  </si>
  <si>
    <t>Nevada, 2010</t>
  </si>
  <si>
    <t>Nevada, 2011</t>
  </si>
  <si>
    <t>Nevada, 2012</t>
  </si>
  <si>
    <t>Nevada, 2013</t>
  </si>
  <si>
    <t>Nevada, 2014</t>
  </si>
  <si>
    <t>Nevada, 2015</t>
  </si>
  <si>
    <t>Nevada, 2016</t>
  </si>
  <si>
    <t>Nevada, 2017</t>
  </si>
  <si>
    <t>New Hampshire, 2009</t>
  </si>
  <si>
    <t>New Hampshire, 2010</t>
  </si>
  <si>
    <t>New Hampshire, 2011</t>
  </si>
  <si>
    <t>New Hampshire, 2012</t>
  </si>
  <si>
    <t>New Hampshire, 2013</t>
  </si>
  <si>
    <t>New Hampshire, 2014</t>
  </si>
  <si>
    <t>New Hampshire, 2015</t>
  </si>
  <si>
    <t>New Hampshire, 2016</t>
  </si>
  <si>
    <t>New Hampshire, 2017</t>
  </si>
  <si>
    <t>New Jersey, 2009</t>
  </si>
  <si>
    <t>New Jersey, 2010</t>
  </si>
  <si>
    <t>New Jersey, 2011</t>
  </si>
  <si>
    <t>New Jersey, 2012</t>
  </si>
  <si>
    <t>New Jersey, 2013</t>
  </si>
  <si>
    <t>New Jersey, 2014</t>
  </si>
  <si>
    <t>New Jersey, 2015</t>
  </si>
  <si>
    <t>New Jersey, 2016</t>
  </si>
  <si>
    <t>New Jersey, 2017</t>
  </si>
  <si>
    <t>New Mexico, 2009</t>
  </si>
  <si>
    <t>New Mexico, 2010</t>
  </si>
  <si>
    <t>New Mexico, 2011</t>
  </si>
  <si>
    <t>New Mexico, 2012</t>
  </si>
  <si>
    <t>New Mexico, 2013</t>
  </si>
  <si>
    <t>New Mexico, 2014</t>
  </si>
  <si>
    <t>New Mexico, 2015</t>
  </si>
  <si>
    <t>New Mexico, 2016</t>
  </si>
  <si>
    <t>New Mexico, 2017</t>
  </si>
  <si>
    <t>New York, 2009</t>
  </si>
  <si>
    <t>New York, 2010</t>
  </si>
  <si>
    <t>New York, 2011</t>
  </si>
  <si>
    <t>New York, 2012</t>
  </si>
  <si>
    <t>New York, 2013</t>
  </si>
  <si>
    <t>New York, 2014</t>
  </si>
  <si>
    <t>New York, 2015</t>
  </si>
  <si>
    <t>New York, 2016</t>
  </si>
  <si>
    <t>New York, 2017</t>
  </si>
  <si>
    <t>North Carolina, 2009</t>
  </si>
  <si>
    <t>North Carolina, 2010</t>
  </si>
  <si>
    <t>North Carolina, 2011</t>
  </si>
  <si>
    <t>North Carolina, 2012</t>
  </si>
  <si>
    <t>North Carolina, 2013</t>
  </si>
  <si>
    <t>North Carolina, 2014</t>
  </si>
  <si>
    <t>North Carolina, 2015</t>
  </si>
  <si>
    <t>North Carolina, 2016</t>
  </si>
  <si>
    <t>North Carolina, 2017</t>
  </si>
  <si>
    <t>North Dakota, 2009</t>
  </si>
  <si>
    <t>North Dakota, 2010</t>
  </si>
  <si>
    <t>North Dakota, 2011</t>
  </si>
  <si>
    <t>North Dakota, 2012</t>
  </si>
  <si>
    <t>North Dakota, 2013</t>
  </si>
  <si>
    <t>North Dakota, 2014</t>
  </si>
  <si>
    <t>North Dakota, 2015</t>
  </si>
  <si>
    <t>North Dakota, 2016</t>
  </si>
  <si>
    <t>North Dakota, 2017</t>
  </si>
  <si>
    <t>Ohio, 2009</t>
  </si>
  <si>
    <t>Ohio, 2010</t>
  </si>
  <si>
    <t>Ohio, 2011</t>
  </si>
  <si>
    <t>Ohio, 2012</t>
  </si>
  <si>
    <t>Ohio, 2013</t>
  </si>
  <si>
    <t>Ohio, 2014</t>
  </si>
  <si>
    <t>Ohio, 2015</t>
  </si>
  <si>
    <t>Ohio, 2016</t>
  </si>
  <si>
    <t>Ohio, 2017</t>
  </si>
  <si>
    <t>Oklahoma, 2009</t>
  </si>
  <si>
    <t>Oklahoma, 2010</t>
  </si>
  <si>
    <t>Oklahoma, 2011</t>
  </si>
  <si>
    <t>Oklahoma, 2012</t>
  </si>
  <si>
    <t>Oklahoma, 2013</t>
  </si>
  <si>
    <t>Oklahoma, 2014</t>
  </si>
  <si>
    <t>Oklahoma, 2015</t>
  </si>
  <si>
    <t>Oklahoma, 2016</t>
  </si>
  <si>
    <t>Oklahoma, 2017</t>
  </si>
  <si>
    <t>Oregon, 2009</t>
  </si>
  <si>
    <t>Oregon, 2010</t>
  </si>
  <si>
    <t>Oregon, 2011</t>
  </si>
  <si>
    <t>Oregon, 2012</t>
  </si>
  <si>
    <t>Oregon, 2013</t>
  </si>
  <si>
    <t>Oregon, 2014</t>
  </si>
  <si>
    <t>Oregon, 2015</t>
  </si>
  <si>
    <t>Oregon, 2016</t>
  </si>
  <si>
    <t>Oregon, 2017</t>
  </si>
  <si>
    <t>Pennsylvania, 2009</t>
  </si>
  <si>
    <t>Pennsylvania, 2010</t>
  </si>
  <si>
    <t>Pennsylvania, 2011</t>
  </si>
  <si>
    <t>Pennsylvania, 2012</t>
  </si>
  <si>
    <t>Pennsylvania, 2013</t>
  </si>
  <si>
    <t>Pennsylvania, 2014</t>
  </si>
  <si>
    <t>Pennsylvania, 2015</t>
  </si>
  <si>
    <t>Pennsylvania, 2016</t>
  </si>
  <si>
    <t>Pennsylvania, 2017</t>
  </si>
  <si>
    <t>Rhode Island, 2009</t>
  </si>
  <si>
    <t>Rhode Island, 2010</t>
  </si>
  <si>
    <t>Rhode Island, 2011</t>
  </si>
  <si>
    <t>Rhode Island, 2012</t>
  </si>
  <si>
    <t>Rhode Island, 2013</t>
  </si>
  <si>
    <t>Rhode Island, 2014</t>
  </si>
  <si>
    <t>Rhode Island, 2015</t>
  </si>
  <si>
    <t>Rhode Island, 2016</t>
  </si>
  <si>
    <t>Rhode Island, 2017</t>
  </si>
  <si>
    <t>South Carolina, 2009</t>
  </si>
  <si>
    <t>South Carolina, 2010</t>
  </si>
  <si>
    <t>South Carolina, 2011</t>
  </si>
  <si>
    <t>South Carolina, 2012</t>
  </si>
  <si>
    <t>South Carolina, 2013</t>
  </si>
  <si>
    <t>South Carolina, 2014</t>
  </si>
  <si>
    <t>South Carolina, 2015</t>
  </si>
  <si>
    <t>South Carolina, 2016</t>
  </si>
  <si>
    <t>South Carolina, 2017</t>
  </si>
  <si>
    <t>South Dakota, 2009</t>
  </si>
  <si>
    <t>South Dakota, 2010</t>
  </si>
  <si>
    <t>South Dakota, 2011</t>
  </si>
  <si>
    <t>South Dakota, 2012</t>
  </si>
  <si>
    <t>South Dakota, 2013</t>
  </si>
  <si>
    <t>South Dakota, 2014</t>
  </si>
  <si>
    <t>South Dakota, 2015</t>
  </si>
  <si>
    <t>South Dakota, 2016</t>
  </si>
  <si>
    <t>South Dakota, 2017</t>
  </si>
  <si>
    <t>Tennessee, 2009</t>
  </si>
  <si>
    <t>Tennessee, 2010</t>
  </si>
  <si>
    <t>Tennessee, 2011</t>
  </si>
  <si>
    <t>Tennessee, 2012</t>
  </si>
  <si>
    <t>Tennessee, 2013</t>
  </si>
  <si>
    <t>Tennessee, 2014</t>
  </si>
  <si>
    <t>Tennessee, 2015</t>
  </si>
  <si>
    <t>Tennessee, 2016</t>
  </si>
  <si>
    <t>Tennessee, 2017</t>
  </si>
  <si>
    <t>Texas, 2009</t>
  </si>
  <si>
    <t>Texas, 2010</t>
  </si>
  <si>
    <t>Texas, 2011</t>
  </si>
  <si>
    <t>Texas, 2012</t>
  </si>
  <si>
    <t>Texas, 2013</t>
  </si>
  <si>
    <t>Texas, 2014</t>
  </si>
  <si>
    <t>Texas, 2015</t>
  </si>
  <si>
    <t>Texas, 2016</t>
  </si>
  <si>
    <t>Texas, 2017</t>
  </si>
  <si>
    <t>Utah, 2009</t>
  </si>
  <si>
    <t>Utah, 2010</t>
  </si>
  <si>
    <t>Utah, 2011</t>
  </si>
  <si>
    <t>Utah, 2012</t>
  </si>
  <si>
    <t>Utah, 2013</t>
  </si>
  <si>
    <t>Utah, 2014</t>
  </si>
  <si>
    <t>Utah, 2015</t>
  </si>
  <si>
    <t>Utah, 2016</t>
  </si>
  <si>
    <t>Utah, 2017</t>
  </si>
  <si>
    <t>Vermont, 2009</t>
  </si>
  <si>
    <t>Vermont, 2010</t>
  </si>
  <si>
    <t>Vermont, 2011</t>
  </si>
  <si>
    <t>Vermont, 2012</t>
  </si>
  <si>
    <t>Vermont, 2013</t>
  </si>
  <si>
    <t>Vermont, 2014</t>
  </si>
  <si>
    <t>Vermont, 2015</t>
  </si>
  <si>
    <t>Vermont, 2016</t>
  </si>
  <si>
    <t>Vermont, 2017</t>
  </si>
  <si>
    <t>Virginia, 2009</t>
  </si>
  <si>
    <t>Virginia, 2010</t>
  </si>
  <si>
    <t>Virginia, 2011</t>
  </si>
  <si>
    <t>Virginia, 2012</t>
  </si>
  <si>
    <t>Virginia, 2013</t>
  </si>
  <si>
    <t>Virginia, 2014</t>
  </si>
  <si>
    <t>Virginia, 2015</t>
  </si>
  <si>
    <t>Virginia, 2016</t>
  </si>
  <si>
    <t>Virginia, 2017</t>
  </si>
  <si>
    <t>Washington, 2009</t>
  </si>
  <si>
    <t>Washington, 2010</t>
  </si>
  <si>
    <t>Washington, 2011</t>
  </si>
  <si>
    <t>Washington, 2012</t>
  </si>
  <si>
    <t>Washington, 2013</t>
  </si>
  <si>
    <t>Washington, 2014</t>
  </si>
  <si>
    <t>Washington, 2015</t>
  </si>
  <si>
    <t>Washington, 2016</t>
  </si>
  <si>
    <t>Washington, 2017</t>
  </si>
  <si>
    <t>West Virginia, 2009</t>
  </si>
  <si>
    <t>West Virginia, 2010</t>
  </si>
  <si>
    <t>West Virginia, 2011</t>
  </si>
  <si>
    <t>West Virginia, 2012</t>
  </si>
  <si>
    <t>West Virginia, 2013</t>
  </si>
  <si>
    <t>West Virginia, 2014</t>
  </si>
  <si>
    <t>West Virginia, 2015</t>
  </si>
  <si>
    <t>West Virginia, 2016</t>
  </si>
  <si>
    <t>West Virginia, 2017</t>
  </si>
  <si>
    <t>Wisconsin, 2009</t>
  </si>
  <si>
    <t>Wisconsin, 2010</t>
  </si>
  <si>
    <t>Wisconsin, 2011</t>
  </si>
  <si>
    <t>Wisconsin, 2012</t>
  </si>
  <si>
    <t>Wisconsin, 2013</t>
  </si>
  <si>
    <t>Wisconsin, 2014</t>
  </si>
  <si>
    <t>Wisconsin, 2015</t>
  </si>
  <si>
    <t>Wisconsin, 2016</t>
  </si>
  <si>
    <t>Wisconsin, 2017</t>
  </si>
  <si>
    <t>Wyoming, 2009</t>
  </si>
  <si>
    <t>Wyoming, 2010</t>
  </si>
  <si>
    <t>Wyoming, 2011</t>
  </si>
  <si>
    <t>Wyoming, 2012</t>
  </si>
  <si>
    <t>Wyoming, 2013</t>
  </si>
  <si>
    <t>Wyoming, 2014</t>
  </si>
  <si>
    <t>Wyoming, 2015</t>
  </si>
  <si>
    <t>Wyoming, 2016</t>
  </si>
  <si>
    <t>Wyoming, 2017</t>
  </si>
  <si>
    <t>Alabama, 2018</t>
  </si>
  <si>
    <t>Alabama, 2019</t>
  </si>
  <si>
    <t>Alaska, 2018</t>
  </si>
  <si>
    <t>Alaska, 2019</t>
  </si>
  <si>
    <t>Arizona, 2018</t>
  </si>
  <si>
    <t>Arizona, 2019</t>
  </si>
  <si>
    <t>Arkansas, 2018</t>
  </si>
  <si>
    <t>Arkansas, 2019</t>
  </si>
  <si>
    <t>California, 2018</t>
  </si>
  <si>
    <t>California, 2019</t>
  </si>
  <si>
    <t>Colorado, 2018</t>
  </si>
  <si>
    <t>Colorado, 2019</t>
  </si>
  <si>
    <t>Connecticut, 2018</t>
  </si>
  <si>
    <t>Connecticut, 2019</t>
  </si>
  <si>
    <t>Delaware, 2018</t>
  </si>
  <si>
    <t>Delaware, 2019</t>
  </si>
  <si>
    <t>District of Columbia, 2018</t>
  </si>
  <si>
    <t>District of Columbia, 2019</t>
  </si>
  <si>
    <t>Georgia, 2018</t>
  </si>
  <si>
    <t>Georgia, 2019</t>
  </si>
  <si>
    <t>Hawaii, 2018</t>
  </si>
  <si>
    <t>Hawaii, 2019</t>
  </si>
  <si>
    <t>Idaho, 2018</t>
  </si>
  <si>
    <t>Idaho, 2019</t>
  </si>
  <si>
    <t>Illinois, 2018</t>
  </si>
  <si>
    <t>Illinois, 2019</t>
  </si>
  <si>
    <t>Indiana, 2018</t>
  </si>
  <si>
    <t>Indiana, 2019</t>
  </si>
  <si>
    <t>Iowa, 2018</t>
  </si>
  <si>
    <t>Iowa, 2019</t>
  </si>
  <si>
    <t>Kansas, 2018</t>
  </si>
  <si>
    <t>Kansas, 2019</t>
  </si>
  <si>
    <t>Kentucky, 2018</t>
  </si>
  <si>
    <t>Kentucky, 2019</t>
  </si>
  <si>
    <t>Louisiana, 2018</t>
  </si>
  <si>
    <t>Louisiana, 2019</t>
  </si>
  <si>
    <t>Maine, 2018</t>
  </si>
  <si>
    <t>Maine, 2019</t>
  </si>
  <si>
    <t>Maryland, 2018</t>
  </si>
  <si>
    <t>Maryland, 2019</t>
  </si>
  <si>
    <t>Massachusetts, 2018</t>
  </si>
  <si>
    <t>Massachusetts, 2019</t>
  </si>
  <si>
    <t>Michigan, 2018</t>
  </si>
  <si>
    <t>Michigan, 2019</t>
  </si>
  <si>
    <t>Minnesota, 2018</t>
  </si>
  <si>
    <t>Minnesota, 2019</t>
  </si>
  <si>
    <t>Mississippi, 2018</t>
  </si>
  <si>
    <t>Mississippi, 2019</t>
  </si>
  <si>
    <t>Missouri, 2018</t>
  </si>
  <si>
    <t>Missouri, 2019</t>
  </si>
  <si>
    <t>Montana, 2018</t>
  </si>
  <si>
    <t>Montana, 2019</t>
  </si>
  <si>
    <t>Nebraska, 2018</t>
  </si>
  <si>
    <t>Nebraska, 2019</t>
  </si>
  <si>
    <t>Nevada, 2018</t>
  </si>
  <si>
    <t>Nevada, 2019</t>
  </si>
  <si>
    <t>New Hampshire, 2018</t>
  </si>
  <si>
    <t>New Hampshire, 2019</t>
  </si>
  <si>
    <t>New Jersey, 2018</t>
  </si>
  <si>
    <t>New Jersey, 2019</t>
  </si>
  <si>
    <t>New Mexico, 2018</t>
  </si>
  <si>
    <t>New Mexico, 2019</t>
  </si>
  <si>
    <t>New York, 2018</t>
  </si>
  <si>
    <t>New York, 2019</t>
  </si>
  <si>
    <t>North Carolina, 2018</t>
  </si>
  <si>
    <t>North Carolina, 2019</t>
  </si>
  <si>
    <t>North Dakota, 2018</t>
  </si>
  <si>
    <t>North Dakota, 2019</t>
  </si>
  <si>
    <t>Ohio, 2018</t>
  </si>
  <si>
    <t>Ohio, 2019</t>
  </si>
  <si>
    <t>Oklahoma, 2018</t>
  </si>
  <si>
    <t>Oklahoma, 2019</t>
  </si>
  <si>
    <t>Oregon, 2018</t>
  </si>
  <si>
    <t>Oregon, 2019</t>
  </si>
  <si>
    <t>Pennsylvania, 2018</t>
  </si>
  <si>
    <t>Pennsylvania, 2019</t>
  </si>
  <si>
    <t>Rhode Island, 2018</t>
  </si>
  <si>
    <t>Rhode Island, 2019</t>
  </si>
  <si>
    <t>South Carolina, 2018</t>
  </si>
  <si>
    <t>South Carolina, 2019</t>
  </si>
  <si>
    <t>South Dakota, 2018</t>
  </si>
  <si>
    <t>South Dakota, 2019</t>
  </si>
  <si>
    <t>Tennessee, 2018</t>
  </si>
  <si>
    <t>Tennessee, 2019</t>
  </si>
  <si>
    <t>Texas, 2018</t>
  </si>
  <si>
    <t>Texas, 2019</t>
  </si>
  <si>
    <t>Utah, 2018</t>
  </si>
  <si>
    <t>Utah, 2019</t>
  </si>
  <si>
    <t>Vermont, 2018</t>
  </si>
  <si>
    <t>Vermont, 2019</t>
  </si>
  <si>
    <t>Virginia, 2018</t>
  </si>
  <si>
    <t>Virginia, 2019</t>
  </si>
  <si>
    <t>Washington, 2018</t>
  </si>
  <si>
    <t>Washington, 2019</t>
  </si>
  <si>
    <t>West Virginia, 2018</t>
  </si>
  <si>
    <t>West Virginia, 2019</t>
  </si>
  <si>
    <t>Wisconsin, 2018</t>
  </si>
  <si>
    <t>Wisconsin, 2019</t>
  </si>
  <si>
    <t>Wyoming, 2018</t>
  </si>
  <si>
    <t>Wyoming, 2019</t>
  </si>
  <si>
    <t>Combined Key Month</t>
  </si>
  <si>
    <t>Deaths 0-4 years</t>
  </si>
  <si>
    <t>Deaths 5-14 years</t>
  </si>
  <si>
    <t>Deaths 15-24 years</t>
  </si>
  <si>
    <t>Deaths 25-34 years</t>
  </si>
  <si>
    <t>Deaths 35-44 years</t>
  </si>
  <si>
    <t>Deaths 45-54 years</t>
  </si>
  <si>
    <t>Deaths 55-64 years</t>
  </si>
  <si>
    <t>Deaths 65-74 years</t>
  </si>
  <si>
    <t>Deaths 75-84 years</t>
  </si>
  <si>
    <t>Total Deaths</t>
  </si>
  <si>
    <t>Total Flu Specimens</t>
  </si>
  <si>
    <t>Percent Positive</t>
  </si>
  <si>
    <t>Alabama, 2010/10</t>
  </si>
  <si>
    <t>Alabama, 2010/11</t>
  </si>
  <si>
    <t>Alabama, 2010/12</t>
  </si>
  <si>
    <t>Alabama, 2011/10</t>
  </si>
  <si>
    <t>Alabama, 2011/11</t>
  </si>
  <si>
    <t>Alabama, 2011/12</t>
  </si>
  <si>
    <t>Alabama, 2012/10</t>
  </si>
  <si>
    <t>Alabama, 2012/11</t>
  </si>
  <si>
    <t>Alabama, 2012/12</t>
  </si>
  <si>
    <t>Alabama, 2013/10</t>
  </si>
  <si>
    <t>Alabama, 2013/11</t>
  </si>
  <si>
    <t>Alabama, 2013/12</t>
  </si>
  <si>
    <t>Alabama, 2014/10</t>
  </si>
  <si>
    <t>Alabama, 2014/11</t>
  </si>
  <si>
    <t>Alabama, 2014/12</t>
  </si>
  <si>
    <t>Alabama, 2015/12</t>
  </si>
  <si>
    <t>Alaska, 2010/10</t>
  </si>
  <si>
    <t>Alaska, 2010/11</t>
  </si>
  <si>
    <t>Alaska, 2010/12</t>
  </si>
  <si>
    <t>Alaska, 2011/10</t>
  </si>
  <si>
    <t>Alaska, 2011/11</t>
  </si>
  <si>
    <t>Alaska, 2011/12</t>
  </si>
  <si>
    <t>Alaska, 2012/10</t>
  </si>
  <si>
    <t>Alaska, 2012/11</t>
  </si>
  <si>
    <t>Alaska, 2012/12</t>
  </si>
  <si>
    <t>Alaska, 2013/10</t>
  </si>
  <si>
    <t>Alaska, 2013/11</t>
  </si>
  <si>
    <t>Alaska, 2013/12</t>
  </si>
  <si>
    <t>Alaska, 2014/10</t>
  </si>
  <si>
    <t>Alaska, 2014/11</t>
  </si>
  <si>
    <t>Alaska, 2014/12</t>
  </si>
  <si>
    <t>Alaska, 2015/12</t>
  </si>
  <si>
    <t>Arizona, 2010/10</t>
  </si>
  <si>
    <t>Arizona, 2010/11</t>
  </si>
  <si>
    <t>Arizona, 2010/12</t>
  </si>
  <si>
    <t>Arizona, 2011/10</t>
  </si>
  <si>
    <t>Arizona, 2011/11</t>
  </si>
  <si>
    <t>Arizona, 2011/12</t>
  </si>
  <si>
    <t>Arizona, 2012/10</t>
  </si>
  <si>
    <t>Arizona, 2012/11</t>
  </si>
  <si>
    <t>Arizona, 2012/12</t>
  </si>
  <si>
    <t>Arizona, 2013/10</t>
  </si>
  <si>
    <t>Arizona, 2013/11</t>
  </si>
  <si>
    <t>Arizona, 2013/12</t>
  </si>
  <si>
    <t>Arizona, 2014/10</t>
  </si>
  <si>
    <t>Arizona, 2014/11</t>
  </si>
  <si>
    <t>Arizona, 2014/12</t>
  </si>
  <si>
    <t>Arizona, 2015/12</t>
  </si>
  <si>
    <t>Arkansas, 2010/10</t>
  </si>
  <si>
    <t>Arkansas, 2010/11</t>
  </si>
  <si>
    <t>Arkansas, 2010/12</t>
  </si>
  <si>
    <t>Arkansas, 2011/10</t>
  </si>
  <si>
    <t>Arkansas, 2011/11</t>
  </si>
  <si>
    <t>Arkansas, 2011/12</t>
  </si>
  <si>
    <t>Arkansas, 2012/11</t>
  </si>
  <si>
    <t>Arkansas, 2012/12</t>
  </si>
  <si>
    <t>Arkansas, 2013/10</t>
  </si>
  <si>
    <t>Arkansas, 2013/11</t>
  </si>
  <si>
    <t>Arkansas, 2013/12</t>
  </si>
  <si>
    <t>Arkansas, 2014/10</t>
  </si>
  <si>
    <t>Arkansas, 2014/11</t>
  </si>
  <si>
    <t>Arkansas, 2014/12</t>
  </si>
  <si>
    <t>Arkansas, 2015/12</t>
  </si>
  <si>
    <t>California, 2010/10</t>
  </si>
  <si>
    <t>California, 2010/11</t>
  </si>
  <si>
    <t>California, 2010/12</t>
  </si>
  <si>
    <t>California, 2011/10</t>
  </si>
  <si>
    <t>California, 2011/11</t>
  </si>
  <si>
    <t>California, 2011/12</t>
  </si>
  <si>
    <t>California, 2012/10</t>
  </si>
  <si>
    <t>California, 2012/11</t>
  </si>
  <si>
    <t>California, 2012/12</t>
  </si>
  <si>
    <t>California, 2013/10</t>
  </si>
  <si>
    <t>California, 2013/11</t>
  </si>
  <si>
    <t>California, 2013/12</t>
  </si>
  <si>
    <t>California, 2014/10</t>
  </si>
  <si>
    <t>California, 2014/11</t>
  </si>
  <si>
    <t>California, 2014/12</t>
  </si>
  <si>
    <t>California, 2015/12</t>
  </si>
  <si>
    <t>Colorado, 2010/10</t>
  </si>
  <si>
    <t>Colorado, 2010/11</t>
  </si>
  <si>
    <t>Colorado, 2010/12</t>
  </si>
  <si>
    <t>Colorado, 2011/10</t>
  </si>
  <si>
    <t>Colorado, 2011/11</t>
  </si>
  <si>
    <t>Colorado, 2011/12</t>
  </si>
  <si>
    <t>Colorado, 2012/10</t>
  </si>
  <si>
    <t>Colorado, 2012/11</t>
  </si>
  <si>
    <t>Colorado, 2012/12</t>
  </si>
  <si>
    <t>Colorado, 2013/10</t>
  </si>
  <si>
    <t>Colorado, 2013/11</t>
  </si>
  <si>
    <t>Colorado, 2013/12</t>
  </si>
  <si>
    <t>Colorado, 2014/10</t>
  </si>
  <si>
    <t>Colorado, 2014/11</t>
  </si>
  <si>
    <t>Colorado, 2014/12</t>
  </si>
  <si>
    <t>Colorado, 2015/12</t>
  </si>
  <si>
    <t>Connecticut, 2010/10</t>
  </si>
  <si>
    <t>Connecticut, 2010/11</t>
  </si>
  <si>
    <t>Connecticut, 2010/12</t>
  </si>
  <si>
    <t>Connecticut, 2011/11</t>
  </si>
  <si>
    <t>Connecticut, 2011/12</t>
  </si>
  <si>
    <t>Connecticut, 2012/10</t>
  </si>
  <si>
    <t>Connecticut, 2012/11</t>
  </si>
  <si>
    <t>Connecticut, 2012/12</t>
  </si>
  <si>
    <t>Connecticut, 2013/10</t>
  </si>
  <si>
    <t>Connecticut, 2013/11</t>
  </si>
  <si>
    <t>Connecticut, 2013/12</t>
  </si>
  <si>
    <t>Connecticut, 2014/10</t>
  </si>
  <si>
    <t>Connecticut, 2014/11</t>
  </si>
  <si>
    <t>Connecticut, 2014/12</t>
  </si>
  <si>
    <t>Connecticut, 2015/12</t>
  </si>
  <si>
    <t>Delaware, 2010/10</t>
  </si>
  <si>
    <t>Delaware, 2010/11</t>
  </si>
  <si>
    <t>Delaware, 2010/12</t>
  </si>
  <si>
    <t>Delaware, 2011/10</t>
  </si>
  <si>
    <t>Delaware, 2011/11</t>
  </si>
  <si>
    <t>Delaware, 2011/12</t>
  </si>
  <si>
    <t>Delaware, 2012/10</t>
  </si>
  <si>
    <t>Delaware, 2012/11</t>
  </si>
  <si>
    <t>Delaware, 2012/12</t>
  </si>
  <si>
    <t>Delaware, 2013/10</t>
  </si>
  <si>
    <t>Delaware, 2013/11</t>
  </si>
  <si>
    <t>Delaware, 2013/12</t>
  </si>
  <si>
    <t>Delaware, 2014/10</t>
  </si>
  <si>
    <t>Delaware, 2014/11</t>
  </si>
  <si>
    <t>Delaware, 2014/12</t>
  </si>
  <si>
    <t>Delaware, 2015/12</t>
  </si>
  <si>
    <t>District of Columbia, 2010/10</t>
  </si>
  <si>
    <t>District of Columbia, 2010/12</t>
  </si>
  <si>
    <t>District of Columbia, 2011/12</t>
  </si>
  <si>
    <t>District of Columbia, 2014/12</t>
  </si>
  <si>
    <t>District of Columbia, 2015/12</t>
  </si>
  <si>
    <t>Georgia, 2010/10</t>
  </si>
  <si>
    <t>Georgia, 2010/11</t>
  </si>
  <si>
    <t>Georgia, 2010/12</t>
  </si>
  <si>
    <t>Georgia, 2011/10</t>
  </si>
  <si>
    <t>Georgia, 2011/11</t>
  </si>
  <si>
    <t>Georgia, 2011/12</t>
  </si>
  <si>
    <t>Georgia, 2012/10</t>
  </si>
  <si>
    <t>Georgia, 2012/11</t>
  </si>
  <si>
    <t>Georgia, 2012/12</t>
  </si>
  <si>
    <t>Georgia, 2013/10</t>
  </si>
  <si>
    <t>Georgia, 2013/11</t>
  </si>
  <si>
    <t>Georgia, 2013/12</t>
  </si>
  <si>
    <t>Georgia, 2014/10</t>
  </si>
  <si>
    <t>Georgia, 2014/11</t>
  </si>
  <si>
    <t>Georgia, 2014/12</t>
  </si>
  <si>
    <t>Georgia, 2015/12</t>
  </si>
  <si>
    <t>Hawaii, 2010/10</t>
  </si>
  <si>
    <t>Hawaii, 2010/11</t>
  </si>
  <si>
    <t>Hawaii, 2010/12</t>
  </si>
  <si>
    <t>Hawaii, 2011/10</t>
  </si>
  <si>
    <t>Hawaii, 2011/11</t>
  </si>
  <si>
    <t>Hawaii, 2011/12</t>
  </si>
  <si>
    <t>Hawaii, 2012/10</t>
  </si>
  <si>
    <t>Hawaii, 2012/11</t>
  </si>
  <si>
    <t>Hawaii, 2012/12</t>
  </si>
  <si>
    <t>Hawaii, 2013/10</t>
  </si>
  <si>
    <t>Hawaii, 2013/11</t>
  </si>
  <si>
    <t>Hawaii, 2013/12</t>
  </si>
  <si>
    <t>Hawaii, 2014/10</t>
  </si>
  <si>
    <t>Hawaii, 2014/11</t>
  </si>
  <si>
    <t>Hawaii, 2014/12</t>
  </si>
  <si>
    <t>Hawaii, 2015/12</t>
  </si>
  <si>
    <t>Idaho, 2011/12</t>
  </si>
  <si>
    <t>Idaho, 2012/11</t>
  </si>
  <si>
    <t>Idaho, 2013/12</t>
  </si>
  <si>
    <t>Idaho, 2014/10</t>
  </si>
  <si>
    <t>Idaho, 2014/11</t>
  </si>
  <si>
    <t>Idaho, 2014/12</t>
  </si>
  <si>
    <t>Idaho, 2015/12</t>
  </si>
  <si>
    <t>Illinois, 2010/10</t>
  </si>
  <si>
    <t>Illinois, 2010/11</t>
  </si>
  <si>
    <t>Illinois, 2010/12</t>
  </si>
  <si>
    <t>Illinois, 2011/10</t>
  </si>
  <si>
    <t>Illinois, 2011/11</t>
  </si>
  <si>
    <t>Illinois, 2011/12</t>
  </si>
  <si>
    <t>Illinois, 2012/10</t>
  </si>
  <si>
    <t>Illinois, 2012/11</t>
  </si>
  <si>
    <t>Illinois, 2012/12</t>
  </si>
  <si>
    <t>Illinois, 2013/10</t>
  </si>
  <si>
    <t>Illinois, 2013/11</t>
  </si>
  <si>
    <t>Illinois, 2013/12</t>
  </si>
  <si>
    <t>Illinois, 2014/10</t>
  </si>
  <si>
    <t>Illinois, 2014/11</t>
  </si>
  <si>
    <t>Illinois, 2014/12</t>
  </si>
  <si>
    <t>Illinois, 2015/12</t>
  </si>
  <si>
    <t>Indiana, 2010/10</t>
  </si>
  <si>
    <t>Indiana, 2010/11</t>
  </si>
  <si>
    <t>Indiana, 2010/12</t>
  </si>
  <si>
    <t>Indiana, 2011/10</t>
  </si>
  <si>
    <t>Indiana, 2011/11</t>
  </si>
  <si>
    <t>Indiana, 2011/12</t>
  </si>
  <si>
    <t>Indiana, 2012/10</t>
  </si>
  <si>
    <t>Indiana, 2012/11</t>
  </si>
  <si>
    <t>Indiana, 2012/12</t>
  </si>
  <si>
    <t>Indiana, 2013/10</t>
  </si>
  <si>
    <t>Indiana, 2013/11</t>
  </si>
  <si>
    <t>Indiana, 2013/12</t>
  </si>
  <si>
    <t>Indiana, 2014/10</t>
  </si>
  <si>
    <t>Indiana, 2014/11</t>
  </si>
  <si>
    <t>Indiana, 2014/12</t>
  </si>
  <si>
    <t>Indiana, 2015/12</t>
  </si>
  <si>
    <t>Iowa, 2010/10</t>
  </si>
  <si>
    <t>Iowa, 2010/11</t>
  </si>
  <si>
    <t>Iowa, 2010/12</t>
  </si>
  <si>
    <t>Iowa, 2011/10</t>
  </si>
  <si>
    <t>Iowa, 2011/11</t>
  </si>
  <si>
    <t>Iowa, 2011/12</t>
  </si>
  <si>
    <t>Iowa, 2012/10</t>
  </si>
  <si>
    <t>Iowa, 2012/11</t>
  </si>
  <si>
    <t>Iowa, 2012/12</t>
  </si>
  <si>
    <t>Iowa, 2013/10</t>
  </si>
  <si>
    <t>Iowa, 2013/11</t>
  </si>
  <si>
    <t>Iowa, 2013/12</t>
  </si>
  <si>
    <t>Iowa, 2014/10</t>
  </si>
  <si>
    <t>Iowa, 2014/11</t>
  </si>
  <si>
    <t>Iowa, 2014/12</t>
  </si>
  <si>
    <t>Iowa, 2015/12</t>
  </si>
  <si>
    <t>Kansas, 2010/11</t>
  </si>
  <si>
    <t>Kansas, 2011/12</t>
  </si>
  <si>
    <t>Kansas, 2013/12</t>
  </si>
  <si>
    <t>Kansas, 2014/10</t>
  </si>
  <si>
    <t>Kansas, 2014/11</t>
  </si>
  <si>
    <t>Kansas, 2014/12</t>
  </si>
  <si>
    <t>Kansas, 2015/12</t>
  </si>
  <si>
    <t>Kentucky, 2010/10</t>
  </si>
  <si>
    <t>Kentucky, 2010/11</t>
  </si>
  <si>
    <t>Kentucky, 2010/12</t>
  </si>
  <si>
    <t>Kentucky, 2011/10</t>
  </si>
  <si>
    <t>Kentucky, 2011/11</t>
  </si>
  <si>
    <t>Kentucky, 2011/12</t>
  </si>
  <si>
    <t>Kentucky, 2012/10</t>
  </si>
  <si>
    <t>Kentucky, 2012/11</t>
  </si>
  <si>
    <t>Kentucky, 2012/12</t>
  </si>
  <si>
    <t>Kentucky, 2013/10</t>
  </si>
  <si>
    <t>Kentucky, 2013/11</t>
  </si>
  <si>
    <t>Kentucky, 2013/12</t>
  </si>
  <si>
    <t>Kentucky, 2014/10</t>
  </si>
  <si>
    <t>Kentucky, 2014/11</t>
  </si>
  <si>
    <t>Kentucky, 2014/12</t>
  </si>
  <si>
    <t>Kentucky, 2015/12</t>
  </si>
  <si>
    <t>Louisiana, 2010/10</t>
  </si>
  <si>
    <t>Louisiana, 2010/11</t>
  </si>
  <si>
    <t>Louisiana, 2010/12</t>
  </si>
  <si>
    <t>Louisiana, 2011/10</t>
  </si>
  <si>
    <t>Louisiana, 2011/11</t>
  </si>
  <si>
    <t>Louisiana, 2011/12</t>
  </si>
  <si>
    <t>Louisiana, 2012/10</t>
  </si>
  <si>
    <t>Louisiana, 2012/11</t>
  </si>
  <si>
    <t>Louisiana, 2012/12</t>
  </si>
  <si>
    <t>Louisiana, 2013/11</t>
  </si>
  <si>
    <t>Louisiana, 2013/12</t>
  </si>
  <si>
    <t>Louisiana, 2014/10</t>
  </si>
  <si>
    <t>Louisiana, 2014/11</t>
  </si>
  <si>
    <t>Louisiana, 2014/12</t>
  </si>
  <si>
    <t>Louisiana, 2015/12</t>
  </si>
  <si>
    <t>Maine, 2011/11</t>
  </si>
  <si>
    <t>Maine, 2011/12</t>
  </si>
  <si>
    <t>Maine, 2012/11</t>
  </si>
  <si>
    <t>Maine, 2012/12</t>
  </si>
  <si>
    <t>Maine, 2013/11</t>
  </si>
  <si>
    <t>Maine, 2013/12</t>
  </si>
  <si>
    <t>Maine, 2014/10</t>
  </si>
  <si>
    <t>Maine, 2014/11</t>
  </si>
  <si>
    <t>Maine, 2014/12</t>
  </si>
  <si>
    <t>Maine, 2015/12</t>
  </si>
  <si>
    <t>Maryland, 2010/10</t>
  </si>
  <si>
    <t>Maryland, 2010/11</t>
  </si>
  <si>
    <t>Maryland, 2010/12</t>
  </si>
  <si>
    <t>Maryland, 2011/10</t>
  </si>
  <si>
    <t>Maryland, 2011/11</t>
  </si>
  <si>
    <t>Maryland, 2011/12</t>
  </si>
  <si>
    <t>Maryland, 2012/10</t>
  </si>
  <si>
    <t>Maryland, 2012/11</t>
  </si>
  <si>
    <t>Maryland, 2012/12</t>
  </si>
  <si>
    <t>Maryland, 2013/10</t>
  </si>
  <si>
    <t>Maryland, 2013/11</t>
  </si>
  <si>
    <t>Maryland, 2013/12</t>
  </si>
  <si>
    <t>Maryland, 2014/10</t>
  </si>
  <si>
    <t>Maryland, 2014/11</t>
  </si>
  <si>
    <t>Maryland, 2014/12</t>
  </si>
  <si>
    <t>Maryland, 2015/12</t>
  </si>
  <si>
    <t>Massachusetts, 2010/10</t>
  </si>
  <si>
    <t>Massachusetts, 2010/11</t>
  </si>
  <si>
    <t>Massachusetts, 2010/12</t>
  </si>
  <si>
    <t>Massachusetts, 2011/11</t>
  </si>
  <si>
    <t>Massachusetts, 2011/12</t>
  </si>
  <si>
    <t>Massachusetts, 2012/10</t>
  </si>
  <si>
    <t>Massachusetts, 2012/11</t>
  </si>
  <si>
    <t>Massachusetts, 2012/12</t>
  </si>
  <si>
    <t>Massachusetts, 2013/10</t>
  </si>
  <si>
    <t>Massachusetts, 2013/11</t>
  </si>
  <si>
    <t>Massachusetts, 2013/12</t>
  </si>
  <si>
    <t>Massachusetts, 2014/10</t>
  </si>
  <si>
    <t>Massachusetts, 2014/11</t>
  </si>
  <si>
    <t>Massachusetts, 2014/12</t>
  </si>
  <si>
    <t>Massachusetts, 2015/12</t>
  </si>
  <si>
    <t>Michigan, 2010/12</t>
  </si>
  <si>
    <t>Michigan, 2011/10</t>
  </si>
  <si>
    <t>Michigan, 2011/12</t>
  </si>
  <si>
    <t>Michigan, 2012/10</t>
  </si>
  <si>
    <t>Michigan, 2012/11</t>
  </si>
  <si>
    <t>Michigan, 2012/12</t>
  </si>
  <si>
    <t>Michigan, 2013/11</t>
  </si>
  <si>
    <t>Michigan, 2013/12</t>
  </si>
  <si>
    <t>Michigan, 2014/10</t>
  </si>
  <si>
    <t>Michigan, 2014/11</t>
  </si>
  <si>
    <t>Michigan, 2014/12</t>
  </si>
  <si>
    <t>Michigan, 2015/12</t>
  </si>
  <si>
    <t>Minnesota, 2010/10</t>
  </si>
  <si>
    <t>Minnesota, 2010/11</t>
  </si>
  <si>
    <t>Minnesota, 2010/12</t>
  </si>
  <si>
    <t>Minnesota, 2011/10</t>
  </si>
  <si>
    <t>Minnesota, 2011/11</t>
  </si>
  <si>
    <t>Minnesota, 2011/12</t>
  </si>
  <si>
    <t>Minnesota, 2012/10</t>
  </si>
  <si>
    <t>Minnesota, 2012/11</t>
  </si>
  <si>
    <t>Minnesota, 2012/12</t>
  </si>
  <si>
    <t>Minnesota, 2013/10</t>
  </si>
  <si>
    <t>Minnesota, 2013/11</t>
  </si>
  <si>
    <t>Minnesota, 2013/12</t>
  </si>
  <si>
    <t>Minnesota, 2014/10</t>
  </si>
  <si>
    <t>Minnesota, 2014/11</t>
  </si>
  <si>
    <t>Minnesota, 2014/12</t>
  </si>
  <si>
    <t>Minnesota, 2015/12</t>
  </si>
  <si>
    <t>Mississippi, 2010/10</t>
  </si>
  <si>
    <t>Mississippi, 2010/11</t>
  </si>
  <si>
    <t>Mississippi, 2011/10</t>
  </si>
  <si>
    <t>Mississippi, 2011/11</t>
  </si>
  <si>
    <t>Mississippi, 2012/10</t>
  </si>
  <si>
    <t>Mississippi, 2012/11</t>
  </si>
  <si>
    <t>Mississippi, 2012/12</t>
  </si>
  <si>
    <t>Mississippi, 2013/10</t>
  </si>
  <si>
    <t>Mississippi, 2013/11</t>
  </si>
  <si>
    <t>Mississippi, 2013/12</t>
  </si>
  <si>
    <t>Mississippi, 2014/10</t>
  </si>
  <si>
    <t>Mississippi, 2014/11</t>
  </si>
  <si>
    <t>Mississippi, 2014/12</t>
  </si>
  <si>
    <t>Mississippi, 2015/12</t>
  </si>
  <si>
    <t>Missouri, 2010/10</t>
  </si>
  <si>
    <t>Missouri, 2010/11</t>
  </si>
  <si>
    <t>Missouri, 2010/12</t>
  </si>
  <si>
    <t>Missouri, 2011/10</t>
  </si>
  <si>
    <t>Missouri, 2011/11</t>
  </si>
  <si>
    <t>Missouri, 2011/12</t>
  </si>
  <si>
    <t>Missouri, 2012/10</t>
  </si>
  <si>
    <t>Missouri, 2012/11</t>
  </si>
  <si>
    <t>Missouri, 2012/12</t>
  </si>
  <si>
    <t>Missouri, 2013/10</t>
  </si>
  <si>
    <t>Missouri, 2013/11</t>
  </si>
  <si>
    <t>Missouri, 2013/12</t>
  </si>
  <si>
    <t>Missouri, 2014/10</t>
  </si>
  <si>
    <t>Missouri, 2014/11</t>
  </si>
  <si>
    <t>Missouri, 2014/12</t>
  </si>
  <si>
    <t>Missouri, 2015/12</t>
  </si>
  <si>
    <t>Montana, 2010/10</t>
  </si>
  <si>
    <t>Montana, 2010/11</t>
  </si>
  <si>
    <t>Montana, 2010/12</t>
  </si>
  <si>
    <t>Montana, 2011/11</t>
  </si>
  <si>
    <t>Montana, 2011/12</t>
  </si>
  <si>
    <t>Montana, 2012/10</t>
  </si>
  <si>
    <t>Montana, 2012/11</t>
  </si>
  <si>
    <t>Montana, 2012/12</t>
  </si>
  <si>
    <t>Montana, 2013/10</t>
  </si>
  <si>
    <t>Montana, 2013/11</t>
  </si>
  <si>
    <t>Montana, 2013/12</t>
  </si>
  <si>
    <t>Montana, 2014/10</t>
  </si>
  <si>
    <t>Montana, 2014/11</t>
  </si>
  <si>
    <t>Montana, 2014/12</t>
  </si>
  <si>
    <t>Montana, 2015/12</t>
  </si>
  <si>
    <t>Nebraska, 2010/10</t>
  </si>
  <si>
    <t>Nebraska, 2010/11</t>
  </si>
  <si>
    <t>Nebraska, 2010/12</t>
  </si>
  <si>
    <t>Nebraska, 2011/12</t>
  </si>
  <si>
    <t>Nebraska, 2012/10</t>
  </si>
  <si>
    <t>Nebraska, 2012/11</t>
  </si>
  <si>
    <t>Nebraska, 2012/12</t>
  </si>
  <si>
    <t>Nebraska, 2013/10</t>
  </si>
  <si>
    <t>Nebraska, 2013/11</t>
  </si>
  <si>
    <t>Nebraska, 2013/12</t>
  </si>
  <si>
    <t>Nebraska, 2014/10</t>
  </si>
  <si>
    <t>Nebraska, 2014/11</t>
  </si>
  <si>
    <t>Nebraska, 2014/12</t>
  </si>
  <si>
    <t>Nebraska, 2015/12</t>
  </si>
  <si>
    <t>Nevada, 2010/12</t>
  </si>
  <si>
    <t>Nevada, 2011/10</t>
  </si>
  <si>
    <t>Nevada, 2011/11</t>
  </si>
  <si>
    <t>Nevada, 2011/12</t>
  </si>
  <si>
    <t>Nevada, 2012/10</t>
  </si>
  <si>
    <t>Nevada, 2012/11</t>
  </si>
  <si>
    <t>Nevada, 2012/12</t>
  </si>
  <si>
    <t>Nevada, 2013/11</t>
  </si>
  <si>
    <t>Nevada, 2013/12</t>
  </si>
  <si>
    <t>Nevada, 2014/10</t>
  </si>
  <si>
    <t>Nevada, 2014/11</t>
  </si>
  <si>
    <t>Nevada, 2014/12</t>
  </si>
  <si>
    <t>Nevada, 2015/12</t>
  </si>
  <si>
    <t>New Hampshire, 2010/10</t>
  </si>
  <si>
    <t>New Hampshire, 2010/11</t>
  </si>
  <si>
    <t>New Hampshire, 2010/12</t>
  </si>
  <si>
    <t>New Hampshire, 2011/10</t>
  </si>
  <si>
    <t>New Hampshire, 2011/11</t>
  </si>
  <si>
    <t>New Hampshire, 2011/12</t>
  </si>
  <si>
    <t>New Hampshire, 2012/10</t>
  </si>
  <si>
    <t>New Hampshire, 2012/11</t>
  </si>
  <si>
    <t>New Hampshire, 2012/12</t>
  </si>
  <si>
    <t>New Hampshire, 2013/12</t>
  </si>
  <si>
    <t>New Hampshire, 2014/11</t>
  </si>
  <si>
    <t>New Hampshire, 2014/12</t>
  </si>
  <si>
    <t>New Hampshire, 2015/12</t>
  </si>
  <si>
    <t>New Mexico, 2010/11</t>
  </si>
  <si>
    <t>New Mexico, 2010/12</t>
  </si>
  <si>
    <t>New Mexico, 2011/10</t>
  </si>
  <si>
    <t>New Mexico, 2011/11</t>
  </si>
  <si>
    <t>New Mexico, 2011/12</t>
  </si>
  <si>
    <t>New Mexico, 2012/10</t>
  </si>
  <si>
    <t>New Mexico, 2012/11</t>
  </si>
  <si>
    <t>New Mexico, 2012/12</t>
  </si>
  <si>
    <t>New Mexico, 2013/10</t>
  </si>
  <si>
    <t>New Mexico, 2013/11</t>
  </si>
  <si>
    <t>New Mexico, 2013/12</t>
  </si>
  <si>
    <t>New Mexico, 2014/10</t>
  </si>
  <si>
    <t>New Mexico, 2014/11</t>
  </si>
  <si>
    <t>New Mexico, 2014/12</t>
  </si>
  <si>
    <t>New Mexico, 2015/12</t>
  </si>
  <si>
    <t>New York, 2010/10</t>
  </si>
  <si>
    <t>New York, 2010/11</t>
  </si>
  <si>
    <t>New York, 2010/12</t>
  </si>
  <si>
    <t>New York, 2011/10</t>
  </si>
  <si>
    <t>New York, 2011/11</t>
  </si>
  <si>
    <t>New York, 2011/12</t>
  </si>
  <si>
    <t>New York, 2012/10</t>
  </si>
  <si>
    <t>New York, 2012/11</t>
  </si>
  <si>
    <t>New York, 2012/12</t>
  </si>
  <si>
    <t>New York, 2013/10</t>
  </si>
  <si>
    <t>New York, 2013/11</t>
  </si>
  <si>
    <t>New York, 2013/12</t>
  </si>
  <si>
    <t>New York, 2014/10</t>
  </si>
  <si>
    <t>New York, 2014/11</t>
  </si>
  <si>
    <t>New York, 2014/12</t>
  </si>
  <si>
    <t>New York, 2015/12</t>
  </si>
  <si>
    <t>North Carolina, 2010/11</t>
  </si>
  <si>
    <t>North Carolina, 2010/12</t>
  </si>
  <si>
    <t>North Carolina, 2011/10</t>
  </si>
  <si>
    <t>North Carolina, 2011/11</t>
  </si>
  <si>
    <t>North Carolina, 2011/12</t>
  </si>
  <si>
    <t>North Carolina, 2012/10</t>
  </si>
  <si>
    <t>North Carolina, 2012/11</t>
  </si>
  <si>
    <t>North Carolina, 2012/12</t>
  </si>
  <si>
    <t>North Carolina, 2013/10</t>
  </si>
  <si>
    <t>North Carolina, 2013/11</t>
  </si>
  <si>
    <t>North Carolina, 2013/12</t>
  </si>
  <si>
    <t>North Carolina, 2014/10</t>
  </si>
  <si>
    <t>North Carolina, 2014/11</t>
  </si>
  <si>
    <t>North Carolina, 2014/12</t>
  </si>
  <si>
    <t>North Carolina, 2015/12</t>
  </si>
  <si>
    <t>North Dakota, 2010/10</t>
  </si>
  <si>
    <t>North Dakota, 2010/11</t>
  </si>
  <si>
    <t>North Dakota, 2010/12</t>
  </si>
  <si>
    <t>North Dakota, 2011/12</t>
  </si>
  <si>
    <t>North Dakota, 2012/10</t>
  </si>
  <si>
    <t>North Dakota, 2012/11</t>
  </si>
  <si>
    <t>North Dakota, 2013/10</t>
  </si>
  <si>
    <t>North Dakota, 2013/11</t>
  </si>
  <si>
    <t>North Dakota, 2013/12</t>
  </si>
  <si>
    <t>North Dakota, 2014/12</t>
  </si>
  <si>
    <t>North Dakota, 2015/12</t>
  </si>
  <si>
    <t>Ohio, 2010/10</t>
  </si>
  <si>
    <t>Ohio, 2010/11</t>
  </si>
  <si>
    <t>Ohio, 2010/12</t>
  </si>
  <si>
    <t>Ohio, 2011/10</t>
  </si>
  <si>
    <t>Ohio, 2011/11</t>
  </si>
  <si>
    <t>Ohio, 2011/12</t>
  </si>
  <si>
    <t>Ohio, 2012/10</t>
  </si>
  <si>
    <t>Ohio, 2012/11</t>
  </si>
  <si>
    <t>Ohio, 2012/12</t>
  </si>
  <si>
    <t>Ohio, 2013/10</t>
  </si>
  <si>
    <t>Ohio, 2013/11</t>
  </si>
  <si>
    <t>Ohio, 2013/12</t>
  </si>
  <si>
    <t>Ohio, 2014/10</t>
  </si>
  <si>
    <t>Ohio, 2014/11</t>
  </si>
  <si>
    <t>Ohio, 2014/12</t>
  </si>
  <si>
    <t>Ohio, 2015/12</t>
  </si>
  <si>
    <t>Oklahoma, 2010/10</t>
  </si>
  <si>
    <t>Oklahoma, 2010/11</t>
  </si>
  <si>
    <t>Oklahoma, 2010/12</t>
  </si>
  <si>
    <t>Oklahoma, 2011/12</t>
  </si>
  <si>
    <t>Oklahoma, 2012/10</t>
  </si>
  <si>
    <t>Oklahoma, 2012/11</t>
  </si>
  <si>
    <t>Oklahoma, 2013/10</t>
  </si>
  <si>
    <t>Oklahoma, 2013/11</t>
  </si>
  <si>
    <t>Oklahoma, 2013/12</t>
  </si>
  <si>
    <t>Oklahoma, 2014/10</t>
  </si>
  <si>
    <t>Oklahoma, 2014/11</t>
  </si>
  <si>
    <t>Oklahoma, 2014/12</t>
  </si>
  <si>
    <t>Oklahoma, 2015/12</t>
  </si>
  <si>
    <t>Oregon, 2010/10</t>
  </si>
  <si>
    <t>Oregon, 2010/11</t>
  </si>
  <si>
    <t>Oregon, 2010/12</t>
  </si>
  <si>
    <t>Oregon, 2011/10</t>
  </si>
  <si>
    <t>Oregon, 2011/11</t>
  </si>
  <si>
    <t>Oregon, 2011/12</t>
  </si>
  <si>
    <t>Oregon, 2012/10</t>
  </si>
  <si>
    <t>Oregon, 2012/11</t>
  </si>
  <si>
    <t>Oregon, 2012/12</t>
  </si>
  <si>
    <t>Oregon, 2013/10</t>
  </si>
  <si>
    <t>Oregon, 2013/11</t>
  </si>
  <si>
    <t>Oregon, 2013/12</t>
  </si>
  <si>
    <t>Oregon, 2014/10</t>
  </si>
  <si>
    <t>Oregon, 2014/11</t>
  </si>
  <si>
    <t>Oregon, 2014/12</t>
  </si>
  <si>
    <t>Oregon, 2015/12</t>
  </si>
  <si>
    <t>Pennsylvania, 2010/10</t>
  </si>
  <si>
    <t>Pennsylvania, 2010/11</t>
  </si>
  <si>
    <t>Pennsylvania, 2010/12</t>
  </si>
  <si>
    <t>Pennsylvania, 2011/10</t>
  </si>
  <si>
    <t>Pennsylvania, 2011/11</t>
  </si>
  <si>
    <t>Pennsylvania, 2011/12</t>
  </si>
  <si>
    <t>Pennsylvania, 2012/10</t>
  </si>
  <si>
    <t>Pennsylvania, 2012/11</t>
  </si>
  <si>
    <t>Pennsylvania, 2012/12</t>
  </si>
  <si>
    <t>Pennsylvania, 2013/10</t>
  </si>
  <si>
    <t>Pennsylvania, 2013/11</t>
  </si>
  <si>
    <t>Pennsylvania, 2013/12</t>
  </si>
  <si>
    <t>Pennsylvania, 2014/10</t>
  </si>
  <si>
    <t>Pennsylvania, 2014/11</t>
  </si>
  <si>
    <t>Pennsylvania, 2014/12</t>
  </si>
  <si>
    <t>Pennsylvania, 2015/12</t>
  </si>
  <si>
    <t>South Carolina, 2010/10</t>
  </si>
  <si>
    <t>South Carolina, 2010/11</t>
  </si>
  <si>
    <t>South Carolina, 2010/12</t>
  </si>
  <si>
    <t>South Carolina, 2011/10</t>
  </si>
  <si>
    <t>South Carolina, 2011/11</t>
  </si>
  <si>
    <t>South Carolina, 2011/12</t>
  </si>
  <si>
    <t>South Carolina, 2012/10</t>
  </si>
  <si>
    <t>South Carolina, 2012/11</t>
  </si>
  <si>
    <t>South Carolina, 2012/12</t>
  </si>
  <si>
    <t>South Carolina, 2013/10</t>
  </si>
  <si>
    <t>South Carolina, 2013/11</t>
  </si>
  <si>
    <t>South Carolina, 2013/12</t>
  </si>
  <si>
    <t>South Carolina, 2014/10</t>
  </si>
  <si>
    <t>South Carolina, 2014/11</t>
  </si>
  <si>
    <t>South Carolina, 2014/12</t>
  </si>
  <si>
    <t>South Carolina, 2015/12</t>
  </si>
  <si>
    <t>South Dakota, 2010/10</t>
  </si>
  <si>
    <t>South Dakota, 2010/11</t>
  </si>
  <si>
    <t>South Dakota, 2010/12</t>
  </si>
  <si>
    <t>South Dakota, 2011/10</t>
  </si>
  <si>
    <t>South Dakota, 2011/11</t>
  </si>
  <si>
    <t>South Dakota, 2011/12</t>
  </si>
  <si>
    <t>South Dakota, 2012/10</t>
  </si>
  <si>
    <t>South Dakota, 2012/11</t>
  </si>
  <si>
    <t>South Dakota, 2012/12</t>
  </si>
  <si>
    <t>South Dakota, 2013/10</t>
  </si>
  <si>
    <t>South Dakota, 2013/11</t>
  </si>
  <si>
    <t>South Dakota, 2013/12</t>
  </si>
  <si>
    <t>South Dakota, 2014/10</t>
  </si>
  <si>
    <t>South Dakota, 2014/11</t>
  </si>
  <si>
    <t>South Dakota, 2014/12</t>
  </si>
  <si>
    <t>South Dakota, 2015/12</t>
  </si>
  <si>
    <t>Tennessee, 2010/10</t>
  </si>
  <si>
    <t>Tennessee, 2010/11</t>
  </si>
  <si>
    <t>Tennessee, 2010/12</t>
  </si>
  <si>
    <t>Tennessee, 2011/11</t>
  </si>
  <si>
    <t>Tennessee, 2011/12</t>
  </si>
  <si>
    <t>Tennessee, 2012/11</t>
  </si>
  <si>
    <t>Tennessee, 2012/12</t>
  </si>
  <si>
    <t>Tennessee, 2013/10</t>
  </si>
  <si>
    <t>Tennessee, 2013/11</t>
  </si>
  <si>
    <t>Tennessee, 2013/12</t>
  </si>
  <si>
    <t>Tennessee, 2014/10</t>
  </si>
  <si>
    <t>Tennessee, 2014/11</t>
  </si>
  <si>
    <t>Tennessee, 2014/12</t>
  </si>
  <si>
    <t>Tennessee, 2015/12</t>
  </si>
  <si>
    <t>Texas, 2010/10</t>
  </si>
  <si>
    <t>Texas, 2010/11</t>
  </si>
  <si>
    <t>Texas, 2010/12</t>
  </si>
  <si>
    <t>Texas, 2011/10</t>
  </si>
  <si>
    <t>Texas, 2011/11</t>
  </si>
  <si>
    <t>Texas, 2011/12</t>
  </si>
  <si>
    <t>Texas, 2012/10</t>
  </si>
  <si>
    <t>Texas, 2012/11</t>
  </si>
  <si>
    <t>Texas, 2012/12</t>
  </si>
  <si>
    <t>Texas, 2013/10</t>
  </si>
  <si>
    <t>Texas, 2013/11</t>
  </si>
  <si>
    <t>Texas, 2013/12</t>
  </si>
  <si>
    <t>Texas, 2014/10</t>
  </si>
  <si>
    <t>Texas, 2014/11</t>
  </si>
  <si>
    <t>Texas, 2014/12</t>
  </si>
  <si>
    <t>Texas, 2015/12</t>
  </si>
  <si>
    <t>Utah, 2010/10</t>
  </si>
  <si>
    <t>Utah, 2010/11</t>
  </si>
  <si>
    <t>Utah, 2010/12</t>
  </si>
  <si>
    <t>Utah, 2011/10</t>
  </si>
  <si>
    <t>Utah, 2011/11</t>
  </si>
  <si>
    <t>Utah, 2011/12</t>
  </si>
  <si>
    <t>Utah, 2012/10</t>
  </si>
  <si>
    <t>Utah, 2012/11</t>
  </si>
  <si>
    <t>Utah, 2012/12</t>
  </si>
  <si>
    <t>Utah, 2013/10</t>
  </si>
  <si>
    <t>Utah, 2013/11</t>
  </si>
  <si>
    <t>Utah, 2013/12</t>
  </si>
  <si>
    <t>Utah, 2014/10</t>
  </si>
  <si>
    <t>Utah, 2014/11</t>
  </si>
  <si>
    <t>Utah, 2014/12</t>
  </si>
  <si>
    <t>Utah, 2015/12</t>
  </si>
  <si>
    <t>Vermont, 2013/12</t>
  </si>
  <si>
    <t>Vermont, 2014/10</t>
  </si>
  <si>
    <t>Vermont, 2014/11</t>
  </si>
  <si>
    <t>Vermont, 2014/12</t>
  </si>
  <si>
    <t>Vermont, 2015/12</t>
  </si>
  <si>
    <t>Virginia, 2010/10</t>
  </si>
  <si>
    <t>Virginia, 2010/11</t>
  </si>
  <si>
    <t>Virginia, 2010/12</t>
  </si>
  <si>
    <t>Virginia, 2011/10</t>
  </si>
  <si>
    <t>Virginia, 2011/11</t>
  </si>
  <si>
    <t>Virginia, 2011/12</t>
  </si>
  <si>
    <t>Virginia, 2012/10</t>
  </si>
  <si>
    <t>Virginia, 2012/11</t>
  </si>
  <si>
    <t>Virginia, 2012/12</t>
  </si>
  <si>
    <t>Virginia, 2013/10</t>
  </si>
  <si>
    <t>Virginia, 2013/11</t>
  </si>
  <si>
    <t>Virginia, 2013/12</t>
  </si>
  <si>
    <t>Virginia, 2014/10</t>
  </si>
  <si>
    <t>Virginia, 2014/11</t>
  </si>
  <si>
    <t>Virginia, 2014/12</t>
  </si>
  <si>
    <t>Virginia, 2015/12</t>
  </si>
  <si>
    <t>Washington, 2010/10</t>
  </si>
  <si>
    <t>Washington, 2010/11</t>
  </si>
  <si>
    <t>Washington, 2010/12</t>
  </si>
  <si>
    <t>Washington, 2011/10</t>
  </si>
  <si>
    <t>Washington, 2011/11</t>
  </si>
  <si>
    <t>Washington, 2011/12</t>
  </si>
  <si>
    <t>Washington, 2012/10</t>
  </si>
  <si>
    <t>Washington, 2012/11</t>
  </si>
  <si>
    <t>Washington, 2012/12</t>
  </si>
  <si>
    <t>Washington, 2013/10</t>
  </si>
  <si>
    <t>Washington, 2013/11</t>
  </si>
  <si>
    <t>Washington, 2013/12</t>
  </si>
  <si>
    <t>Washington, 2014/10</t>
  </si>
  <si>
    <t>Washington, 2014/11</t>
  </si>
  <si>
    <t>Washington, 2014/12</t>
  </si>
  <si>
    <t>Washington, 2015/12</t>
  </si>
  <si>
    <t>West Virginia, 2010/10</t>
  </si>
  <si>
    <t>West Virginia, 2010/11</t>
  </si>
  <si>
    <t>West Virginia, 2010/12</t>
  </si>
  <si>
    <t>West Virginia, 2011/10</t>
  </si>
  <si>
    <t>West Virginia, 2011/11</t>
  </si>
  <si>
    <t>West Virginia, 2011/12</t>
  </si>
  <si>
    <t>West Virginia, 2012/10</t>
  </si>
  <si>
    <t>West Virginia, 2012/11</t>
  </si>
  <si>
    <t>West Virginia, 2012/12</t>
  </si>
  <si>
    <t>West Virginia, 2013/10</t>
  </si>
  <si>
    <t>West Virginia, 2013/11</t>
  </si>
  <si>
    <t>West Virginia, 2013/12</t>
  </si>
  <si>
    <t>West Virginia, 2014/10</t>
  </si>
  <si>
    <t>West Virginia, 2014/11</t>
  </si>
  <si>
    <t>West Virginia, 2014/12</t>
  </si>
  <si>
    <t>West Virginia, 2015/12</t>
  </si>
  <si>
    <t>Wisconsin, 2010/10</t>
  </si>
  <si>
    <t>Wisconsin, 2010/11</t>
  </si>
  <si>
    <t>Wisconsin, 2010/12</t>
  </si>
  <si>
    <t>Wisconsin, 2011/10</t>
  </si>
  <si>
    <t>Wisconsin, 2011/11</t>
  </si>
  <si>
    <t>Wisconsin, 2011/12</t>
  </si>
  <si>
    <t>Wisconsin, 2012/10</t>
  </si>
  <si>
    <t>Wisconsin, 2012/11</t>
  </si>
  <si>
    <t>Wisconsin, 2012/12</t>
  </si>
  <si>
    <t>Wisconsin, 2013/10</t>
  </si>
  <si>
    <t>Wisconsin, 2013/11</t>
  </si>
  <si>
    <t>Wisconsin, 2013/12</t>
  </si>
  <si>
    <t>Wisconsin, 2014/10</t>
  </si>
  <si>
    <t>Wisconsin, 2014/11</t>
  </si>
  <si>
    <t>Wisconsin, 2014/12</t>
  </si>
  <si>
    <t>Wisconsin, 2015/12</t>
  </si>
  <si>
    <t>Wyoming, 2010/10</t>
  </si>
  <si>
    <t>Wyoming, 2010/11</t>
  </si>
  <si>
    <t>Wyoming, 2010/12</t>
  </si>
  <si>
    <t>Wyoming, 2011/10</t>
  </si>
  <si>
    <t>Wyoming, 2011/11</t>
  </si>
  <si>
    <t>Wyoming, 2011/12</t>
  </si>
  <si>
    <t>Wyoming, 2012/10</t>
  </si>
  <si>
    <t>Wyoming, 2012/11</t>
  </si>
  <si>
    <t>Wyoming, 2012/12</t>
  </si>
  <si>
    <t>Wyoming, 2013/11</t>
  </si>
  <si>
    <t>Wyoming, 2013/12</t>
  </si>
  <si>
    <t>Wyoming, 2014/11</t>
  </si>
  <si>
    <t>Wyoming, 2014/12</t>
  </si>
  <si>
    <t>Wyoming, 2015/12</t>
  </si>
  <si>
    <t>Deaths &gt;65 years</t>
  </si>
  <si>
    <t>State</t>
  </si>
  <si>
    <t>Year</t>
  </si>
  <si>
    <t>Date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</si>
  <si>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</si>
  <si>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</si>
  <si>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</si>
  <si>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</si>
  <si>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</si>
  <si>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</si>
  <si>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</si>
  <si>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</si>
  <si>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</si>
  <si>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</si>
  <si>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</si>
  <si>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</si>
  <si>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</si>
  <si>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</si>
  <si>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</si>
  <si>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</si>
  <si>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</si>
  <si>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</si>
  <si>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</si>
  <si>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</si>
  <si>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</si>
  <si>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</si>
  <si>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</si>
  <si>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</si>
  <si>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</si>
  <si>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</si>
  <si>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</si>
  <si>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</si>
  <si>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</si>
  <si>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</si>
  <si>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</si>
  <si>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</si>
  <si>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</si>
  <si>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</si>
  <si>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</si>
  <si>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</si>
  <si>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</si>
  <si>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</si>
  <si>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</si>
  <si>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</si>
  <si>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</si>
  <si>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</si>
  <si>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</si>
  <si>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</si>
  <si>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</si>
  <si>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</si>
  <si>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</si>
  <si>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</si>
  <si>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</si>
  <si>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</si>
  <si>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Row Labels</t>
  </si>
  <si>
    <t>Provider Yearly Range</t>
  </si>
  <si>
    <t>Yearly Average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</si>
  <si>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</si>
  <si>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</si>
  <si>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</si>
  <si>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</si>
  <si>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</si>
  <si>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</si>
  <si>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</si>
  <si>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</si>
  <si>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</si>
  <si>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</si>
  <si>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</si>
  <si>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</si>
  <si>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Monthly Average</t>
  </si>
  <si>
    <t>Yearly HC Job Openings Avg in Thousands</t>
  </si>
  <si>
    <t>Yearly HC Jobs Avg Rate</t>
  </si>
  <si>
    <t>Yearly Non Farm Job Openings Avg in Thousands</t>
  </si>
  <si>
    <t>Yearly Non Farm Job Openings Avg Rate</t>
  </si>
  <si>
    <t>Yearly 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</si>
</sst>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"/>
    <numFmt numFmtId="165" formatCode="#0"/>
    <numFmt numFmtId="166" formatCode="#0.0"/>
    <numFmt numFmtId="167" formatCode="mmm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1" fontId="2" fillId="3" borderId="0" xfId="0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0" fontId="2" fillId="3" borderId="0" xfId="1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10" fontId="2" fillId="2" borderId="0" xfId="1" applyNumberFormat="1" applyFont="1" applyFill="1" applyBorder="1" applyAlignment="1">
      <alignment horizontal="center" vertical="center" wrapText="1"/>
    </xf>
    <xf numFmtId="1" fontId="2" fillId="4" borderId="0" xfId="0" applyNumberFormat="1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0" fontId="2" fillId="4" borderId="0" xfId="0" applyNumberFormat="1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0" fontId="2" fillId="5" borderId="1" xfId="1" applyNumberFormat="1" applyFont="1" applyFill="1" applyBorder="1" applyAlignment="1">
      <alignment horizontal="center" vertical="center" wrapText="1"/>
    </xf>
    <xf numFmtId="1" fontId="0" fillId="6" borderId="0" xfId="0" applyNumberFormat="1" applyFill="1"/>
    <xf numFmtId="10" fontId="0" fillId="6" borderId="0" xfId="1" applyNumberFormat="1" applyFont="1" applyFill="1"/>
    <xf numFmtId="1" fontId="0" fillId="0" borderId="0" xfId="0" applyNumberFormat="1"/>
    <xf numFmtId="10" fontId="0" fillId="0" borderId="0" xfId="1" applyNumberFormat="1" applyFont="1"/>
    <xf numFmtId="1" fontId="0" fillId="7" borderId="0" xfId="0" applyNumberFormat="1" applyFill="1"/>
    <xf numFmtId="10" fontId="0" fillId="7" borderId="0" xfId="0" applyNumberFormat="1" applyFill="1"/>
    <xf numFmtId="0" fontId="0" fillId="6" borderId="0" xfId="0" applyFill="1"/>
    <xf numFmtId="0" fontId="2" fillId="2" borderId="1" xfId="0" applyFont="1" applyFill="1" applyBorder="1" applyAlignment="1">
      <alignment wrapText="1"/>
    </xf>
    <xf numFmtId="164" fontId="2" fillId="2" borderId="1" xfId="0" applyNumberFormat="1" applyFont="1" applyFill="1" applyBorder="1" applyAlignment="1">
      <alignment wrapText="1"/>
    </xf>
    <xf numFmtId="164" fontId="0" fillId="0" borderId="0" xfId="0" applyNumberFormat="1"/>
    <xf numFmtId="9" fontId="2" fillId="2" borderId="1" xfId="1" applyFont="1" applyFill="1" applyBorder="1" applyAlignment="1">
      <alignment wrapText="1"/>
    </xf>
    <xf numFmtId="0" fontId="0" fillId="0" borderId="0" xfId="0" applyAlignment="1">
      <alignment horizontal="left"/>
    </xf>
    <xf numFmtId="9" fontId="0" fillId="0" borderId="0" xfId="1" applyFont="1"/>
    <xf numFmtId="0" fontId="3" fillId="2" borderId="1" xfId="0" applyFont="1" applyFill="1" applyBorder="1"/>
    <xf numFmtId="164" fontId="3" fillId="2" borderId="1" xfId="0" applyNumberFormat="1" applyFont="1" applyFill="1" applyBorder="1"/>
    <xf numFmtId="1" fontId="3" fillId="8" borderId="0" xfId="0" applyNumberFormat="1" applyFont="1" applyFill="1"/>
    <xf numFmtId="1" fontId="3" fillId="8" borderId="0" xfId="0" applyNumberFormat="1" applyFont="1" applyFill="1" applyAlignment="1">
      <alignment horizontal="center"/>
    </xf>
    <xf numFmtId="0" fontId="4" fillId="0" borderId="0" xfId="0" applyFont="1" applyAlignment="1">
      <alignment horizontal="left"/>
    </xf>
    <xf numFmtId="165" fontId="0" fillId="0" borderId="0" xfId="0" applyNumberFormat="1"/>
    <xf numFmtId="166" fontId="0" fillId="0" borderId="0" xfId="0" applyNumberFormat="1"/>
    <xf numFmtId="0" fontId="4" fillId="8" borderId="2" xfId="0" applyFont="1" applyFill="1" applyBorder="1" applyAlignment="1">
      <alignment horizontal="center" wrapText="1"/>
    </xf>
    <xf numFmtId="167" fontId="3" fillId="8" borderId="0" xfId="0" applyNumberFormat="1" applyFont="1" applyFill="1" applyAlignment="1">
      <alignment horizontal="center"/>
    </xf>
    <xf numFmtId="10" fontId="3" fillId="8" borderId="0" xfId="0" applyNumberFormat="1" applyFont="1" applyFill="1" applyAlignment="1">
      <alignment horizontal="center"/>
    </xf>
    <xf numFmtId="10" fontId="0" fillId="0" borderId="0" xfId="0" applyNumberFormat="1"/>
    <xf numFmtId="10" fontId="3" fillId="8" borderId="0" xfId="0" applyNumberFormat="1" applyFont="1" applyFill="1"/>
    <xf numFmtId="9" fontId="0" fillId="0" borderId="0" xfId="0" applyNumberFormat="1"/>
    <xf numFmtId="2" fontId="0" fillId="0" borderId="0" xfId="0" applyNumberFormat="1"/>
    <xf numFmtId="2" fontId="3" fillId="8" borderId="0" xfId="0" applyNumberFormat="1" applyFont="1" applyFill="1" applyAlignment="1">
      <alignment horizontal="center"/>
    </xf>
    <xf numFmtId="10" fontId="3" fillId="9" borderId="0" xfId="0" applyNumberFormat="1" applyFont="1" applyFill="1" applyAlignment="1">
      <alignment horizontal="center"/>
    </xf>
    <xf numFmtId="0" fontId="0" fillId="9" borderId="0" xfId="0" applyFill="1"/>
  </cellXfs>
  <cellStyles count="2">
    <cellStyle name="Normal" xfId="0" builtinId="0"/>
    <cellStyle name="Percent" xfId="1" builtinId="5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a632b70ee7bca16/Documents/Career%20Foundry/Data%20Immersion/Project%201/1.9%20Statistical%20Hypothesis%20Testing.xlsx" TargetMode="External"/><Relationship Id="rId1" Type="http://schemas.openxmlformats.org/officeDocument/2006/relationships/externalLinkPath" Target="/2a632b70ee7bca16/Documents/Career%20Foundry/Data%20Immersion/Project%201/1.9%20Statistical%20Hypothesis%20Tes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tistical Hypothesis Testing"/>
      <sheetName val="T-Tests"/>
      <sheetName val="ILI% Per Provider Testing Data"/>
      <sheetName val="ILI% Death Rate Testing Data"/>
      <sheetName val="Pop_Integrated"/>
      <sheetName val="Mortality_Visits_Integrated"/>
      <sheetName val="CDC_Visits_Integrated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Alabama, 2010</v>
          </cell>
          <cell r="B2">
            <v>7488</v>
          </cell>
          <cell r="C2">
            <v>452</v>
          </cell>
          <cell r="D2">
            <v>146695</v>
          </cell>
        </row>
        <row r="3">
          <cell r="A3" t="str">
            <v>Alabama, 2011</v>
          </cell>
          <cell r="B3">
            <v>22581</v>
          </cell>
          <cell r="C3">
            <v>1294</v>
          </cell>
          <cell r="D3">
            <v>424110</v>
          </cell>
        </row>
        <row r="4">
          <cell r="A4" t="str">
            <v>Alabama, 2012</v>
          </cell>
          <cell r="B4">
            <v>23062</v>
          </cell>
          <cell r="C4">
            <v>1256</v>
          </cell>
          <cell r="D4">
            <v>479550</v>
          </cell>
        </row>
        <row r="5">
          <cell r="A5" t="str">
            <v>Alabama, 2013</v>
          </cell>
          <cell r="B5">
            <v>15718</v>
          </cell>
          <cell r="C5">
            <v>1205</v>
          </cell>
          <cell r="D5">
            <v>559552</v>
          </cell>
        </row>
        <row r="6">
          <cell r="A6" t="str">
            <v>Alabama, 2014</v>
          </cell>
          <cell r="B6">
            <v>16514</v>
          </cell>
          <cell r="C6">
            <v>1176</v>
          </cell>
          <cell r="D6">
            <v>476126</v>
          </cell>
        </row>
        <row r="7">
          <cell r="A7" t="str">
            <v>Alabama, 2015</v>
          </cell>
          <cell r="B7">
            <v>12895</v>
          </cell>
          <cell r="C7">
            <v>981</v>
          </cell>
          <cell r="D7">
            <v>394970</v>
          </cell>
        </row>
        <row r="8">
          <cell r="A8" t="str">
            <v>Alabama, 2016</v>
          </cell>
          <cell r="B8">
            <v>11546</v>
          </cell>
          <cell r="C8">
            <v>1162</v>
          </cell>
          <cell r="D8">
            <v>390229</v>
          </cell>
        </row>
        <row r="9">
          <cell r="A9" t="str">
            <v>Alabama, 2017</v>
          </cell>
          <cell r="B9">
            <v>26878</v>
          </cell>
          <cell r="C9">
            <v>1858</v>
          </cell>
          <cell r="D9">
            <v>748867</v>
          </cell>
        </row>
        <row r="10">
          <cell r="A10" t="str">
            <v>Alabama, 2018</v>
          </cell>
          <cell r="B10">
            <v>63999</v>
          </cell>
          <cell r="C10">
            <v>4243</v>
          </cell>
          <cell r="D10">
            <v>1956997</v>
          </cell>
        </row>
        <row r="11">
          <cell r="A11" t="str">
            <v>Alabama, 2019</v>
          </cell>
          <cell r="B11">
            <v>40316</v>
          </cell>
          <cell r="C11">
            <v>2807</v>
          </cell>
          <cell r="D11">
            <v>1346255</v>
          </cell>
        </row>
        <row r="12">
          <cell r="A12" t="str">
            <v>Alaska, 2010</v>
          </cell>
          <cell r="B12">
            <v>202</v>
          </cell>
          <cell r="C12">
            <v>99</v>
          </cell>
          <cell r="D12">
            <v>23536</v>
          </cell>
        </row>
        <row r="13">
          <cell r="A13" t="str">
            <v>Alaska, 2011</v>
          </cell>
          <cell r="B13">
            <v>1367</v>
          </cell>
          <cell r="C13">
            <v>355</v>
          </cell>
          <cell r="D13">
            <v>107111</v>
          </cell>
        </row>
        <row r="14">
          <cell r="A14" t="str">
            <v>Alaska, 2012</v>
          </cell>
          <cell r="B14">
            <v>1085</v>
          </cell>
          <cell r="C14">
            <v>344</v>
          </cell>
          <cell r="D14">
            <v>105448</v>
          </cell>
        </row>
        <row r="15">
          <cell r="A15" t="str">
            <v>Alaska, 2013</v>
          </cell>
          <cell r="B15">
            <v>838</v>
          </cell>
          <cell r="C15">
            <v>364</v>
          </cell>
          <cell r="D15">
            <v>92149</v>
          </cell>
        </row>
        <row r="16">
          <cell r="A16" t="str">
            <v>Alaska, 2014</v>
          </cell>
          <cell r="B16">
            <v>917</v>
          </cell>
          <cell r="C16">
            <v>304</v>
          </cell>
          <cell r="D16">
            <v>70427</v>
          </cell>
        </row>
        <row r="17">
          <cell r="A17" t="str">
            <v>Alaska, 2015</v>
          </cell>
          <cell r="B17">
            <v>433</v>
          </cell>
          <cell r="C17">
            <v>290</v>
          </cell>
          <cell r="D17">
            <v>53244</v>
          </cell>
        </row>
        <row r="18">
          <cell r="A18" t="str">
            <v>Alaska, 2016</v>
          </cell>
          <cell r="B18">
            <v>1063</v>
          </cell>
          <cell r="C18">
            <v>282</v>
          </cell>
          <cell r="D18">
            <v>71839</v>
          </cell>
        </row>
        <row r="19">
          <cell r="A19" t="str">
            <v>Alaska, 2017</v>
          </cell>
          <cell r="B19">
            <v>3306</v>
          </cell>
          <cell r="C19">
            <v>416</v>
          </cell>
          <cell r="D19">
            <v>120282</v>
          </cell>
        </row>
        <row r="20">
          <cell r="A20" t="str">
            <v>Alaska, 2018</v>
          </cell>
          <cell r="B20">
            <v>8352</v>
          </cell>
          <cell r="C20">
            <v>822</v>
          </cell>
          <cell r="D20">
            <v>246190</v>
          </cell>
        </row>
        <row r="21">
          <cell r="A21" t="str">
            <v>Alaska, 2019</v>
          </cell>
          <cell r="B21">
            <v>5457</v>
          </cell>
          <cell r="C21">
            <v>580</v>
          </cell>
          <cell r="D21">
            <v>150671</v>
          </cell>
        </row>
        <row r="22">
          <cell r="A22" t="str">
            <v>Arizona, 2010</v>
          </cell>
          <cell r="B22">
            <v>4088</v>
          </cell>
          <cell r="C22">
            <v>706</v>
          </cell>
          <cell r="D22">
            <v>317641</v>
          </cell>
        </row>
        <row r="23">
          <cell r="A23" t="str">
            <v>Arizona, 2011</v>
          </cell>
          <cell r="B23">
            <v>12705</v>
          </cell>
          <cell r="C23">
            <v>2981</v>
          </cell>
          <cell r="D23">
            <v>1181254</v>
          </cell>
        </row>
        <row r="24">
          <cell r="A24" t="str">
            <v>Arizona, 2012</v>
          </cell>
          <cell r="B24">
            <v>10362</v>
          </cell>
          <cell r="C24">
            <v>1495</v>
          </cell>
          <cell r="D24">
            <v>820538</v>
          </cell>
        </row>
        <row r="25">
          <cell r="A25" t="str">
            <v>Arizona, 2013</v>
          </cell>
          <cell r="B25">
            <v>14226</v>
          </cell>
          <cell r="C25">
            <v>1825</v>
          </cell>
          <cell r="D25">
            <v>970555</v>
          </cell>
        </row>
        <row r="26">
          <cell r="A26" t="str">
            <v>Arizona, 2014</v>
          </cell>
          <cell r="B26">
            <v>17608</v>
          </cell>
          <cell r="C26">
            <v>2784</v>
          </cell>
          <cell r="D26">
            <v>1212913</v>
          </cell>
        </row>
        <row r="27">
          <cell r="A27" t="str">
            <v>Arizona, 2015</v>
          </cell>
          <cell r="B27">
            <v>17455</v>
          </cell>
          <cell r="C27">
            <v>2714</v>
          </cell>
          <cell r="D27">
            <v>1103596</v>
          </cell>
        </row>
        <row r="28">
          <cell r="A28" t="str">
            <v>Arizona, 2016</v>
          </cell>
          <cell r="B28">
            <v>22366</v>
          </cell>
          <cell r="C28">
            <v>2421</v>
          </cell>
          <cell r="D28">
            <v>1089562</v>
          </cell>
        </row>
        <row r="29">
          <cell r="A29" t="str">
            <v>Arizona, 2017</v>
          </cell>
          <cell r="B29">
            <v>22543</v>
          </cell>
          <cell r="C29">
            <v>2351</v>
          </cell>
          <cell r="D29">
            <v>999739</v>
          </cell>
        </row>
        <row r="30">
          <cell r="A30" t="str">
            <v>Arizona, 2018</v>
          </cell>
          <cell r="B30">
            <v>24574</v>
          </cell>
          <cell r="C30">
            <v>2205</v>
          </cell>
          <cell r="D30">
            <v>819096</v>
          </cell>
        </row>
        <row r="31">
          <cell r="A31" t="str">
            <v>Arizona, 2019</v>
          </cell>
          <cell r="B31">
            <v>14781</v>
          </cell>
          <cell r="C31">
            <v>1272</v>
          </cell>
          <cell r="D31">
            <v>507546</v>
          </cell>
        </row>
        <row r="32">
          <cell r="A32" t="str">
            <v>Arkansas, 2010</v>
          </cell>
          <cell r="B32">
            <v>640</v>
          </cell>
          <cell r="C32">
            <v>214</v>
          </cell>
          <cell r="D32">
            <v>46399</v>
          </cell>
        </row>
        <row r="33">
          <cell r="A33" t="str">
            <v>Arkansas, 2011</v>
          </cell>
          <cell r="B33">
            <v>3824</v>
          </cell>
          <cell r="C33">
            <v>629</v>
          </cell>
          <cell r="D33">
            <v>141769</v>
          </cell>
        </row>
        <row r="34">
          <cell r="A34" t="str">
            <v>Arkansas, 2012</v>
          </cell>
          <cell r="B34">
            <v>2947</v>
          </cell>
          <cell r="C34">
            <v>726</v>
          </cell>
          <cell r="D34">
            <v>164557</v>
          </cell>
        </row>
        <row r="35">
          <cell r="A35" t="str">
            <v>Arkansas, 2013</v>
          </cell>
          <cell r="B35">
            <v>2790</v>
          </cell>
          <cell r="C35">
            <v>603</v>
          </cell>
          <cell r="D35">
            <v>131217</v>
          </cell>
        </row>
        <row r="36">
          <cell r="A36" t="str">
            <v>Arkansas, 2014</v>
          </cell>
          <cell r="B36">
            <v>4464</v>
          </cell>
          <cell r="C36">
            <v>570</v>
          </cell>
          <cell r="D36">
            <v>158526</v>
          </cell>
        </row>
        <row r="37">
          <cell r="A37" t="str">
            <v>Arkansas, 2015</v>
          </cell>
          <cell r="B37">
            <v>3707</v>
          </cell>
          <cell r="C37">
            <v>589</v>
          </cell>
          <cell r="D37">
            <v>158798</v>
          </cell>
        </row>
        <row r="38">
          <cell r="A38" t="str">
            <v>Arkansas, 2016</v>
          </cell>
          <cell r="B38">
            <v>2883</v>
          </cell>
          <cell r="C38">
            <v>454</v>
          </cell>
          <cell r="D38">
            <v>146338</v>
          </cell>
        </row>
        <row r="39">
          <cell r="A39" t="str">
            <v>Arkansas, 2017</v>
          </cell>
          <cell r="B39">
            <v>5249</v>
          </cell>
          <cell r="C39">
            <v>570</v>
          </cell>
          <cell r="D39">
            <v>175079</v>
          </cell>
        </row>
        <row r="40">
          <cell r="A40" t="str">
            <v>Arkansas, 2018</v>
          </cell>
          <cell r="B40">
            <v>5831</v>
          </cell>
          <cell r="C40">
            <v>581</v>
          </cell>
          <cell r="D40">
            <v>174739</v>
          </cell>
        </row>
        <row r="41">
          <cell r="A41" t="str">
            <v>Arkansas, 2019</v>
          </cell>
          <cell r="B41">
            <v>3990</v>
          </cell>
          <cell r="C41">
            <v>362</v>
          </cell>
          <cell r="D41">
            <v>108870</v>
          </cell>
        </row>
        <row r="42">
          <cell r="A42" t="str">
            <v>California, 2010</v>
          </cell>
          <cell r="B42">
            <v>11502</v>
          </cell>
          <cell r="C42">
            <v>1662</v>
          </cell>
          <cell r="D42">
            <v>408582</v>
          </cell>
        </row>
        <row r="43">
          <cell r="A43" t="str">
            <v>California, 2011</v>
          </cell>
          <cell r="B43">
            <v>43880</v>
          </cell>
          <cell r="C43">
            <v>5675</v>
          </cell>
          <cell r="D43">
            <v>1568456</v>
          </cell>
        </row>
        <row r="44">
          <cell r="A44" t="str">
            <v>California, 2012</v>
          </cell>
          <cell r="B44">
            <v>39282</v>
          </cell>
          <cell r="C44">
            <v>5490</v>
          </cell>
          <cell r="D44">
            <v>1498652</v>
          </cell>
        </row>
        <row r="45">
          <cell r="A45" t="str">
            <v>California, 2013</v>
          </cell>
          <cell r="B45">
            <v>41902</v>
          </cell>
          <cell r="C45">
            <v>5726</v>
          </cell>
          <cell r="D45">
            <v>1642397</v>
          </cell>
        </row>
        <row r="46">
          <cell r="A46" t="str">
            <v>California, 2014</v>
          </cell>
          <cell r="B46">
            <v>43866</v>
          </cell>
          <cell r="C46">
            <v>6017</v>
          </cell>
          <cell r="D46">
            <v>1785847</v>
          </cell>
        </row>
        <row r="47">
          <cell r="A47" t="str">
            <v>California, 2015</v>
          </cell>
          <cell r="B47">
            <v>45900</v>
          </cell>
          <cell r="C47">
            <v>6575</v>
          </cell>
          <cell r="D47">
            <v>1931999</v>
          </cell>
        </row>
        <row r="48">
          <cell r="A48" t="str">
            <v>California, 2016</v>
          </cell>
          <cell r="B48">
            <v>44159</v>
          </cell>
          <cell r="C48">
            <v>6131</v>
          </cell>
          <cell r="D48">
            <v>2127255</v>
          </cell>
        </row>
        <row r="49">
          <cell r="A49" t="str">
            <v>California, 2017</v>
          </cell>
          <cell r="B49">
            <v>46097</v>
          </cell>
          <cell r="C49">
            <v>5156</v>
          </cell>
          <cell r="D49">
            <v>2281986</v>
          </cell>
        </row>
        <row r="50">
          <cell r="A50" t="str">
            <v>California, 2018</v>
          </cell>
          <cell r="B50">
            <v>51785</v>
          </cell>
          <cell r="C50">
            <v>5292</v>
          </cell>
          <cell r="D50">
            <v>2297142</v>
          </cell>
        </row>
        <row r="51">
          <cell r="A51" t="str">
            <v>California, 2019</v>
          </cell>
          <cell r="B51">
            <v>32129</v>
          </cell>
          <cell r="C51">
            <v>3230</v>
          </cell>
          <cell r="D51">
            <v>1397839</v>
          </cell>
        </row>
        <row r="52">
          <cell r="A52" t="str">
            <v>Colorado, 2010</v>
          </cell>
          <cell r="B52">
            <v>1932</v>
          </cell>
          <cell r="C52">
            <v>151</v>
          </cell>
          <cell r="D52">
            <v>237856</v>
          </cell>
        </row>
        <row r="53">
          <cell r="A53" t="str">
            <v>Colorado, 2011</v>
          </cell>
          <cell r="B53">
            <v>9616</v>
          </cell>
          <cell r="C53">
            <v>588</v>
          </cell>
          <cell r="D53">
            <v>1014549</v>
          </cell>
        </row>
        <row r="54">
          <cell r="A54" t="str">
            <v>Colorado, 2012</v>
          </cell>
          <cell r="B54">
            <v>8623</v>
          </cell>
          <cell r="C54">
            <v>549</v>
          </cell>
          <cell r="D54">
            <v>1085384</v>
          </cell>
        </row>
        <row r="55">
          <cell r="A55" t="str">
            <v>Colorado, 2013</v>
          </cell>
          <cell r="B55">
            <v>11352</v>
          </cell>
          <cell r="C55">
            <v>530</v>
          </cell>
          <cell r="D55">
            <v>1075821</v>
          </cell>
        </row>
        <row r="56">
          <cell r="A56" t="str">
            <v>Colorado, 2014</v>
          </cell>
          <cell r="B56">
            <v>5721</v>
          </cell>
          <cell r="C56">
            <v>384</v>
          </cell>
          <cell r="D56">
            <v>526713</v>
          </cell>
        </row>
        <row r="57">
          <cell r="A57" t="str">
            <v>Colorado, 2015</v>
          </cell>
          <cell r="B57">
            <v>1533</v>
          </cell>
          <cell r="C57">
            <v>284</v>
          </cell>
          <cell r="D57">
            <v>172916</v>
          </cell>
        </row>
        <row r="58">
          <cell r="A58" t="str">
            <v>Colorado, 2016</v>
          </cell>
          <cell r="B58">
            <v>1705</v>
          </cell>
          <cell r="C58">
            <v>321</v>
          </cell>
          <cell r="D58">
            <v>179328</v>
          </cell>
        </row>
        <row r="59">
          <cell r="A59" t="str">
            <v>Colorado, 2017</v>
          </cell>
          <cell r="B59">
            <v>5388</v>
          </cell>
          <cell r="C59">
            <v>856</v>
          </cell>
          <cell r="D59">
            <v>529628</v>
          </cell>
        </row>
        <row r="60">
          <cell r="A60" t="str">
            <v>Colorado, 2018</v>
          </cell>
          <cell r="B60">
            <v>28600</v>
          </cell>
          <cell r="C60">
            <v>2551</v>
          </cell>
          <cell r="D60">
            <v>1424388</v>
          </cell>
        </row>
        <row r="61">
          <cell r="A61" t="str">
            <v>Colorado, 2019</v>
          </cell>
          <cell r="B61">
            <v>45980</v>
          </cell>
          <cell r="C61">
            <v>2521</v>
          </cell>
          <cell r="D61">
            <v>1407234</v>
          </cell>
        </row>
        <row r="62">
          <cell r="A62" t="str">
            <v>Connecticut, 2010</v>
          </cell>
          <cell r="B62">
            <v>203</v>
          </cell>
          <cell r="C62">
            <v>225</v>
          </cell>
          <cell r="D62">
            <v>45209</v>
          </cell>
        </row>
        <row r="63">
          <cell r="A63" t="str">
            <v>Connecticut, 2011</v>
          </cell>
          <cell r="B63">
            <v>919</v>
          </cell>
          <cell r="C63">
            <v>680</v>
          </cell>
          <cell r="D63">
            <v>167272</v>
          </cell>
        </row>
        <row r="64">
          <cell r="A64" t="str">
            <v>Connecticut, 2012</v>
          </cell>
          <cell r="B64">
            <v>951</v>
          </cell>
          <cell r="C64">
            <v>677</v>
          </cell>
          <cell r="D64">
            <v>149864</v>
          </cell>
        </row>
        <row r="65">
          <cell r="A65" t="str">
            <v>Connecticut, 2013</v>
          </cell>
          <cell r="B65">
            <v>1983</v>
          </cell>
          <cell r="C65">
            <v>778</v>
          </cell>
          <cell r="D65">
            <v>134775</v>
          </cell>
        </row>
        <row r="66">
          <cell r="A66" t="str">
            <v>Connecticut, 2014</v>
          </cell>
          <cell r="B66">
            <v>2691</v>
          </cell>
          <cell r="C66">
            <v>655</v>
          </cell>
          <cell r="D66">
            <v>129767</v>
          </cell>
        </row>
        <row r="67">
          <cell r="A67" t="str">
            <v>Connecticut, 2015</v>
          </cell>
          <cell r="B67">
            <v>3665</v>
          </cell>
          <cell r="C67">
            <v>806</v>
          </cell>
          <cell r="D67">
            <v>197768</v>
          </cell>
        </row>
        <row r="68">
          <cell r="A68" t="str">
            <v>Connecticut, 2016</v>
          </cell>
          <cell r="B68">
            <v>3369</v>
          </cell>
          <cell r="C68">
            <v>776</v>
          </cell>
          <cell r="D68">
            <v>159606</v>
          </cell>
        </row>
        <row r="69">
          <cell r="A69" t="str">
            <v>Connecticut, 2017</v>
          </cell>
          <cell r="B69">
            <v>3285</v>
          </cell>
          <cell r="C69">
            <v>628</v>
          </cell>
          <cell r="D69">
            <v>136009</v>
          </cell>
        </row>
        <row r="70">
          <cell r="A70" t="str">
            <v>Connecticut, 2018</v>
          </cell>
          <cell r="B70">
            <v>5941</v>
          </cell>
          <cell r="C70">
            <v>754</v>
          </cell>
          <cell r="D70">
            <v>179446</v>
          </cell>
        </row>
        <row r="71">
          <cell r="A71" t="str">
            <v>Connecticut, 2019</v>
          </cell>
          <cell r="B71">
            <v>4240</v>
          </cell>
          <cell r="C71">
            <v>423</v>
          </cell>
          <cell r="D71">
            <v>108030</v>
          </cell>
        </row>
        <row r="72">
          <cell r="A72" t="str">
            <v>Delaware, 2010</v>
          </cell>
          <cell r="B72">
            <v>174</v>
          </cell>
          <cell r="C72">
            <v>164</v>
          </cell>
          <cell r="D72">
            <v>45953</v>
          </cell>
        </row>
        <row r="73">
          <cell r="A73" t="str">
            <v>Delaware, 2011</v>
          </cell>
          <cell r="B73">
            <v>1132</v>
          </cell>
          <cell r="C73">
            <v>391</v>
          </cell>
          <cell r="D73">
            <v>122035</v>
          </cell>
        </row>
        <row r="74">
          <cell r="A74" t="str">
            <v>Delaware, 2012</v>
          </cell>
          <cell r="B74">
            <v>632</v>
          </cell>
          <cell r="C74">
            <v>361</v>
          </cell>
          <cell r="D74">
            <v>111630</v>
          </cell>
        </row>
        <row r="75">
          <cell r="A75" t="str">
            <v>Delaware, 2013</v>
          </cell>
          <cell r="B75">
            <v>1316</v>
          </cell>
          <cell r="C75">
            <v>341</v>
          </cell>
          <cell r="D75">
            <v>87639</v>
          </cell>
        </row>
        <row r="76">
          <cell r="A76" t="str">
            <v>Delaware, 2014</v>
          </cell>
          <cell r="B76">
            <v>800</v>
          </cell>
          <cell r="C76">
            <v>440</v>
          </cell>
          <cell r="D76">
            <v>95878</v>
          </cell>
        </row>
        <row r="77">
          <cell r="A77" t="str">
            <v>Delaware, 2015</v>
          </cell>
          <cell r="B77">
            <v>660</v>
          </cell>
          <cell r="C77">
            <v>559</v>
          </cell>
          <cell r="D77">
            <v>131652</v>
          </cell>
        </row>
        <row r="78">
          <cell r="A78" t="str">
            <v>Delaware, 2016</v>
          </cell>
          <cell r="B78">
            <v>416</v>
          </cell>
          <cell r="C78">
            <v>646</v>
          </cell>
          <cell r="D78">
            <v>146531</v>
          </cell>
        </row>
        <row r="79">
          <cell r="A79" t="str">
            <v>Delaware, 2017</v>
          </cell>
          <cell r="B79">
            <v>364</v>
          </cell>
          <cell r="C79">
            <v>636</v>
          </cell>
          <cell r="D79">
            <v>134651</v>
          </cell>
        </row>
        <row r="80">
          <cell r="A80" t="str">
            <v>Delaware, 2018</v>
          </cell>
          <cell r="B80">
            <v>997</v>
          </cell>
          <cell r="C80">
            <v>543</v>
          </cell>
          <cell r="D80">
            <v>124507</v>
          </cell>
        </row>
        <row r="81">
          <cell r="A81" t="str">
            <v>Delaware, 2019</v>
          </cell>
          <cell r="B81">
            <v>471</v>
          </cell>
          <cell r="C81">
            <v>274</v>
          </cell>
          <cell r="D81">
            <v>70119</v>
          </cell>
        </row>
        <row r="82">
          <cell r="A82" t="str">
            <v>District of Columbia, 2010</v>
          </cell>
          <cell r="B82">
            <v>1176</v>
          </cell>
          <cell r="C82">
            <v>52</v>
          </cell>
          <cell r="D82">
            <v>35512</v>
          </cell>
        </row>
        <row r="83">
          <cell r="A83" t="str">
            <v>District of Columbia, 2011</v>
          </cell>
          <cell r="B83">
            <v>3310</v>
          </cell>
          <cell r="C83">
            <v>118</v>
          </cell>
          <cell r="D83">
            <v>102474</v>
          </cell>
        </row>
        <row r="84">
          <cell r="A84" t="str">
            <v>District of Columbia, 2012</v>
          </cell>
          <cell r="B84">
            <v>3771</v>
          </cell>
          <cell r="C84">
            <v>81</v>
          </cell>
          <cell r="D84">
            <v>103180</v>
          </cell>
        </row>
        <row r="85">
          <cell r="A85" t="str">
            <v>District of Columbia, 2013</v>
          </cell>
          <cell r="B85">
            <v>4822</v>
          </cell>
          <cell r="C85">
            <v>107</v>
          </cell>
          <cell r="D85">
            <v>84012</v>
          </cell>
        </row>
        <row r="86">
          <cell r="A86" t="str">
            <v>District of Columbia, 2014</v>
          </cell>
          <cell r="B86">
            <v>5585</v>
          </cell>
          <cell r="C86">
            <v>92</v>
          </cell>
          <cell r="D86">
            <v>73135</v>
          </cell>
        </row>
        <row r="87">
          <cell r="A87" t="str">
            <v>District of Columbia, 2015</v>
          </cell>
          <cell r="B87">
            <v>4010</v>
          </cell>
          <cell r="C87">
            <v>71</v>
          </cell>
          <cell r="D87">
            <v>63840</v>
          </cell>
        </row>
        <row r="88">
          <cell r="A88" t="str">
            <v>District of Columbia, 2016</v>
          </cell>
          <cell r="B88">
            <v>6953</v>
          </cell>
          <cell r="C88">
            <v>103</v>
          </cell>
          <cell r="D88">
            <v>112261</v>
          </cell>
        </row>
        <row r="89">
          <cell r="A89" t="str">
            <v>District of Columbia, 2017</v>
          </cell>
          <cell r="B89">
            <v>9137</v>
          </cell>
          <cell r="C89">
            <v>139</v>
          </cell>
          <cell r="D89">
            <v>268269</v>
          </cell>
        </row>
        <row r="90">
          <cell r="A90" t="str">
            <v>District of Columbia, 2018</v>
          </cell>
          <cell r="B90">
            <v>15516</v>
          </cell>
          <cell r="C90">
            <v>258</v>
          </cell>
          <cell r="D90">
            <v>698183</v>
          </cell>
        </row>
        <row r="91">
          <cell r="A91" t="str">
            <v>District of Columbia, 2019</v>
          </cell>
          <cell r="B91">
            <v>9204</v>
          </cell>
          <cell r="C91">
            <v>199</v>
          </cell>
          <cell r="D91">
            <v>455817</v>
          </cell>
        </row>
        <row r="92">
          <cell r="A92" t="str">
            <v>Georgia, 2010</v>
          </cell>
          <cell r="B92">
            <v>18992</v>
          </cell>
          <cell r="C92">
            <v>802</v>
          </cell>
          <cell r="D92">
            <v>491988</v>
          </cell>
        </row>
        <row r="93">
          <cell r="A93" t="str">
            <v>Georgia, 2011</v>
          </cell>
          <cell r="B93">
            <v>33476</v>
          </cell>
          <cell r="C93">
            <v>2757</v>
          </cell>
          <cell r="D93">
            <v>1702789</v>
          </cell>
        </row>
        <row r="94">
          <cell r="A94" t="str">
            <v>Georgia, 2012</v>
          </cell>
          <cell r="B94">
            <v>26914</v>
          </cell>
          <cell r="C94">
            <v>2305</v>
          </cell>
          <cell r="D94">
            <v>1570495</v>
          </cell>
        </row>
        <row r="95">
          <cell r="A95" t="str">
            <v>Georgia, 2013</v>
          </cell>
          <cell r="B95">
            <v>22001</v>
          </cell>
          <cell r="C95">
            <v>1910</v>
          </cell>
          <cell r="D95">
            <v>1514663</v>
          </cell>
        </row>
        <row r="96">
          <cell r="A96" t="str">
            <v>Georgia, 2014</v>
          </cell>
          <cell r="B96">
            <v>15117</v>
          </cell>
          <cell r="C96">
            <v>1636</v>
          </cell>
          <cell r="D96">
            <v>1186250</v>
          </cell>
        </row>
        <row r="97">
          <cell r="A97" t="str">
            <v>Georgia, 2015</v>
          </cell>
          <cell r="B97">
            <v>18685</v>
          </cell>
          <cell r="C97">
            <v>1524</v>
          </cell>
          <cell r="D97">
            <v>1393210</v>
          </cell>
        </row>
        <row r="98">
          <cell r="A98" t="str">
            <v>Georgia, 2016</v>
          </cell>
          <cell r="B98">
            <v>43742</v>
          </cell>
          <cell r="C98">
            <v>1870</v>
          </cell>
          <cell r="D98">
            <v>2069227</v>
          </cell>
        </row>
        <row r="99">
          <cell r="A99" t="str">
            <v>Georgia, 2017</v>
          </cell>
          <cell r="B99">
            <v>72183</v>
          </cell>
          <cell r="C99">
            <v>2682</v>
          </cell>
          <cell r="D99">
            <v>2609650</v>
          </cell>
        </row>
        <row r="100">
          <cell r="A100" t="str">
            <v>Georgia, 2018</v>
          </cell>
          <cell r="B100">
            <v>117401</v>
          </cell>
          <cell r="C100">
            <v>3100</v>
          </cell>
          <cell r="D100">
            <v>2780832</v>
          </cell>
        </row>
        <row r="101">
          <cell r="A101" t="str">
            <v>Georgia, 2019</v>
          </cell>
          <cell r="B101">
            <v>76169</v>
          </cell>
          <cell r="C101">
            <v>3274</v>
          </cell>
          <cell r="D101">
            <v>2720135</v>
          </cell>
        </row>
        <row r="102">
          <cell r="A102" t="str">
            <v>Hawaii, 2010</v>
          </cell>
          <cell r="B102">
            <v>458</v>
          </cell>
          <cell r="C102">
            <v>233</v>
          </cell>
          <cell r="D102">
            <v>27274</v>
          </cell>
        </row>
        <row r="103">
          <cell r="A103" t="str">
            <v>Hawaii, 2011</v>
          </cell>
          <cell r="B103">
            <v>2793</v>
          </cell>
          <cell r="C103">
            <v>903</v>
          </cell>
          <cell r="D103">
            <v>235913</v>
          </cell>
        </row>
        <row r="104">
          <cell r="A104" t="str">
            <v>Hawaii, 2012</v>
          </cell>
          <cell r="B104">
            <v>10551</v>
          </cell>
          <cell r="C104">
            <v>1090</v>
          </cell>
          <cell r="D104">
            <v>644722</v>
          </cell>
        </row>
        <row r="105">
          <cell r="A105" t="str">
            <v>Hawaii, 2013</v>
          </cell>
          <cell r="B105">
            <v>3570</v>
          </cell>
          <cell r="C105">
            <v>775</v>
          </cell>
          <cell r="D105">
            <v>124600</v>
          </cell>
        </row>
        <row r="106">
          <cell r="A106" t="str">
            <v>Hawaii, 2014</v>
          </cell>
          <cell r="B106">
            <v>3767</v>
          </cell>
          <cell r="C106">
            <v>845</v>
          </cell>
          <cell r="D106">
            <v>91479</v>
          </cell>
        </row>
        <row r="107">
          <cell r="A107" t="str">
            <v>Hawaii, 2015</v>
          </cell>
          <cell r="B107">
            <v>5625</v>
          </cell>
          <cell r="C107">
            <v>834</v>
          </cell>
          <cell r="D107">
            <v>103882</v>
          </cell>
        </row>
        <row r="108">
          <cell r="A108" t="str">
            <v>Hawaii, 2016</v>
          </cell>
          <cell r="B108">
            <v>1966</v>
          </cell>
          <cell r="C108">
            <v>724</v>
          </cell>
          <cell r="D108">
            <v>70876</v>
          </cell>
        </row>
        <row r="109">
          <cell r="A109" t="str">
            <v>Hawaii, 2017</v>
          </cell>
          <cell r="B109">
            <v>1691</v>
          </cell>
          <cell r="C109">
            <v>744</v>
          </cell>
          <cell r="D109">
            <v>64789</v>
          </cell>
        </row>
        <row r="110">
          <cell r="A110" t="str">
            <v>Hawaii, 2018</v>
          </cell>
          <cell r="B110">
            <v>1686</v>
          </cell>
          <cell r="C110">
            <v>770</v>
          </cell>
          <cell r="D110">
            <v>65645</v>
          </cell>
        </row>
        <row r="111">
          <cell r="A111" t="str">
            <v>Hawaii, 2019</v>
          </cell>
          <cell r="B111">
            <v>1419</v>
          </cell>
          <cell r="C111">
            <v>541</v>
          </cell>
          <cell r="D111">
            <v>50994</v>
          </cell>
        </row>
        <row r="112">
          <cell r="A112" t="str">
            <v>Idaho, 2010</v>
          </cell>
          <cell r="B112">
            <v>969</v>
          </cell>
          <cell r="C112">
            <v>161</v>
          </cell>
          <cell r="D112">
            <v>55591</v>
          </cell>
        </row>
        <row r="113">
          <cell r="A113" t="str">
            <v>Idaho, 2011</v>
          </cell>
          <cell r="B113">
            <v>4712</v>
          </cell>
          <cell r="C113">
            <v>457</v>
          </cell>
          <cell r="D113">
            <v>203832</v>
          </cell>
        </row>
        <row r="114">
          <cell r="A114" t="str">
            <v>Idaho, 2012</v>
          </cell>
          <cell r="B114">
            <v>3632</v>
          </cell>
          <cell r="C114">
            <v>416</v>
          </cell>
          <cell r="D114">
            <v>196357</v>
          </cell>
        </row>
        <row r="115">
          <cell r="A115" t="str">
            <v>Idaho, 2013</v>
          </cell>
          <cell r="B115">
            <v>2041</v>
          </cell>
          <cell r="C115">
            <v>371</v>
          </cell>
          <cell r="D115">
            <v>147681</v>
          </cell>
        </row>
        <row r="116">
          <cell r="A116" t="str">
            <v>Idaho, 2014</v>
          </cell>
          <cell r="B116">
            <v>2658</v>
          </cell>
          <cell r="C116">
            <v>344</v>
          </cell>
          <cell r="D116">
            <v>108986</v>
          </cell>
        </row>
        <row r="117">
          <cell r="A117" t="str">
            <v>Idaho, 2015</v>
          </cell>
          <cell r="B117">
            <v>2699</v>
          </cell>
          <cell r="C117">
            <v>360</v>
          </cell>
          <cell r="D117">
            <v>128063</v>
          </cell>
        </row>
        <row r="118">
          <cell r="A118" t="str">
            <v>Idaho, 2016</v>
          </cell>
          <cell r="B118">
            <v>944</v>
          </cell>
          <cell r="C118">
            <v>309</v>
          </cell>
          <cell r="D118">
            <v>82959</v>
          </cell>
        </row>
        <row r="119">
          <cell r="A119" t="str">
            <v>Idaho, 2017</v>
          </cell>
          <cell r="B119">
            <v>588</v>
          </cell>
          <cell r="C119">
            <v>248</v>
          </cell>
          <cell r="D119">
            <v>56727</v>
          </cell>
        </row>
        <row r="120">
          <cell r="A120" t="str">
            <v>Idaho, 2018</v>
          </cell>
          <cell r="B120">
            <v>612</v>
          </cell>
          <cell r="C120">
            <v>281</v>
          </cell>
          <cell r="D120">
            <v>59206</v>
          </cell>
        </row>
        <row r="121">
          <cell r="A121" t="str">
            <v>Idaho, 2019</v>
          </cell>
          <cell r="B121">
            <v>610</v>
          </cell>
          <cell r="C121">
            <v>158</v>
          </cell>
          <cell r="D121">
            <v>34881</v>
          </cell>
        </row>
        <row r="122">
          <cell r="A122" t="str">
            <v>Illinois, 2010</v>
          </cell>
          <cell r="B122">
            <v>9387</v>
          </cell>
          <cell r="C122">
            <v>1014</v>
          </cell>
          <cell r="D122">
            <v>509981</v>
          </cell>
        </row>
        <row r="123">
          <cell r="A123" t="str">
            <v>Illinois, 2011</v>
          </cell>
          <cell r="B123">
            <v>41207</v>
          </cell>
          <cell r="C123">
            <v>3645</v>
          </cell>
          <cell r="D123">
            <v>1919888</v>
          </cell>
        </row>
        <row r="124">
          <cell r="A124" t="str">
            <v>Illinois, 2012</v>
          </cell>
          <cell r="B124">
            <v>46893</v>
          </cell>
          <cell r="C124">
            <v>3974</v>
          </cell>
          <cell r="D124">
            <v>2101219</v>
          </cell>
        </row>
        <row r="125">
          <cell r="A125" t="str">
            <v>Illinois, 2013</v>
          </cell>
          <cell r="B125">
            <v>46748</v>
          </cell>
          <cell r="C125">
            <v>4334</v>
          </cell>
          <cell r="D125">
            <v>2225186</v>
          </cell>
        </row>
        <row r="126">
          <cell r="A126" t="str">
            <v>Illinois, 2014</v>
          </cell>
          <cell r="B126">
            <v>59035</v>
          </cell>
          <cell r="C126">
            <v>4830</v>
          </cell>
          <cell r="D126">
            <v>2734075</v>
          </cell>
        </row>
        <row r="127">
          <cell r="A127" t="str">
            <v>Illinois, 2015</v>
          </cell>
          <cell r="B127">
            <v>45488</v>
          </cell>
          <cell r="C127">
            <v>4121</v>
          </cell>
          <cell r="D127">
            <v>2456456</v>
          </cell>
        </row>
        <row r="128">
          <cell r="A128" t="str">
            <v>Illinois, 2016</v>
          </cell>
          <cell r="B128">
            <v>44457</v>
          </cell>
          <cell r="C128">
            <v>3725</v>
          </cell>
          <cell r="D128">
            <v>2303718</v>
          </cell>
        </row>
        <row r="129">
          <cell r="A129" t="str">
            <v>Illinois, 2017</v>
          </cell>
          <cell r="B129">
            <v>46075</v>
          </cell>
          <cell r="C129">
            <v>3671</v>
          </cell>
          <cell r="D129">
            <v>2260998</v>
          </cell>
        </row>
        <row r="130">
          <cell r="A130" t="str">
            <v>Illinois, 2018</v>
          </cell>
          <cell r="B130">
            <v>42342</v>
          </cell>
          <cell r="C130">
            <v>4048</v>
          </cell>
          <cell r="D130">
            <v>2219481</v>
          </cell>
        </row>
        <row r="131">
          <cell r="A131" t="str">
            <v>Illinois, 2019</v>
          </cell>
          <cell r="B131">
            <v>25207</v>
          </cell>
          <cell r="C131">
            <v>3106</v>
          </cell>
          <cell r="D131">
            <v>1427121</v>
          </cell>
        </row>
        <row r="132">
          <cell r="A132" t="str">
            <v>Indiana, 2010</v>
          </cell>
          <cell r="B132">
            <v>1236</v>
          </cell>
          <cell r="C132">
            <v>558</v>
          </cell>
          <cell r="D132">
            <v>148225</v>
          </cell>
        </row>
        <row r="133">
          <cell r="A133" t="str">
            <v>Indiana, 2011</v>
          </cell>
          <cell r="B133">
            <v>8914</v>
          </cell>
          <cell r="C133">
            <v>1953</v>
          </cell>
          <cell r="D133">
            <v>500628</v>
          </cell>
        </row>
        <row r="134">
          <cell r="A134" t="str">
            <v>Indiana, 2012</v>
          </cell>
          <cell r="B134">
            <v>5501</v>
          </cell>
          <cell r="C134">
            <v>1884</v>
          </cell>
          <cell r="D134">
            <v>424967</v>
          </cell>
        </row>
        <row r="135">
          <cell r="A135" t="str">
            <v>Indiana, 2013</v>
          </cell>
          <cell r="B135">
            <v>6595</v>
          </cell>
          <cell r="C135">
            <v>1831</v>
          </cell>
          <cell r="D135">
            <v>419058</v>
          </cell>
        </row>
        <row r="136">
          <cell r="A136" t="str">
            <v>Indiana, 2014</v>
          </cell>
          <cell r="B136">
            <v>6114</v>
          </cell>
          <cell r="C136">
            <v>1714</v>
          </cell>
          <cell r="D136">
            <v>366274</v>
          </cell>
        </row>
        <row r="137">
          <cell r="A137" t="str">
            <v>Indiana, 2015</v>
          </cell>
          <cell r="B137">
            <v>4029</v>
          </cell>
          <cell r="C137">
            <v>1535</v>
          </cell>
          <cell r="D137">
            <v>310945</v>
          </cell>
        </row>
        <row r="138">
          <cell r="A138" t="str">
            <v>Indiana, 2016</v>
          </cell>
          <cell r="B138">
            <v>3362</v>
          </cell>
          <cell r="C138">
            <v>1243</v>
          </cell>
          <cell r="D138">
            <v>253265</v>
          </cell>
        </row>
        <row r="139">
          <cell r="A139" t="str">
            <v>Indiana, 2017</v>
          </cell>
          <cell r="B139">
            <v>4859</v>
          </cell>
          <cell r="C139">
            <v>1122</v>
          </cell>
          <cell r="D139">
            <v>226600</v>
          </cell>
        </row>
        <row r="140">
          <cell r="A140" t="str">
            <v>Indiana, 2018</v>
          </cell>
          <cell r="B140">
            <v>5427</v>
          </cell>
          <cell r="C140">
            <v>1063</v>
          </cell>
          <cell r="D140">
            <v>200890</v>
          </cell>
        </row>
        <row r="141">
          <cell r="A141" t="str">
            <v>Indiana, 2019</v>
          </cell>
          <cell r="B141">
            <v>3362</v>
          </cell>
          <cell r="C141">
            <v>723</v>
          </cell>
          <cell r="D141">
            <v>133043</v>
          </cell>
        </row>
        <row r="142">
          <cell r="A142" t="str">
            <v>Iowa, 2010</v>
          </cell>
          <cell r="B142">
            <v>284</v>
          </cell>
          <cell r="C142">
            <v>118</v>
          </cell>
          <cell r="D142">
            <v>40195</v>
          </cell>
        </row>
        <row r="143">
          <cell r="A143" t="str">
            <v>Iowa, 2011</v>
          </cell>
          <cell r="B143">
            <v>1445</v>
          </cell>
          <cell r="C143">
            <v>440</v>
          </cell>
          <cell r="D143">
            <v>153447</v>
          </cell>
        </row>
        <row r="144">
          <cell r="A144" t="str">
            <v>Iowa, 2012</v>
          </cell>
          <cell r="B144">
            <v>1114</v>
          </cell>
          <cell r="C144">
            <v>482</v>
          </cell>
          <cell r="D144">
            <v>159525</v>
          </cell>
        </row>
        <row r="145">
          <cell r="A145" t="str">
            <v>Iowa, 2013</v>
          </cell>
          <cell r="B145">
            <v>1969</v>
          </cell>
          <cell r="C145">
            <v>660</v>
          </cell>
          <cell r="D145">
            <v>531881</v>
          </cell>
        </row>
        <row r="146">
          <cell r="A146" t="str">
            <v>Iowa, 2014</v>
          </cell>
          <cell r="B146">
            <v>4861</v>
          </cell>
          <cell r="C146">
            <v>783</v>
          </cell>
          <cell r="D146">
            <v>1556877</v>
          </cell>
        </row>
        <row r="147">
          <cell r="A147" t="str">
            <v>Iowa, 2015</v>
          </cell>
          <cell r="B147">
            <v>698</v>
          </cell>
          <cell r="C147">
            <v>342</v>
          </cell>
          <cell r="D147">
            <v>86571</v>
          </cell>
        </row>
        <row r="148">
          <cell r="A148" t="str">
            <v>Iowa, 2016</v>
          </cell>
          <cell r="B148">
            <v>438</v>
          </cell>
          <cell r="C148">
            <v>349</v>
          </cell>
          <cell r="D148">
            <v>90980</v>
          </cell>
        </row>
        <row r="149">
          <cell r="A149" t="str">
            <v>Iowa, 2017</v>
          </cell>
          <cell r="B149">
            <v>1185</v>
          </cell>
          <cell r="C149">
            <v>471</v>
          </cell>
          <cell r="D149">
            <v>136033</v>
          </cell>
        </row>
        <row r="150">
          <cell r="A150" t="str">
            <v>Iowa, 2018</v>
          </cell>
          <cell r="B150">
            <v>1857</v>
          </cell>
          <cell r="C150">
            <v>719</v>
          </cell>
          <cell r="D150">
            <v>198760</v>
          </cell>
        </row>
        <row r="151">
          <cell r="A151" t="str">
            <v>Iowa, 2019</v>
          </cell>
          <cell r="B151">
            <v>2251</v>
          </cell>
          <cell r="C151">
            <v>590</v>
          </cell>
          <cell r="D151">
            <v>169210</v>
          </cell>
        </row>
        <row r="152">
          <cell r="A152" t="str">
            <v>Kansas, 2010</v>
          </cell>
          <cell r="B152">
            <v>823</v>
          </cell>
          <cell r="C152">
            <v>543</v>
          </cell>
          <cell r="D152">
            <v>116899</v>
          </cell>
        </row>
        <row r="153">
          <cell r="A153" t="str">
            <v>Kansas, 2011</v>
          </cell>
          <cell r="B153">
            <v>4593</v>
          </cell>
          <cell r="C153">
            <v>1703</v>
          </cell>
          <cell r="D153">
            <v>367324</v>
          </cell>
        </row>
        <row r="154">
          <cell r="A154" t="str">
            <v>Kansas, 2012</v>
          </cell>
          <cell r="B154">
            <v>4526</v>
          </cell>
          <cell r="C154">
            <v>1526</v>
          </cell>
          <cell r="D154">
            <v>337022</v>
          </cell>
        </row>
        <row r="155">
          <cell r="A155" t="str">
            <v>Kansas, 2013</v>
          </cell>
          <cell r="B155">
            <v>5205</v>
          </cell>
          <cell r="C155">
            <v>1397</v>
          </cell>
          <cell r="D155">
            <v>295468</v>
          </cell>
        </row>
        <row r="156">
          <cell r="A156" t="str">
            <v>Kansas, 2014</v>
          </cell>
          <cell r="B156">
            <v>5606</v>
          </cell>
          <cell r="C156">
            <v>1270</v>
          </cell>
          <cell r="D156">
            <v>271947</v>
          </cell>
        </row>
        <row r="157">
          <cell r="A157" t="str">
            <v>Kansas, 2015</v>
          </cell>
          <cell r="B157">
            <v>6252</v>
          </cell>
          <cell r="C157">
            <v>1299</v>
          </cell>
          <cell r="D157">
            <v>289099</v>
          </cell>
        </row>
        <row r="158">
          <cell r="A158" t="str">
            <v>Kansas, 2016</v>
          </cell>
          <cell r="B158">
            <v>3740</v>
          </cell>
          <cell r="C158">
            <v>1238</v>
          </cell>
          <cell r="D158">
            <v>289299</v>
          </cell>
        </row>
        <row r="159">
          <cell r="A159" t="str">
            <v>Kansas, 2017</v>
          </cell>
          <cell r="B159">
            <v>7756</v>
          </cell>
          <cell r="C159">
            <v>1147</v>
          </cell>
          <cell r="D159">
            <v>265913</v>
          </cell>
        </row>
        <row r="160">
          <cell r="A160" t="str">
            <v>Kansas, 2018</v>
          </cell>
          <cell r="B160">
            <v>10760</v>
          </cell>
          <cell r="C160">
            <v>1152</v>
          </cell>
          <cell r="D160">
            <v>339608</v>
          </cell>
        </row>
        <row r="161">
          <cell r="A161" t="str">
            <v>Kansas, 2019</v>
          </cell>
          <cell r="B161">
            <v>10055</v>
          </cell>
          <cell r="C161">
            <v>953</v>
          </cell>
          <cell r="D161">
            <v>456089</v>
          </cell>
        </row>
        <row r="162">
          <cell r="A162" t="str">
            <v>Kentucky, 2010</v>
          </cell>
          <cell r="B162">
            <v>867</v>
          </cell>
          <cell r="C162">
            <v>187</v>
          </cell>
          <cell r="D162">
            <v>183721</v>
          </cell>
        </row>
        <row r="163">
          <cell r="A163" t="str">
            <v>Kentucky, 2011</v>
          </cell>
          <cell r="B163">
            <v>4543</v>
          </cell>
          <cell r="C163">
            <v>657</v>
          </cell>
          <cell r="D163">
            <v>801841</v>
          </cell>
        </row>
        <row r="164">
          <cell r="A164" t="str">
            <v>Kentucky, 2012</v>
          </cell>
          <cell r="B164">
            <v>2467</v>
          </cell>
          <cell r="C164">
            <v>733</v>
          </cell>
          <cell r="D164">
            <v>941329</v>
          </cell>
        </row>
        <row r="165">
          <cell r="A165" t="str">
            <v>Kentucky, 2013</v>
          </cell>
          <cell r="B165">
            <v>4799</v>
          </cell>
          <cell r="C165">
            <v>652</v>
          </cell>
          <cell r="D165">
            <v>732741</v>
          </cell>
        </row>
        <row r="166">
          <cell r="A166" t="str">
            <v>Kentucky, 2014</v>
          </cell>
          <cell r="B166">
            <v>5441</v>
          </cell>
          <cell r="C166">
            <v>803</v>
          </cell>
          <cell r="D166">
            <v>1071609</v>
          </cell>
        </row>
        <row r="167">
          <cell r="A167" t="str">
            <v>Kentucky, 2015</v>
          </cell>
          <cell r="B167">
            <v>3935</v>
          </cell>
          <cell r="C167">
            <v>992</v>
          </cell>
          <cell r="D167">
            <v>1130453</v>
          </cell>
        </row>
        <row r="168">
          <cell r="A168" t="str">
            <v>Kentucky, 2016</v>
          </cell>
          <cell r="B168">
            <v>9052</v>
          </cell>
          <cell r="C168">
            <v>1374</v>
          </cell>
          <cell r="D168">
            <v>1075730</v>
          </cell>
        </row>
        <row r="169">
          <cell r="A169" t="str">
            <v>Kentucky, 2017</v>
          </cell>
          <cell r="B169">
            <v>13348</v>
          </cell>
          <cell r="C169">
            <v>1086</v>
          </cell>
          <cell r="D169">
            <v>450355</v>
          </cell>
        </row>
        <row r="170">
          <cell r="A170" t="str">
            <v>Kentucky, 2018</v>
          </cell>
          <cell r="B170">
            <v>16486</v>
          </cell>
          <cell r="C170">
            <v>1241</v>
          </cell>
          <cell r="D170">
            <v>488091</v>
          </cell>
        </row>
        <row r="171">
          <cell r="A171" t="str">
            <v>Kentucky, 2019</v>
          </cell>
          <cell r="B171">
            <v>16217</v>
          </cell>
          <cell r="C171">
            <v>930</v>
          </cell>
          <cell r="D171">
            <v>345196</v>
          </cell>
        </row>
        <row r="172">
          <cell r="A172" t="str">
            <v>Louisiana, 2010</v>
          </cell>
          <cell r="B172">
            <v>6651</v>
          </cell>
          <cell r="C172">
            <v>512</v>
          </cell>
          <cell r="D172">
            <v>226172</v>
          </cell>
        </row>
        <row r="173">
          <cell r="A173" t="str">
            <v>Louisiana, 2011</v>
          </cell>
          <cell r="B173">
            <v>22829</v>
          </cell>
          <cell r="C173">
            <v>1368</v>
          </cell>
          <cell r="D173">
            <v>746177</v>
          </cell>
        </row>
        <row r="174">
          <cell r="A174" t="str">
            <v>Louisiana, 2012</v>
          </cell>
          <cell r="B174">
            <v>28265</v>
          </cell>
          <cell r="C174">
            <v>1455</v>
          </cell>
          <cell r="D174">
            <v>954156</v>
          </cell>
        </row>
        <row r="175">
          <cell r="A175" t="str">
            <v>Louisiana, 2013</v>
          </cell>
          <cell r="B175">
            <v>45449</v>
          </cell>
          <cell r="C175">
            <v>2681</v>
          </cell>
          <cell r="D175">
            <v>1586719</v>
          </cell>
        </row>
        <row r="176">
          <cell r="A176" t="str">
            <v>Louisiana, 2014</v>
          </cell>
          <cell r="B176">
            <v>59880</v>
          </cell>
          <cell r="C176">
            <v>3376</v>
          </cell>
          <cell r="D176">
            <v>2021780</v>
          </cell>
        </row>
        <row r="177">
          <cell r="A177" t="str">
            <v>Louisiana, 2015</v>
          </cell>
          <cell r="B177">
            <v>51179</v>
          </cell>
          <cell r="C177">
            <v>3796</v>
          </cell>
          <cell r="D177">
            <v>2262652</v>
          </cell>
        </row>
        <row r="178">
          <cell r="A178" t="str">
            <v>Louisiana, 2016</v>
          </cell>
          <cell r="B178">
            <v>48143</v>
          </cell>
          <cell r="C178">
            <v>4044</v>
          </cell>
          <cell r="D178">
            <v>2402652</v>
          </cell>
        </row>
        <row r="179">
          <cell r="A179" t="str">
            <v>Louisiana, 2017</v>
          </cell>
          <cell r="B179">
            <v>88610</v>
          </cell>
          <cell r="C179">
            <v>4910</v>
          </cell>
          <cell r="D179">
            <v>2740078</v>
          </cell>
        </row>
        <row r="180">
          <cell r="A180" t="str">
            <v>Louisiana, 2018</v>
          </cell>
          <cell r="B180">
            <v>89825</v>
          </cell>
          <cell r="C180">
            <v>4825</v>
          </cell>
          <cell r="D180">
            <v>2683157</v>
          </cell>
        </row>
        <row r="181">
          <cell r="A181" t="str">
            <v>Louisiana, 2019</v>
          </cell>
          <cell r="B181">
            <v>75440</v>
          </cell>
          <cell r="C181">
            <v>3243</v>
          </cell>
          <cell r="D181">
            <v>1740253</v>
          </cell>
        </row>
        <row r="182">
          <cell r="A182" t="str">
            <v>Maine, 2010</v>
          </cell>
          <cell r="B182">
            <v>307</v>
          </cell>
          <cell r="C182">
            <v>393</v>
          </cell>
          <cell r="D182">
            <v>73503</v>
          </cell>
        </row>
        <row r="183">
          <cell r="A183" t="str">
            <v>Maine, 2011</v>
          </cell>
          <cell r="B183">
            <v>1915</v>
          </cell>
          <cell r="C183">
            <v>1332</v>
          </cell>
          <cell r="D183">
            <v>262444</v>
          </cell>
        </row>
        <row r="184">
          <cell r="A184" t="str">
            <v>Maine, 2012</v>
          </cell>
          <cell r="B184">
            <v>1668</v>
          </cell>
          <cell r="C184">
            <v>1465</v>
          </cell>
          <cell r="D184">
            <v>280443</v>
          </cell>
        </row>
        <row r="185">
          <cell r="A185" t="str">
            <v>Maine, 2013</v>
          </cell>
          <cell r="B185">
            <v>2766</v>
          </cell>
          <cell r="C185">
            <v>1636</v>
          </cell>
          <cell r="D185">
            <v>282930</v>
          </cell>
        </row>
        <row r="186">
          <cell r="A186" t="str">
            <v>Maine, 2014</v>
          </cell>
          <cell r="B186">
            <v>2957</v>
          </cell>
          <cell r="C186">
            <v>1548</v>
          </cell>
          <cell r="D186">
            <v>263930</v>
          </cell>
        </row>
        <row r="187">
          <cell r="A187" t="str">
            <v>Maine, 2015</v>
          </cell>
          <cell r="B187">
            <v>3140</v>
          </cell>
          <cell r="C187">
            <v>1397</v>
          </cell>
          <cell r="D187">
            <v>262184</v>
          </cell>
        </row>
        <row r="188">
          <cell r="A188" t="str">
            <v>Maine, 2016</v>
          </cell>
          <cell r="B188">
            <v>2203</v>
          </cell>
          <cell r="C188">
            <v>1367</v>
          </cell>
          <cell r="D188">
            <v>253914</v>
          </cell>
        </row>
        <row r="189">
          <cell r="A189" t="str">
            <v>Maine, 2017</v>
          </cell>
          <cell r="B189">
            <v>1870</v>
          </cell>
          <cell r="C189">
            <v>1272</v>
          </cell>
          <cell r="D189">
            <v>203764</v>
          </cell>
        </row>
        <row r="190">
          <cell r="A190" t="str">
            <v>Maine, 2018</v>
          </cell>
          <cell r="B190">
            <v>2561</v>
          </cell>
          <cell r="C190">
            <v>1473</v>
          </cell>
          <cell r="D190">
            <v>333507</v>
          </cell>
        </row>
        <row r="191">
          <cell r="A191" t="str">
            <v>Maine, 2019</v>
          </cell>
          <cell r="B191">
            <v>7850</v>
          </cell>
          <cell r="C191">
            <v>1689</v>
          </cell>
          <cell r="D191">
            <v>504093</v>
          </cell>
        </row>
        <row r="192">
          <cell r="A192" t="str">
            <v>Maryland, 2010</v>
          </cell>
          <cell r="B192">
            <v>1962</v>
          </cell>
          <cell r="C192">
            <v>245</v>
          </cell>
          <cell r="D192">
            <v>112167</v>
          </cell>
        </row>
        <row r="193">
          <cell r="A193" t="str">
            <v>Maryland, 2011</v>
          </cell>
          <cell r="B193">
            <v>7122</v>
          </cell>
          <cell r="C193">
            <v>601</v>
          </cell>
          <cell r="D193">
            <v>365373</v>
          </cell>
        </row>
        <row r="194">
          <cell r="A194" t="str">
            <v>Maryland, 2012</v>
          </cell>
          <cell r="B194">
            <v>6220</v>
          </cell>
          <cell r="C194">
            <v>582</v>
          </cell>
          <cell r="D194">
            <v>295307</v>
          </cell>
        </row>
        <row r="195">
          <cell r="A195" t="str">
            <v>Maryland, 2013</v>
          </cell>
          <cell r="B195">
            <v>6429</v>
          </cell>
          <cell r="C195">
            <v>709</v>
          </cell>
          <cell r="D195">
            <v>388905</v>
          </cell>
        </row>
        <row r="196">
          <cell r="A196" t="str">
            <v>Maryland, 2014</v>
          </cell>
          <cell r="B196">
            <v>6472</v>
          </cell>
          <cell r="C196">
            <v>921</v>
          </cell>
          <cell r="D196">
            <v>438827</v>
          </cell>
        </row>
        <row r="197">
          <cell r="A197" t="str">
            <v>Maryland, 2015</v>
          </cell>
          <cell r="B197">
            <v>6487</v>
          </cell>
          <cell r="C197">
            <v>1269</v>
          </cell>
          <cell r="D197">
            <v>400260</v>
          </cell>
        </row>
        <row r="198">
          <cell r="A198" t="str">
            <v>Maryland, 2016</v>
          </cell>
          <cell r="B198">
            <v>6074</v>
          </cell>
          <cell r="C198">
            <v>1447</v>
          </cell>
          <cell r="D198">
            <v>384833</v>
          </cell>
        </row>
        <row r="199">
          <cell r="A199" t="str">
            <v>Maryland, 2017</v>
          </cell>
          <cell r="B199">
            <v>7467</v>
          </cell>
          <cell r="C199">
            <v>1752</v>
          </cell>
          <cell r="D199">
            <v>361602</v>
          </cell>
        </row>
        <row r="200">
          <cell r="A200" t="str">
            <v>Maryland, 2018</v>
          </cell>
          <cell r="B200">
            <v>6280</v>
          </cell>
          <cell r="C200">
            <v>1116</v>
          </cell>
          <cell r="D200">
            <v>321201</v>
          </cell>
        </row>
        <row r="201">
          <cell r="A201" t="str">
            <v>Maryland, 2019</v>
          </cell>
          <cell r="B201">
            <v>4254</v>
          </cell>
          <cell r="C201">
            <v>672</v>
          </cell>
          <cell r="D201">
            <v>211879</v>
          </cell>
        </row>
        <row r="202">
          <cell r="A202" t="str">
            <v>Massachusetts, 2010</v>
          </cell>
          <cell r="B202">
            <v>3041</v>
          </cell>
          <cell r="C202">
            <v>685</v>
          </cell>
          <cell r="D202">
            <v>335811</v>
          </cell>
        </row>
        <row r="203">
          <cell r="A203" t="str">
            <v>Massachusetts, 2011</v>
          </cell>
          <cell r="B203">
            <v>15542</v>
          </cell>
          <cell r="C203">
            <v>2227</v>
          </cell>
          <cell r="D203">
            <v>1336153</v>
          </cell>
        </row>
        <row r="204">
          <cell r="A204" t="str">
            <v>Massachusetts, 2012</v>
          </cell>
          <cell r="B204">
            <v>13451</v>
          </cell>
          <cell r="C204">
            <v>2185</v>
          </cell>
          <cell r="D204">
            <v>1314710</v>
          </cell>
        </row>
        <row r="205">
          <cell r="A205" t="str">
            <v>Massachusetts, 2013</v>
          </cell>
          <cell r="B205">
            <v>14455</v>
          </cell>
          <cell r="C205">
            <v>2236</v>
          </cell>
          <cell r="D205">
            <v>1337844</v>
          </cell>
        </row>
        <row r="206">
          <cell r="A206" t="str">
            <v>Massachusetts, 2014</v>
          </cell>
          <cell r="B206">
            <v>14544</v>
          </cell>
          <cell r="C206">
            <v>2259</v>
          </cell>
          <cell r="D206">
            <v>1341175</v>
          </cell>
        </row>
        <row r="207">
          <cell r="A207" t="str">
            <v>Massachusetts, 2015</v>
          </cell>
          <cell r="B207">
            <v>12921</v>
          </cell>
          <cell r="C207">
            <v>1933</v>
          </cell>
          <cell r="D207">
            <v>1147979</v>
          </cell>
        </row>
        <row r="208">
          <cell r="A208" t="str">
            <v>Massachusetts, 2016</v>
          </cell>
          <cell r="B208">
            <v>11701</v>
          </cell>
          <cell r="C208">
            <v>1876</v>
          </cell>
          <cell r="D208">
            <v>1193451</v>
          </cell>
        </row>
        <row r="209">
          <cell r="A209" t="str">
            <v>Massachusetts, 2017</v>
          </cell>
          <cell r="B209">
            <v>17714</v>
          </cell>
          <cell r="C209">
            <v>1925</v>
          </cell>
          <cell r="D209">
            <v>1386991</v>
          </cell>
        </row>
        <row r="210">
          <cell r="A210" t="str">
            <v>Massachusetts, 2018</v>
          </cell>
          <cell r="B210">
            <v>32476</v>
          </cell>
          <cell r="C210">
            <v>2168</v>
          </cell>
          <cell r="D210">
            <v>1853721</v>
          </cell>
        </row>
        <row r="211">
          <cell r="A211" t="str">
            <v>Massachusetts, 2019</v>
          </cell>
          <cell r="B211">
            <v>28865</v>
          </cell>
          <cell r="C211">
            <v>1760</v>
          </cell>
          <cell r="D211">
            <v>1624869</v>
          </cell>
        </row>
        <row r="212">
          <cell r="A212" t="str">
            <v>Michigan, 2010</v>
          </cell>
          <cell r="B212">
            <v>1340</v>
          </cell>
          <cell r="C212">
            <v>654</v>
          </cell>
          <cell r="D212">
            <v>188121</v>
          </cell>
        </row>
        <row r="213">
          <cell r="A213" t="str">
            <v>Michigan, 2011</v>
          </cell>
          <cell r="B213">
            <v>6200</v>
          </cell>
          <cell r="C213">
            <v>2320</v>
          </cell>
          <cell r="D213">
            <v>695410</v>
          </cell>
        </row>
        <row r="214">
          <cell r="A214" t="str">
            <v>Michigan, 2012</v>
          </cell>
          <cell r="B214">
            <v>6268</v>
          </cell>
          <cell r="C214">
            <v>2307</v>
          </cell>
          <cell r="D214">
            <v>651156</v>
          </cell>
        </row>
        <row r="215">
          <cell r="A215" t="str">
            <v>Michigan, 2013</v>
          </cell>
          <cell r="B215">
            <v>13293</v>
          </cell>
          <cell r="C215">
            <v>2309</v>
          </cell>
          <cell r="D215">
            <v>663548</v>
          </cell>
        </row>
        <row r="216">
          <cell r="A216" t="str">
            <v>Michigan, 2014</v>
          </cell>
          <cell r="B216">
            <v>9844</v>
          </cell>
          <cell r="C216">
            <v>2159</v>
          </cell>
          <cell r="D216">
            <v>688508</v>
          </cell>
        </row>
        <row r="217">
          <cell r="A217" t="str">
            <v>Michigan, 2015</v>
          </cell>
          <cell r="B217">
            <v>6238</v>
          </cell>
          <cell r="C217">
            <v>2681</v>
          </cell>
          <cell r="D217">
            <v>863972</v>
          </cell>
        </row>
        <row r="218">
          <cell r="A218" t="str">
            <v>Michigan, 2016</v>
          </cell>
          <cell r="B218">
            <v>12749</v>
          </cell>
          <cell r="C218">
            <v>3526</v>
          </cell>
          <cell r="D218">
            <v>1088281</v>
          </cell>
        </row>
        <row r="219">
          <cell r="A219" t="str">
            <v>Michigan, 2017</v>
          </cell>
          <cell r="B219">
            <v>19608</v>
          </cell>
          <cell r="C219">
            <v>3711</v>
          </cell>
          <cell r="D219">
            <v>1113070</v>
          </cell>
        </row>
        <row r="220">
          <cell r="A220" t="str">
            <v>Michigan, 2018</v>
          </cell>
          <cell r="B220">
            <v>20137</v>
          </cell>
          <cell r="C220">
            <v>3798</v>
          </cell>
          <cell r="D220">
            <v>1070745</v>
          </cell>
        </row>
        <row r="221">
          <cell r="A221" t="str">
            <v>Michigan, 2019</v>
          </cell>
          <cell r="B221">
            <v>10373</v>
          </cell>
          <cell r="C221">
            <v>2549</v>
          </cell>
          <cell r="D221">
            <v>739364</v>
          </cell>
        </row>
        <row r="222">
          <cell r="A222" t="str">
            <v>Minnesota, 2010</v>
          </cell>
          <cell r="B222">
            <v>554</v>
          </cell>
          <cell r="C222">
            <v>220</v>
          </cell>
          <cell r="D222">
            <v>72521</v>
          </cell>
        </row>
        <row r="223">
          <cell r="A223" t="str">
            <v>Minnesota, 2011</v>
          </cell>
          <cell r="B223">
            <v>3076</v>
          </cell>
          <cell r="C223">
            <v>605</v>
          </cell>
          <cell r="D223">
            <v>208509</v>
          </cell>
        </row>
        <row r="224">
          <cell r="A224" t="str">
            <v>Minnesota, 2012</v>
          </cell>
          <cell r="B224">
            <v>2625</v>
          </cell>
          <cell r="C224">
            <v>672</v>
          </cell>
          <cell r="D224">
            <v>212972</v>
          </cell>
        </row>
        <row r="225">
          <cell r="A225" t="str">
            <v>Minnesota, 2013</v>
          </cell>
          <cell r="B225">
            <v>2697</v>
          </cell>
          <cell r="C225">
            <v>652</v>
          </cell>
          <cell r="D225">
            <v>216501</v>
          </cell>
        </row>
        <row r="226">
          <cell r="A226" t="str">
            <v>Minnesota, 2014</v>
          </cell>
          <cell r="B226">
            <v>4099</v>
          </cell>
          <cell r="C226">
            <v>758</v>
          </cell>
          <cell r="D226">
            <v>230671</v>
          </cell>
        </row>
        <row r="227">
          <cell r="A227" t="str">
            <v>Minnesota, 2015</v>
          </cell>
          <cell r="B227">
            <v>3962</v>
          </cell>
          <cell r="C227">
            <v>756</v>
          </cell>
          <cell r="D227">
            <v>252376</v>
          </cell>
        </row>
        <row r="228">
          <cell r="A228" t="str">
            <v>Minnesota, 2016</v>
          </cell>
          <cell r="B228">
            <v>2764</v>
          </cell>
          <cell r="C228">
            <v>783</v>
          </cell>
          <cell r="D228">
            <v>208374</v>
          </cell>
        </row>
        <row r="229">
          <cell r="A229" t="str">
            <v>Minnesota, 2017</v>
          </cell>
          <cell r="B229">
            <v>6325</v>
          </cell>
          <cell r="C229">
            <v>981</v>
          </cell>
          <cell r="D229">
            <v>293219</v>
          </cell>
        </row>
        <row r="230">
          <cell r="A230" t="str">
            <v>Minnesota, 2018</v>
          </cell>
          <cell r="B230">
            <v>7439</v>
          </cell>
          <cell r="C230">
            <v>972</v>
          </cell>
          <cell r="D230">
            <v>299904</v>
          </cell>
        </row>
        <row r="231">
          <cell r="A231" t="str">
            <v>Minnesota, 2019</v>
          </cell>
          <cell r="B231">
            <v>4803</v>
          </cell>
          <cell r="C231">
            <v>661</v>
          </cell>
          <cell r="D231">
            <v>201010</v>
          </cell>
        </row>
        <row r="232">
          <cell r="A232" t="str">
            <v>Mississippi, 2010</v>
          </cell>
          <cell r="B232">
            <v>11416</v>
          </cell>
          <cell r="C232">
            <v>587</v>
          </cell>
          <cell r="D232">
            <v>220284</v>
          </cell>
        </row>
        <row r="233">
          <cell r="A233" t="str">
            <v>Mississippi, 2011</v>
          </cell>
          <cell r="B233">
            <v>26015</v>
          </cell>
          <cell r="C233">
            <v>2124</v>
          </cell>
          <cell r="D233">
            <v>795501</v>
          </cell>
        </row>
        <row r="234">
          <cell r="A234" t="str">
            <v>Mississippi, 2012</v>
          </cell>
          <cell r="B234">
            <v>26976</v>
          </cell>
          <cell r="C234">
            <v>1892</v>
          </cell>
          <cell r="D234">
            <v>618102</v>
          </cell>
        </row>
        <row r="235">
          <cell r="A235" t="str">
            <v>Mississippi, 2013</v>
          </cell>
          <cell r="B235">
            <v>31897</v>
          </cell>
          <cell r="C235">
            <v>2171</v>
          </cell>
          <cell r="D235">
            <v>845638</v>
          </cell>
        </row>
        <row r="236">
          <cell r="A236" t="str">
            <v>Mississippi, 2014</v>
          </cell>
          <cell r="B236">
            <v>31018</v>
          </cell>
          <cell r="C236">
            <v>2322</v>
          </cell>
          <cell r="D236">
            <v>897864</v>
          </cell>
        </row>
        <row r="237">
          <cell r="A237" t="str">
            <v>Mississippi, 2015</v>
          </cell>
          <cell r="B237">
            <v>29733</v>
          </cell>
          <cell r="C237">
            <v>2492</v>
          </cell>
          <cell r="D237">
            <v>950595</v>
          </cell>
        </row>
        <row r="238">
          <cell r="A238" t="str">
            <v>Mississippi, 2016</v>
          </cell>
          <cell r="B238">
            <v>25068</v>
          </cell>
          <cell r="C238">
            <v>2483</v>
          </cell>
          <cell r="D238">
            <v>952489</v>
          </cell>
        </row>
        <row r="239">
          <cell r="A239" t="str">
            <v>Mississippi, 2017</v>
          </cell>
          <cell r="B239">
            <v>33587</v>
          </cell>
          <cell r="C239">
            <v>2349</v>
          </cell>
          <cell r="D239">
            <v>890896</v>
          </cell>
        </row>
        <row r="240">
          <cell r="A240" t="str">
            <v>Mississippi, 2018</v>
          </cell>
          <cell r="B240">
            <v>30390</v>
          </cell>
          <cell r="C240">
            <v>2340</v>
          </cell>
          <cell r="D240">
            <v>865641</v>
          </cell>
        </row>
        <row r="241">
          <cell r="A241" t="str">
            <v>Mississippi, 2019</v>
          </cell>
          <cell r="B241">
            <v>19121</v>
          </cell>
          <cell r="C241">
            <v>1611</v>
          </cell>
          <cell r="D241">
            <v>564835</v>
          </cell>
        </row>
        <row r="242">
          <cell r="A242" t="str">
            <v>Missouri, 2010</v>
          </cell>
          <cell r="B242">
            <v>1472</v>
          </cell>
          <cell r="C242">
            <v>408</v>
          </cell>
          <cell r="D242">
            <v>108334</v>
          </cell>
        </row>
        <row r="243">
          <cell r="A243" t="str">
            <v>Missouri, 2011</v>
          </cell>
          <cell r="B243">
            <v>5403</v>
          </cell>
          <cell r="C243">
            <v>1339</v>
          </cell>
          <cell r="D243">
            <v>312055</v>
          </cell>
        </row>
        <row r="244">
          <cell r="A244" t="str">
            <v>Missouri, 2012</v>
          </cell>
          <cell r="B244">
            <v>6358</v>
          </cell>
          <cell r="C244">
            <v>1307</v>
          </cell>
          <cell r="D244">
            <v>325645</v>
          </cell>
        </row>
        <row r="245">
          <cell r="A245" t="str">
            <v>Missouri, 2013</v>
          </cell>
          <cell r="B245">
            <v>5849</v>
          </cell>
          <cell r="C245">
            <v>1139</v>
          </cell>
          <cell r="D245">
            <v>297395</v>
          </cell>
        </row>
        <row r="246">
          <cell r="A246" t="str">
            <v>Missouri, 2014</v>
          </cell>
          <cell r="B246">
            <v>5830</v>
          </cell>
          <cell r="C246">
            <v>1079</v>
          </cell>
          <cell r="D246">
            <v>300344</v>
          </cell>
        </row>
        <row r="247">
          <cell r="A247" t="str">
            <v>Missouri, 2015</v>
          </cell>
          <cell r="B247">
            <v>4665</v>
          </cell>
          <cell r="C247">
            <v>972</v>
          </cell>
          <cell r="D247">
            <v>287361</v>
          </cell>
        </row>
        <row r="248">
          <cell r="A248" t="str">
            <v>Missouri, 2016</v>
          </cell>
          <cell r="B248">
            <v>4827</v>
          </cell>
          <cell r="C248">
            <v>962</v>
          </cell>
          <cell r="D248">
            <v>302192</v>
          </cell>
        </row>
        <row r="249">
          <cell r="A249" t="str">
            <v>Missouri, 2017</v>
          </cell>
          <cell r="B249">
            <v>5831</v>
          </cell>
          <cell r="C249">
            <v>891</v>
          </cell>
          <cell r="D249">
            <v>262468</v>
          </cell>
        </row>
        <row r="250">
          <cell r="A250" t="str">
            <v>Missouri, 2018</v>
          </cell>
          <cell r="B250">
            <v>5390</v>
          </cell>
          <cell r="C250">
            <v>821</v>
          </cell>
          <cell r="D250">
            <v>172098</v>
          </cell>
        </row>
        <row r="251">
          <cell r="A251" t="str">
            <v>Missouri, 2019</v>
          </cell>
          <cell r="B251">
            <v>2616</v>
          </cell>
          <cell r="C251">
            <v>471</v>
          </cell>
          <cell r="D251">
            <v>88397</v>
          </cell>
        </row>
        <row r="252">
          <cell r="A252" t="str">
            <v>Montana, 2010</v>
          </cell>
          <cell r="B252">
            <v>40</v>
          </cell>
          <cell r="C252">
            <v>82</v>
          </cell>
          <cell r="D252">
            <v>31291</v>
          </cell>
        </row>
        <row r="253">
          <cell r="A253" t="str">
            <v>Montana, 2011</v>
          </cell>
          <cell r="B253">
            <v>279</v>
          </cell>
          <cell r="C253">
            <v>291</v>
          </cell>
          <cell r="D253">
            <v>114560</v>
          </cell>
        </row>
        <row r="254">
          <cell r="A254" t="str">
            <v>Montana, 2012</v>
          </cell>
          <cell r="B254">
            <v>249</v>
          </cell>
          <cell r="C254">
            <v>346</v>
          </cell>
          <cell r="D254">
            <v>106071</v>
          </cell>
        </row>
        <row r="255">
          <cell r="A255" t="str">
            <v>Montana, 2013</v>
          </cell>
          <cell r="B255">
            <v>440</v>
          </cell>
          <cell r="C255">
            <v>342</v>
          </cell>
          <cell r="D255">
            <v>106430</v>
          </cell>
        </row>
        <row r="256">
          <cell r="A256" t="str">
            <v>Montana, 2014</v>
          </cell>
          <cell r="B256">
            <v>315</v>
          </cell>
          <cell r="C256">
            <v>465</v>
          </cell>
          <cell r="D256">
            <v>125298</v>
          </cell>
        </row>
        <row r="257">
          <cell r="A257" t="str">
            <v>Montana, 2015</v>
          </cell>
          <cell r="B257">
            <v>528</v>
          </cell>
          <cell r="C257">
            <v>401</v>
          </cell>
          <cell r="D257">
            <v>136204</v>
          </cell>
        </row>
        <row r="258">
          <cell r="A258" t="str">
            <v>Montana, 2016</v>
          </cell>
          <cell r="B258">
            <v>323</v>
          </cell>
          <cell r="C258">
            <v>353</v>
          </cell>
          <cell r="D258">
            <v>135522</v>
          </cell>
        </row>
        <row r="259">
          <cell r="A259" t="str">
            <v>Montana, 2017</v>
          </cell>
          <cell r="B259">
            <v>184</v>
          </cell>
          <cell r="C259">
            <v>358</v>
          </cell>
          <cell r="D259">
            <v>145145</v>
          </cell>
        </row>
        <row r="260">
          <cell r="A260" t="str">
            <v>Montana, 2018</v>
          </cell>
          <cell r="B260">
            <v>1189</v>
          </cell>
          <cell r="C260">
            <v>668</v>
          </cell>
          <cell r="D260">
            <v>210413</v>
          </cell>
        </row>
        <row r="261">
          <cell r="A261" t="str">
            <v>Montana, 2019</v>
          </cell>
          <cell r="B261">
            <v>4161</v>
          </cell>
          <cell r="C261">
            <v>1065</v>
          </cell>
          <cell r="D261">
            <v>266241</v>
          </cell>
        </row>
        <row r="262">
          <cell r="A262" t="str">
            <v>Nebraska, 2010</v>
          </cell>
          <cell r="B262">
            <v>947</v>
          </cell>
          <cell r="C262">
            <v>189</v>
          </cell>
          <cell r="D262">
            <v>39081</v>
          </cell>
        </row>
        <row r="263">
          <cell r="A263" t="str">
            <v>Nebraska, 2011</v>
          </cell>
          <cell r="B263">
            <v>2784</v>
          </cell>
          <cell r="C263">
            <v>693</v>
          </cell>
          <cell r="D263">
            <v>126524</v>
          </cell>
        </row>
        <row r="264">
          <cell r="A264" t="str">
            <v>Nebraska, 2012</v>
          </cell>
          <cell r="B264">
            <v>3735</v>
          </cell>
          <cell r="C264">
            <v>679</v>
          </cell>
          <cell r="D264">
            <v>129995</v>
          </cell>
        </row>
        <row r="265">
          <cell r="A265" t="str">
            <v>Nebraska, 2013</v>
          </cell>
          <cell r="B265">
            <v>4206</v>
          </cell>
          <cell r="C265">
            <v>656</v>
          </cell>
          <cell r="D265">
            <v>114444</v>
          </cell>
        </row>
        <row r="266">
          <cell r="A266" t="str">
            <v>Nebraska, 2014</v>
          </cell>
          <cell r="B266">
            <v>1159</v>
          </cell>
          <cell r="C266">
            <v>671</v>
          </cell>
          <cell r="D266">
            <v>103428</v>
          </cell>
        </row>
        <row r="267">
          <cell r="A267" t="str">
            <v>Nebraska, 2015</v>
          </cell>
          <cell r="B267">
            <v>1467</v>
          </cell>
          <cell r="C267">
            <v>683</v>
          </cell>
          <cell r="D267">
            <v>119876</v>
          </cell>
        </row>
        <row r="268">
          <cell r="A268" t="str">
            <v>Nebraska, 2016</v>
          </cell>
          <cell r="B268">
            <v>794</v>
          </cell>
          <cell r="C268">
            <v>690</v>
          </cell>
          <cell r="D268">
            <v>140076</v>
          </cell>
        </row>
        <row r="269">
          <cell r="A269" t="str">
            <v>Nebraska, 2017</v>
          </cell>
          <cell r="B269">
            <v>4159</v>
          </cell>
          <cell r="C269">
            <v>1039</v>
          </cell>
          <cell r="D269">
            <v>203371</v>
          </cell>
        </row>
        <row r="270">
          <cell r="A270" t="str">
            <v>Nebraska, 2018</v>
          </cell>
          <cell r="B270">
            <v>12651</v>
          </cell>
          <cell r="C270">
            <v>2294</v>
          </cell>
          <cell r="D270">
            <v>396994</v>
          </cell>
        </row>
        <row r="271">
          <cell r="A271" t="str">
            <v>Nebraska, 2019</v>
          </cell>
          <cell r="B271">
            <v>8266</v>
          </cell>
          <cell r="C271">
            <v>1544</v>
          </cell>
          <cell r="D271">
            <v>287843</v>
          </cell>
        </row>
        <row r="272">
          <cell r="A272" t="str">
            <v>Nevada, 2010</v>
          </cell>
          <cell r="B272">
            <v>3924</v>
          </cell>
          <cell r="C272">
            <v>444</v>
          </cell>
          <cell r="D272">
            <v>149999</v>
          </cell>
        </row>
        <row r="273">
          <cell r="A273" t="str">
            <v>Nevada, 2011</v>
          </cell>
          <cell r="B273">
            <v>12252</v>
          </cell>
          <cell r="C273">
            <v>1548</v>
          </cell>
          <cell r="D273">
            <v>629223</v>
          </cell>
        </row>
        <row r="274">
          <cell r="A274" t="str">
            <v>Nevada, 2012</v>
          </cell>
          <cell r="B274">
            <v>5835</v>
          </cell>
          <cell r="C274">
            <v>1499</v>
          </cell>
          <cell r="D274">
            <v>612124</v>
          </cell>
        </row>
        <row r="275">
          <cell r="A275" t="str">
            <v>Nevada, 2013</v>
          </cell>
          <cell r="B275">
            <v>8500</v>
          </cell>
          <cell r="C275">
            <v>1300</v>
          </cell>
          <cell r="D275">
            <v>515027</v>
          </cell>
        </row>
        <row r="276">
          <cell r="A276" t="str">
            <v>Nevada, 2014</v>
          </cell>
          <cell r="B276">
            <v>8826</v>
          </cell>
          <cell r="C276">
            <v>1754</v>
          </cell>
          <cell r="D276">
            <v>807206</v>
          </cell>
        </row>
        <row r="277">
          <cell r="A277" t="str">
            <v>Nevada, 2015</v>
          </cell>
          <cell r="B277">
            <v>5975</v>
          </cell>
          <cell r="C277">
            <v>1221</v>
          </cell>
          <cell r="D277">
            <v>577937</v>
          </cell>
        </row>
        <row r="278">
          <cell r="A278" t="str">
            <v>Nevada, 2016</v>
          </cell>
          <cell r="B278">
            <v>6742</v>
          </cell>
          <cell r="C278">
            <v>1340</v>
          </cell>
          <cell r="D278">
            <v>701177</v>
          </cell>
        </row>
        <row r="279">
          <cell r="A279" t="str">
            <v>Nevada, 2017</v>
          </cell>
          <cell r="B279">
            <v>9118</v>
          </cell>
          <cell r="C279">
            <v>1709</v>
          </cell>
          <cell r="D279">
            <v>912503</v>
          </cell>
        </row>
        <row r="280">
          <cell r="A280" t="str">
            <v>Nevada, 2018</v>
          </cell>
          <cell r="B280">
            <v>9262</v>
          </cell>
          <cell r="C280">
            <v>1648</v>
          </cell>
          <cell r="D280">
            <v>807657</v>
          </cell>
        </row>
        <row r="281">
          <cell r="A281" t="str">
            <v>Nevada, 2019</v>
          </cell>
          <cell r="B281">
            <v>5033</v>
          </cell>
          <cell r="C281">
            <v>940</v>
          </cell>
          <cell r="D281">
            <v>324898</v>
          </cell>
        </row>
        <row r="282">
          <cell r="A282" t="str">
            <v>New Hampshire, 2010</v>
          </cell>
          <cell r="B282">
            <v>132</v>
          </cell>
          <cell r="C282">
            <v>372</v>
          </cell>
          <cell r="D282">
            <v>62977</v>
          </cell>
        </row>
        <row r="283">
          <cell r="A283" t="str">
            <v>New Hampshire, 2011</v>
          </cell>
          <cell r="B283">
            <v>580</v>
          </cell>
          <cell r="C283">
            <v>1234</v>
          </cell>
          <cell r="D283">
            <v>216418</v>
          </cell>
        </row>
        <row r="284">
          <cell r="A284" t="str">
            <v>New Hampshire, 2012</v>
          </cell>
          <cell r="B284">
            <v>461</v>
          </cell>
          <cell r="C284">
            <v>1258</v>
          </cell>
          <cell r="D284">
            <v>201775</v>
          </cell>
        </row>
        <row r="285">
          <cell r="A285" t="str">
            <v>New Hampshire, 2013</v>
          </cell>
          <cell r="B285">
            <v>787</v>
          </cell>
          <cell r="C285">
            <v>1176</v>
          </cell>
          <cell r="D285">
            <v>186057</v>
          </cell>
        </row>
        <row r="286">
          <cell r="A286" t="str">
            <v>New Hampshire, 2014</v>
          </cell>
          <cell r="B286">
            <v>508</v>
          </cell>
          <cell r="C286">
            <v>1093</v>
          </cell>
          <cell r="D286">
            <v>178759</v>
          </cell>
        </row>
        <row r="287">
          <cell r="A287" t="str">
            <v>New Hampshire, 2015</v>
          </cell>
          <cell r="B287">
            <v>887</v>
          </cell>
          <cell r="C287">
            <v>1101</v>
          </cell>
          <cell r="D287">
            <v>199771</v>
          </cell>
        </row>
        <row r="288">
          <cell r="A288" t="str">
            <v>New Hampshire, 2016</v>
          </cell>
          <cell r="B288">
            <v>990</v>
          </cell>
          <cell r="C288">
            <v>990</v>
          </cell>
          <cell r="D288">
            <v>186841</v>
          </cell>
        </row>
        <row r="289">
          <cell r="A289" t="str">
            <v>New Hampshire, 2017</v>
          </cell>
          <cell r="B289">
            <v>1083</v>
          </cell>
          <cell r="C289">
            <v>879</v>
          </cell>
          <cell r="D289">
            <v>149644</v>
          </cell>
        </row>
        <row r="290">
          <cell r="A290" t="str">
            <v>New Hampshire, 2018</v>
          </cell>
          <cell r="B290">
            <v>1718</v>
          </cell>
          <cell r="C290">
            <v>745</v>
          </cell>
          <cell r="D290">
            <v>120893</v>
          </cell>
        </row>
        <row r="291">
          <cell r="A291" t="str">
            <v>New Hampshire, 2019</v>
          </cell>
          <cell r="B291">
            <v>1014</v>
          </cell>
          <cell r="C291">
            <v>493</v>
          </cell>
          <cell r="D291">
            <v>76745</v>
          </cell>
        </row>
        <row r="292">
          <cell r="A292" t="str">
            <v>New Jersey, 2010</v>
          </cell>
          <cell r="B292">
            <v>2342</v>
          </cell>
          <cell r="C292">
            <v>317</v>
          </cell>
          <cell r="D292">
            <v>86782</v>
          </cell>
        </row>
        <row r="293">
          <cell r="A293" t="str">
            <v>New Jersey, 2011</v>
          </cell>
          <cell r="B293">
            <v>6525</v>
          </cell>
          <cell r="C293">
            <v>1023</v>
          </cell>
          <cell r="D293">
            <v>257094</v>
          </cell>
        </row>
        <row r="294">
          <cell r="A294" t="str">
            <v>New Jersey, 2012</v>
          </cell>
          <cell r="B294">
            <v>2474</v>
          </cell>
          <cell r="C294">
            <v>868</v>
          </cell>
          <cell r="D294">
            <v>219330</v>
          </cell>
        </row>
        <row r="295">
          <cell r="A295" t="str">
            <v>New Jersey, 2013</v>
          </cell>
          <cell r="B295">
            <v>6805</v>
          </cell>
          <cell r="C295">
            <v>928</v>
          </cell>
          <cell r="D295">
            <v>306598</v>
          </cell>
        </row>
        <row r="296">
          <cell r="A296" t="str">
            <v>New Jersey, 2014</v>
          </cell>
          <cell r="B296">
            <v>10397</v>
          </cell>
          <cell r="C296">
            <v>1269</v>
          </cell>
          <cell r="D296">
            <v>452989</v>
          </cell>
        </row>
        <row r="297">
          <cell r="A297" t="str">
            <v>New Jersey, 2015</v>
          </cell>
          <cell r="B297">
            <v>6241</v>
          </cell>
          <cell r="C297">
            <v>1007</v>
          </cell>
          <cell r="D297">
            <v>335471</v>
          </cell>
        </row>
        <row r="298">
          <cell r="A298" t="str">
            <v>New Jersey, 2016</v>
          </cell>
          <cell r="B298">
            <v>9055</v>
          </cell>
          <cell r="C298">
            <v>829</v>
          </cell>
          <cell r="D298">
            <v>355474</v>
          </cell>
        </row>
        <row r="299">
          <cell r="A299" t="str">
            <v>New Jersey, 2017</v>
          </cell>
          <cell r="B299">
            <v>27155</v>
          </cell>
          <cell r="C299">
            <v>1683</v>
          </cell>
          <cell r="D299">
            <v>959695</v>
          </cell>
        </row>
        <row r="300">
          <cell r="A300" t="str">
            <v>New Jersey, 2018</v>
          </cell>
          <cell r="B300">
            <v>50241</v>
          </cell>
          <cell r="C300">
            <v>2116</v>
          </cell>
          <cell r="D300">
            <v>1458620</v>
          </cell>
        </row>
        <row r="301">
          <cell r="A301" t="str">
            <v>New Jersey, 2019</v>
          </cell>
          <cell r="B301">
            <v>36320</v>
          </cell>
          <cell r="C301">
            <v>1478</v>
          </cell>
          <cell r="D301">
            <v>1138566</v>
          </cell>
        </row>
        <row r="302">
          <cell r="A302" t="str">
            <v>New Mexico, 2010</v>
          </cell>
          <cell r="B302">
            <v>2523</v>
          </cell>
          <cell r="C302">
            <v>302</v>
          </cell>
          <cell r="D302">
            <v>97332</v>
          </cell>
        </row>
        <row r="303">
          <cell r="A303" t="str">
            <v>New Mexico, 2011</v>
          </cell>
          <cell r="B303">
            <v>9331</v>
          </cell>
          <cell r="C303">
            <v>1046</v>
          </cell>
          <cell r="D303">
            <v>360759</v>
          </cell>
        </row>
        <row r="304">
          <cell r="A304" t="str">
            <v>New Mexico, 2012</v>
          </cell>
          <cell r="B304">
            <v>7710</v>
          </cell>
          <cell r="C304">
            <v>1016</v>
          </cell>
          <cell r="D304">
            <v>347837</v>
          </cell>
        </row>
        <row r="305">
          <cell r="A305" t="str">
            <v>New Mexico, 2013</v>
          </cell>
          <cell r="B305">
            <v>9795</v>
          </cell>
          <cell r="C305">
            <v>1175</v>
          </cell>
          <cell r="D305">
            <v>428831</v>
          </cell>
        </row>
        <row r="306">
          <cell r="A306" t="str">
            <v>New Mexico, 2014</v>
          </cell>
          <cell r="B306">
            <v>12351</v>
          </cell>
          <cell r="C306">
            <v>1210</v>
          </cell>
          <cell r="D306">
            <v>502519</v>
          </cell>
        </row>
        <row r="307">
          <cell r="A307" t="str">
            <v>New Mexico, 2015</v>
          </cell>
          <cell r="B307">
            <v>9658</v>
          </cell>
          <cell r="C307">
            <v>1162</v>
          </cell>
          <cell r="D307">
            <v>519623</v>
          </cell>
        </row>
        <row r="308">
          <cell r="A308" t="str">
            <v>New Mexico, 2016</v>
          </cell>
          <cell r="B308">
            <v>10524</v>
          </cell>
          <cell r="C308">
            <v>1202</v>
          </cell>
          <cell r="D308">
            <v>509096</v>
          </cell>
        </row>
        <row r="309">
          <cell r="A309" t="str">
            <v>New Mexico, 2017</v>
          </cell>
          <cell r="B309">
            <v>11658</v>
          </cell>
          <cell r="C309">
            <v>1325</v>
          </cell>
          <cell r="D309">
            <v>576693</v>
          </cell>
        </row>
        <row r="310">
          <cell r="A310" t="str">
            <v>New Mexico, 2018</v>
          </cell>
          <cell r="B310">
            <v>23245</v>
          </cell>
          <cell r="C310">
            <v>1993</v>
          </cell>
          <cell r="D310">
            <v>869650</v>
          </cell>
        </row>
        <row r="311">
          <cell r="A311" t="str">
            <v>New Mexico, 2019</v>
          </cell>
          <cell r="B311">
            <v>17826</v>
          </cell>
          <cell r="C311">
            <v>1564</v>
          </cell>
          <cell r="D311">
            <v>656967</v>
          </cell>
        </row>
        <row r="312">
          <cell r="A312" t="str">
            <v>New York, 2010</v>
          </cell>
          <cell r="B312">
            <v>28980</v>
          </cell>
          <cell r="C312">
            <v>1844</v>
          </cell>
          <cell r="D312">
            <v>1346467</v>
          </cell>
        </row>
        <row r="313">
          <cell r="A313" t="str">
            <v>New York, 2011</v>
          </cell>
          <cell r="B313">
            <v>88815</v>
          </cell>
          <cell r="C313">
            <v>6616</v>
          </cell>
          <cell r="D313">
            <v>5263001</v>
          </cell>
        </row>
        <row r="314">
          <cell r="A314" t="str">
            <v>New York, 2012</v>
          </cell>
          <cell r="B314">
            <v>99851</v>
          </cell>
          <cell r="C314">
            <v>9966</v>
          </cell>
          <cell r="D314">
            <v>5657162</v>
          </cell>
        </row>
        <row r="315">
          <cell r="A315" t="str">
            <v>New York, 2013</v>
          </cell>
          <cell r="B315">
            <v>115439</v>
          </cell>
          <cell r="C315">
            <v>12358</v>
          </cell>
          <cell r="D315">
            <v>5483385</v>
          </cell>
        </row>
        <row r="316">
          <cell r="A316" t="str">
            <v>New York, 2014</v>
          </cell>
          <cell r="B316">
            <v>115875</v>
          </cell>
          <cell r="C316">
            <v>11393</v>
          </cell>
          <cell r="D316">
            <v>5836794</v>
          </cell>
        </row>
        <row r="317">
          <cell r="A317" t="str">
            <v>New York, 2015</v>
          </cell>
          <cell r="B317">
            <v>96814</v>
          </cell>
          <cell r="C317">
            <v>8132</v>
          </cell>
          <cell r="D317">
            <v>5590353</v>
          </cell>
        </row>
        <row r="318">
          <cell r="A318" t="str">
            <v>New York, 2016</v>
          </cell>
          <cell r="B318">
            <v>111593</v>
          </cell>
          <cell r="C318">
            <v>6964</v>
          </cell>
          <cell r="D318">
            <v>5630111</v>
          </cell>
        </row>
        <row r="319">
          <cell r="A319" t="str">
            <v>New York, 2017</v>
          </cell>
          <cell r="B319">
            <v>121146</v>
          </cell>
          <cell r="C319">
            <v>6697</v>
          </cell>
          <cell r="D319">
            <v>5730041</v>
          </cell>
        </row>
        <row r="320">
          <cell r="A320" t="str">
            <v>New York, 2018</v>
          </cell>
          <cell r="B320">
            <v>161083</v>
          </cell>
          <cell r="C320">
            <v>6978</v>
          </cell>
          <cell r="D320">
            <v>6365592</v>
          </cell>
        </row>
        <row r="321">
          <cell r="A321" t="str">
            <v>New York, 2019</v>
          </cell>
          <cell r="B321">
            <v>114536</v>
          </cell>
          <cell r="C321">
            <v>6429</v>
          </cell>
          <cell r="D321">
            <v>5354418</v>
          </cell>
        </row>
        <row r="322">
          <cell r="A322" t="str">
            <v>North Carolina, 2010</v>
          </cell>
          <cell r="B322">
            <v>1721</v>
          </cell>
          <cell r="C322">
            <v>957</v>
          </cell>
          <cell r="D322">
            <v>282461</v>
          </cell>
        </row>
        <row r="323">
          <cell r="A323" t="str">
            <v>North Carolina, 2011</v>
          </cell>
          <cell r="B323">
            <v>12489</v>
          </cell>
          <cell r="C323">
            <v>2521</v>
          </cell>
          <cell r="D323">
            <v>739530</v>
          </cell>
        </row>
        <row r="324">
          <cell r="A324" t="str">
            <v>North Carolina, 2012</v>
          </cell>
          <cell r="B324">
            <v>11174</v>
          </cell>
          <cell r="C324">
            <v>2563</v>
          </cell>
          <cell r="D324">
            <v>745825</v>
          </cell>
        </row>
        <row r="325">
          <cell r="A325" t="str">
            <v>North Carolina, 2013</v>
          </cell>
          <cell r="B325">
            <v>8427</v>
          </cell>
          <cell r="C325">
            <v>2111</v>
          </cell>
          <cell r="D325">
            <v>611489</v>
          </cell>
        </row>
        <row r="326">
          <cell r="A326" t="str">
            <v>North Carolina, 2014</v>
          </cell>
          <cell r="B326">
            <v>9804</v>
          </cell>
          <cell r="C326">
            <v>2034</v>
          </cell>
          <cell r="D326">
            <v>574499</v>
          </cell>
        </row>
        <row r="327">
          <cell r="A327" t="str">
            <v>North Carolina, 2015</v>
          </cell>
          <cell r="B327">
            <v>9335</v>
          </cell>
          <cell r="C327">
            <v>1935</v>
          </cell>
          <cell r="D327">
            <v>546361</v>
          </cell>
        </row>
        <row r="328">
          <cell r="A328" t="str">
            <v>North Carolina, 2016</v>
          </cell>
          <cell r="B328">
            <v>10417</v>
          </cell>
          <cell r="C328">
            <v>1892</v>
          </cell>
          <cell r="D328">
            <v>538196</v>
          </cell>
        </row>
        <row r="329">
          <cell r="A329" t="str">
            <v>North Carolina, 2017</v>
          </cell>
          <cell r="B329">
            <v>14125</v>
          </cell>
          <cell r="C329">
            <v>1911</v>
          </cell>
          <cell r="D329">
            <v>561380</v>
          </cell>
        </row>
        <row r="330">
          <cell r="A330" t="str">
            <v>North Carolina, 2018</v>
          </cell>
          <cell r="B330">
            <v>33252</v>
          </cell>
          <cell r="C330">
            <v>3339</v>
          </cell>
          <cell r="D330">
            <v>1691408</v>
          </cell>
        </row>
        <row r="331">
          <cell r="A331" t="str">
            <v>North Carolina, 2019</v>
          </cell>
          <cell r="B331">
            <v>72173</v>
          </cell>
          <cell r="C331">
            <v>5163</v>
          </cell>
          <cell r="D331">
            <v>3558482</v>
          </cell>
        </row>
        <row r="332">
          <cell r="A332" t="str">
            <v>North Dakota, 2010</v>
          </cell>
          <cell r="B332">
            <v>312</v>
          </cell>
          <cell r="C332">
            <v>216</v>
          </cell>
          <cell r="D332">
            <v>57497</v>
          </cell>
        </row>
        <row r="333">
          <cell r="A333" t="str">
            <v>North Dakota, 2011</v>
          </cell>
          <cell r="B333">
            <v>989</v>
          </cell>
          <cell r="C333">
            <v>581</v>
          </cell>
          <cell r="D333">
            <v>140823</v>
          </cell>
        </row>
        <row r="334">
          <cell r="A334" t="str">
            <v>North Dakota, 2012</v>
          </cell>
          <cell r="B334">
            <v>729</v>
          </cell>
          <cell r="C334">
            <v>456</v>
          </cell>
          <cell r="D334">
            <v>79746</v>
          </cell>
        </row>
        <row r="335">
          <cell r="A335" t="str">
            <v>North Dakota, 2013</v>
          </cell>
          <cell r="B335">
            <v>1844</v>
          </cell>
          <cell r="C335">
            <v>434</v>
          </cell>
          <cell r="D335">
            <v>64784</v>
          </cell>
        </row>
        <row r="336">
          <cell r="A336" t="str">
            <v>North Dakota, 2014</v>
          </cell>
          <cell r="B336">
            <v>677</v>
          </cell>
          <cell r="C336">
            <v>370</v>
          </cell>
          <cell r="D336">
            <v>65667</v>
          </cell>
        </row>
        <row r="337">
          <cell r="A337" t="str">
            <v>North Dakota, 2015</v>
          </cell>
          <cell r="B337">
            <v>879</v>
          </cell>
          <cell r="C337">
            <v>366</v>
          </cell>
          <cell r="D337">
            <v>68253</v>
          </cell>
        </row>
        <row r="338">
          <cell r="A338" t="str">
            <v>North Dakota, 2016</v>
          </cell>
          <cell r="B338">
            <v>271</v>
          </cell>
          <cell r="C338">
            <v>291</v>
          </cell>
          <cell r="D338">
            <v>44541</v>
          </cell>
        </row>
        <row r="339">
          <cell r="A339" t="str">
            <v>North Dakota, 2017</v>
          </cell>
          <cell r="B339">
            <v>1014</v>
          </cell>
          <cell r="C339">
            <v>292</v>
          </cell>
          <cell r="D339">
            <v>58566</v>
          </cell>
        </row>
        <row r="340">
          <cell r="A340" t="str">
            <v>North Dakota, 2018</v>
          </cell>
          <cell r="B340">
            <v>1039</v>
          </cell>
          <cell r="C340">
            <v>367</v>
          </cell>
          <cell r="D340">
            <v>81826</v>
          </cell>
        </row>
        <row r="341">
          <cell r="A341" t="str">
            <v>North Dakota, 2019</v>
          </cell>
          <cell r="B341">
            <v>2163</v>
          </cell>
          <cell r="C341">
            <v>402</v>
          </cell>
          <cell r="D341">
            <v>123087</v>
          </cell>
        </row>
        <row r="342">
          <cell r="A342" t="str">
            <v>Ohio, 2010</v>
          </cell>
          <cell r="B342">
            <v>938</v>
          </cell>
          <cell r="C342">
            <v>601</v>
          </cell>
          <cell r="D342">
            <v>195670</v>
          </cell>
        </row>
        <row r="343">
          <cell r="A343" t="str">
            <v>Ohio, 2011</v>
          </cell>
          <cell r="B343">
            <v>5664</v>
          </cell>
          <cell r="C343">
            <v>2197</v>
          </cell>
          <cell r="D343">
            <v>658352</v>
          </cell>
        </row>
        <row r="344">
          <cell r="A344" t="str">
            <v>Ohio, 2012</v>
          </cell>
          <cell r="B344">
            <v>5593</v>
          </cell>
          <cell r="C344">
            <v>1973</v>
          </cell>
          <cell r="D344">
            <v>613298</v>
          </cell>
        </row>
        <row r="345">
          <cell r="A345" t="str">
            <v>Ohio, 2013</v>
          </cell>
          <cell r="B345">
            <v>5792</v>
          </cell>
          <cell r="C345">
            <v>2007</v>
          </cell>
          <cell r="D345">
            <v>584169</v>
          </cell>
        </row>
        <row r="346">
          <cell r="A346" t="str">
            <v>Ohio, 2014</v>
          </cell>
          <cell r="B346">
            <v>6844</v>
          </cell>
          <cell r="C346">
            <v>2331</v>
          </cell>
          <cell r="D346">
            <v>679550</v>
          </cell>
        </row>
        <row r="347">
          <cell r="A347" t="str">
            <v>Ohio, 2015</v>
          </cell>
          <cell r="B347">
            <v>5522</v>
          </cell>
          <cell r="C347">
            <v>2373</v>
          </cell>
          <cell r="D347">
            <v>638283</v>
          </cell>
        </row>
        <row r="348">
          <cell r="A348" t="str">
            <v>Ohio, 2016</v>
          </cell>
          <cell r="B348">
            <v>7241</v>
          </cell>
          <cell r="C348">
            <v>3086</v>
          </cell>
          <cell r="D348">
            <v>783570</v>
          </cell>
        </row>
        <row r="349">
          <cell r="A349" t="str">
            <v>Ohio, 2017</v>
          </cell>
          <cell r="B349">
            <v>11188</v>
          </cell>
          <cell r="C349">
            <v>2718</v>
          </cell>
          <cell r="D349">
            <v>830354</v>
          </cell>
        </row>
        <row r="350">
          <cell r="A350" t="str">
            <v>Ohio, 2018</v>
          </cell>
          <cell r="B350">
            <v>11941</v>
          </cell>
          <cell r="C350">
            <v>2254</v>
          </cell>
          <cell r="D350">
            <v>753876</v>
          </cell>
        </row>
        <row r="351">
          <cell r="A351" t="str">
            <v>Ohio, 2019</v>
          </cell>
          <cell r="B351">
            <v>6318</v>
          </cell>
          <cell r="C351">
            <v>1294</v>
          </cell>
          <cell r="D351">
            <v>464701</v>
          </cell>
        </row>
        <row r="352">
          <cell r="A352" t="str">
            <v>Oklahoma, 2010</v>
          </cell>
          <cell r="B352">
            <v>911</v>
          </cell>
          <cell r="C352">
            <v>215</v>
          </cell>
          <cell r="D352">
            <v>37167</v>
          </cell>
        </row>
        <row r="353">
          <cell r="A353" t="str">
            <v>Oklahoma, 2011</v>
          </cell>
          <cell r="B353">
            <v>2932</v>
          </cell>
          <cell r="C353">
            <v>811</v>
          </cell>
          <cell r="D353">
            <v>116771</v>
          </cell>
        </row>
        <row r="354">
          <cell r="A354" t="str">
            <v>Oklahoma, 2012</v>
          </cell>
          <cell r="B354">
            <v>4171</v>
          </cell>
          <cell r="C354">
            <v>908</v>
          </cell>
          <cell r="D354">
            <v>171982</v>
          </cell>
        </row>
        <row r="355">
          <cell r="A355" t="str">
            <v>Oklahoma, 2013</v>
          </cell>
          <cell r="B355">
            <v>5160</v>
          </cell>
          <cell r="C355">
            <v>923</v>
          </cell>
          <cell r="D355">
            <v>168527</v>
          </cell>
        </row>
        <row r="356">
          <cell r="A356" t="str">
            <v>Oklahoma, 2014</v>
          </cell>
          <cell r="B356">
            <v>4906</v>
          </cell>
          <cell r="C356">
            <v>948</v>
          </cell>
          <cell r="D356">
            <v>168595</v>
          </cell>
        </row>
        <row r="357">
          <cell r="A357" t="str">
            <v>Oklahoma, 2015</v>
          </cell>
          <cell r="B357">
            <v>5043</v>
          </cell>
          <cell r="C357">
            <v>955</v>
          </cell>
          <cell r="D357">
            <v>157639</v>
          </cell>
        </row>
        <row r="358">
          <cell r="A358" t="str">
            <v>Oklahoma, 2016</v>
          </cell>
          <cell r="B358">
            <v>5336</v>
          </cell>
          <cell r="C358">
            <v>1047</v>
          </cell>
          <cell r="D358">
            <v>230257</v>
          </cell>
        </row>
        <row r="359">
          <cell r="A359" t="str">
            <v>Oklahoma, 2017</v>
          </cell>
          <cell r="B359">
            <v>11018</v>
          </cell>
          <cell r="C359">
            <v>1003</v>
          </cell>
          <cell r="D359">
            <v>278176</v>
          </cell>
        </row>
        <row r="360">
          <cell r="A360" t="str">
            <v>Oklahoma, 2018</v>
          </cell>
          <cell r="B360">
            <v>10639</v>
          </cell>
          <cell r="C360">
            <v>958</v>
          </cell>
          <cell r="D360">
            <v>298264</v>
          </cell>
        </row>
        <row r="361">
          <cell r="A361" t="str">
            <v>Oklahoma, 2019</v>
          </cell>
          <cell r="B361">
            <v>9091</v>
          </cell>
          <cell r="C361">
            <v>639</v>
          </cell>
          <cell r="D361">
            <v>240601</v>
          </cell>
        </row>
        <row r="362">
          <cell r="A362" t="str">
            <v>Oregon, 2010</v>
          </cell>
          <cell r="B362">
            <v>526</v>
          </cell>
          <cell r="C362">
            <v>258</v>
          </cell>
          <cell r="D362">
            <v>64278</v>
          </cell>
        </row>
        <row r="363">
          <cell r="A363" t="str">
            <v>Oregon, 2011</v>
          </cell>
          <cell r="B363">
            <v>1650</v>
          </cell>
          <cell r="C363">
            <v>757</v>
          </cell>
          <cell r="D363">
            <v>147143</v>
          </cell>
        </row>
        <row r="364">
          <cell r="A364" t="str">
            <v>Oregon, 2012</v>
          </cell>
          <cell r="B364">
            <v>1507</v>
          </cell>
          <cell r="C364">
            <v>735</v>
          </cell>
          <cell r="D364">
            <v>145627</v>
          </cell>
        </row>
        <row r="365">
          <cell r="A365" t="str">
            <v>Oregon, 2013</v>
          </cell>
          <cell r="B365">
            <v>1408</v>
          </cell>
          <cell r="C365">
            <v>620</v>
          </cell>
          <cell r="D365">
            <v>131782</v>
          </cell>
        </row>
        <row r="366">
          <cell r="A366" t="str">
            <v>Oregon, 2014</v>
          </cell>
          <cell r="B366">
            <v>1211</v>
          </cell>
          <cell r="C366">
            <v>651</v>
          </cell>
          <cell r="D366">
            <v>139357</v>
          </cell>
        </row>
        <row r="367">
          <cell r="A367" t="str">
            <v>Oregon, 2015</v>
          </cell>
          <cell r="B367">
            <v>1277</v>
          </cell>
          <cell r="C367">
            <v>561</v>
          </cell>
          <cell r="D367">
            <v>149648</v>
          </cell>
        </row>
        <row r="368">
          <cell r="A368" t="str">
            <v>Oregon, 2016</v>
          </cell>
          <cell r="B368">
            <v>2545</v>
          </cell>
          <cell r="C368">
            <v>634</v>
          </cell>
          <cell r="D368">
            <v>185035</v>
          </cell>
        </row>
        <row r="369">
          <cell r="A369" t="str">
            <v>Oregon, 2017</v>
          </cell>
          <cell r="B369">
            <v>10867</v>
          </cell>
          <cell r="C369">
            <v>1505</v>
          </cell>
          <cell r="D369">
            <v>619880</v>
          </cell>
        </row>
        <row r="370">
          <cell r="A370" t="str">
            <v>Oregon, 2018</v>
          </cell>
          <cell r="B370">
            <v>28906</v>
          </cell>
          <cell r="C370">
            <v>3887</v>
          </cell>
          <cell r="D370">
            <v>1830114</v>
          </cell>
        </row>
        <row r="371">
          <cell r="A371" t="str">
            <v>Oregon, 2019</v>
          </cell>
          <cell r="B371">
            <v>20565</v>
          </cell>
          <cell r="C371">
            <v>2612</v>
          </cell>
          <cell r="D371">
            <v>1253506</v>
          </cell>
        </row>
        <row r="372">
          <cell r="A372" t="str">
            <v>Pennsylvania, 2010</v>
          </cell>
          <cell r="B372">
            <v>2325</v>
          </cell>
          <cell r="C372">
            <v>808</v>
          </cell>
          <cell r="D372">
            <v>208162</v>
          </cell>
        </row>
        <row r="373">
          <cell r="A373" t="str">
            <v>Pennsylvania, 2011</v>
          </cell>
          <cell r="B373">
            <v>11309</v>
          </cell>
          <cell r="C373">
            <v>2548</v>
          </cell>
          <cell r="D373">
            <v>761885</v>
          </cell>
        </row>
        <row r="374">
          <cell r="A374" t="str">
            <v>Pennsylvania, 2012</v>
          </cell>
          <cell r="B374">
            <v>9406</v>
          </cell>
          <cell r="C374">
            <v>2581</v>
          </cell>
          <cell r="D374">
            <v>744139</v>
          </cell>
        </row>
        <row r="375">
          <cell r="A375" t="str">
            <v>Pennsylvania, 2013</v>
          </cell>
          <cell r="B375">
            <v>10423</v>
          </cell>
          <cell r="C375">
            <v>2419</v>
          </cell>
          <cell r="D375">
            <v>685248</v>
          </cell>
        </row>
        <row r="376">
          <cell r="A376" t="str">
            <v>Pennsylvania, 2014</v>
          </cell>
          <cell r="B376">
            <v>10742</v>
          </cell>
          <cell r="C376">
            <v>2068</v>
          </cell>
          <cell r="D376">
            <v>637705</v>
          </cell>
        </row>
        <row r="377">
          <cell r="A377" t="str">
            <v>Pennsylvania, 2015</v>
          </cell>
          <cell r="B377">
            <v>12296</v>
          </cell>
          <cell r="C377">
            <v>2458</v>
          </cell>
          <cell r="D377">
            <v>655914</v>
          </cell>
        </row>
        <row r="378">
          <cell r="A378" t="str">
            <v>Pennsylvania, 2016</v>
          </cell>
          <cell r="B378">
            <v>11045</v>
          </cell>
          <cell r="C378">
            <v>2331</v>
          </cell>
          <cell r="D378">
            <v>652384</v>
          </cell>
        </row>
        <row r="379">
          <cell r="A379" t="str">
            <v>Pennsylvania, 2017</v>
          </cell>
          <cell r="B379">
            <v>18310</v>
          </cell>
          <cell r="C379">
            <v>3867</v>
          </cell>
          <cell r="D379">
            <v>1237533</v>
          </cell>
        </row>
        <row r="380">
          <cell r="A380" t="str">
            <v>Pennsylvania, 2018</v>
          </cell>
          <cell r="B380">
            <v>52731</v>
          </cell>
          <cell r="C380">
            <v>7121</v>
          </cell>
          <cell r="D380">
            <v>2844726</v>
          </cell>
        </row>
        <row r="381">
          <cell r="A381" t="str">
            <v>Pennsylvania, 2019</v>
          </cell>
          <cell r="B381">
            <v>29913</v>
          </cell>
          <cell r="C381">
            <v>4299</v>
          </cell>
          <cell r="D381">
            <v>1706611</v>
          </cell>
        </row>
        <row r="382">
          <cell r="A382" t="str">
            <v>Rhode Island, 2010</v>
          </cell>
          <cell r="B382">
            <v>409</v>
          </cell>
          <cell r="C382">
            <v>273</v>
          </cell>
          <cell r="D382">
            <v>77791</v>
          </cell>
        </row>
        <row r="383">
          <cell r="A383" t="str">
            <v>Rhode Island, 2011</v>
          </cell>
          <cell r="B383">
            <v>1803</v>
          </cell>
          <cell r="C383">
            <v>969</v>
          </cell>
          <cell r="D383">
            <v>276782</v>
          </cell>
        </row>
        <row r="384">
          <cell r="A384" t="str">
            <v>Rhode Island, 2012</v>
          </cell>
          <cell r="B384">
            <v>1067</v>
          </cell>
          <cell r="C384">
            <v>995</v>
          </cell>
          <cell r="D384">
            <v>285552</v>
          </cell>
        </row>
        <row r="385">
          <cell r="A385" t="str">
            <v>Rhode Island, 2013</v>
          </cell>
          <cell r="B385">
            <v>1297</v>
          </cell>
          <cell r="C385">
            <v>1000</v>
          </cell>
          <cell r="D385">
            <v>278558</v>
          </cell>
        </row>
        <row r="386">
          <cell r="A386" t="str">
            <v>Rhode Island, 2014</v>
          </cell>
          <cell r="B386">
            <v>1442</v>
          </cell>
          <cell r="C386">
            <v>1010</v>
          </cell>
          <cell r="D386">
            <v>282006</v>
          </cell>
        </row>
        <row r="387">
          <cell r="A387" t="str">
            <v>Rhode Island, 2015</v>
          </cell>
          <cell r="B387">
            <v>1824</v>
          </cell>
          <cell r="C387">
            <v>982</v>
          </cell>
          <cell r="D387">
            <v>278835</v>
          </cell>
        </row>
        <row r="388">
          <cell r="A388" t="str">
            <v>Rhode Island, 2016</v>
          </cell>
          <cell r="B388">
            <v>1512</v>
          </cell>
          <cell r="C388">
            <v>852</v>
          </cell>
          <cell r="D388">
            <v>235246</v>
          </cell>
        </row>
        <row r="389">
          <cell r="A389" t="str">
            <v>Rhode Island, 2017</v>
          </cell>
          <cell r="B389">
            <v>2394</v>
          </cell>
          <cell r="C389">
            <v>915</v>
          </cell>
          <cell r="D389">
            <v>212749</v>
          </cell>
        </row>
        <row r="390">
          <cell r="A390" t="str">
            <v>Rhode Island, 2018</v>
          </cell>
          <cell r="B390">
            <v>3784</v>
          </cell>
          <cell r="C390">
            <v>1180</v>
          </cell>
          <cell r="D390">
            <v>253726</v>
          </cell>
        </row>
        <row r="391">
          <cell r="A391" t="str">
            <v>Rhode Island, 2019</v>
          </cell>
          <cell r="B391">
            <v>3720</v>
          </cell>
          <cell r="C391">
            <v>788</v>
          </cell>
          <cell r="D391">
            <v>162116</v>
          </cell>
        </row>
        <row r="392">
          <cell r="A392" t="str">
            <v>South Carolina, 2010</v>
          </cell>
          <cell r="B392">
            <v>461</v>
          </cell>
          <cell r="C392">
            <v>276</v>
          </cell>
          <cell r="D392">
            <v>81290</v>
          </cell>
        </row>
        <row r="393">
          <cell r="A393" t="str">
            <v>South Carolina, 2011</v>
          </cell>
          <cell r="B393">
            <v>4194</v>
          </cell>
          <cell r="C393">
            <v>887</v>
          </cell>
          <cell r="D393">
            <v>321694</v>
          </cell>
        </row>
        <row r="394">
          <cell r="A394" t="str">
            <v>South Carolina, 2012</v>
          </cell>
          <cell r="B394">
            <v>2184</v>
          </cell>
          <cell r="C394">
            <v>823</v>
          </cell>
          <cell r="D394">
            <v>300266</v>
          </cell>
        </row>
        <row r="395">
          <cell r="A395" t="str">
            <v>South Carolina, 2013</v>
          </cell>
          <cell r="B395">
            <v>2199</v>
          </cell>
          <cell r="C395">
            <v>739</v>
          </cell>
          <cell r="D395">
            <v>303813</v>
          </cell>
        </row>
        <row r="396">
          <cell r="A396" t="str">
            <v>South Carolina, 2014</v>
          </cell>
          <cell r="B396">
            <v>2099</v>
          </cell>
          <cell r="C396">
            <v>675</v>
          </cell>
          <cell r="D396">
            <v>270600</v>
          </cell>
        </row>
        <row r="397">
          <cell r="A397" t="str">
            <v>South Carolina, 2015</v>
          </cell>
          <cell r="B397">
            <v>1865</v>
          </cell>
          <cell r="C397">
            <v>540</v>
          </cell>
          <cell r="D397">
            <v>192113</v>
          </cell>
        </row>
        <row r="398">
          <cell r="A398" t="str">
            <v>South Carolina, 2016</v>
          </cell>
          <cell r="B398">
            <v>2613</v>
          </cell>
          <cell r="C398">
            <v>549</v>
          </cell>
          <cell r="D398">
            <v>200296</v>
          </cell>
        </row>
        <row r="399">
          <cell r="A399" t="str">
            <v>South Carolina, 2017</v>
          </cell>
          <cell r="B399">
            <v>9391</v>
          </cell>
          <cell r="C399">
            <v>642</v>
          </cell>
          <cell r="D399">
            <v>275822</v>
          </cell>
        </row>
        <row r="400">
          <cell r="A400" t="str">
            <v>South Carolina, 2018</v>
          </cell>
          <cell r="B400">
            <v>12776</v>
          </cell>
          <cell r="C400">
            <v>780</v>
          </cell>
          <cell r="D400">
            <v>374000</v>
          </cell>
        </row>
        <row r="401">
          <cell r="A401" t="str">
            <v>South Carolina, 2019</v>
          </cell>
          <cell r="B401">
            <v>15132</v>
          </cell>
          <cell r="C401">
            <v>831</v>
          </cell>
          <cell r="D401">
            <v>469402</v>
          </cell>
        </row>
        <row r="402">
          <cell r="A402" t="str">
            <v>South Dakota, 2010</v>
          </cell>
          <cell r="B402">
            <v>685</v>
          </cell>
          <cell r="C402">
            <v>242</v>
          </cell>
          <cell r="D402">
            <v>68416</v>
          </cell>
        </row>
        <row r="403">
          <cell r="A403" t="str">
            <v>South Dakota, 2011</v>
          </cell>
          <cell r="B403">
            <v>3523</v>
          </cell>
          <cell r="C403">
            <v>918</v>
          </cell>
          <cell r="D403">
            <v>262826</v>
          </cell>
        </row>
        <row r="404">
          <cell r="A404" t="str">
            <v>South Dakota, 2012</v>
          </cell>
          <cell r="B404">
            <v>2379</v>
          </cell>
          <cell r="C404">
            <v>725</v>
          </cell>
          <cell r="D404">
            <v>183539</v>
          </cell>
        </row>
        <row r="405">
          <cell r="A405" t="str">
            <v>South Dakota, 2013</v>
          </cell>
          <cell r="B405">
            <v>2370</v>
          </cell>
          <cell r="C405">
            <v>829</v>
          </cell>
          <cell r="D405">
            <v>195376</v>
          </cell>
        </row>
        <row r="406">
          <cell r="A406" t="str">
            <v>South Dakota, 2014</v>
          </cell>
          <cell r="B406">
            <v>3203</v>
          </cell>
          <cell r="C406">
            <v>1233</v>
          </cell>
          <cell r="D406">
            <v>281756</v>
          </cell>
        </row>
        <row r="407">
          <cell r="A407" t="str">
            <v>South Dakota, 2015</v>
          </cell>
          <cell r="B407">
            <v>3936</v>
          </cell>
          <cell r="C407">
            <v>1261</v>
          </cell>
          <cell r="D407">
            <v>320935</v>
          </cell>
        </row>
        <row r="408">
          <cell r="A408" t="str">
            <v>South Dakota, 2016</v>
          </cell>
          <cell r="B408">
            <v>5101</v>
          </cell>
          <cell r="C408">
            <v>1550</v>
          </cell>
          <cell r="D408">
            <v>370339</v>
          </cell>
        </row>
        <row r="409">
          <cell r="A409" t="str">
            <v>South Dakota, 2017</v>
          </cell>
          <cell r="B409">
            <v>7611</v>
          </cell>
          <cell r="C409">
            <v>1537</v>
          </cell>
          <cell r="D409">
            <v>401341</v>
          </cell>
        </row>
        <row r="410">
          <cell r="A410" t="str">
            <v>South Dakota, 2018</v>
          </cell>
          <cell r="B410">
            <v>8744</v>
          </cell>
          <cell r="C410">
            <v>1418</v>
          </cell>
          <cell r="D410">
            <v>504734</v>
          </cell>
        </row>
        <row r="411">
          <cell r="A411" t="str">
            <v>South Dakota, 2019</v>
          </cell>
          <cell r="B411">
            <v>6244</v>
          </cell>
          <cell r="C411">
            <v>1017</v>
          </cell>
          <cell r="D411">
            <v>537518</v>
          </cell>
        </row>
        <row r="412">
          <cell r="A412" t="str">
            <v>Tennessee, 2010</v>
          </cell>
          <cell r="B412">
            <v>1176</v>
          </cell>
          <cell r="C412">
            <v>666</v>
          </cell>
          <cell r="D412">
            <v>139874</v>
          </cell>
        </row>
        <row r="413">
          <cell r="A413" t="str">
            <v>Tennessee, 2011</v>
          </cell>
          <cell r="B413">
            <v>6492</v>
          </cell>
          <cell r="C413">
            <v>2616</v>
          </cell>
          <cell r="D413">
            <v>519259</v>
          </cell>
        </row>
        <row r="414">
          <cell r="A414" t="str">
            <v>Tennessee, 2012</v>
          </cell>
          <cell r="B414">
            <v>6992</v>
          </cell>
          <cell r="C414">
            <v>2747</v>
          </cell>
          <cell r="D414">
            <v>549660</v>
          </cell>
        </row>
        <row r="415">
          <cell r="A415" t="str">
            <v>Tennessee, 2013</v>
          </cell>
          <cell r="B415">
            <v>5518</v>
          </cell>
          <cell r="C415">
            <v>2656</v>
          </cell>
          <cell r="D415">
            <v>500934</v>
          </cell>
        </row>
        <row r="416">
          <cell r="A416" t="str">
            <v>Tennessee, 2014</v>
          </cell>
          <cell r="B416">
            <v>6180</v>
          </cell>
          <cell r="C416">
            <v>2663</v>
          </cell>
          <cell r="D416">
            <v>479188</v>
          </cell>
        </row>
        <row r="417">
          <cell r="A417" t="str">
            <v>Tennessee, 2015</v>
          </cell>
          <cell r="B417">
            <v>4748</v>
          </cell>
          <cell r="C417">
            <v>2720</v>
          </cell>
          <cell r="D417">
            <v>445923</v>
          </cell>
        </row>
        <row r="418">
          <cell r="A418" t="str">
            <v>Tennessee, 2016</v>
          </cell>
          <cell r="B418">
            <v>8819</v>
          </cell>
          <cell r="C418">
            <v>2706</v>
          </cell>
          <cell r="D418">
            <v>449560</v>
          </cell>
        </row>
        <row r="419">
          <cell r="A419" t="str">
            <v>Tennessee, 2017</v>
          </cell>
          <cell r="B419">
            <v>11084</v>
          </cell>
          <cell r="C419">
            <v>2583</v>
          </cell>
          <cell r="D419">
            <v>443455</v>
          </cell>
        </row>
        <row r="420">
          <cell r="A420" t="str">
            <v>Tennessee, 2018</v>
          </cell>
          <cell r="B420">
            <v>6553</v>
          </cell>
          <cell r="C420">
            <v>2571</v>
          </cell>
          <cell r="D420">
            <v>357862</v>
          </cell>
        </row>
        <row r="421">
          <cell r="A421" t="str">
            <v>Tennessee, 2019</v>
          </cell>
          <cell r="B421">
            <v>4492</v>
          </cell>
          <cell r="C421">
            <v>1754</v>
          </cell>
          <cell r="D421">
            <v>224641</v>
          </cell>
        </row>
        <row r="422">
          <cell r="A422" t="str">
            <v>Texas, 2010</v>
          </cell>
          <cell r="B422">
            <v>15430</v>
          </cell>
          <cell r="C422">
            <v>1206</v>
          </cell>
          <cell r="D422">
            <v>614743</v>
          </cell>
        </row>
        <row r="423">
          <cell r="A423" t="str">
            <v>Texas, 2011</v>
          </cell>
          <cell r="B423">
            <v>54473</v>
          </cell>
          <cell r="C423">
            <v>3423</v>
          </cell>
          <cell r="D423">
            <v>2076319</v>
          </cell>
        </row>
        <row r="424">
          <cell r="A424" t="str">
            <v>Texas, 2012</v>
          </cell>
          <cell r="B424">
            <v>51995</v>
          </cell>
          <cell r="C424">
            <v>3001</v>
          </cell>
          <cell r="D424">
            <v>1897547</v>
          </cell>
        </row>
        <row r="425">
          <cell r="A425" t="str">
            <v>Texas, 2013</v>
          </cell>
          <cell r="B425">
            <v>69023</v>
          </cell>
          <cell r="C425">
            <v>3799</v>
          </cell>
          <cell r="D425">
            <v>1917880</v>
          </cell>
        </row>
        <row r="426">
          <cell r="A426" t="str">
            <v>Texas, 2014</v>
          </cell>
          <cell r="B426">
            <v>64361</v>
          </cell>
          <cell r="C426">
            <v>5298</v>
          </cell>
          <cell r="D426">
            <v>1888465</v>
          </cell>
        </row>
        <row r="427">
          <cell r="A427" t="str">
            <v>Texas, 2015</v>
          </cell>
          <cell r="B427">
            <v>56545</v>
          </cell>
          <cell r="C427">
            <v>5111</v>
          </cell>
          <cell r="D427">
            <v>1708123</v>
          </cell>
        </row>
        <row r="428">
          <cell r="A428" t="str">
            <v>Texas, 2016</v>
          </cell>
          <cell r="B428">
            <v>36149</v>
          </cell>
          <cell r="C428">
            <v>4572</v>
          </cell>
          <cell r="D428">
            <v>1169619</v>
          </cell>
        </row>
        <row r="429">
          <cell r="A429" t="str">
            <v>Texas, 2017</v>
          </cell>
          <cell r="B429">
            <v>55208</v>
          </cell>
          <cell r="C429">
            <v>5104</v>
          </cell>
          <cell r="D429">
            <v>1287046</v>
          </cell>
        </row>
        <row r="430">
          <cell r="A430" t="str">
            <v>Texas, 2018</v>
          </cell>
          <cell r="B430">
            <v>59453</v>
          </cell>
          <cell r="C430">
            <v>5144</v>
          </cell>
          <cell r="D430">
            <v>1277306</v>
          </cell>
        </row>
        <row r="431">
          <cell r="A431" t="str">
            <v>Texas, 2019</v>
          </cell>
          <cell r="B431">
            <v>40702</v>
          </cell>
          <cell r="C431">
            <v>3541</v>
          </cell>
          <cell r="D431">
            <v>873972</v>
          </cell>
        </row>
        <row r="432">
          <cell r="A432" t="str">
            <v>Utah, 2010</v>
          </cell>
          <cell r="B432">
            <v>656</v>
          </cell>
          <cell r="C432">
            <v>235</v>
          </cell>
          <cell r="D432">
            <v>82429</v>
          </cell>
        </row>
        <row r="433">
          <cell r="A433" t="str">
            <v>Utah, 2011</v>
          </cell>
          <cell r="B433">
            <v>6521</v>
          </cell>
          <cell r="C433">
            <v>1212</v>
          </cell>
          <cell r="D433">
            <v>472266</v>
          </cell>
        </row>
        <row r="434">
          <cell r="A434" t="str">
            <v>Utah, 2012</v>
          </cell>
          <cell r="B434">
            <v>19173</v>
          </cell>
          <cell r="C434">
            <v>2245</v>
          </cell>
          <cell r="D434">
            <v>898972</v>
          </cell>
        </row>
        <row r="435">
          <cell r="A435" t="str">
            <v>Utah, 2013</v>
          </cell>
          <cell r="B435">
            <v>21452</v>
          </cell>
          <cell r="C435">
            <v>2165</v>
          </cell>
          <cell r="D435">
            <v>993055</v>
          </cell>
        </row>
        <row r="436">
          <cell r="A436" t="str">
            <v>Utah, 2014</v>
          </cell>
          <cell r="B436">
            <v>17783</v>
          </cell>
          <cell r="C436">
            <v>2107</v>
          </cell>
          <cell r="D436">
            <v>872739</v>
          </cell>
        </row>
        <row r="437">
          <cell r="A437" t="str">
            <v>Utah, 2015</v>
          </cell>
          <cell r="B437">
            <v>16099</v>
          </cell>
          <cell r="C437">
            <v>2176</v>
          </cell>
          <cell r="D437">
            <v>960076</v>
          </cell>
        </row>
        <row r="438">
          <cell r="A438" t="str">
            <v>Utah, 2016</v>
          </cell>
          <cell r="B438">
            <v>17225</v>
          </cell>
          <cell r="C438">
            <v>2042</v>
          </cell>
          <cell r="D438">
            <v>1070513</v>
          </cell>
        </row>
        <row r="439">
          <cell r="A439" t="str">
            <v>Utah, 2017</v>
          </cell>
          <cell r="B439">
            <v>5242</v>
          </cell>
          <cell r="C439">
            <v>1638</v>
          </cell>
          <cell r="D439">
            <v>837551</v>
          </cell>
        </row>
        <row r="440">
          <cell r="A440" t="str">
            <v>Utah, 2018</v>
          </cell>
          <cell r="B440">
            <v>17840</v>
          </cell>
          <cell r="C440">
            <v>2365</v>
          </cell>
          <cell r="D440">
            <v>1606063</v>
          </cell>
        </row>
        <row r="441">
          <cell r="A441" t="str">
            <v>Utah, 2019</v>
          </cell>
          <cell r="B441">
            <v>20598</v>
          </cell>
          <cell r="C441">
            <v>1812</v>
          </cell>
          <cell r="D441">
            <v>653932</v>
          </cell>
        </row>
        <row r="442">
          <cell r="A442" t="str">
            <v>Vermont, 2010</v>
          </cell>
          <cell r="B442">
            <v>597</v>
          </cell>
          <cell r="C442">
            <v>153</v>
          </cell>
          <cell r="D442">
            <v>40596</v>
          </cell>
        </row>
        <row r="443">
          <cell r="A443" t="str">
            <v>Vermont, 2011</v>
          </cell>
          <cell r="B443">
            <v>2478</v>
          </cell>
          <cell r="C443">
            <v>523</v>
          </cell>
          <cell r="D443">
            <v>143677</v>
          </cell>
        </row>
        <row r="444">
          <cell r="A444" t="str">
            <v>Vermont, 2012</v>
          </cell>
          <cell r="B444">
            <v>2359</v>
          </cell>
          <cell r="C444">
            <v>462</v>
          </cell>
          <cell r="D444">
            <v>123398</v>
          </cell>
        </row>
        <row r="445">
          <cell r="A445" t="str">
            <v>Vermont, 2013</v>
          </cell>
          <cell r="B445">
            <v>3486</v>
          </cell>
          <cell r="C445">
            <v>472</v>
          </cell>
          <cell r="D445">
            <v>128220</v>
          </cell>
        </row>
        <row r="446">
          <cell r="A446" t="str">
            <v>Vermont, 2014</v>
          </cell>
          <cell r="B446">
            <v>2879</v>
          </cell>
          <cell r="C446">
            <v>476</v>
          </cell>
          <cell r="D446">
            <v>122675</v>
          </cell>
        </row>
        <row r="447">
          <cell r="A447" t="str">
            <v>Vermont, 2015</v>
          </cell>
          <cell r="B447">
            <v>2571</v>
          </cell>
          <cell r="C447">
            <v>428</v>
          </cell>
          <cell r="D447">
            <v>116197</v>
          </cell>
        </row>
        <row r="448">
          <cell r="A448" t="str">
            <v>Vermont, 2016</v>
          </cell>
          <cell r="B448">
            <v>1421</v>
          </cell>
          <cell r="C448">
            <v>438</v>
          </cell>
          <cell r="D448">
            <v>114610</v>
          </cell>
        </row>
        <row r="449">
          <cell r="A449" t="str">
            <v>Vermont, 2017</v>
          </cell>
          <cell r="B449">
            <v>1170</v>
          </cell>
          <cell r="C449">
            <v>410</v>
          </cell>
          <cell r="D449">
            <v>105183</v>
          </cell>
        </row>
        <row r="450">
          <cell r="A450" t="str">
            <v>Vermont, 2018</v>
          </cell>
          <cell r="B450">
            <v>2719</v>
          </cell>
          <cell r="C450">
            <v>458</v>
          </cell>
          <cell r="D450">
            <v>129626</v>
          </cell>
        </row>
        <row r="451">
          <cell r="A451" t="str">
            <v>Vermont, 2019</v>
          </cell>
          <cell r="B451">
            <v>3871</v>
          </cell>
          <cell r="C451">
            <v>474</v>
          </cell>
          <cell r="D451">
            <v>186955</v>
          </cell>
        </row>
        <row r="452">
          <cell r="A452" t="str">
            <v>Virginia, 2010</v>
          </cell>
          <cell r="B452">
            <v>12060</v>
          </cell>
          <cell r="C452">
            <v>1106</v>
          </cell>
          <cell r="D452">
            <v>772406</v>
          </cell>
        </row>
        <row r="453">
          <cell r="A453" t="str">
            <v>Virginia, 2011</v>
          </cell>
          <cell r="B453">
            <v>60107</v>
          </cell>
          <cell r="C453">
            <v>4530</v>
          </cell>
          <cell r="D453">
            <v>3319806</v>
          </cell>
        </row>
        <row r="454">
          <cell r="A454" t="str">
            <v>Virginia, 2012</v>
          </cell>
          <cell r="B454">
            <v>57361</v>
          </cell>
          <cell r="C454">
            <v>4756</v>
          </cell>
          <cell r="D454">
            <v>3592660</v>
          </cell>
        </row>
        <row r="455">
          <cell r="A455" t="str">
            <v>Virginia, 2013</v>
          </cell>
          <cell r="B455">
            <v>69716</v>
          </cell>
          <cell r="C455">
            <v>4746</v>
          </cell>
          <cell r="D455">
            <v>3264788</v>
          </cell>
        </row>
        <row r="456">
          <cell r="A456" t="str">
            <v>Virginia, 2014</v>
          </cell>
          <cell r="B456">
            <v>89794</v>
          </cell>
          <cell r="C456">
            <v>5714</v>
          </cell>
          <cell r="D456">
            <v>3807165</v>
          </cell>
        </row>
        <row r="457">
          <cell r="A457" t="str">
            <v>Virginia, 2015</v>
          </cell>
          <cell r="B457">
            <v>82616</v>
          </cell>
          <cell r="C457">
            <v>6263</v>
          </cell>
          <cell r="D457">
            <v>4490712</v>
          </cell>
        </row>
        <row r="458">
          <cell r="A458" t="str">
            <v>Virginia, 2016</v>
          </cell>
          <cell r="B458">
            <v>91130</v>
          </cell>
          <cell r="C458">
            <v>6901</v>
          </cell>
          <cell r="D458">
            <v>4554798</v>
          </cell>
        </row>
        <row r="459">
          <cell r="A459" t="str">
            <v>Virginia, 2017</v>
          </cell>
          <cell r="B459">
            <v>98385</v>
          </cell>
          <cell r="C459">
            <v>6574</v>
          </cell>
          <cell r="D459">
            <v>4485512</v>
          </cell>
        </row>
        <row r="460">
          <cell r="A460" t="str">
            <v>Virginia, 2018</v>
          </cell>
          <cell r="B460">
            <v>130667</v>
          </cell>
          <cell r="C460">
            <v>6318</v>
          </cell>
          <cell r="D460">
            <v>4468491</v>
          </cell>
        </row>
        <row r="461">
          <cell r="A461" t="str">
            <v>Virginia, 2019</v>
          </cell>
          <cell r="B461">
            <v>91967</v>
          </cell>
          <cell r="C461">
            <v>4525</v>
          </cell>
          <cell r="D461">
            <v>3095046</v>
          </cell>
        </row>
        <row r="462">
          <cell r="A462" t="str">
            <v>Washington, 2010</v>
          </cell>
          <cell r="B462">
            <v>355</v>
          </cell>
          <cell r="C462">
            <v>208</v>
          </cell>
          <cell r="D462">
            <v>35787</v>
          </cell>
        </row>
        <row r="463">
          <cell r="A463" t="str">
            <v>Washington, 2011</v>
          </cell>
          <cell r="B463">
            <v>1534</v>
          </cell>
          <cell r="C463">
            <v>607</v>
          </cell>
          <cell r="D463">
            <v>159639</v>
          </cell>
        </row>
        <row r="464">
          <cell r="A464" t="str">
            <v>Washington, 2012</v>
          </cell>
          <cell r="B464">
            <v>2843</v>
          </cell>
          <cell r="C464">
            <v>760</v>
          </cell>
          <cell r="D464">
            <v>312302</v>
          </cell>
        </row>
        <row r="465">
          <cell r="A465" t="str">
            <v>Washington, 2013</v>
          </cell>
          <cell r="B465">
            <v>2465</v>
          </cell>
          <cell r="C465">
            <v>732</v>
          </cell>
          <cell r="D465">
            <v>297989</v>
          </cell>
        </row>
        <row r="466">
          <cell r="A466" t="str">
            <v>Washington, 2014</v>
          </cell>
          <cell r="B466">
            <v>1825</v>
          </cell>
          <cell r="C466">
            <v>874</v>
          </cell>
          <cell r="D466">
            <v>194913</v>
          </cell>
        </row>
        <row r="467">
          <cell r="A467" t="str">
            <v>Washington, 2015</v>
          </cell>
          <cell r="B467">
            <v>1844</v>
          </cell>
          <cell r="C467">
            <v>1876</v>
          </cell>
          <cell r="D467">
            <v>199582</v>
          </cell>
        </row>
        <row r="468">
          <cell r="A468" t="str">
            <v>Washington, 2016</v>
          </cell>
          <cell r="B468">
            <v>1683</v>
          </cell>
          <cell r="C468">
            <v>1833</v>
          </cell>
          <cell r="D468">
            <v>202923</v>
          </cell>
        </row>
        <row r="469">
          <cell r="A469" t="str">
            <v>Washington, 2017</v>
          </cell>
          <cell r="B469">
            <v>1866</v>
          </cell>
          <cell r="C469">
            <v>2112</v>
          </cell>
          <cell r="D469">
            <v>247910</v>
          </cell>
        </row>
        <row r="470">
          <cell r="A470" t="str">
            <v>Washington, 2018</v>
          </cell>
          <cell r="B470">
            <v>3478</v>
          </cell>
          <cell r="C470">
            <v>1969</v>
          </cell>
          <cell r="D470">
            <v>280290</v>
          </cell>
        </row>
        <row r="471">
          <cell r="A471" t="str">
            <v>Washington, 2019</v>
          </cell>
          <cell r="B471">
            <v>2252</v>
          </cell>
          <cell r="C471">
            <v>763</v>
          </cell>
          <cell r="D471">
            <v>165010</v>
          </cell>
        </row>
        <row r="472">
          <cell r="A472" t="str">
            <v>West Virginia, 2010</v>
          </cell>
          <cell r="B472">
            <v>2002</v>
          </cell>
          <cell r="C472">
            <v>438</v>
          </cell>
          <cell r="D472">
            <v>121937</v>
          </cell>
        </row>
        <row r="473">
          <cell r="A473" t="str">
            <v>West Virginia, 2011</v>
          </cell>
          <cell r="B473">
            <v>6958</v>
          </cell>
          <cell r="C473">
            <v>1778</v>
          </cell>
          <cell r="D473">
            <v>533256</v>
          </cell>
        </row>
        <row r="474">
          <cell r="A474" t="str">
            <v>West Virginia, 2012</v>
          </cell>
          <cell r="B474">
            <v>4194</v>
          </cell>
          <cell r="C474">
            <v>1679</v>
          </cell>
          <cell r="D474">
            <v>603059</v>
          </cell>
        </row>
        <row r="475">
          <cell r="A475" t="str">
            <v>West Virginia, 2013</v>
          </cell>
          <cell r="B475">
            <v>7010</v>
          </cell>
          <cell r="C475">
            <v>1807</v>
          </cell>
          <cell r="D475">
            <v>639082</v>
          </cell>
        </row>
        <row r="476">
          <cell r="A476" t="str">
            <v>West Virginia, 2014</v>
          </cell>
          <cell r="B476">
            <v>9857</v>
          </cell>
          <cell r="C476">
            <v>1985</v>
          </cell>
          <cell r="D476">
            <v>705839</v>
          </cell>
        </row>
        <row r="477">
          <cell r="A477" t="str">
            <v>West Virginia, 2015</v>
          </cell>
          <cell r="B477">
            <v>12378</v>
          </cell>
          <cell r="C477">
            <v>1935</v>
          </cell>
          <cell r="D477">
            <v>710638</v>
          </cell>
        </row>
        <row r="478">
          <cell r="A478" t="str">
            <v>West Virginia, 2016</v>
          </cell>
          <cell r="B478">
            <v>11031</v>
          </cell>
          <cell r="C478">
            <v>2191</v>
          </cell>
          <cell r="D478">
            <v>843285</v>
          </cell>
        </row>
        <row r="479">
          <cell r="A479" t="str">
            <v>West Virginia, 2017</v>
          </cell>
          <cell r="B479">
            <v>12512</v>
          </cell>
          <cell r="C479">
            <v>1800</v>
          </cell>
          <cell r="D479">
            <v>760174</v>
          </cell>
        </row>
        <row r="480">
          <cell r="A480" t="str">
            <v>West Virginia, 2018</v>
          </cell>
          <cell r="B480">
            <v>9018</v>
          </cell>
          <cell r="C480">
            <v>1721</v>
          </cell>
          <cell r="D480">
            <v>495760</v>
          </cell>
        </row>
        <row r="481">
          <cell r="A481" t="str">
            <v>West Virginia, 2019</v>
          </cell>
          <cell r="B481">
            <v>8609</v>
          </cell>
          <cell r="C481">
            <v>1137</v>
          </cell>
          <cell r="D481">
            <v>363099</v>
          </cell>
        </row>
        <row r="482">
          <cell r="A482" t="str">
            <v>Wisconsin, 2010</v>
          </cell>
          <cell r="B482">
            <v>604</v>
          </cell>
          <cell r="C482">
            <v>610</v>
          </cell>
          <cell r="D482">
            <v>61330</v>
          </cell>
        </row>
        <row r="483">
          <cell r="A483" t="str">
            <v>Wisconsin, 2011</v>
          </cell>
          <cell r="B483">
            <v>1831</v>
          </cell>
          <cell r="C483">
            <v>1902</v>
          </cell>
          <cell r="D483">
            <v>168347</v>
          </cell>
        </row>
        <row r="484">
          <cell r="A484" t="str">
            <v>Wisconsin, 2012</v>
          </cell>
          <cell r="B484">
            <v>1367</v>
          </cell>
          <cell r="C484">
            <v>1659</v>
          </cell>
          <cell r="D484">
            <v>172265</v>
          </cell>
        </row>
        <row r="485">
          <cell r="A485" t="str">
            <v>Wisconsin, 2013</v>
          </cell>
          <cell r="B485">
            <v>1813</v>
          </cell>
          <cell r="C485">
            <v>1633</v>
          </cell>
          <cell r="D485">
            <v>187578</v>
          </cell>
        </row>
        <row r="486">
          <cell r="A486" t="str">
            <v>Wisconsin, 2014</v>
          </cell>
          <cell r="B486">
            <v>5013</v>
          </cell>
          <cell r="C486">
            <v>1429</v>
          </cell>
          <cell r="D486">
            <v>251534</v>
          </cell>
        </row>
        <row r="487">
          <cell r="A487" t="str">
            <v>Wisconsin, 2015</v>
          </cell>
          <cell r="B487">
            <v>4864</v>
          </cell>
          <cell r="C487">
            <v>1286</v>
          </cell>
          <cell r="D487">
            <v>262519</v>
          </cell>
        </row>
        <row r="488">
          <cell r="A488" t="str">
            <v>Wisconsin, 2016</v>
          </cell>
          <cell r="B488">
            <v>3416</v>
          </cell>
          <cell r="C488">
            <v>1096</v>
          </cell>
          <cell r="D488">
            <v>215569</v>
          </cell>
        </row>
        <row r="489">
          <cell r="A489" t="str">
            <v>Wisconsin, 2017</v>
          </cell>
          <cell r="B489">
            <v>4351</v>
          </cell>
          <cell r="C489">
            <v>1152</v>
          </cell>
          <cell r="D489">
            <v>238932</v>
          </cell>
        </row>
        <row r="490">
          <cell r="A490" t="str">
            <v>Wisconsin, 2018</v>
          </cell>
          <cell r="B490">
            <v>8265</v>
          </cell>
          <cell r="C490">
            <v>1328</v>
          </cell>
          <cell r="D490">
            <v>441589</v>
          </cell>
        </row>
        <row r="491">
          <cell r="A491" t="str">
            <v>Wisconsin, 2019</v>
          </cell>
          <cell r="B491">
            <v>10784</v>
          </cell>
          <cell r="C491">
            <v>1323</v>
          </cell>
          <cell r="D491">
            <v>670260</v>
          </cell>
        </row>
        <row r="492">
          <cell r="A492" t="str">
            <v>Wyoming, 2010</v>
          </cell>
          <cell r="B492">
            <v>385</v>
          </cell>
          <cell r="C492">
            <v>364</v>
          </cell>
          <cell r="D492">
            <v>59497</v>
          </cell>
        </row>
        <row r="493">
          <cell r="A493" t="str">
            <v>Wyoming, 2011</v>
          </cell>
          <cell r="B493">
            <v>1831</v>
          </cell>
          <cell r="C493">
            <v>1031</v>
          </cell>
          <cell r="D493">
            <v>191606</v>
          </cell>
        </row>
        <row r="494">
          <cell r="A494" t="str">
            <v>Wyoming, 2012</v>
          </cell>
          <cell r="B494">
            <v>2267</v>
          </cell>
          <cell r="C494">
            <v>1158</v>
          </cell>
          <cell r="D494">
            <v>217281</v>
          </cell>
        </row>
        <row r="495">
          <cell r="A495" t="str">
            <v>Wyoming, 2013</v>
          </cell>
          <cell r="B495">
            <v>2228</v>
          </cell>
          <cell r="C495">
            <v>995</v>
          </cell>
          <cell r="D495">
            <v>198792</v>
          </cell>
        </row>
        <row r="496">
          <cell r="A496" t="str">
            <v>Wyoming, 2014</v>
          </cell>
          <cell r="B496">
            <v>2079</v>
          </cell>
          <cell r="C496">
            <v>1027</v>
          </cell>
          <cell r="D496">
            <v>236444</v>
          </cell>
        </row>
        <row r="497">
          <cell r="A497" t="str">
            <v>Wyoming, 2015</v>
          </cell>
          <cell r="B497">
            <v>2533</v>
          </cell>
          <cell r="C497">
            <v>1004</v>
          </cell>
          <cell r="D497">
            <v>218422</v>
          </cell>
        </row>
        <row r="498">
          <cell r="A498" t="str">
            <v>Wyoming, 2016</v>
          </cell>
          <cell r="B498">
            <v>1690</v>
          </cell>
          <cell r="C498">
            <v>931</v>
          </cell>
          <cell r="D498">
            <v>184497</v>
          </cell>
        </row>
        <row r="499">
          <cell r="A499" t="str">
            <v>Wyoming, 2017</v>
          </cell>
          <cell r="B499">
            <v>3022</v>
          </cell>
          <cell r="C499">
            <v>988</v>
          </cell>
          <cell r="D499">
            <v>192359</v>
          </cell>
        </row>
        <row r="500">
          <cell r="A500" t="str">
            <v>Wyoming, 2018</v>
          </cell>
          <cell r="B500">
            <v>4200</v>
          </cell>
          <cell r="C500">
            <v>860</v>
          </cell>
          <cell r="D500">
            <v>260145</v>
          </cell>
        </row>
        <row r="501">
          <cell r="A501" t="str">
            <v>Wyoming, 2019</v>
          </cell>
          <cell r="B501">
            <v>2212</v>
          </cell>
          <cell r="C501">
            <v>451</v>
          </cell>
          <cell r="D501">
            <v>99597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3C356-FAB5-48C1-A403-37461726AD98}">
  <dimension ref="A1:AQ460"/>
  <sheetViews>
    <sheetView tabSelected="1" topLeftCell="R2" workbookViewId="0">
      <selection activeCell="C457" sqref="C457"/>
    </sheetView>
  </sheetViews>
  <sheetFormatPr defaultRowHeight="15" x14ac:dyDescent="0.25"/>
  <cols>
    <col min="1" max="3" width="15.28515625" customWidth="1"/>
  </cols>
  <sheetData>
    <row r="1" spans="1:43" ht="45" x14ac:dyDescent="0.25">
      <c r="A1" s="1" t="s">
        <v>0</v>
      </c>
      <c r="B1" s="1" t="s">
        <v>1301</v>
      </c>
      <c r="C1" s="1" t="s">
        <v>1302</v>
      </c>
      <c r="D1" s="2" t="s">
        <v>1</v>
      </c>
      <c r="E1" s="3" t="s">
        <v>2</v>
      </c>
      <c r="F1" s="4" t="s">
        <v>3</v>
      </c>
      <c r="G1" s="5" t="s">
        <v>4</v>
      </c>
      <c r="H1" s="5" t="s">
        <v>5</v>
      </c>
      <c r="I1" s="1" t="s">
        <v>6</v>
      </c>
      <c r="J1" s="2" t="s">
        <v>7</v>
      </c>
      <c r="K1" s="2" t="s">
        <v>8</v>
      </c>
      <c r="L1" s="4" t="s">
        <v>9</v>
      </c>
      <c r="M1" s="5" t="s">
        <v>10</v>
      </c>
      <c r="N1" s="5" t="s">
        <v>11</v>
      </c>
      <c r="O1" s="6" t="s">
        <v>12</v>
      </c>
      <c r="P1" s="2" t="s">
        <v>13</v>
      </c>
      <c r="Q1" s="2" t="s">
        <v>14</v>
      </c>
      <c r="R1" s="4" t="s">
        <v>15</v>
      </c>
      <c r="S1" s="5" t="s">
        <v>16</v>
      </c>
      <c r="T1" s="5" t="s">
        <v>17</v>
      </c>
      <c r="U1" s="6" t="s">
        <v>18</v>
      </c>
      <c r="V1" s="2" t="s">
        <v>19</v>
      </c>
      <c r="W1" s="2" t="s">
        <v>20</v>
      </c>
      <c r="X1" s="4" t="s">
        <v>21</v>
      </c>
      <c r="Y1" s="5" t="s">
        <v>22</v>
      </c>
      <c r="Z1" s="5" t="s">
        <v>23</v>
      </c>
      <c r="AA1" s="6" t="s">
        <v>24</v>
      </c>
      <c r="AB1" s="2" t="s">
        <v>25</v>
      </c>
      <c r="AC1" s="2" t="s">
        <v>26</v>
      </c>
      <c r="AD1" s="4" t="s">
        <v>27</v>
      </c>
      <c r="AE1" s="5" t="s">
        <v>28</v>
      </c>
      <c r="AF1" s="5" t="s">
        <v>29</v>
      </c>
      <c r="AG1" s="6" t="s">
        <v>30</v>
      </c>
      <c r="AH1" s="7" t="s">
        <v>31</v>
      </c>
      <c r="AI1" s="8" t="s">
        <v>32</v>
      </c>
      <c r="AJ1" s="9" t="s">
        <v>33</v>
      </c>
      <c r="AK1" s="10" t="s">
        <v>34</v>
      </c>
      <c r="AL1" s="10" t="s">
        <v>35</v>
      </c>
      <c r="AM1" s="10" t="s">
        <v>36</v>
      </c>
      <c r="AN1" s="11" t="s">
        <v>37</v>
      </c>
      <c r="AO1" s="12" t="s">
        <v>38</v>
      </c>
      <c r="AP1" s="12" t="s">
        <v>1300</v>
      </c>
      <c r="AQ1" s="12" t="s">
        <v>608</v>
      </c>
    </row>
    <row r="2" spans="1:43" x14ac:dyDescent="0.25">
      <c r="A2" t="s">
        <v>39</v>
      </c>
      <c r="B2" t="str">
        <f>LEFT(A2,FIND(",",A2)-1)</f>
        <v>Alabama</v>
      </c>
      <c r="C2" t="str">
        <f>RIGHT(A2,4)</f>
        <v>2009</v>
      </c>
      <c r="D2" s="13">
        <v>307928.86300000001</v>
      </c>
      <c r="E2" s="13">
        <v>0</v>
      </c>
      <c r="F2" s="14">
        <f>E2/D2</f>
        <v>0</v>
      </c>
      <c r="G2" s="15">
        <v>309792.17599999998</v>
      </c>
      <c r="H2" s="15">
        <v>0</v>
      </c>
      <c r="I2" s="16">
        <f>H2/G2</f>
        <v>0</v>
      </c>
      <c r="J2" s="13">
        <v>328222.51250000001</v>
      </c>
      <c r="K2" s="13">
        <v>0</v>
      </c>
      <c r="L2" s="14">
        <f>K2/J2</f>
        <v>0</v>
      </c>
      <c r="M2" s="15">
        <v>300727.34450000001</v>
      </c>
      <c r="N2" s="15">
        <v>0</v>
      </c>
      <c r="O2" s="16">
        <f>N2/M2</f>
        <v>0</v>
      </c>
      <c r="P2" s="13">
        <v>315648.73649999994</v>
      </c>
      <c r="Q2" s="13">
        <v>0</v>
      </c>
      <c r="R2" s="14">
        <f>Q2/P2</f>
        <v>0</v>
      </c>
      <c r="S2" s="15">
        <v>332576.70999999996</v>
      </c>
      <c r="T2" s="15">
        <v>23</v>
      </c>
      <c r="U2" s="16">
        <f>T2/S2</f>
        <v>6.9156977348173312E-5</v>
      </c>
      <c r="V2" s="13">
        <v>262949.3544999999</v>
      </c>
      <c r="W2" s="13">
        <v>32</v>
      </c>
      <c r="X2" s="14">
        <f>W2/V2</f>
        <v>1.2169643869576417E-4</v>
      </c>
      <c r="Y2" s="15">
        <v>168177.73050000003</v>
      </c>
      <c r="Z2" s="15">
        <v>83</v>
      </c>
      <c r="AA2" s="16">
        <f>Z2/Y2</f>
        <v>4.9352550871769544E-4</v>
      </c>
      <c r="AB2" s="13">
        <v>106911.9445</v>
      </c>
      <c r="AC2" s="13">
        <v>261</v>
      </c>
      <c r="AD2" s="14">
        <f>AC2/AB2</f>
        <v>2.4412613690699453E-3</v>
      </c>
      <c r="AE2" s="15">
        <v>76362.826000000015</v>
      </c>
      <c r="AF2">
        <v>356</v>
      </c>
      <c r="AG2" s="16">
        <f>AF2/AE2</f>
        <v>4.6619542341190976E-3</v>
      </c>
      <c r="AH2" s="17">
        <v>700</v>
      </c>
      <c r="AI2" s="17">
        <v>4633360</v>
      </c>
      <c r="AJ2" s="18">
        <f>AH2/(Y2+AB2+AE2)</f>
        <v>1.9917342969768765E-3</v>
      </c>
      <c r="AK2" s="19" t="str">
        <f>IFERROR(VLOOKUP(A2,[1]CDC_Visits_Integrated!$A$2:$D$501,2,FALSE),"NULL")</f>
        <v>NULL</v>
      </c>
      <c r="AL2" s="19" t="str">
        <f>IFERROR(VLOOKUP(A2,[1]CDC_Visits_Integrated!$A$2:$D$501,3,FALSE),"NULL")</f>
        <v>NULL</v>
      </c>
      <c r="AM2" s="19" t="str">
        <f>IFERROR(VLOOKUP(A2,[1]CDC_Visits_Integrated!$A$2:$D$501,4,FALSE),"NULL")</f>
        <v>NULL</v>
      </c>
      <c r="AN2" s="15" t="str">
        <f>IFERROR(AM2/AL2,"NULL")</f>
        <v>NULL</v>
      </c>
      <c r="AO2" s="16" t="str">
        <f>IFERROR(AK2/AM2,"NULL")</f>
        <v>NULL</v>
      </c>
      <c r="AP2" s="15">
        <f>SUM(E2,H2,K2,N2,Q2,T2,W2)</f>
        <v>55</v>
      </c>
      <c r="AQ2" s="15">
        <f>SUM(AP2,AH2)</f>
        <v>755</v>
      </c>
    </row>
    <row r="3" spans="1:43" x14ac:dyDescent="0.25">
      <c r="A3" t="s">
        <v>40</v>
      </c>
      <c r="B3" t="str">
        <f t="shared" ref="B3:B66" si="0">LEFT(A3,FIND(",",A3)-1)</f>
        <v>Alabama</v>
      </c>
      <c r="C3" t="str">
        <f t="shared" ref="C3:C66" si="1">RIGHT(A3,4)</f>
        <v>2010</v>
      </c>
      <c r="D3" s="13">
        <v>301921.90099999995</v>
      </c>
      <c r="E3" s="13">
        <v>0</v>
      </c>
      <c r="F3" s="14">
        <f t="shared" ref="F3:F66" si="2">E3/D3</f>
        <v>0</v>
      </c>
      <c r="G3" s="15">
        <v>312682.45549999992</v>
      </c>
      <c r="H3" s="15">
        <v>0</v>
      </c>
      <c r="I3" s="16">
        <f t="shared" ref="I3:I66" si="3">H3/G3</f>
        <v>0</v>
      </c>
      <c r="J3" s="13">
        <v>334775.63050000003</v>
      </c>
      <c r="K3" s="13">
        <v>0</v>
      </c>
      <c r="L3" s="14">
        <f t="shared" ref="L3:L66" si="4">K3/J3</f>
        <v>0</v>
      </c>
      <c r="M3" s="15">
        <v>297758.95199999999</v>
      </c>
      <c r="N3" s="15">
        <v>0</v>
      </c>
      <c r="O3" s="16">
        <f t="shared" ref="O3:O66" si="5">N3/M3</f>
        <v>0</v>
      </c>
      <c r="P3" s="13">
        <v>315690.52200000006</v>
      </c>
      <c r="Q3" s="13">
        <v>0</v>
      </c>
      <c r="R3" s="14">
        <f t="shared" ref="R3:R66" si="6">Q3/P3</f>
        <v>0</v>
      </c>
      <c r="S3" s="15">
        <v>341492.77899999998</v>
      </c>
      <c r="T3" s="15">
        <v>10</v>
      </c>
      <c r="U3" s="16">
        <f t="shared" ref="U3:U66" si="7">T3/S3</f>
        <v>2.9283196058444328E-5</v>
      </c>
      <c r="V3" s="13">
        <v>277267.01550000004</v>
      </c>
      <c r="W3" s="13">
        <v>45</v>
      </c>
      <c r="X3" s="14">
        <f t="shared" ref="X3:X66" si="8">W3/V3</f>
        <v>1.6229842528816773E-4</v>
      </c>
      <c r="Y3" s="15">
        <v>176116.04249999998</v>
      </c>
      <c r="Z3" s="15">
        <v>143</v>
      </c>
      <c r="AA3" s="16">
        <f t="shared" ref="AA3:AA66" si="9">Z3/Y3</f>
        <v>8.1196464541269722E-4</v>
      </c>
      <c r="AB3" s="13">
        <v>103485.41749999998</v>
      </c>
      <c r="AC3" s="13">
        <v>263</v>
      </c>
      <c r="AD3" s="14">
        <f t="shared" ref="AD3:AD66" si="10">AC3/AB3</f>
        <v>2.5414208721726427E-3</v>
      </c>
      <c r="AE3" s="15">
        <v>73898.580999999962</v>
      </c>
      <c r="AF3">
        <v>348</v>
      </c>
      <c r="AG3" s="16">
        <f t="shared" ref="AG3:AG66" si="11">AF3/AE3</f>
        <v>4.7091567292746822E-3</v>
      </c>
      <c r="AH3" s="17">
        <v>754</v>
      </c>
      <c r="AI3" s="17">
        <v>4690952</v>
      </c>
      <c r="AJ3" s="18">
        <f t="shared" ref="AJ3:AJ66" si="12">AH3/(Y3+AB3+AE3)</f>
        <v>2.1329559053714516E-3</v>
      </c>
      <c r="AK3" s="19">
        <f>IFERROR(VLOOKUP(A3,[1]CDC_Visits_Integrated!$A$2:$D$501,2,FALSE),"NULL")</f>
        <v>7488</v>
      </c>
      <c r="AL3" s="19">
        <f>IFERROR(VLOOKUP(A3,[1]CDC_Visits_Integrated!$A$2:$D$501,3,FALSE),"NULL")</f>
        <v>452</v>
      </c>
      <c r="AM3" s="19">
        <f>IFERROR(VLOOKUP(A3,[1]CDC_Visits_Integrated!$A$2:$D$501,4,FALSE),"NULL")</f>
        <v>146695</v>
      </c>
      <c r="AN3" s="15">
        <f t="shared" ref="AN3:AN66" si="13">IFERROR(AM3/AL3,"NULL")</f>
        <v>324.54646017699116</v>
      </c>
      <c r="AO3" s="16">
        <f t="shared" ref="AO3:AO66" si="14">IFERROR(AK3/AM3,"NULL")</f>
        <v>5.1044684549575649E-2</v>
      </c>
      <c r="AP3" s="15">
        <f t="shared" ref="AP3:AP66" si="15">SUM(E3,H3,K3,N3,Q3,T3,W3)</f>
        <v>55</v>
      </c>
      <c r="AQ3" s="15">
        <f t="shared" ref="AQ3:AQ66" si="16">SUM(AP3,AH3)</f>
        <v>809</v>
      </c>
    </row>
    <row r="4" spans="1:43" x14ac:dyDescent="0.25">
      <c r="A4" t="s">
        <v>41</v>
      </c>
      <c r="B4" t="str">
        <f t="shared" si="0"/>
        <v>Alabama</v>
      </c>
      <c r="C4" t="str">
        <f t="shared" si="1"/>
        <v>2011</v>
      </c>
      <c r="D4" s="13">
        <v>302645.11100000021</v>
      </c>
      <c r="E4" s="13">
        <v>0</v>
      </c>
      <c r="F4" s="14">
        <f t="shared" si="2"/>
        <v>0</v>
      </c>
      <c r="G4" s="15">
        <v>312459.54200000002</v>
      </c>
      <c r="H4" s="15">
        <v>0</v>
      </c>
      <c r="I4" s="16">
        <f t="shared" si="3"/>
        <v>0</v>
      </c>
      <c r="J4" s="13">
        <v>336933.58250000002</v>
      </c>
      <c r="K4" s="13">
        <v>0</v>
      </c>
      <c r="L4" s="14">
        <f t="shared" si="4"/>
        <v>0</v>
      </c>
      <c r="M4" s="15">
        <v>300227.81599999999</v>
      </c>
      <c r="N4" s="15">
        <v>0</v>
      </c>
      <c r="O4" s="16">
        <f t="shared" si="5"/>
        <v>0</v>
      </c>
      <c r="P4" s="13">
        <v>310969.60200000001</v>
      </c>
      <c r="Q4" s="13">
        <v>0</v>
      </c>
      <c r="R4" s="14">
        <f t="shared" si="6"/>
        <v>0</v>
      </c>
      <c r="S4" s="15">
        <v>342537.63700000005</v>
      </c>
      <c r="T4" s="15">
        <v>0</v>
      </c>
      <c r="U4" s="16">
        <f t="shared" si="7"/>
        <v>0</v>
      </c>
      <c r="V4" s="13">
        <v>285704.56200000003</v>
      </c>
      <c r="W4" s="13">
        <v>20</v>
      </c>
      <c r="X4" s="14">
        <f t="shared" si="8"/>
        <v>7.0002382391079913E-5</v>
      </c>
      <c r="Y4" s="15">
        <v>180235.39199999999</v>
      </c>
      <c r="Z4" s="15">
        <v>116</v>
      </c>
      <c r="AA4" s="16">
        <f t="shared" si="9"/>
        <v>6.4360278363086425E-4</v>
      </c>
      <c r="AB4" s="13">
        <v>104572.90749999999</v>
      </c>
      <c r="AC4" s="13">
        <v>292</v>
      </c>
      <c r="AD4" s="14">
        <f t="shared" si="10"/>
        <v>2.7923102358036666E-3</v>
      </c>
      <c r="AE4" s="15">
        <v>74465.832000000009</v>
      </c>
      <c r="AF4">
        <v>348</v>
      </c>
      <c r="AG4" s="16">
        <f t="shared" si="11"/>
        <v>4.6732842520311856E-3</v>
      </c>
      <c r="AH4" s="17">
        <v>756</v>
      </c>
      <c r="AI4" s="17">
        <v>4724265</v>
      </c>
      <c r="AJ4" s="18">
        <f t="shared" si="12"/>
        <v>2.1042427876553091E-3</v>
      </c>
      <c r="AK4" s="19">
        <f>IFERROR(VLOOKUP(A4,[1]CDC_Visits_Integrated!$A$2:$D$501,2,FALSE),"NULL")</f>
        <v>22581</v>
      </c>
      <c r="AL4" s="19">
        <f>IFERROR(VLOOKUP(A4,[1]CDC_Visits_Integrated!$A$2:$D$501,3,FALSE),"NULL")</f>
        <v>1294</v>
      </c>
      <c r="AM4" s="19">
        <f>IFERROR(VLOOKUP(A4,[1]CDC_Visits_Integrated!$A$2:$D$501,4,FALSE),"NULL")</f>
        <v>424110</v>
      </c>
      <c r="AN4" s="15">
        <f t="shared" si="13"/>
        <v>327.75115919629059</v>
      </c>
      <c r="AO4" s="16">
        <f t="shared" si="14"/>
        <v>5.3243262361179884E-2</v>
      </c>
      <c r="AP4" s="15">
        <f t="shared" si="15"/>
        <v>20</v>
      </c>
      <c r="AQ4" s="15">
        <f t="shared" si="16"/>
        <v>776</v>
      </c>
    </row>
    <row r="5" spans="1:43" x14ac:dyDescent="0.25">
      <c r="A5" t="s">
        <v>42</v>
      </c>
      <c r="B5" t="str">
        <f t="shared" si="0"/>
        <v>Alabama</v>
      </c>
      <c r="C5" t="str">
        <f t="shared" si="1"/>
        <v>2012</v>
      </c>
      <c r="D5" s="13">
        <v>302847.39999999997</v>
      </c>
      <c r="E5" s="13">
        <v>0</v>
      </c>
      <c r="F5" s="14">
        <f t="shared" si="2"/>
        <v>0</v>
      </c>
      <c r="G5" s="15">
        <v>312038.83150000003</v>
      </c>
      <c r="H5" s="15">
        <v>0</v>
      </c>
      <c r="I5" s="16">
        <f t="shared" si="3"/>
        <v>0</v>
      </c>
      <c r="J5" s="13">
        <v>337099.65350000001</v>
      </c>
      <c r="K5" s="13">
        <v>0</v>
      </c>
      <c r="L5" s="14">
        <f t="shared" si="4"/>
        <v>0</v>
      </c>
      <c r="M5" s="15">
        <v>301838.27350000001</v>
      </c>
      <c r="N5" s="15">
        <v>0</v>
      </c>
      <c r="O5" s="16">
        <f t="shared" si="5"/>
        <v>0</v>
      </c>
      <c r="P5" s="13">
        <v>308024.20750000008</v>
      </c>
      <c r="Q5" s="13">
        <v>0</v>
      </c>
      <c r="R5" s="14">
        <f t="shared" si="6"/>
        <v>0</v>
      </c>
      <c r="S5" s="15">
        <v>342413.337</v>
      </c>
      <c r="T5" s="15">
        <v>0</v>
      </c>
      <c r="U5" s="16">
        <f t="shared" si="7"/>
        <v>0</v>
      </c>
      <c r="V5" s="13">
        <v>293531.58500000002</v>
      </c>
      <c r="W5" s="13">
        <v>25</v>
      </c>
      <c r="X5" s="14">
        <f t="shared" si="8"/>
        <v>8.516971010121448E-5</v>
      </c>
      <c r="Y5" s="15">
        <v>186065.37949999998</v>
      </c>
      <c r="Z5" s="15">
        <v>108</v>
      </c>
      <c r="AA5" s="16">
        <f t="shared" si="9"/>
        <v>5.8044113467116008E-4</v>
      </c>
      <c r="AB5" s="13">
        <v>104472.383</v>
      </c>
      <c r="AC5" s="13">
        <v>270</v>
      </c>
      <c r="AD5" s="14">
        <f t="shared" si="10"/>
        <v>2.5844150601982536E-3</v>
      </c>
      <c r="AE5" s="15">
        <v>77051.362999999998</v>
      </c>
      <c r="AF5">
        <v>358</v>
      </c>
      <c r="AG5" s="16">
        <f t="shared" si="11"/>
        <v>4.6462513583309358E-3</v>
      </c>
      <c r="AH5" s="17">
        <v>736</v>
      </c>
      <c r="AI5" s="17">
        <v>4750975</v>
      </c>
      <c r="AJ5" s="18">
        <f t="shared" si="12"/>
        <v>2.0022355095485546E-3</v>
      </c>
      <c r="AK5" s="19">
        <f>IFERROR(VLOOKUP(A5,[1]CDC_Visits_Integrated!$A$2:$D$501,2,FALSE),"NULL")</f>
        <v>23062</v>
      </c>
      <c r="AL5" s="19">
        <f>IFERROR(VLOOKUP(A5,[1]CDC_Visits_Integrated!$A$2:$D$501,3,FALSE),"NULL")</f>
        <v>1256</v>
      </c>
      <c r="AM5" s="19">
        <f>IFERROR(VLOOKUP(A5,[1]CDC_Visits_Integrated!$A$2:$D$501,4,FALSE),"NULL")</f>
        <v>479550</v>
      </c>
      <c r="AN5" s="15">
        <f t="shared" si="13"/>
        <v>381.80732484076435</v>
      </c>
      <c r="AO5" s="16">
        <f t="shared" si="14"/>
        <v>4.8090918569492234E-2</v>
      </c>
      <c r="AP5" s="15">
        <f t="shared" si="15"/>
        <v>25</v>
      </c>
      <c r="AQ5" s="15">
        <f t="shared" si="16"/>
        <v>761</v>
      </c>
    </row>
    <row r="6" spans="1:43" x14ac:dyDescent="0.25">
      <c r="A6" t="s">
        <v>43</v>
      </c>
      <c r="B6" t="str">
        <f t="shared" si="0"/>
        <v>Alabama</v>
      </c>
      <c r="C6" t="str">
        <f t="shared" si="1"/>
        <v>2013</v>
      </c>
      <c r="D6" s="13">
        <v>290870.39500000002</v>
      </c>
      <c r="E6" s="13">
        <v>0</v>
      </c>
      <c r="F6" s="14">
        <f t="shared" si="2"/>
        <v>0</v>
      </c>
      <c r="G6" s="15">
        <v>302356.74400000001</v>
      </c>
      <c r="H6" s="15">
        <v>0</v>
      </c>
      <c r="I6" s="16">
        <f t="shared" si="3"/>
        <v>0</v>
      </c>
      <c r="J6" s="13">
        <v>330844.74949999998</v>
      </c>
      <c r="K6" s="13">
        <v>0</v>
      </c>
      <c r="L6" s="14">
        <f t="shared" si="4"/>
        <v>0</v>
      </c>
      <c r="M6" s="15">
        <v>296686.82200000004</v>
      </c>
      <c r="N6" s="15">
        <v>0</v>
      </c>
      <c r="O6" s="16">
        <f t="shared" si="5"/>
        <v>0</v>
      </c>
      <c r="P6" s="13">
        <v>296836.40950000001</v>
      </c>
      <c r="Q6" s="13">
        <v>0</v>
      </c>
      <c r="R6" s="14">
        <f t="shared" si="6"/>
        <v>0</v>
      </c>
      <c r="S6" s="15">
        <v>329545.29950000008</v>
      </c>
      <c r="T6" s="15">
        <v>10</v>
      </c>
      <c r="U6" s="16">
        <f t="shared" si="7"/>
        <v>3.03448418629318E-5</v>
      </c>
      <c r="V6" s="13">
        <v>291638.56549999997</v>
      </c>
      <c r="W6" s="13">
        <v>84</v>
      </c>
      <c r="X6" s="14">
        <f t="shared" si="8"/>
        <v>2.8802775056853723E-4</v>
      </c>
      <c r="Y6" s="15">
        <v>187588.97299999997</v>
      </c>
      <c r="Z6" s="15">
        <v>103</v>
      </c>
      <c r="AA6" s="16">
        <f t="shared" si="9"/>
        <v>5.4907278585079736E-4</v>
      </c>
      <c r="AB6" s="13">
        <v>103648.41499999999</v>
      </c>
      <c r="AC6" s="13">
        <v>283</v>
      </c>
      <c r="AD6" s="14">
        <f t="shared" si="10"/>
        <v>2.7303842514137819E-3</v>
      </c>
      <c r="AE6" s="15">
        <v>76518.604999999981</v>
      </c>
      <c r="AF6">
        <v>381</v>
      </c>
      <c r="AG6" s="16">
        <f t="shared" si="11"/>
        <v>4.979181206975743E-3</v>
      </c>
      <c r="AH6" s="17">
        <v>767</v>
      </c>
      <c r="AI6" s="17">
        <v>4644134</v>
      </c>
      <c r="AJ6" s="18">
        <f t="shared" si="12"/>
        <v>2.0856220281908503E-3</v>
      </c>
      <c r="AK6" s="19">
        <f>IFERROR(VLOOKUP(A6,[1]CDC_Visits_Integrated!$A$2:$D$501,2,FALSE),"NULL")</f>
        <v>15718</v>
      </c>
      <c r="AL6" s="19">
        <f>IFERROR(VLOOKUP(A6,[1]CDC_Visits_Integrated!$A$2:$D$501,3,FALSE),"NULL")</f>
        <v>1205</v>
      </c>
      <c r="AM6" s="19">
        <f>IFERROR(VLOOKUP(A6,[1]CDC_Visits_Integrated!$A$2:$D$501,4,FALSE),"NULL")</f>
        <v>559552</v>
      </c>
      <c r="AN6" s="15">
        <f t="shared" si="13"/>
        <v>464.35850622406639</v>
      </c>
      <c r="AO6" s="16">
        <f t="shared" si="14"/>
        <v>2.8090329406382248E-2</v>
      </c>
      <c r="AP6" s="15">
        <f t="shared" si="15"/>
        <v>94</v>
      </c>
      <c r="AQ6" s="15">
        <f t="shared" si="16"/>
        <v>861</v>
      </c>
    </row>
    <row r="7" spans="1:43" x14ac:dyDescent="0.25">
      <c r="A7" t="s">
        <v>44</v>
      </c>
      <c r="B7" t="str">
        <f t="shared" si="0"/>
        <v>Alabama</v>
      </c>
      <c r="C7" t="str">
        <f t="shared" si="1"/>
        <v>2014</v>
      </c>
      <c r="D7" s="13">
        <v>280763.57899999997</v>
      </c>
      <c r="E7" s="13">
        <v>0</v>
      </c>
      <c r="F7" s="14">
        <f t="shared" si="2"/>
        <v>0</v>
      </c>
      <c r="G7" s="15">
        <v>292606.37449999998</v>
      </c>
      <c r="H7" s="15">
        <v>0</v>
      </c>
      <c r="I7" s="16">
        <f t="shared" si="3"/>
        <v>0</v>
      </c>
      <c r="J7" s="13">
        <v>317049.56199999998</v>
      </c>
      <c r="K7" s="13">
        <v>0</v>
      </c>
      <c r="L7" s="14">
        <f t="shared" si="4"/>
        <v>0</v>
      </c>
      <c r="M7" s="15">
        <v>291554.60949999996</v>
      </c>
      <c r="N7" s="15">
        <v>0</v>
      </c>
      <c r="O7" s="16">
        <f t="shared" si="5"/>
        <v>0</v>
      </c>
      <c r="P7" s="13">
        <v>286180.81200000003</v>
      </c>
      <c r="Q7" s="13">
        <v>15</v>
      </c>
      <c r="R7" s="14">
        <f t="shared" si="6"/>
        <v>5.2414415540899362E-5</v>
      </c>
      <c r="S7" s="15">
        <v>315370.95849999995</v>
      </c>
      <c r="T7" s="15">
        <v>41</v>
      </c>
      <c r="U7" s="16">
        <f t="shared" si="7"/>
        <v>1.3000562954499189E-4</v>
      </c>
      <c r="V7" s="13">
        <v>285597.24600000004</v>
      </c>
      <c r="W7" s="13">
        <v>58</v>
      </c>
      <c r="X7" s="14">
        <f t="shared" si="8"/>
        <v>2.0308319079519413E-4</v>
      </c>
      <c r="Y7" s="15">
        <v>185104.0135</v>
      </c>
      <c r="Z7" s="15">
        <v>167</v>
      </c>
      <c r="AA7" s="16">
        <f t="shared" si="9"/>
        <v>9.0219545671817647E-4</v>
      </c>
      <c r="AB7" s="13">
        <v>100866.9685</v>
      </c>
      <c r="AC7" s="13">
        <v>261</v>
      </c>
      <c r="AD7" s="14">
        <f t="shared" si="10"/>
        <v>2.5875666125526513E-3</v>
      </c>
      <c r="AE7" s="15">
        <v>74948.271000000022</v>
      </c>
      <c r="AF7">
        <v>345</v>
      </c>
      <c r="AG7" s="16">
        <f t="shared" si="11"/>
        <v>4.6031749017932631E-3</v>
      </c>
      <c r="AH7" s="17">
        <v>773</v>
      </c>
      <c r="AI7" s="17">
        <v>4505293</v>
      </c>
      <c r="AJ7" s="18">
        <f t="shared" si="12"/>
        <v>2.1417532968239848E-3</v>
      </c>
      <c r="AK7" s="19">
        <f>IFERROR(VLOOKUP(A7,[1]CDC_Visits_Integrated!$A$2:$D$501,2,FALSE),"NULL")</f>
        <v>16514</v>
      </c>
      <c r="AL7" s="19">
        <f>IFERROR(VLOOKUP(A7,[1]CDC_Visits_Integrated!$A$2:$D$501,3,FALSE),"NULL")</f>
        <v>1176</v>
      </c>
      <c r="AM7" s="19">
        <f>IFERROR(VLOOKUP(A7,[1]CDC_Visits_Integrated!$A$2:$D$501,4,FALSE),"NULL")</f>
        <v>476126</v>
      </c>
      <c r="AN7" s="15">
        <f t="shared" si="13"/>
        <v>404.86904761904759</v>
      </c>
      <c r="AO7" s="16">
        <f t="shared" si="14"/>
        <v>3.4684096226629088E-2</v>
      </c>
      <c r="AP7" s="15">
        <f t="shared" si="15"/>
        <v>114</v>
      </c>
      <c r="AQ7" s="15">
        <f t="shared" si="16"/>
        <v>887</v>
      </c>
    </row>
    <row r="8" spans="1:43" x14ac:dyDescent="0.25">
      <c r="A8" t="s">
        <v>45</v>
      </c>
      <c r="B8" t="str">
        <f t="shared" si="0"/>
        <v>Alabama</v>
      </c>
      <c r="C8" t="str">
        <f t="shared" si="1"/>
        <v>2015</v>
      </c>
      <c r="D8" s="13">
        <v>270692.09499999997</v>
      </c>
      <c r="E8" s="13">
        <v>0</v>
      </c>
      <c r="F8" s="14">
        <f t="shared" si="2"/>
        <v>0</v>
      </c>
      <c r="G8" s="15">
        <v>284466.73249999998</v>
      </c>
      <c r="H8" s="15">
        <v>0</v>
      </c>
      <c r="I8" s="16">
        <f t="shared" si="3"/>
        <v>0</v>
      </c>
      <c r="J8" s="13">
        <v>305833.23600000003</v>
      </c>
      <c r="K8" s="13">
        <v>0</v>
      </c>
      <c r="L8" s="14">
        <f t="shared" si="4"/>
        <v>0</v>
      </c>
      <c r="M8" s="15">
        <v>286657.35099999991</v>
      </c>
      <c r="N8" s="15">
        <v>0</v>
      </c>
      <c r="O8" s="16">
        <f t="shared" si="5"/>
        <v>0</v>
      </c>
      <c r="P8" s="13">
        <v>278102.99800000002</v>
      </c>
      <c r="Q8" s="13">
        <v>0</v>
      </c>
      <c r="R8" s="14">
        <f t="shared" si="6"/>
        <v>0</v>
      </c>
      <c r="S8" s="15">
        <v>302666.76299999998</v>
      </c>
      <c r="T8" s="15">
        <v>0</v>
      </c>
      <c r="U8" s="16">
        <f t="shared" si="7"/>
        <v>0</v>
      </c>
      <c r="V8" s="13">
        <v>282182.11849999998</v>
      </c>
      <c r="W8" s="13">
        <v>102</v>
      </c>
      <c r="X8" s="14">
        <f t="shared" si="8"/>
        <v>3.6146868746397907E-4</v>
      </c>
      <c r="Y8" s="15">
        <v>186454.09299999996</v>
      </c>
      <c r="Z8" s="15">
        <v>186</v>
      </c>
      <c r="AA8" s="16">
        <f t="shared" si="9"/>
        <v>9.9756458550899203E-4</v>
      </c>
      <c r="AB8" s="13">
        <v>98811.791499999963</v>
      </c>
      <c r="AC8" s="13">
        <v>308</v>
      </c>
      <c r="AD8" s="14">
        <f t="shared" si="10"/>
        <v>3.1170368973625997E-3</v>
      </c>
      <c r="AE8" s="15">
        <v>73346.554000000018</v>
      </c>
      <c r="AF8">
        <v>381</v>
      </c>
      <c r="AG8" s="16">
        <f t="shared" si="11"/>
        <v>5.1945180682926142E-3</v>
      </c>
      <c r="AH8" s="17">
        <v>875</v>
      </c>
      <c r="AI8" s="17">
        <v>4394374</v>
      </c>
      <c r="AJ8" s="18">
        <f t="shared" si="12"/>
        <v>2.439959984823561E-3</v>
      </c>
      <c r="AK8" s="19">
        <f>IFERROR(VLOOKUP(A8,[1]CDC_Visits_Integrated!$A$2:$D$501,2,FALSE),"NULL")</f>
        <v>12895</v>
      </c>
      <c r="AL8" s="19">
        <f>IFERROR(VLOOKUP(A8,[1]CDC_Visits_Integrated!$A$2:$D$501,3,FALSE),"NULL")</f>
        <v>981</v>
      </c>
      <c r="AM8" s="19">
        <f>IFERROR(VLOOKUP(A8,[1]CDC_Visits_Integrated!$A$2:$D$501,4,FALSE),"NULL")</f>
        <v>394970</v>
      </c>
      <c r="AN8" s="15">
        <f t="shared" si="13"/>
        <v>402.61977573904181</v>
      </c>
      <c r="AO8" s="16">
        <f t="shared" si="14"/>
        <v>3.264804921892802E-2</v>
      </c>
      <c r="AP8" s="15">
        <f t="shared" si="15"/>
        <v>102</v>
      </c>
      <c r="AQ8" s="15">
        <f t="shared" si="16"/>
        <v>977</v>
      </c>
    </row>
    <row r="9" spans="1:43" x14ac:dyDescent="0.25">
      <c r="A9" t="s">
        <v>46</v>
      </c>
      <c r="B9" t="str">
        <f t="shared" si="0"/>
        <v>Alabama</v>
      </c>
      <c r="C9" t="str">
        <f t="shared" si="1"/>
        <v>2016</v>
      </c>
      <c r="D9" s="13">
        <v>275133.25299999997</v>
      </c>
      <c r="E9" s="13">
        <v>0</v>
      </c>
      <c r="F9" s="14">
        <f t="shared" si="2"/>
        <v>0</v>
      </c>
      <c r="G9" s="15">
        <v>290939.02499999991</v>
      </c>
      <c r="H9" s="15">
        <v>0</v>
      </c>
      <c r="I9" s="16">
        <f t="shared" si="3"/>
        <v>0</v>
      </c>
      <c r="J9" s="13">
        <v>313478.28249999997</v>
      </c>
      <c r="K9" s="13">
        <v>0</v>
      </c>
      <c r="L9" s="14">
        <f t="shared" si="4"/>
        <v>0</v>
      </c>
      <c r="M9" s="15">
        <v>295308.43799999997</v>
      </c>
      <c r="N9" s="15">
        <v>0</v>
      </c>
      <c r="O9" s="16">
        <f t="shared" si="5"/>
        <v>0</v>
      </c>
      <c r="P9" s="13">
        <v>285705.26550000004</v>
      </c>
      <c r="Q9" s="13">
        <v>0</v>
      </c>
      <c r="R9" s="14">
        <f t="shared" si="6"/>
        <v>0</v>
      </c>
      <c r="S9" s="15">
        <v>308127.42999999988</v>
      </c>
      <c r="T9" s="15">
        <v>12</v>
      </c>
      <c r="U9" s="16">
        <f t="shared" si="7"/>
        <v>3.8944926130075487E-5</v>
      </c>
      <c r="V9" s="13">
        <v>294637.02499999997</v>
      </c>
      <c r="W9" s="13">
        <v>106</v>
      </c>
      <c r="X9" s="14">
        <f t="shared" si="8"/>
        <v>3.5976469691818266E-4</v>
      </c>
      <c r="Y9" s="15">
        <v>202530.30350000004</v>
      </c>
      <c r="Z9" s="15">
        <v>191</v>
      </c>
      <c r="AA9" s="16">
        <f t="shared" si="9"/>
        <v>9.4306874921559563E-4</v>
      </c>
      <c r="AB9" s="13">
        <v>104953.196</v>
      </c>
      <c r="AC9" s="13">
        <v>277</v>
      </c>
      <c r="AD9" s="14">
        <f t="shared" si="10"/>
        <v>2.6392716997393774E-3</v>
      </c>
      <c r="AE9" s="15">
        <v>76330.944000000003</v>
      </c>
      <c r="AF9">
        <v>289</v>
      </c>
      <c r="AG9" s="16">
        <f t="shared" si="11"/>
        <v>3.7861447121628677E-3</v>
      </c>
      <c r="AH9" s="17">
        <v>757</v>
      </c>
      <c r="AI9" s="17">
        <v>4543394</v>
      </c>
      <c r="AJ9" s="18">
        <f t="shared" si="12"/>
        <v>1.9723072250666875E-3</v>
      </c>
      <c r="AK9" s="19">
        <f>IFERROR(VLOOKUP(A9,[1]CDC_Visits_Integrated!$A$2:$D$501,2,FALSE),"NULL")</f>
        <v>11546</v>
      </c>
      <c r="AL9" s="19">
        <f>IFERROR(VLOOKUP(A9,[1]CDC_Visits_Integrated!$A$2:$D$501,3,FALSE),"NULL")</f>
        <v>1162</v>
      </c>
      <c r="AM9" s="19">
        <f>IFERROR(VLOOKUP(A9,[1]CDC_Visits_Integrated!$A$2:$D$501,4,FALSE),"NULL")</f>
        <v>390229</v>
      </c>
      <c r="AN9" s="15">
        <f t="shared" si="13"/>
        <v>335.82530120481925</v>
      </c>
      <c r="AO9" s="16">
        <f t="shared" si="14"/>
        <v>2.9587754882389572E-2</v>
      </c>
      <c r="AP9" s="15">
        <f t="shared" si="15"/>
        <v>118</v>
      </c>
      <c r="AQ9" s="15">
        <f t="shared" si="16"/>
        <v>875</v>
      </c>
    </row>
    <row r="10" spans="1:43" x14ac:dyDescent="0.25">
      <c r="A10" t="s">
        <v>47</v>
      </c>
      <c r="B10" t="str">
        <f t="shared" si="0"/>
        <v>Alabama</v>
      </c>
      <c r="C10" t="str">
        <f t="shared" si="1"/>
        <v>2017</v>
      </c>
      <c r="D10" s="13">
        <v>276368</v>
      </c>
      <c r="E10" s="13">
        <v>0</v>
      </c>
      <c r="F10" s="14">
        <f t="shared" si="2"/>
        <v>0</v>
      </c>
      <c r="G10" s="15">
        <v>291930</v>
      </c>
      <c r="H10" s="15">
        <v>0</v>
      </c>
      <c r="I10" s="16">
        <f t="shared" si="3"/>
        <v>0</v>
      </c>
      <c r="J10" s="13">
        <v>315020.5</v>
      </c>
      <c r="K10" s="13">
        <v>0</v>
      </c>
      <c r="L10" s="14">
        <f t="shared" si="4"/>
        <v>0</v>
      </c>
      <c r="M10" s="15">
        <v>298365</v>
      </c>
      <c r="N10" s="15">
        <v>0</v>
      </c>
      <c r="O10" s="16">
        <f t="shared" si="5"/>
        <v>0</v>
      </c>
      <c r="P10" s="13">
        <v>284946.5</v>
      </c>
      <c r="Q10" s="13">
        <v>0</v>
      </c>
      <c r="R10" s="14">
        <f t="shared" si="6"/>
        <v>0</v>
      </c>
      <c r="S10" s="15">
        <v>307127.5</v>
      </c>
      <c r="T10" s="15">
        <v>10</v>
      </c>
      <c r="U10" s="16">
        <f t="shared" si="7"/>
        <v>3.2559767523259885E-5</v>
      </c>
      <c r="V10" s="13">
        <v>301461.5</v>
      </c>
      <c r="W10" s="13">
        <v>94</v>
      </c>
      <c r="X10" s="14">
        <f t="shared" si="8"/>
        <v>3.118142781084815E-4</v>
      </c>
      <c r="Y10" s="15">
        <v>211653.5</v>
      </c>
      <c r="Z10" s="15">
        <v>227</v>
      </c>
      <c r="AA10" s="16">
        <f t="shared" si="9"/>
        <v>1.0725076599253024E-3</v>
      </c>
      <c r="AB10" s="13">
        <v>108454.5</v>
      </c>
      <c r="AC10" s="13">
        <v>338</v>
      </c>
      <c r="AD10" s="14">
        <f t="shared" si="10"/>
        <v>3.1165142986229249E-3</v>
      </c>
      <c r="AE10" s="15">
        <v>78846</v>
      </c>
      <c r="AF10">
        <v>375</v>
      </c>
      <c r="AG10" s="16">
        <f t="shared" si="11"/>
        <v>4.7561068411840803E-3</v>
      </c>
      <c r="AH10" s="17">
        <v>940</v>
      </c>
      <c r="AI10" s="17">
        <v>4593132</v>
      </c>
      <c r="AJ10" s="18">
        <f t="shared" si="12"/>
        <v>2.3561613619615296E-3</v>
      </c>
      <c r="AK10" s="19">
        <f>IFERROR(VLOOKUP(A10,[1]CDC_Visits_Integrated!$A$2:$D$501,2,FALSE),"NULL")</f>
        <v>26878</v>
      </c>
      <c r="AL10" s="19">
        <f>IFERROR(VLOOKUP(A10,[1]CDC_Visits_Integrated!$A$2:$D$501,3,FALSE),"NULL")</f>
        <v>1858</v>
      </c>
      <c r="AM10" s="19">
        <f>IFERROR(VLOOKUP(A10,[1]CDC_Visits_Integrated!$A$2:$D$501,4,FALSE),"NULL")</f>
        <v>748867</v>
      </c>
      <c r="AN10" s="15">
        <f t="shared" si="13"/>
        <v>403.05005382131321</v>
      </c>
      <c r="AO10" s="16">
        <f t="shared" si="14"/>
        <v>3.5891553506830987E-2</v>
      </c>
      <c r="AP10" s="15">
        <f t="shared" si="15"/>
        <v>104</v>
      </c>
      <c r="AQ10" s="15">
        <f t="shared" si="16"/>
        <v>1044</v>
      </c>
    </row>
    <row r="11" spans="1:43" x14ac:dyDescent="0.25">
      <c r="A11" t="s">
        <v>48</v>
      </c>
      <c r="B11" t="str">
        <f t="shared" si="0"/>
        <v>Alaska</v>
      </c>
      <c r="C11" t="str">
        <f t="shared" si="1"/>
        <v>2009</v>
      </c>
      <c r="D11" s="13">
        <v>52103.368999999999</v>
      </c>
      <c r="E11" s="13">
        <v>0</v>
      </c>
      <c r="F11" s="14">
        <f t="shared" si="2"/>
        <v>0</v>
      </c>
      <c r="G11" s="15">
        <v>49045.998500000002</v>
      </c>
      <c r="H11" s="15">
        <v>0</v>
      </c>
      <c r="I11" s="16">
        <f t="shared" si="3"/>
        <v>0</v>
      </c>
      <c r="J11" s="13">
        <v>56923.407000000007</v>
      </c>
      <c r="K11" s="13">
        <v>0</v>
      </c>
      <c r="L11" s="14">
        <f t="shared" si="4"/>
        <v>0</v>
      </c>
      <c r="M11" s="15">
        <v>48587.542999999998</v>
      </c>
      <c r="N11" s="15">
        <v>0</v>
      </c>
      <c r="O11" s="16">
        <f t="shared" si="5"/>
        <v>0</v>
      </c>
      <c r="P11" s="13">
        <v>48094.332500000004</v>
      </c>
      <c r="Q11" s="13">
        <v>0</v>
      </c>
      <c r="R11" s="14">
        <f t="shared" si="6"/>
        <v>0</v>
      </c>
      <c r="S11" s="15">
        <v>53504.388500000001</v>
      </c>
      <c r="T11" s="15">
        <v>0</v>
      </c>
      <c r="U11" s="16">
        <f t="shared" si="7"/>
        <v>0</v>
      </c>
      <c r="V11" s="13">
        <v>35647.482500000006</v>
      </c>
      <c r="W11" s="13">
        <v>0</v>
      </c>
      <c r="X11" s="14">
        <f t="shared" si="8"/>
        <v>0</v>
      </c>
      <c r="Y11" s="15">
        <v>14837.915500000003</v>
      </c>
      <c r="Z11" s="15">
        <v>0</v>
      </c>
      <c r="AA11" s="16">
        <f t="shared" si="9"/>
        <v>0</v>
      </c>
      <c r="AB11" s="13">
        <v>6885.0625</v>
      </c>
      <c r="AC11" s="13">
        <v>0</v>
      </c>
      <c r="AD11" s="14">
        <f t="shared" si="10"/>
        <v>0</v>
      </c>
      <c r="AE11" s="15">
        <v>4362.7529999999997</v>
      </c>
      <c r="AF11">
        <v>0</v>
      </c>
      <c r="AG11" s="16">
        <f t="shared" si="11"/>
        <v>0</v>
      </c>
      <c r="AH11" s="17">
        <v>0</v>
      </c>
      <c r="AI11" s="17">
        <v>683142</v>
      </c>
      <c r="AJ11" s="18">
        <f t="shared" si="12"/>
        <v>0</v>
      </c>
      <c r="AK11" s="19" t="str">
        <f>IFERROR(VLOOKUP(A11,[1]CDC_Visits_Integrated!$A$2:$D$501,2,FALSE),"NULL")</f>
        <v>NULL</v>
      </c>
      <c r="AL11" s="19" t="str">
        <f>IFERROR(VLOOKUP(A11,[1]CDC_Visits_Integrated!$A$2:$D$501,3,FALSE),"NULL")</f>
        <v>NULL</v>
      </c>
      <c r="AM11" s="19" t="str">
        <f>IFERROR(VLOOKUP(A11,[1]CDC_Visits_Integrated!$A$2:$D$501,4,FALSE),"NULL")</f>
        <v>NULL</v>
      </c>
      <c r="AN11" s="15" t="str">
        <f t="shared" si="13"/>
        <v>NULL</v>
      </c>
      <c r="AO11" s="16" t="str">
        <f t="shared" si="14"/>
        <v>NULL</v>
      </c>
      <c r="AP11" s="15">
        <f t="shared" si="15"/>
        <v>0</v>
      </c>
      <c r="AQ11" s="15">
        <f t="shared" si="16"/>
        <v>0</v>
      </c>
    </row>
    <row r="12" spans="1:43" x14ac:dyDescent="0.25">
      <c r="A12" t="s">
        <v>49</v>
      </c>
      <c r="B12" t="str">
        <f t="shared" si="0"/>
        <v>Alaska</v>
      </c>
      <c r="C12" t="str">
        <f t="shared" si="1"/>
        <v>2010</v>
      </c>
      <c r="D12" s="13">
        <v>50438.073999999993</v>
      </c>
      <c r="E12" s="13">
        <v>0</v>
      </c>
      <c r="F12" s="14">
        <f t="shared" si="2"/>
        <v>0</v>
      </c>
      <c r="G12" s="15">
        <v>49265.978999999992</v>
      </c>
      <c r="H12" s="15">
        <v>0</v>
      </c>
      <c r="I12" s="16">
        <f t="shared" si="3"/>
        <v>0</v>
      </c>
      <c r="J12" s="13">
        <v>53513.335500000001</v>
      </c>
      <c r="K12" s="13">
        <v>0</v>
      </c>
      <c r="L12" s="14">
        <f t="shared" si="4"/>
        <v>0</v>
      </c>
      <c r="M12" s="15">
        <v>45934.666999999994</v>
      </c>
      <c r="N12" s="15">
        <v>0</v>
      </c>
      <c r="O12" s="16">
        <f t="shared" si="5"/>
        <v>0</v>
      </c>
      <c r="P12" s="13">
        <v>46885.333500000001</v>
      </c>
      <c r="Q12" s="13">
        <v>0</v>
      </c>
      <c r="R12" s="14">
        <f t="shared" si="6"/>
        <v>0</v>
      </c>
      <c r="S12" s="15">
        <v>53663.629000000001</v>
      </c>
      <c r="T12" s="15">
        <v>0</v>
      </c>
      <c r="U12" s="16">
        <f t="shared" si="7"/>
        <v>0</v>
      </c>
      <c r="V12" s="13">
        <v>38191.678999999996</v>
      </c>
      <c r="W12" s="13">
        <v>0</v>
      </c>
      <c r="X12" s="14">
        <f t="shared" si="8"/>
        <v>0</v>
      </c>
      <c r="Y12" s="15">
        <v>15582.073</v>
      </c>
      <c r="Z12" s="15">
        <v>0</v>
      </c>
      <c r="AA12" s="16">
        <f t="shared" si="9"/>
        <v>0</v>
      </c>
      <c r="AB12" s="13">
        <v>6853.6550000000007</v>
      </c>
      <c r="AC12" s="13">
        <v>0</v>
      </c>
      <c r="AD12" s="14">
        <f t="shared" si="10"/>
        <v>0</v>
      </c>
      <c r="AE12" s="15">
        <v>3951.8270000000011</v>
      </c>
      <c r="AF12">
        <v>0</v>
      </c>
      <c r="AG12" s="16">
        <f t="shared" si="11"/>
        <v>0</v>
      </c>
      <c r="AH12" s="17">
        <v>0</v>
      </c>
      <c r="AI12" s="17">
        <v>674090</v>
      </c>
      <c r="AJ12" s="18">
        <f t="shared" si="12"/>
        <v>0</v>
      </c>
      <c r="AK12" s="19">
        <f>IFERROR(VLOOKUP(A12,[1]CDC_Visits_Integrated!$A$2:$D$501,2,FALSE),"NULL")</f>
        <v>202</v>
      </c>
      <c r="AL12" s="19">
        <f>IFERROR(VLOOKUP(A12,[1]CDC_Visits_Integrated!$A$2:$D$501,3,FALSE),"NULL")</f>
        <v>99</v>
      </c>
      <c r="AM12" s="19">
        <f>IFERROR(VLOOKUP(A12,[1]CDC_Visits_Integrated!$A$2:$D$501,4,FALSE),"NULL")</f>
        <v>23536</v>
      </c>
      <c r="AN12" s="15">
        <f t="shared" si="13"/>
        <v>237.73737373737373</v>
      </c>
      <c r="AO12" s="16">
        <f t="shared" si="14"/>
        <v>8.5825968728755943E-3</v>
      </c>
      <c r="AP12" s="15">
        <f t="shared" si="15"/>
        <v>0</v>
      </c>
      <c r="AQ12" s="15">
        <f t="shared" si="16"/>
        <v>0</v>
      </c>
    </row>
    <row r="13" spans="1:43" x14ac:dyDescent="0.25">
      <c r="A13" t="s">
        <v>50</v>
      </c>
      <c r="B13" t="str">
        <f t="shared" si="0"/>
        <v>Alaska</v>
      </c>
      <c r="C13" t="str">
        <f t="shared" si="1"/>
        <v>2011</v>
      </c>
      <c r="D13" s="13">
        <v>49320.758000000002</v>
      </c>
      <c r="E13" s="13">
        <v>0</v>
      </c>
      <c r="F13" s="14">
        <f t="shared" si="2"/>
        <v>0</v>
      </c>
      <c r="G13" s="15">
        <v>47824.634000000005</v>
      </c>
      <c r="H13" s="15">
        <v>0</v>
      </c>
      <c r="I13" s="16">
        <f t="shared" si="3"/>
        <v>0</v>
      </c>
      <c r="J13" s="13">
        <v>51173.561500000003</v>
      </c>
      <c r="K13" s="13">
        <v>0</v>
      </c>
      <c r="L13" s="14">
        <f t="shared" si="4"/>
        <v>0</v>
      </c>
      <c r="M13" s="15">
        <v>46814.383499999996</v>
      </c>
      <c r="N13" s="15">
        <v>0</v>
      </c>
      <c r="O13" s="16">
        <f t="shared" si="5"/>
        <v>0</v>
      </c>
      <c r="P13" s="13">
        <v>45104.759499999993</v>
      </c>
      <c r="Q13" s="13">
        <v>0</v>
      </c>
      <c r="R13" s="14">
        <f t="shared" si="6"/>
        <v>0</v>
      </c>
      <c r="S13" s="15">
        <v>52512.271500000003</v>
      </c>
      <c r="T13" s="15">
        <v>0</v>
      </c>
      <c r="U13" s="16">
        <f t="shared" si="7"/>
        <v>0</v>
      </c>
      <c r="V13" s="13">
        <v>39372.165500000003</v>
      </c>
      <c r="W13" s="13">
        <v>0</v>
      </c>
      <c r="X13" s="14">
        <f t="shared" si="8"/>
        <v>0</v>
      </c>
      <c r="Y13" s="15">
        <v>16170.821</v>
      </c>
      <c r="Z13" s="15">
        <v>0</v>
      </c>
      <c r="AA13" s="16">
        <f t="shared" si="9"/>
        <v>0</v>
      </c>
      <c r="AB13" s="13">
        <v>7236.401499999999</v>
      </c>
      <c r="AC13" s="13">
        <v>0</v>
      </c>
      <c r="AD13" s="14">
        <f t="shared" si="10"/>
        <v>0</v>
      </c>
      <c r="AE13" s="15">
        <v>4042.532999999999</v>
      </c>
      <c r="AF13">
        <v>0</v>
      </c>
      <c r="AG13" s="16">
        <f t="shared" si="11"/>
        <v>0</v>
      </c>
      <c r="AH13" s="17">
        <v>0</v>
      </c>
      <c r="AI13" s="17">
        <v>665600</v>
      </c>
      <c r="AJ13" s="18">
        <f t="shared" si="12"/>
        <v>0</v>
      </c>
      <c r="AK13" s="19">
        <f>IFERROR(VLOOKUP(A13,[1]CDC_Visits_Integrated!$A$2:$D$501,2,FALSE),"NULL")</f>
        <v>1367</v>
      </c>
      <c r="AL13" s="19">
        <f>IFERROR(VLOOKUP(A13,[1]CDC_Visits_Integrated!$A$2:$D$501,3,FALSE),"NULL")</f>
        <v>355</v>
      </c>
      <c r="AM13" s="19">
        <f>IFERROR(VLOOKUP(A13,[1]CDC_Visits_Integrated!$A$2:$D$501,4,FALSE),"NULL")</f>
        <v>107111</v>
      </c>
      <c r="AN13" s="15">
        <f t="shared" si="13"/>
        <v>301.72112676056338</v>
      </c>
      <c r="AO13" s="16">
        <f t="shared" si="14"/>
        <v>1.2762461371847895E-2</v>
      </c>
      <c r="AP13" s="15">
        <f t="shared" si="15"/>
        <v>0</v>
      </c>
      <c r="AQ13" s="15">
        <f t="shared" si="16"/>
        <v>0</v>
      </c>
    </row>
    <row r="14" spans="1:43" x14ac:dyDescent="0.25">
      <c r="A14" t="s">
        <v>51</v>
      </c>
      <c r="B14" t="str">
        <f t="shared" si="0"/>
        <v>Alaska</v>
      </c>
      <c r="C14" t="str">
        <f t="shared" si="1"/>
        <v>2012</v>
      </c>
      <c r="D14" s="13">
        <v>49808.383000000002</v>
      </c>
      <c r="E14" s="13">
        <v>0</v>
      </c>
      <c r="F14" s="14">
        <f t="shared" si="2"/>
        <v>0</v>
      </c>
      <c r="G14" s="15">
        <v>47285.793999999994</v>
      </c>
      <c r="H14" s="15">
        <v>0</v>
      </c>
      <c r="I14" s="16">
        <f t="shared" si="3"/>
        <v>0</v>
      </c>
      <c r="J14" s="13">
        <v>51015.608500000002</v>
      </c>
      <c r="K14" s="13">
        <v>0</v>
      </c>
      <c r="L14" s="14">
        <f t="shared" si="4"/>
        <v>0</v>
      </c>
      <c r="M14" s="15">
        <v>48324.144</v>
      </c>
      <c r="N14" s="15">
        <v>0</v>
      </c>
      <c r="O14" s="16">
        <f t="shared" si="5"/>
        <v>0</v>
      </c>
      <c r="P14" s="13">
        <v>43974.823000000004</v>
      </c>
      <c r="Q14" s="13">
        <v>0</v>
      </c>
      <c r="R14" s="14">
        <f t="shared" si="6"/>
        <v>0</v>
      </c>
      <c r="S14" s="15">
        <v>51016.238499999992</v>
      </c>
      <c r="T14" s="15">
        <v>0</v>
      </c>
      <c r="U14" s="16">
        <f t="shared" si="7"/>
        <v>0</v>
      </c>
      <c r="V14" s="13">
        <v>40243.294999999998</v>
      </c>
      <c r="W14" s="13">
        <v>0</v>
      </c>
      <c r="X14" s="14">
        <f t="shared" si="8"/>
        <v>0</v>
      </c>
      <c r="Y14" s="15">
        <v>16484.513999999999</v>
      </c>
      <c r="Z14" s="15">
        <v>0</v>
      </c>
      <c r="AA14" s="16">
        <f t="shared" si="9"/>
        <v>0</v>
      </c>
      <c r="AB14" s="13">
        <v>7067.4724999999999</v>
      </c>
      <c r="AC14" s="13">
        <v>0</v>
      </c>
      <c r="AD14" s="14">
        <f t="shared" si="10"/>
        <v>0</v>
      </c>
      <c r="AE14" s="15">
        <v>4272.4880000000003</v>
      </c>
      <c r="AF14">
        <v>0</v>
      </c>
      <c r="AG14" s="16">
        <f t="shared" si="11"/>
        <v>0</v>
      </c>
      <c r="AH14" s="17">
        <v>0</v>
      </c>
      <c r="AI14" s="17">
        <v>664868</v>
      </c>
      <c r="AJ14" s="18">
        <f t="shared" si="12"/>
        <v>0</v>
      </c>
      <c r="AK14" s="19">
        <f>IFERROR(VLOOKUP(A14,[1]CDC_Visits_Integrated!$A$2:$D$501,2,FALSE),"NULL")</f>
        <v>1085</v>
      </c>
      <c r="AL14" s="19">
        <f>IFERROR(VLOOKUP(A14,[1]CDC_Visits_Integrated!$A$2:$D$501,3,FALSE),"NULL")</f>
        <v>344</v>
      </c>
      <c r="AM14" s="19">
        <f>IFERROR(VLOOKUP(A14,[1]CDC_Visits_Integrated!$A$2:$D$501,4,FALSE),"NULL")</f>
        <v>105448</v>
      </c>
      <c r="AN14" s="15">
        <f t="shared" si="13"/>
        <v>306.53488372093022</v>
      </c>
      <c r="AO14" s="16">
        <f t="shared" si="14"/>
        <v>1.0289431757833244E-2</v>
      </c>
      <c r="AP14" s="15">
        <f t="shared" si="15"/>
        <v>0</v>
      </c>
      <c r="AQ14" s="15">
        <f t="shared" si="16"/>
        <v>0</v>
      </c>
    </row>
    <row r="15" spans="1:43" x14ac:dyDescent="0.25">
      <c r="A15" t="s">
        <v>52</v>
      </c>
      <c r="B15" t="str">
        <f t="shared" si="0"/>
        <v>Alaska</v>
      </c>
      <c r="C15" t="str">
        <f t="shared" si="1"/>
        <v>2013</v>
      </c>
      <c r="D15" s="13">
        <v>51998.602000000014</v>
      </c>
      <c r="E15" s="13">
        <v>0</v>
      </c>
      <c r="F15" s="14">
        <f t="shared" si="2"/>
        <v>0</v>
      </c>
      <c r="G15" s="15">
        <v>48910.885999999999</v>
      </c>
      <c r="H15" s="15">
        <v>0</v>
      </c>
      <c r="I15" s="16">
        <f t="shared" si="3"/>
        <v>0</v>
      </c>
      <c r="J15" s="13">
        <v>52249.473999999987</v>
      </c>
      <c r="K15" s="13">
        <v>0</v>
      </c>
      <c r="L15" s="14">
        <f t="shared" si="4"/>
        <v>0</v>
      </c>
      <c r="M15" s="15">
        <v>51511.191500000001</v>
      </c>
      <c r="N15" s="15">
        <v>0</v>
      </c>
      <c r="O15" s="16">
        <f t="shared" si="5"/>
        <v>0</v>
      </c>
      <c r="P15" s="13">
        <v>44028.402999999998</v>
      </c>
      <c r="Q15" s="13">
        <v>0</v>
      </c>
      <c r="R15" s="14">
        <f t="shared" si="6"/>
        <v>0</v>
      </c>
      <c r="S15" s="15">
        <v>50926.445500000009</v>
      </c>
      <c r="T15" s="15">
        <v>0</v>
      </c>
      <c r="U15" s="16">
        <f t="shared" si="7"/>
        <v>0</v>
      </c>
      <c r="V15" s="13">
        <v>42832.128500000006</v>
      </c>
      <c r="W15" s="13">
        <v>0</v>
      </c>
      <c r="X15" s="14">
        <f t="shared" si="8"/>
        <v>0</v>
      </c>
      <c r="Y15" s="15">
        <v>18411.9755</v>
      </c>
      <c r="Z15" s="15">
        <v>0</v>
      </c>
      <c r="AA15" s="16">
        <f t="shared" si="9"/>
        <v>0</v>
      </c>
      <c r="AB15" s="13">
        <v>7532.8854999999985</v>
      </c>
      <c r="AC15" s="13">
        <v>0</v>
      </c>
      <c r="AD15" s="14">
        <f t="shared" si="10"/>
        <v>0</v>
      </c>
      <c r="AE15" s="15">
        <v>4984.97</v>
      </c>
      <c r="AF15">
        <v>0</v>
      </c>
      <c r="AG15" s="16">
        <f t="shared" si="11"/>
        <v>0</v>
      </c>
      <c r="AH15" s="17">
        <v>0</v>
      </c>
      <c r="AI15" s="17">
        <v>689969</v>
      </c>
      <c r="AJ15" s="18">
        <f t="shared" si="12"/>
        <v>0</v>
      </c>
      <c r="AK15" s="19">
        <f>IFERROR(VLOOKUP(A15,[1]CDC_Visits_Integrated!$A$2:$D$501,2,FALSE),"NULL")</f>
        <v>838</v>
      </c>
      <c r="AL15" s="19">
        <f>IFERROR(VLOOKUP(A15,[1]CDC_Visits_Integrated!$A$2:$D$501,3,FALSE),"NULL")</f>
        <v>364</v>
      </c>
      <c r="AM15" s="19">
        <f>IFERROR(VLOOKUP(A15,[1]CDC_Visits_Integrated!$A$2:$D$501,4,FALSE),"NULL")</f>
        <v>92149</v>
      </c>
      <c r="AN15" s="15">
        <f t="shared" si="13"/>
        <v>253.1565934065934</v>
      </c>
      <c r="AO15" s="16">
        <f t="shared" si="14"/>
        <v>9.0939673789189254E-3</v>
      </c>
      <c r="AP15" s="15">
        <f t="shared" si="15"/>
        <v>0</v>
      </c>
      <c r="AQ15" s="15">
        <f t="shared" si="16"/>
        <v>0</v>
      </c>
    </row>
    <row r="16" spans="1:43" x14ac:dyDescent="0.25">
      <c r="A16" t="s">
        <v>53</v>
      </c>
      <c r="B16" t="str">
        <f t="shared" si="0"/>
        <v>Alaska</v>
      </c>
      <c r="C16" t="str">
        <f t="shared" si="1"/>
        <v>2014</v>
      </c>
      <c r="D16" s="13">
        <v>46005.01400000001</v>
      </c>
      <c r="E16" s="13">
        <v>0</v>
      </c>
      <c r="F16" s="14">
        <f t="shared" si="2"/>
        <v>0</v>
      </c>
      <c r="G16" s="15">
        <v>43485.427999999993</v>
      </c>
      <c r="H16" s="15">
        <v>0</v>
      </c>
      <c r="I16" s="16">
        <f t="shared" si="3"/>
        <v>0</v>
      </c>
      <c r="J16" s="13">
        <v>47889.735999999997</v>
      </c>
      <c r="K16" s="13">
        <v>0</v>
      </c>
      <c r="L16" s="14">
        <f t="shared" si="4"/>
        <v>0</v>
      </c>
      <c r="M16" s="15">
        <v>48952.668499999992</v>
      </c>
      <c r="N16" s="15">
        <v>0</v>
      </c>
      <c r="O16" s="16">
        <f t="shared" si="5"/>
        <v>0</v>
      </c>
      <c r="P16" s="13">
        <v>40218.400500000003</v>
      </c>
      <c r="Q16" s="13">
        <v>0</v>
      </c>
      <c r="R16" s="14">
        <f t="shared" si="6"/>
        <v>0</v>
      </c>
      <c r="S16" s="15">
        <v>44699.196500000005</v>
      </c>
      <c r="T16" s="15">
        <v>0</v>
      </c>
      <c r="U16" s="16">
        <f t="shared" si="7"/>
        <v>0</v>
      </c>
      <c r="V16" s="13">
        <v>38440.520499999999</v>
      </c>
      <c r="W16" s="13">
        <v>0</v>
      </c>
      <c r="X16" s="14">
        <f t="shared" si="8"/>
        <v>0</v>
      </c>
      <c r="Y16" s="15">
        <v>17622.025000000001</v>
      </c>
      <c r="Z16" s="15">
        <v>0</v>
      </c>
      <c r="AA16" s="16">
        <f t="shared" si="9"/>
        <v>0</v>
      </c>
      <c r="AB16" s="13">
        <v>7107.0600000000013</v>
      </c>
      <c r="AC16" s="13">
        <v>0</v>
      </c>
      <c r="AD16" s="14">
        <f t="shared" si="10"/>
        <v>0</v>
      </c>
      <c r="AE16" s="15">
        <v>4919.4150000000009</v>
      </c>
      <c r="AF16">
        <v>0</v>
      </c>
      <c r="AG16" s="16">
        <f t="shared" si="11"/>
        <v>0</v>
      </c>
      <c r="AH16" s="17">
        <v>0</v>
      </c>
      <c r="AI16" s="17">
        <v>627424</v>
      </c>
      <c r="AJ16" s="18">
        <f t="shared" si="12"/>
        <v>0</v>
      </c>
      <c r="AK16" s="19">
        <f>IFERROR(VLOOKUP(A16,[1]CDC_Visits_Integrated!$A$2:$D$501,2,FALSE),"NULL")</f>
        <v>917</v>
      </c>
      <c r="AL16" s="19">
        <f>IFERROR(VLOOKUP(A16,[1]CDC_Visits_Integrated!$A$2:$D$501,3,FALSE),"NULL")</f>
        <v>304</v>
      </c>
      <c r="AM16" s="19">
        <f>IFERROR(VLOOKUP(A16,[1]CDC_Visits_Integrated!$A$2:$D$501,4,FALSE),"NULL")</f>
        <v>70427</v>
      </c>
      <c r="AN16" s="15">
        <f t="shared" si="13"/>
        <v>231.66776315789474</v>
      </c>
      <c r="AO16" s="16">
        <f t="shared" si="14"/>
        <v>1.3020574495576981E-2</v>
      </c>
      <c r="AP16" s="15">
        <f t="shared" si="15"/>
        <v>0</v>
      </c>
      <c r="AQ16" s="15">
        <f t="shared" si="16"/>
        <v>0</v>
      </c>
    </row>
    <row r="17" spans="1:43" x14ac:dyDescent="0.25">
      <c r="A17" t="s">
        <v>54</v>
      </c>
      <c r="B17" t="str">
        <f t="shared" si="0"/>
        <v>Alaska</v>
      </c>
      <c r="C17" t="str">
        <f t="shared" si="1"/>
        <v>2015</v>
      </c>
      <c r="D17" s="13">
        <v>50094.328999999991</v>
      </c>
      <c r="E17" s="13">
        <v>0</v>
      </c>
      <c r="F17" s="14">
        <f t="shared" si="2"/>
        <v>0</v>
      </c>
      <c r="G17" s="15">
        <v>46806.545500000007</v>
      </c>
      <c r="H17" s="15">
        <v>0</v>
      </c>
      <c r="I17" s="16">
        <f t="shared" si="3"/>
        <v>0</v>
      </c>
      <c r="J17" s="13">
        <v>51498.967999999993</v>
      </c>
      <c r="K17" s="13">
        <v>0</v>
      </c>
      <c r="L17" s="14">
        <f t="shared" si="4"/>
        <v>0</v>
      </c>
      <c r="M17" s="15">
        <v>52871.021500000003</v>
      </c>
      <c r="N17" s="15">
        <v>0</v>
      </c>
      <c r="O17" s="16">
        <f t="shared" si="5"/>
        <v>0</v>
      </c>
      <c r="P17" s="13">
        <v>42433.067999999999</v>
      </c>
      <c r="Q17" s="13">
        <v>0</v>
      </c>
      <c r="R17" s="14">
        <f t="shared" si="6"/>
        <v>0</v>
      </c>
      <c r="S17" s="15">
        <v>46693.392999999996</v>
      </c>
      <c r="T17" s="15">
        <v>0</v>
      </c>
      <c r="U17" s="16">
        <f t="shared" si="7"/>
        <v>0</v>
      </c>
      <c r="V17" s="13">
        <v>42950.005999999994</v>
      </c>
      <c r="W17" s="13">
        <v>0</v>
      </c>
      <c r="X17" s="14">
        <f t="shared" si="8"/>
        <v>0</v>
      </c>
      <c r="Y17" s="15">
        <v>20873.143999999997</v>
      </c>
      <c r="Z17" s="15">
        <v>0</v>
      </c>
      <c r="AA17" s="16">
        <f t="shared" si="9"/>
        <v>0</v>
      </c>
      <c r="AB17" s="13">
        <v>8199.8730000000014</v>
      </c>
      <c r="AC17" s="13">
        <v>0</v>
      </c>
      <c r="AD17" s="14">
        <f t="shared" si="10"/>
        <v>0</v>
      </c>
      <c r="AE17" s="15">
        <v>5561.7810000000027</v>
      </c>
      <c r="AF17">
        <v>0</v>
      </c>
      <c r="AG17" s="16">
        <f t="shared" si="11"/>
        <v>0</v>
      </c>
      <c r="AH17" s="17">
        <v>0</v>
      </c>
      <c r="AI17" s="17">
        <v>680299</v>
      </c>
      <c r="AJ17" s="18">
        <f t="shared" si="12"/>
        <v>0</v>
      </c>
      <c r="AK17" s="19">
        <f>IFERROR(VLOOKUP(A17,[1]CDC_Visits_Integrated!$A$2:$D$501,2,FALSE),"NULL")</f>
        <v>433</v>
      </c>
      <c r="AL17" s="19">
        <f>IFERROR(VLOOKUP(A17,[1]CDC_Visits_Integrated!$A$2:$D$501,3,FALSE),"NULL")</f>
        <v>290</v>
      </c>
      <c r="AM17" s="19">
        <f>IFERROR(VLOOKUP(A17,[1]CDC_Visits_Integrated!$A$2:$D$501,4,FALSE),"NULL")</f>
        <v>53244</v>
      </c>
      <c r="AN17" s="15">
        <f t="shared" si="13"/>
        <v>183.6</v>
      </c>
      <c r="AO17" s="16">
        <f t="shared" si="14"/>
        <v>8.1323717226354144E-3</v>
      </c>
      <c r="AP17" s="15">
        <f t="shared" si="15"/>
        <v>0</v>
      </c>
      <c r="AQ17" s="15">
        <f t="shared" si="16"/>
        <v>0</v>
      </c>
    </row>
    <row r="18" spans="1:43" x14ac:dyDescent="0.25">
      <c r="A18" t="s">
        <v>55</v>
      </c>
      <c r="B18" t="str">
        <f t="shared" si="0"/>
        <v>Alaska</v>
      </c>
      <c r="C18" t="str">
        <f t="shared" si="1"/>
        <v>2016</v>
      </c>
      <c r="D18" s="13">
        <v>50552.801999999981</v>
      </c>
      <c r="E18" s="13">
        <v>0</v>
      </c>
      <c r="F18" s="14">
        <f t="shared" si="2"/>
        <v>0</v>
      </c>
      <c r="G18" s="15">
        <v>48028.455999999991</v>
      </c>
      <c r="H18" s="15">
        <v>0</v>
      </c>
      <c r="I18" s="16">
        <f t="shared" si="3"/>
        <v>0</v>
      </c>
      <c r="J18" s="13">
        <v>50983.102499999994</v>
      </c>
      <c r="K18" s="13">
        <v>0</v>
      </c>
      <c r="L18" s="14">
        <f t="shared" si="4"/>
        <v>0</v>
      </c>
      <c r="M18" s="15">
        <v>54224.078999999998</v>
      </c>
      <c r="N18" s="15">
        <v>0</v>
      </c>
      <c r="O18" s="16">
        <f t="shared" si="5"/>
        <v>0</v>
      </c>
      <c r="P18" s="13">
        <v>43621.259000000005</v>
      </c>
      <c r="Q18" s="13">
        <v>0</v>
      </c>
      <c r="R18" s="14">
        <f t="shared" si="6"/>
        <v>0</v>
      </c>
      <c r="S18" s="15">
        <v>47005.160999999993</v>
      </c>
      <c r="T18" s="15">
        <v>0</v>
      </c>
      <c r="U18" s="16">
        <f t="shared" si="7"/>
        <v>0</v>
      </c>
      <c r="V18" s="13">
        <v>45305.542500000003</v>
      </c>
      <c r="W18" s="13">
        <v>0</v>
      </c>
      <c r="X18" s="14">
        <f t="shared" si="8"/>
        <v>0</v>
      </c>
      <c r="Y18" s="15">
        <v>23246.685499999996</v>
      </c>
      <c r="Z18" s="15">
        <v>0</v>
      </c>
      <c r="AA18" s="16">
        <f t="shared" si="9"/>
        <v>0</v>
      </c>
      <c r="AB18" s="13">
        <v>8681.3179999999993</v>
      </c>
      <c r="AC18" s="13">
        <v>0</v>
      </c>
      <c r="AD18" s="14">
        <f t="shared" si="10"/>
        <v>0</v>
      </c>
      <c r="AE18" s="15">
        <v>6584.226999999998</v>
      </c>
      <c r="AF18">
        <v>0</v>
      </c>
      <c r="AG18" s="16">
        <f t="shared" si="11"/>
        <v>0</v>
      </c>
      <c r="AH18" s="17">
        <v>0</v>
      </c>
      <c r="AI18" s="17">
        <v>699828</v>
      </c>
      <c r="AJ18" s="18">
        <f t="shared" si="12"/>
        <v>0</v>
      </c>
      <c r="AK18" s="19">
        <f>IFERROR(VLOOKUP(A18,[1]CDC_Visits_Integrated!$A$2:$D$501,2,FALSE),"NULL")</f>
        <v>1063</v>
      </c>
      <c r="AL18" s="19">
        <f>IFERROR(VLOOKUP(A18,[1]CDC_Visits_Integrated!$A$2:$D$501,3,FALSE),"NULL")</f>
        <v>282</v>
      </c>
      <c r="AM18" s="19">
        <f>IFERROR(VLOOKUP(A18,[1]CDC_Visits_Integrated!$A$2:$D$501,4,FALSE),"NULL")</f>
        <v>71839</v>
      </c>
      <c r="AN18" s="15">
        <f t="shared" si="13"/>
        <v>254.74822695035462</v>
      </c>
      <c r="AO18" s="16">
        <f t="shared" si="14"/>
        <v>1.4796976572613762E-2</v>
      </c>
      <c r="AP18" s="15">
        <f t="shared" si="15"/>
        <v>0</v>
      </c>
      <c r="AQ18" s="15">
        <f t="shared" si="16"/>
        <v>0</v>
      </c>
    </row>
    <row r="19" spans="1:43" x14ac:dyDescent="0.25">
      <c r="A19" t="s">
        <v>56</v>
      </c>
      <c r="B19" t="str">
        <f t="shared" si="0"/>
        <v>Alaska</v>
      </c>
      <c r="C19" t="str">
        <f t="shared" si="1"/>
        <v>2017</v>
      </c>
      <c r="D19" s="13">
        <v>51140</v>
      </c>
      <c r="E19" s="13">
        <v>0</v>
      </c>
      <c r="F19" s="14">
        <f t="shared" si="2"/>
        <v>0</v>
      </c>
      <c r="G19" s="15">
        <v>47868.5</v>
      </c>
      <c r="H19" s="15">
        <v>0</v>
      </c>
      <c r="I19" s="16">
        <f t="shared" si="3"/>
        <v>0</v>
      </c>
      <c r="J19" s="13">
        <v>50589</v>
      </c>
      <c r="K19" s="13">
        <v>0</v>
      </c>
      <c r="L19" s="14">
        <f t="shared" si="4"/>
        <v>0</v>
      </c>
      <c r="M19" s="15">
        <v>55518</v>
      </c>
      <c r="N19" s="15">
        <v>0</v>
      </c>
      <c r="O19" s="16">
        <f t="shared" si="5"/>
        <v>0</v>
      </c>
      <c r="P19" s="13">
        <v>43614.5</v>
      </c>
      <c r="Q19" s="13">
        <v>0</v>
      </c>
      <c r="R19" s="14">
        <f t="shared" si="6"/>
        <v>0</v>
      </c>
      <c r="S19" s="15">
        <v>44992</v>
      </c>
      <c r="T19" s="15">
        <v>0</v>
      </c>
      <c r="U19" s="16">
        <f t="shared" si="7"/>
        <v>0</v>
      </c>
      <c r="V19" s="13">
        <v>44399</v>
      </c>
      <c r="W19" s="13">
        <v>0</v>
      </c>
      <c r="X19" s="14">
        <f t="shared" si="8"/>
        <v>0</v>
      </c>
      <c r="Y19" s="15">
        <v>24265.5</v>
      </c>
      <c r="Z19" s="15">
        <v>0</v>
      </c>
      <c r="AA19" s="16">
        <f t="shared" si="9"/>
        <v>0</v>
      </c>
      <c r="AB19" s="13">
        <v>8874</v>
      </c>
      <c r="AC19" s="13">
        <v>0</v>
      </c>
      <c r="AD19" s="14">
        <f t="shared" si="10"/>
        <v>0</v>
      </c>
      <c r="AE19" s="15">
        <v>6030</v>
      </c>
      <c r="AF19">
        <v>0</v>
      </c>
      <c r="AG19" s="16">
        <f t="shared" si="11"/>
        <v>0</v>
      </c>
      <c r="AH19" s="17">
        <v>0</v>
      </c>
      <c r="AI19" s="17">
        <v>697411</v>
      </c>
      <c r="AJ19" s="18">
        <f t="shared" si="12"/>
        <v>0</v>
      </c>
      <c r="AK19" s="19">
        <f>IFERROR(VLOOKUP(A19,[1]CDC_Visits_Integrated!$A$2:$D$501,2,FALSE),"NULL")</f>
        <v>3306</v>
      </c>
      <c r="AL19" s="19">
        <f>IFERROR(VLOOKUP(A19,[1]CDC_Visits_Integrated!$A$2:$D$501,3,FALSE),"NULL")</f>
        <v>416</v>
      </c>
      <c r="AM19" s="19">
        <f>IFERROR(VLOOKUP(A19,[1]CDC_Visits_Integrated!$A$2:$D$501,4,FALSE),"NULL")</f>
        <v>120282</v>
      </c>
      <c r="AN19" s="15">
        <f t="shared" si="13"/>
        <v>289.13942307692309</v>
      </c>
      <c r="AO19" s="16">
        <f t="shared" si="14"/>
        <v>2.7485409288172793E-2</v>
      </c>
      <c r="AP19" s="15">
        <f t="shared" si="15"/>
        <v>0</v>
      </c>
      <c r="AQ19" s="15">
        <f t="shared" si="16"/>
        <v>0</v>
      </c>
    </row>
    <row r="20" spans="1:43" x14ac:dyDescent="0.25">
      <c r="A20" t="s">
        <v>57</v>
      </c>
      <c r="B20" t="str">
        <f t="shared" si="0"/>
        <v>Arizona</v>
      </c>
      <c r="C20" t="str">
        <f t="shared" si="1"/>
        <v>2009</v>
      </c>
      <c r="D20" s="13">
        <v>500512.114</v>
      </c>
      <c r="E20" s="13">
        <v>0</v>
      </c>
      <c r="F20" s="14">
        <f t="shared" si="2"/>
        <v>0</v>
      </c>
      <c r="G20" s="15">
        <v>450117.65899999999</v>
      </c>
      <c r="H20" s="15">
        <v>0</v>
      </c>
      <c r="I20" s="16">
        <f t="shared" si="3"/>
        <v>0</v>
      </c>
      <c r="J20" s="13">
        <v>429152.38150000002</v>
      </c>
      <c r="K20" s="13">
        <v>0</v>
      </c>
      <c r="L20" s="14">
        <f t="shared" si="4"/>
        <v>0</v>
      </c>
      <c r="M20" s="15">
        <v>459729.69349999994</v>
      </c>
      <c r="N20" s="15">
        <v>0</v>
      </c>
      <c r="O20" s="16">
        <f t="shared" si="5"/>
        <v>0</v>
      </c>
      <c r="P20" s="13">
        <v>429413.40099999995</v>
      </c>
      <c r="Q20" s="13">
        <v>10</v>
      </c>
      <c r="R20" s="14">
        <f t="shared" si="6"/>
        <v>2.3287582494427092E-5</v>
      </c>
      <c r="S20" s="15">
        <v>409892.77300000004</v>
      </c>
      <c r="T20" s="15">
        <v>32</v>
      </c>
      <c r="U20" s="16">
        <f t="shared" si="7"/>
        <v>7.8069197867999479E-5</v>
      </c>
      <c r="V20" s="13">
        <v>325889.29749999999</v>
      </c>
      <c r="W20" s="13">
        <v>27</v>
      </c>
      <c r="X20" s="14">
        <f t="shared" si="8"/>
        <v>8.2850220019882679E-5</v>
      </c>
      <c r="Y20" s="15">
        <v>211329.01</v>
      </c>
      <c r="Z20" s="15">
        <v>151</v>
      </c>
      <c r="AA20" s="16">
        <f t="shared" si="9"/>
        <v>7.1452565835613386E-4</v>
      </c>
      <c r="AB20" s="13">
        <v>147416.72150000001</v>
      </c>
      <c r="AC20" s="13">
        <v>278</v>
      </c>
      <c r="AD20" s="14">
        <f t="shared" si="10"/>
        <v>1.8858104913152607E-3</v>
      </c>
      <c r="AE20" s="15">
        <v>96568.51999999999</v>
      </c>
      <c r="AF20">
        <v>350</v>
      </c>
      <c r="AG20" s="16">
        <f t="shared" si="11"/>
        <v>3.6243695150345065E-3</v>
      </c>
      <c r="AH20" s="17">
        <v>779</v>
      </c>
      <c r="AI20" s="17">
        <v>6324865</v>
      </c>
      <c r="AJ20" s="18">
        <f t="shared" si="12"/>
        <v>1.7109062530628915E-3</v>
      </c>
      <c r="AK20" s="19" t="str">
        <f>IFERROR(VLOOKUP(A20,[1]CDC_Visits_Integrated!$A$2:$D$501,2,FALSE),"NULL")</f>
        <v>NULL</v>
      </c>
      <c r="AL20" s="19" t="str">
        <f>IFERROR(VLOOKUP(A20,[1]CDC_Visits_Integrated!$A$2:$D$501,3,FALSE),"NULL")</f>
        <v>NULL</v>
      </c>
      <c r="AM20" s="19" t="str">
        <f>IFERROR(VLOOKUP(A20,[1]CDC_Visits_Integrated!$A$2:$D$501,4,FALSE),"NULL")</f>
        <v>NULL</v>
      </c>
      <c r="AN20" s="15" t="str">
        <f t="shared" si="13"/>
        <v>NULL</v>
      </c>
      <c r="AO20" s="16" t="str">
        <f t="shared" si="14"/>
        <v>NULL</v>
      </c>
      <c r="AP20" s="15">
        <f t="shared" si="15"/>
        <v>69</v>
      </c>
      <c r="AQ20" s="15">
        <f t="shared" si="16"/>
        <v>848</v>
      </c>
    </row>
    <row r="21" spans="1:43" x14ac:dyDescent="0.25">
      <c r="A21" t="s">
        <v>58</v>
      </c>
      <c r="B21" t="str">
        <f t="shared" si="0"/>
        <v>Arizona</v>
      </c>
      <c r="C21" t="str">
        <f t="shared" si="1"/>
        <v>2010</v>
      </c>
      <c r="D21" s="13">
        <v>462606.62300000002</v>
      </c>
      <c r="E21" s="13">
        <v>0</v>
      </c>
      <c r="F21" s="14">
        <f t="shared" si="2"/>
        <v>0</v>
      </c>
      <c r="G21" s="15">
        <v>439839.54900000006</v>
      </c>
      <c r="H21" s="15">
        <v>0</v>
      </c>
      <c r="I21" s="16">
        <f t="shared" si="3"/>
        <v>0</v>
      </c>
      <c r="J21" s="13">
        <v>442304.97000000009</v>
      </c>
      <c r="K21" s="13">
        <v>0</v>
      </c>
      <c r="L21" s="14">
        <f t="shared" si="4"/>
        <v>0</v>
      </c>
      <c r="M21" s="15">
        <v>425999.50600000005</v>
      </c>
      <c r="N21" s="15">
        <v>0</v>
      </c>
      <c r="O21" s="16">
        <f t="shared" si="5"/>
        <v>0</v>
      </c>
      <c r="P21" s="13">
        <v>414477.245</v>
      </c>
      <c r="Q21" s="13">
        <v>0</v>
      </c>
      <c r="R21" s="14">
        <f t="shared" si="6"/>
        <v>0</v>
      </c>
      <c r="S21" s="15">
        <v>408567.11450000003</v>
      </c>
      <c r="T21" s="15">
        <v>0</v>
      </c>
      <c r="U21" s="16">
        <f t="shared" si="7"/>
        <v>0</v>
      </c>
      <c r="V21" s="13">
        <v>341282.90350000001</v>
      </c>
      <c r="W21" s="13">
        <v>26</v>
      </c>
      <c r="X21" s="14">
        <f t="shared" si="8"/>
        <v>7.6183130573957976E-5</v>
      </c>
      <c r="Y21" s="15">
        <v>229926.54149999999</v>
      </c>
      <c r="Z21" s="15">
        <v>57</v>
      </c>
      <c r="AA21" s="16">
        <f t="shared" si="9"/>
        <v>2.47905264125412E-4</v>
      </c>
      <c r="AB21" s="13">
        <v>138571.82199999999</v>
      </c>
      <c r="AC21" s="13">
        <v>208</v>
      </c>
      <c r="AD21" s="14">
        <f t="shared" si="10"/>
        <v>1.5010266661572799E-3</v>
      </c>
      <c r="AE21" s="15">
        <v>94396.292999999991</v>
      </c>
      <c r="AF21">
        <v>295</v>
      </c>
      <c r="AG21" s="16">
        <f t="shared" si="11"/>
        <v>3.1251227206559903E-3</v>
      </c>
      <c r="AH21" s="17">
        <v>560</v>
      </c>
      <c r="AI21" s="17">
        <v>6246816</v>
      </c>
      <c r="AJ21" s="18">
        <f t="shared" si="12"/>
        <v>1.2097784930900364E-3</v>
      </c>
      <c r="AK21" s="19">
        <f>IFERROR(VLOOKUP(A21,[1]CDC_Visits_Integrated!$A$2:$D$501,2,FALSE),"NULL")</f>
        <v>4088</v>
      </c>
      <c r="AL21" s="19">
        <f>IFERROR(VLOOKUP(A21,[1]CDC_Visits_Integrated!$A$2:$D$501,3,FALSE),"NULL")</f>
        <v>706</v>
      </c>
      <c r="AM21" s="19">
        <f>IFERROR(VLOOKUP(A21,[1]CDC_Visits_Integrated!$A$2:$D$501,4,FALSE),"NULL")</f>
        <v>317641</v>
      </c>
      <c r="AN21" s="15">
        <f t="shared" si="13"/>
        <v>449.91643059490087</v>
      </c>
      <c r="AO21" s="16">
        <f t="shared" si="14"/>
        <v>1.2869875110580813E-2</v>
      </c>
      <c r="AP21" s="15">
        <f t="shared" si="15"/>
        <v>26</v>
      </c>
      <c r="AQ21" s="15">
        <f t="shared" si="16"/>
        <v>586</v>
      </c>
    </row>
    <row r="22" spans="1:43" x14ac:dyDescent="0.25">
      <c r="A22" t="s">
        <v>59</v>
      </c>
      <c r="B22" t="str">
        <f t="shared" si="0"/>
        <v>Arizona</v>
      </c>
      <c r="C22" t="str">
        <f t="shared" si="1"/>
        <v>2011</v>
      </c>
      <c r="D22" s="13">
        <v>454131.86400000012</v>
      </c>
      <c r="E22" s="13">
        <v>0</v>
      </c>
      <c r="F22" s="14">
        <f t="shared" si="2"/>
        <v>0</v>
      </c>
      <c r="G22" s="15">
        <v>436706.21700000006</v>
      </c>
      <c r="H22" s="15">
        <v>0</v>
      </c>
      <c r="I22" s="16">
        <f t="shared" si="3"/>
        <v>0</v>
      </c>
      <c r="J22" s="13">
        <v>443578.27950000006</v>
      </c>
      <c r="K22" s="13">
        <v>0</v>
      </c>
      <c r="L22" s="14">
        <f t="shared" si="4"/>
        <v>0</v>
      </c>
      <c r="M22" s="15">
        <v>425841.65399999998</v>
      </c>
      <c r="N22" s="15">
        <v>0</v>
      </c>
      <c r="O22" s="16">
        <f t="shared" si="5"/>
        <v>0</v>
      </c>
      <c r="P22" s="13">
        <v>409751.87250000006</v>
      </c>
      <c r="Q22" s="13">
        <v>0</v>
      </c>
      <c r="R22" s="14">
        <f t="shared" si="6"/>
        <v>0</v>
      </c>
      <c r="S22" s="15">
        <v>409074.91649999999</v>
      </c>
      <c r="T22" s="15">
        <v>10</v>
      </c>
      <c r="U22" s="16">
        <f t="shared" si="7"/>
        <v>2.4445400088470103E-5</v>
      </c>
      <c r="V22" s="13">
        <v>348482.42</v>
      </c>
      <c r="W22" s="13">
        <v>0</v>
      </c>
      <c r="X22" s="14">
        <f t="shared" si="8"/>
        <v>0</v>
      </c>
      <c r="Y22" s="15">
        <v>238116.016</v>
      </c>
      <c r="Z22" s="15">
        <v>65</v>
      </c>
      <c r="AA22" s="16">
        <f t="shared" si="9"/>
        <v>2.729761781332676E-4</v>
      </c>
      <c r="AB22" s="13">
        <v>140010.386</v>
      </c>
      <c r="AC22" s="13">
        <v>188</v>
      </c>
      <c r="AD22" s="14">
        <f t="shared" si="10"/>
        <v>1.3427575294307095E-3</v>
      </c>
      <c r="AE22" s="15">
        <v>96203.976999999999</v>
      </c>
      <c r="AF22">
        <v>269</v>
      </c>
      <c r="AG22" s="16">
        <f t="shared" si="11"/>
        <v>2.7961422010651391E-3</v>
      </c>
      <c r="AH22" s="17">
        <v>522</v>
      </c>
      <c r="AI22" s="17">
        <v>6257995</v>
      </c>
      <c r="AJ22" s="18">
        <f t="shared" si="12"/>
        <v>1.1004987728184283E-3</v>
      </c>
      <c r="AK22" s="19">
        <f>IFERROR(VLOOKUP(A22,[1]CDC_Visits_Integrated!$A$2:$D$501,2,FALSE),"NULL")</f>
        <v>12705</v>
      </c>
      <c r="AL22" s="19">
        <f>IFERROR(VLOOKUP(A22,[1]CDC_Visits_Integrated!$A$2:$D$501,3,FALSE),"NULL")</f>
        <v>2981</v>
      </c>
      <c r="AM22" s="19">
        <f>IFERROR(VLOOKUP(A22,[1]CDC_Visits_Integrated!$A$2:$D$501,4,FALSE),"NULL")</f>
        <v>1181254</v>
      </c>
      <c r="AN22" s="15">
        <f t="shared" si="13"/>
        <v>396.26098624622608</v>
      </c>
      <c r="AO22" s="16">
        <f t="shared" si="14"/>
        <v>1.075551913475002E-2</v>
      </c>
      <c r="AP22" s="15">
        <f t="shared" si="15"/>
        <v>10</v>
      </c>
      <c r="AQ22" s="15">
        <f t="shared" si="16"/>
        <v>532</v>
      </c>
    </row>
    <row r="23" spans="1:43" x14ac:dyDescent="0.25">
      <c r="A23" t="s">
        <v>60</v>
      </c>
      <c r="B23" t="str">
        <f t="shared" si="0"/>
        <v>Arizona</v>
      </c>
      <c r="C23" t="str">
        <f t="shared" si="1"/>
        <v>2012</v>
      </c>
      <c r="D23" s="13">
        <v>455863.22200000007</v>
      </c>
      <c r="E23" s="13">
        <v>0</v>
      </c>
      <c r="F23" s="14">
        <f t="shared" si="2"/>
        <v>0</v>
      </c>
      <c r="G23" s="15">
        <v>450123.10100000002</v>
      </c>
      <c r="H23" s="15">
        <v>0</v>
      </c>
      <c r="I23" s="16">
        <f t="shared" si="3"/>
        <v>0</v>
      </c>
      <c r="J23" s="13">
        <v>453446.46949999995</v>
      </c>
      <c r="K23" s="13">
        <v>0</v>
      </c>
      <c r="L23" s="14">
        <f t="shared" si="4"/>
        <v>0</v>
      </c>
      <c r="M23" s="15">
        <v>431548.20899999992</v>
      </c>
      <c r="N23" s="15">
        <v>0</v>
      </c>
      <c r="O23" s="16">
        <f t="shared" si="5"/>
        <v>0</v>
      </c>
      <c r="P23" s="13">
        <v>412073.42599999998</v>
      </c>
      <c r="Q23" s="13">
        <v>0</v>
      </c>
      <c r="R23" s="14">
        <f t="shared" si="6"/>
        <v>0</v>
      </c>
      <c r="S23" s="15">
        <v>416512.98050000006</v>
      </c>
      <c r="T23" s="15">
        <v>0</v>
      </c>
      <c r="U23" s="16">
        <f t="shared" si="7"/>
        <v>0</v>
      </c>
      <c r="V23" s="13">
        <v>363404.32149999996</v>
      </c>
      <c r="W23" s="13">
        <v>11</v>
      </c>
      <c r="X23" s="14">
        <f t="shared" si="8"/>
        <v>3.0269315330637864E-5</v>
      </c>
      <c r="Y23" s="15">
        <v>251249.61150000006</v>
      </c>
      <c r="Z23" s="15">
        <v>35</v>
      </c>
      <c r="AA23" s="16">
        <f t="shared" si="9"/>
        <v>1.393036979880066E-4</v>
      </c>
      <c r="AB23" s="13">
        <v>142440.42449999999</v>
      </c>
      <c r="AC23" s="13">
        <v>199</v>
      </c>
      <c r="AD23" s="14">
        <f t="shared" si="10"/>
        <v>1.3970753084915162E-3</v>
      </c>
      <c r="AE23" s="15">
        <v>104545.908</v>
      </c>
      <c r="AF23">
        <v>273</v>
      </c>
      <c r="AG23" s="16">
        <f t="shared" si="11"/>
        <v>2.6112930216264422E-3</v>
      </c>
      <c r="AH23" s="17">
        <v>507</v>
      </c>
      <c r="AI23" s="17">
        <v>6410979</v>
      </c>
      <c r="AJ23" s="18">
        <f t="shared" si="12"/>
        <v>1.0175901720972582E-3</v>
      </c>
      <c r="AK23" s="19">
        <f>IFERROR(VLOOKUP(A23,[1]CDC_Visits_Integrated!$A$2:$D$501,2,FALSE),"NULL")</f>
        <v>10362</v>
      </c>
      <c r="AL23" s="19">
        <f>IFERROR(VLOOKUP(A23,[1]CDC_Visits_Integrated!$A$2:$D$501,3,FALSE),"NULL")</f>
        <v>1495</v>
      </c>
      <c r="AM23" s="19">
        <f>IFERROR(VLOOKUP(A23,[1]CDC_Visits_Integrated!$A$2:$D$501,4,FALSE),"NULL")</f>
        <v>820538</v>
      </c>
      <c r="AN23" s="15">
        <f t="shared" si="13"/>
        <v>548.85484949832778</v>
      </c>
      <c r="AO23" s="16">
        <f t="shared" si="14"/>
        <v>1.2628299969044699E-2</v>
      </c>
      <c r="AP23" s="15">
        <f t="shared" si="15"/>
        <v>11</v>
      </c>
      <c r="AQ23" s="15">
        <f t="shared" si="16"/>
        <v>518</v>
      </c>
    </row>
    <row r="24" spans="1:43" x14ac:dyDescent="0.25">
      <c r="A24" t="s">
        <v>61</v>
      </c>
      <c r="B24" t="str">
        <f t="shared" si="0"/>
        <v>Arizona</v>
      </c>
      <c r="C24" t="str">
        <f t="shared" si="1"/>
        <v>2013</v>
      </c>
      <c r="D24" s="13">
        <v>447025.81299999997</v>
      </c>
      <c r="E24" s="13">
        <v>0</v>
      </c>
      <c r="F24" s="14">
        <f t="shared" si="2"/>
        <v>0</v>
      </c>
      <c r="G24" s="15">
        <v>451704.99849999999</v>
      </c>
      <c r="H24" s="15">
        <v>0</v>
      </c>
      <c r="I24" s="16">
        <f t="shared" si="3"/>
        <v>0</v>
      </c>
      <c r="J24" s="13">
        <v>457865.22199999995</v>
      </c>
      <c r="K24" s="13">
        <v>0</v>
      </c>
      <c r="L24" s="14">
        <f t="shared" si="4"/>
        <v>0</v>
      </c>
      <c r="M24" s="15">
        <v>432454.54249999998</v>
      </c>
      <c r="N24" s="15">
        <v>0</v>
      </c>
      <c r="O24" s="16">
        <f t="shared" si="5"/>
        <v>0</v>
      </c>
      <c r="P24" s="13">
        <v>414445.71950000001</v>
      </c>
      <c r="Q24" s="13">
        <v>0</v>
      </c>
      <c r="R24" s="14">
        <f t="shared" si="6"/>
        <v>0</v>
      </c>
      <c r="S24" s="15">
        <v>418833.6605</v>
      </c>
      <c r="T24" s="15">
        <v>0</v>
      </c>
      <c r="U24" s="16">
        <f t="shared" si="7"/>
        <v>0</v>
      </c>
      <c r="V24" s="13">
        <v>373167.63599999994</v>
      </c>
      <c r="W24" s="13">
        <v>10</v>
      </c>
      <c r="X24" s="14">
        <f t="shared" si="8"/>
        <v>2.6797607925463294E-5</v>
      </c>
      <c r="Y24" s="15">
        <v>263932.63150000002</v>
      </c>
      <c r="Z24" s="15">
        <v>48</v>
      </c>
      <c r="AA24" s="16">
        <f t="shared" si="9"/>
        <v>1.8186459069953991E-4</v>
      </c>
      <c r="AB24" s="13">
        <v>145537.72699999998</v>
      </c>
      <c r="AC24" s="13">
        <v>187</v>
      </c>
      <c r="AD24" s="14">
        <f t="shared" si="10"/>
        <v>1.2848902058227145E-3</v>
      </c>
      <c r="AE24" s="15">
        <v>106610.3</v>
      </c>
      <c r="AF24">
        <v>348</v>
      </c>
      <c r="AG24" s="16">
        <f t="shared" si="11"/>
        <v>3.264224938866132E-3</v>
      </c>
      <c r="AH24" s="17">
        <v>583</v>
      </c>
      <c r="AI24" s="17">
        <v>6471024</v>
      </c>
      <c r="AJ24" s="18">
        <f t="shared" si="12"/>
        <v>1.1296683772154968E-3</v>
      </c>
      <c r="AK24" s="19">
        <f>IFERROR(VLOOKUP(A24,[1]CDC_Visits_Integrated!$A$2:$D$501,2,FALSE),"NULL")</f>
        <v>14226</v>
      </c>
      <c r="AL24" s="19">
        <f>IFERROR(VLOOKUP(A24,[1]CDC_Visits_Integrated!$A$2:$D$501,3,FALSE),"NULL")</f>
        <v>1825</v>
      </c>
      <c r="AM24" s="19">
        <f>IFERROR(VLOOKUP(A24,[1]CDC_Visits_Integrated!$A$2:$D$501,4,FALSE),"NULL")</f>
        <v>970555</v>
      </c>
      <c r="AN24" s="15">
        <f t="shared" si="13"/>
        <v>531.81095890410961</v>
      </c>
      <c r="AO24" s="16">
        <f t="shared" si="14"/>
        <v>1.4657592820602645E-2</v>
      </c>
      <c r="AP24" s="15">
        <f t="shared" si="15"/>
        <v>10</v>
      </c>
      <c r="AQ24" s="15">
        <f t="shared" si="16"/>
        <v>593</v>
      </c>
    </row>
    <row r="25" spans="1:43" x14ac:dyDescent="0.25">
      <c r="A25" t="s">
        <v>62</v>
      </c>
      <c r="B25" t="str">
        <f t="shared" si="0"/>
        <v>Arizona</v>
      </c>
      <c r="C25" t="str">
        <f t="shared" si="1"/>
        <v>2014</v>
      </c>
      <c r="D25" s="13">
        <v>438431.64299999992</v>
      </c>
      <c r="E25" s="13">
        <v>0</v>
      </c>
      <c r="F25" s="14">
        <f t="shared" si="2"/>
        <v>0</v>
      </c>
      <c r="G25" s="15">
        <v>452135.23300000001</v>
      </c>
      <c r="H25" s="15">
        <v>0</v>
      </c>
      <c r="I25" s="16">
        <f t="shared" si="3"/>
        <v>0</v>
      </c>
      <c r="J25" s="13">
        <v>459909.28949999996</v>
      </c>
      <c r="K25" s="13">
        <v>0</v>
      </c>
      <c r="L25" s="14">
        <f t="shared" si="4"/>
        <v>0</v>
      </c>
      <c r="M25" s="15">
        <v>435532.53100000002</v>
      </c>
      <c r="N25" s="15">
        <v>0</v>
      </c>
      <c r="O25" s="16">
        <f t="shared" si="5"/>
        <v>0</v>
      </c>
      <c r="P25" s="13">
        <v>411781.3615</v>
      </c>
      <c r="Q25" s="13">
        <v>10</v>
      </c>
      <c r="R25" s="14">
        <f t="shared" si="6"/>
        <v>2.4284731983917151E-5</v>
      </c>
      <c r="S25" s="15">
        <v>418485.30350000004</v>
      </c>
      <c r="T25" s="15">
        <v>15</v>
      </c>
      <c r="U25" s="16">
        <f t="shared" si="7"/>
        <v>3.5843552627888162E-5</v>
      </c>
      <c r="V25" s="13">
        <v>380021.26249999995</v>
      </c>
      <c r="W25" s="13">
        <v>33</v>
      </c>
      <c r="X25" s="14">
        <f t="shared" si="8"/>
        <v>8.6837246376444537E-5</v>
      </c>
      <c r="Y25" s="15">
        <v>277160.19449999998</v>
      </c>
      <c r="Z25" s="15">
        <v>109</v>
      </c>
      <c r="AA25" s="16">
        <f t="shared" si="9"/>
        <v>3.932743668210985E-4</v>
      </c>
      <c r="AB25" s="13">
        <v>149467.641</v>
      </c>
      <c r="AC25" s="13">
        <v>174</v>
      </c>
      <c r="AD25" s="14">
        <f t="shared" si="10"/>
        <v>1.1641315727997606E-3</v>
      </c>
      <c r="AE25" s="15">
        <v>112907.53000000001</v>
      </c>
      <c r="AF25">
        <v>270</v>
      </c>
      <c r="AG25" s="16">
        <f t="shared" si="11"/>
        <v>2.3913374068142306E-3</v>
      </c>
      <c r="AH25" s="17">
        <v>553</v>
      </c>
      <c r="AI25" s="17">
        <v>6524205</v>
      </c>
      <c r="AJ25" s="18">
        <f t="shared" si="12"/>
        <v>1.02495598131463E-3</v>
      </c>
      <c r="AK25" s="19">
        <f>IFERROR(VLOOKUP(A25,[1]CDC_Visits_Integrated!$A$2:$D$501,2,FALSE),"NULL")</f>
        <v>17608</v>
      </c>
      <c r="AL25" s="19">
        <f>IFERROR(VLOOKUP(A25,[1]CDC_Visits_Integrated!$A$2:$D$501,3,FALSE),"NULL")</f>
        <v>2784</v>
      </c>
      <c r="AM25" s="19">
        <f>IFERROR(VLOOKUP(A25,[1]CDC_Visits_Integrated!$A$2:$D$501,4,FALSE),"NULL")</f>
        <v>1212913</v>
      </c>
      <c r="AN25" s="15">
        <f t="shared" si="13"/>
        <v>435.67277298850576</v>
      </c>
      <c r="AO25" s="16">
        <f t="shared" si="14"/>
        <v>1.4517117056210957E-2</v>
      </c>
      <c r="AP25" s="15">
        <f t="shared" si="15"/>
        <v>58</v>
      </c>
      <c r="AQ25" s="15">
        <f t="shared" si="16"/>
        <v>611</v>
      </c>
    </row>
    <row r="26" spans="1:43" x14ac:dyDescent="0.25">
      <c r="A26" t="s">
        <v>63</v>
      </c>
      <c r="B26" t="str">
        <f t="shared" si="0"/>
        <v>Arizona</v>
      </c>
      <c r="C26" t="str">
        <f t="shared" si="1"/>
        <v>2015</v>
      </c>
      <c r="D26" s="13">
        <v>424856.47899999999</v>
      </c>
      <c r="E26" s="13">
        <v>0</v>
      </c>
      <c r="F26" s="14">
        <f t="shared" si="2"/>
        <v>0</v>
      </c>
      <c r="G26" s="15">
        <v>446421.55299999996</v>
      </c>
      <c r="H26" s="15">
        <v>0</v>
      </c>
      <c r="I26" s="16">
        <f t="shared" si="3"/>
        <v>0</v>
      </c>
      <c r="J26" s="13">
        <v>458170.50349999999</v>
      </c>
      <c r="K26" s="13">
        <v>0</v>
      </c>
      <c r="L26" s="14">
        <f t="shared" si="4"/>
        <v>0</v>
      </c>
      <c r="M26" s="15">
        <v>436998.80900000001</v>
      </c>
      <c r="N26" s="15">
        <v>0</v>
      </c>
      <c r="O26" s="16">
        <f t="shared" si="5"/>
        <v>0</v>
      </c>
      <c r="P26" s="13">
        <v>411642.47950000007</v>
      </c>
      <c r="Q26" s="13">
        <v>0</v>
      </c>
      <c r="R26" s="14">
        <f t="shared" si="6"/>
        <v>0</v>
      </c>
      <c r="S26" s="15">
        <v>412240.82050000003</v>
      </c>
      <c r="T26" s="15">
        <v>0</v>
      </c>
      <c r="U26" s="16">
        <f t="shared" si="7"/>
        <v>0</v>
      </c>
      <c r="V26" s="13">
        <v>383879.40150000004</v>
      </c>
      <c r="W26" s="13">
        <v>12</v>
      </c>
      <c r="X26" s="14">
        <f t="shared" si="8"/>
        <v>3.1259817414298012E-5</v>
      </c>
      <c r="Y26" s="15">
        <v>290613.63899999997</v>
      </c>
      <c r="Z26" s="15">
        <v>72</v>
      </c>
      <c r="AA26" s="16">
        <f t="shared" si="9"/>
        <v>2.4775162049431548E-4</v>
      </c>
      <c r="AB26" s="13">
        <v>154648.106</v>
      </c>
      <c r="AC26" s="13">
        <v>203</v>
      </c>
      <c r="AD26" s="14">
        <f t="shared" si="10"/>
        <v>1.312657524560954E-3</v>
      </c>
      <c r="AE26" s="15">
        <v>119063.27099999999</v>
      </c>
      <c r="AF26">
        <v>321</v>
      </c>
      <c r="AG26" s="16">
        <f t="shared" si="11"/>
        <v>2.6960455336390013E-3</v>
      </c>
      <c r="AH26" s="17">
        <v>596</v>
      </c>
      <c r="AI26" s="17">
        <v>6522731</v>
      </c>
      <c r="AJ26" s="18">
        <f t="shared" si="12"/>
        <v>1.0561289737331086E-3</v>
      </c>
      <c r="AK26" s="19">
        <f>IFERROR(VLOOKUP(A26,[1]CDC_Visits_Integrated!$A$2:$D$501,2,FALSE),"NULL")</f>
        <v>17455</v>
      </c>
      <c r="AL26" s="19">
        <f>IFERROR(VLOOKUP(A26,[1]CDC_Visits_Integrated!$A$2:$D$501,3,FALSE),"NULL")</f>
        <v>2714</v>
      </c>
      <c r="AM26" s="19">
        <f>IFERROR(VLOOKUP(A26,[1]CDC_Visits_Integrated!$A$2:$D$501,4,FALSE),"NULL")</f>
        <v>1103596</v>
      </c>
      <c r="AN26" s="15">
        <f t="shared" si="13"/>
        <v>406.63080324244658</v>
      </c>
      <c r="AO26" s="16">
        <f t="shared" si="14"/>
        <v>1.5816476319232761E-2</v>
      </c>
      <c r="AP26" s="15">
        <f t="shared" si="15"/>
        <v>12</v>
      </c>
      <c r="AQ26" s="15">
        <f t="shared" si="16"/>
        <v>608</v>
      </c>
    </row>
    <row r="27" spans="1:43" x14ac:dyDescent="0.25">
      <c r="A27" t="s">
        <v>64</v>
      </c>
      <c r="B27" t="str">
        <f t="shared" si="0"/>
        <v>Arizona</v>
      </c>
      <c r="C27" t="str">
        <f t="shared" si="1"/>
        <v>2016</v>
      </c>
      <c r="D27" s="13">
        <v>427120.03400000004</v>
      </c>
      <c r="E27" s="13">
        <v>0</v>
      </c>
      <c r="F27" s="14">
        <f t="shared" si="2"/>
        <v>0</v>
      </c>
      <c r="G27" s="15">
        <v>445160.9879999999</v>
      </c>
      <c r="H27" s="15">
        <v>0</v>
      </c>
      <c r="I27" s="16">
        <f t="shared" si="3"/>
        <v>0</v>
      </c>
      <c r="J27" s="13">
        <v>460062.30200000003</v>
      </c>
      <c r="K27" s="13">
        <v>0</v>
      </c>
      <c r="L27" s="14">
        <f t="shared" si="4"/>
        <v>0</v>
      </c>
      <c r="M27" s="15">
        <v>439655.78</v>
      </c>
      <c r="N27" s="15">
        <v>0</v>
      </c>
      <c r="O27" s="16">
        <f t="shared" si="5"/>
        <v>0</v>
      </c>
      <c r="P27" s="13">
        <v>406721.35250000004</v>
      </c>
      <c r="Q27" s="13">
        <v>0</v>
      </c>
      <c r="R27" s="14">
        <f t="shared" si="6"/>
        <v>0</v>
      </c>
      <c r="S27" s="15">
        <v>408802.93000000005</v>
      </c>
      <c r="T27" s="15">
        <v>23</v>
      </c>
      <c r="U27" s="16">
        <f t="shared" si="7"/>
        <v>5.6261827673299691E-5</v>
      </c>
      <c r="V27" s="13">
        <v>378197.74099999998</v>
      </c>
      <c r="W27" s="13">
        <v>70</v>
      </c>
      <c r="X27" s="14">
        <f t="shared" si="8"/>
        <v>1.8508836095877158E-4</v>
      </c>
      <c r="Y27" s="15">
        <v>292152.26699999999</v>
      </c>
      <c r="Z27" s="15">
        <v>137</v>
      </c>
      <c r="AA27" s="16">
        <f t="shared" si="9"/>
        <v>4.6893355101023401E-4</v>
      </c>
      <c r="AB27" s="13">
        <v>153199.4455</v>
      </c>
      <c r="AC27" s="13">
        <v>213</v>
      </c>
      <c r="AD27" s="14">
        <f t="shared" si="10"/>
        <v>1.3903444578720751E-3</v>
      </c>
      <c r="AE27" s="15">
        <v>115515.61300000001</v>
      </c>
      <c r="AF27">
        <v>299</v>
      </c>
      <c r="AG27" s="16">
        <f t="shared" si="11"/>
        <v>2.5883946960485764E-3</v>
      </c>
      <c r="AH27" s="17">
        <v>649</v>
      </c>
      <c r="AI27" s="17">
        <v>6508490</v>
      </c>
      <c r="AJ27" s="18">
        <f t="shared" si="12"/>
        <v>1.1571364037322584E-3</v>
      </c>
      <c r="AK27" s="19">
        <f>IFERROR(VLOOKUP(A27,[1]CDC_Visits_Integrated!$A$2:$D$501,2,FALSE),"NULL")</f>
        <v>22366</v>
      </c>
      <c r="AL27" s="19">
        <f>IFERROR(VLOOKUP(A27,[1]CDC_Visits_Integrated!$A$2:$D$501,3,FALSE),"NULL")</f>
        <v>2421</v>
      </c>
      <c r="AM27" s="19">
        <f>IFERROR(VLOOKUP(A27,[1]CDC_Visits_Integrated!$A$2:$D$501,4,FALSE),"NULL")</f>
        <v>1089562</v>
      </c>
      <c r="AN27" s="15">
        <f t="shared" si="13"/>
        <v>450.04626187525815</v>
      </c>
      <c r="AO27" s="16">
        <f t="shared" si="14"/>
        <v>2.0527514726100947E-2</v>
      </c>
      <c r="AP27" s="15">
        <f t="shared" si="15"/>
        <v>93</v>
      </c>
      <c r="AQ27" s="15">
        <f t="shared" si="16"/>
        <v>742</v>
      </c>
    </row>
    <row r="28" spans="1:43" x14ac:dyDescent="0.25">
      <c r="A28" t="s">
        <v>65</v>
      </c>
      <c r="B28" t="str">
        <f t="shared" si="0"/>
        <v>Arizona</v>
      </c>
      <c r="C28" t="str">
        <f t="shared" si="1"/>
        <v>2017</v>
      </c>
      <c r="D28" s="13">
        <v>430289</v>
      </c>
      <c r="E28" s="13">
        <v>0</v>
      </c>
      <c r="F28" s="14">
        <f t="shared" si="2"/>
        <v>0</v>
      </c>
      <c r="G28" s="15">
        <v>451988</v>
      </c>
      <c r="H28" s="15">
        <v>0</v>
      </c>
      <c r="I28" s="16">
        <f t="shared" si="3"/>
        <v>0</v>
      </c>
      <c r="J28" s="13">
        <v>468340.5</v>
      </c>
      <c r="K28" s="13">
        <v>0</v>
      </c>
      <c r="L28" s="14">
        <f t="shared" si="4"/>
        <v>0</v>
      </c>
      <c r="M28" s="15">
        <v>454612.5</v>
      </c>
      <c r="N28" s="15">
        <v>0</v>
      </c>
      <c r="O28" s="16">
        <f t="shared" si="5"/>
        <v>0</v>
      </c>
      <c r="P28" s="13">
        <v>417121.5</v>
      </c>
      <c r="Q28" s="13">
        <v>0</v>
      </c>
      <c r="R28" s="14">
        <f t="shared" si="6"/>
        <v>0</v>
      </c>
      <c r="S28" s="15">
        <v>416791.5</v>
      </c>
      <c r="T28" s="15">
        <v>0</v>
      </c>
      <c r="U28" s="16">
        <f t="shared" si="7"/>
        <v>0</v>
      </c>
      <c r="V28" s="13">
        <v>400818</v>
      </c>
      <c r="W28" s="13">
        <v>30</v>
      </c>
      <c r="X28" s="14">
        <f t="shared" si="8"/>
        <v>7.4846938011765939E-5</v>
      </c>
      <c r="Y28" s="15">
        <v>318847</v>
      </c>
      <c r="Z28" s="15">
        <v>124</v>
      </c>
      <c r="AA28" s="16">
        <f t="shared" si="9"/>
        <v>3.8890125985190387E-4</v>
      </c>
      <c r="AB28" s="13">
        <v>165874.5</v>
      </c>
      <c r="AC28" s="13">
        <v>203</v>
      </c>
      <c r="AD28" s="14">
        <f t="shared" si="10"/>
        <v>1.2238168012563715E-3</v>
      </c>
      <c r="AE28" s="15">
        <v>123325</v>
      </c>
      <c r="AF28">
        <v>339</v>
      </c>
      <c r="AG28" s="16">
        <f t="shared" si="11"/>
        <v>2.7488343807013987E-3</v>
      </c>
      <c r="AH28" s="17">
        <v>666</v>
      </c>
      <c r="AI28" s="17">
        <v>6742401</v>
      </c>
      <c r="AJ28" s="18">
        <f t="shared" si="12"/>
        <v>1.0953109671710962E-3</v>
      </c>
      <c r="AK28" s="19">
        <f>IFERROR(VLOOKUP(A28,[1]CDC_Visits_Integrated!$A$2:$D$501,2,FALSE),"NULL")</f>
        <v>22543</v>
      </c>
      <c r="AL28" s="19">
        <f>IFERROR(VLOOKUP(A28,[1]CDC_Visits_Integrated!$A$2:$D$501,3,FALSE),"NULL")</f>
        <v>2351</v>
      </c>
      <c r="AM28" s="19">
        <f>IFERROR(VLOOKUP(A28,[1]CDC_Visits_Integrated!$A$2:$D$501,4,FALSE),"NULL")</f>
        <v>999739</v>
      </c>
      <c r="AN28" s="15">
        <f t="shared" si="13"/>
        <v>425.23989791578055</v>
      </c>
      <c r="AO28" s="16">
        <f t="shared" si="14"/>
        <v>2.2548885259052614E-2</v>
      </c>
      <c r="AP28" s="15">
        <f t="shared" si="15"/>
        <v>30</v>
      </c>
      <c r="AQ28" s="15">
        <f t="shared" si="16"/>
        <v>696</v>
      </c>
    </row>
    <row r="29" spans="1:43" x14ac:dyDescent="0.25">
      <c r="A29" t="s">
        <v>66</v>
      </c>
      <c r="B29" t="str">
        <f t="shared" si="0"/>
        <v>Arkansas</v>
      </c>
      <c r="C29" t="str">
        <f t="shared" si="1"/>
        <v>2009</v>
      </c>
      <c r="D29" s="13">
        <v>198959.60400000005</v>
      </c>
      <c r="E29" s="13">
        <v>0</v>
      </c>
      <c r="F29" s="14">
        <f t="shared" si="2"/>
        <v>0</v>
      </c>
      <c r="G29" s="15">
        <v>191179.20799999998</v>
      </c>
      <c r="H29" s="15">
        <v>0</v>
      </c>
      <c r="I29" s="16">
        <f t="shared" si="3"/>
        <v>0</v>
      </c>
      <c r="J29" s="13">
        <v>195715.00950000001</v>
      </c>
      <c r="K29" s="13">
        <v>0</v>
      </c>
      <c r="L29" s="14">
        <f t="shared" si="4"/>
        <v>0</v>
      </c>
      <c r="M29" s="15">
        <v>188525.69699999999</v>
      </c>
      <c r="N29" s="15">
        <v>0</v>
      </c>
      <c r="O29" s="16">
        <f t="shared" si="5"/>
        <v>0</v>
      </c>
      <c r="P29" s="13">
        <v>187591.52799999996</v>
      </c>
      <c r="Q29" s="13">
        <v>0</v>
      </c>
      <c r="R29" s="14">
        <f t="shared" si="6"/>
        <v>0</v>
      </c>
      <c r="S29" s="15">
        <v>196677.41449999996</v>
      </c>
      <c r="T29" s="15">
        <v>0</v>
      </c>
      <c r="U29" s="16">
        <f t="shared" si="7"/>
        <v>0</v>
      </c>
      <c r="V29" s="13">
        <v>161167.04549999995</v>
      </c>
      <c r="W29" s="13">
        <v>10</v>
      </c>
      <c r="X29" s="14">
        <f t="shared" si="8"/>
        <v>6.2047423956779077E-5</v>
      </c>
      <c r="Y29" s="15">
        <v>105326.162</v>
      </c>
      <c r="Z29" s="15">
        <v>12</v>
      </c>
      <c r="AA29" s="16">
        <f t="shared" si="9"/>
        <v>1.139318073699486E-4</v>
      </c>
      <c r="AB29" s="13">
        <v>68629.552999999985</v>
      </c>
      <c r="AC29" s="13">
        <v>198</v>
      </c>
      <c r="AD29" s="14">
        <f t="shared" si="10"/>
        <v>2.8850544895724448E-3</v>
      </c>
      <c r="AE29" s="15">
        <v>51320.077999999987</v>
      </c>
      <c r="AF29">
        <v>288</v>
      </c>
      <c r="AG29" s="16">
        <f t="shared" si="11"/>
        <v>5.6118387037525563E-3</v>
      </c>
      <c r="AH29" s="17">
        <v>498</v>
      </c>
      <c r="AI29" s="17">
        <v>2838143</v>
      </c>
      <c r="AJ29" s="18">
        <f t="shared" si="12"/>
        <v>2.2106236687401211E-3</v>
      </c>
      <c r="AK29" s="19" t="str">
        <f>IFERROR(VLOOKUP(A29,[1]CDC_Visits_Integrated!$A$2:$D$501,2,FALSE),"NULL")</f>
        <v>NULL</v>
      </c>
      <c r="AL29" s="19" t="str">
        <f>IFERROR(VLOOKUP(A29,[1]CDC_Visits_Integrated!$A$2:$D$501,3,FALSE),"NULL")</f>
        <v>NULL</v>
      </c>
      <c r="AM29" s="19" t="str">
        <f>IFERROR(VLOOKUP(A29,[1]CDC_Visits_Integrated!$A$2:$D$501,4,FALSE),"NULL")</f>
        <v>NULL</v>
      </c>
      <c r="AN29" s="15" t="str">
        <f t="shared" si="13"/>
        <v>NULL</v>
      </c>
      <c r="AO29" s="16" t="str">
        <f t="shared" si="14"/>
        <v>NULL</v>
      </c>
      <c r="AP29" s="15">
        <f t="shared" si="15"/>
        <v>10</v>
      </c>
      <c r="AQ29" s="15">
        <f t="shared" si="16"/>
        <v>508</v>
      </c>
    </row>
    <row r="30" spans="1:43" x14ac:dyDescent="0.25">
      <c r="A30" t="s">
        <v>67</v>
      </c>
      <c r="B30" t="str">
        <f t="shared" si="0"/>
        <v>Arkansas</v>
      </c>
      <c r="C30" t="str">
        <f t="shared" si="1"/>
        <v>2010</v>
      </c>
      <c r="D30" s="13">
        <v>193750.10000000006</v>
      </c>
      <c r="E30" s="13">
        <v>0</v>
      </c>
      <c r="F30" s="14">
        <f t="shared" si="2"/>
        <v>0</v>
      </c>
      <c r="G30" s="15">
        <v>193195.17299999998</v>
      </c>
      <c r="H30" s="15">
        <v>0</v>
      </c>
      <c r="I30" s="16">
        <f t="shared" si="3"/>
        <v>0</v>
      </c>
      <c r="J30" s="13">
        <v>199377.88999999998</v>
      </c>
      <c r="K30" s="13">
        <v>0</v>
      </c>
      <c r="L30" s="14">
        <f t="shared" si="4"/>
        <v>0</v>
      </c>
      <c r="M30" s="15">
        <v>183346.75649999996</v>
      </c>
      <c r="N30" s="15">
        <v>0</v>
      </c>
      <c r="O30" s="16">
        <f t="shared" si="5"/>
        <v>0</v>
      </c>
      <c r="P30" s="13">
        <v>185932.179</v>
      </c>
      <c r="Q30" s="13">
        <v>0</v>
      </c>
      <c r="R30" s="14">
        <f t="shared" si="6"/>
        <v>0</v>
      </c>
      <c r="S30" s="15">
        <v>198266.36249999999</v>
      </c>
      <c r="T30" s="15">
        <v>0</v>
      </c>
      <c r="U30" s="16">
        <f t="shared" si="7"/>
        <v>0</v>
      </c>
      <c r="V30" s="13">
        <v>166892.51850000001</v>
      </c>
      <c r="W30" s="13">
        <v>0</v>
      </c>
      <c r="X30" s="14">
        <f t="shared" si="8"/>
        <v>0</v>
      </c>
      <c r="Y30" s="15">
        <v>110706.2825</v>
      </c>
      <c r="Z30" s="15">
        <v>26</v>
      </c>
      <c r="AA30" s="16">
        <f t="shared" si="9"/>
        <v>2.3485568671317275E-4</v>
      </c>
      <c r="AB30" s="13">
        <v>65894.323499999999</v>
      </c>
      <c r="AC30" s="13">
        <v>173</v>
      </c>
      <c r="AD30" s="14">
        <f t="shared" si="10"/>
        <v>2.6254158296351582E-3</v>
      </c>
      <c r="AE30" s="15">
        <v>49469.617999999995</v>
      </c>
      <c r="AF30">
        <v>263</v>
      </c>
      <c r="AG30" s="16">
        <f t="shared" si="11"/>
        <v>5.3163943978706291E-3</v>
      </c>
      <c r="AH30" s="17">
        <v>462</v>
      </c>
      <c r="AI30" s="17">
        <v>2850272</v>
      </c>
      <c r="AJ30" s="18">
        <f t="shared" si="12"/>
        <v>2.0436127846717223E-3</v>
      </c>
      <c r="AK30" s="19">
        <f>IFERROR(VLOOKUP(A30,[1]CDC_Visits_Integrated!$A$2:$D$501,2,FALSE),"NULL")</f>
        <v>640</v>
      </c>
      <c r="AL30" s="19">
        <f>IFERROR(VLOOKUP(A30,[1]CDC_Visits_Integrated!$A$2:$D$501,3,FALSE),"NULL")</f>
        <v>214</v>
      </c>
      <c r="AM30" s="19">
        <f>IFERROR(VLOOKUP(A30,[1]CDC_Visits_Integrated!$A$2:$D$501,4,FALSE),"NULL")</f>
        <v>46399</v>
      </c>
      <c r="AN30" s="15">
        <f t="shared" si="13"/>
        <v>216.8177570093458</v>
      </c>
      <c r="AO30" s="16">
        <f t="shared" si="14"/>
        <v>1.3793400719843101E-2</v>
      </c>
      <c r="AP30" s="15">
        <f t="shared" si="15"/>
        <v>0</v>
      </c>
      <c r="AQ30" s="15">
        <f t="shared" si="16"/>
        <v>462</v>
      </c>
    </row>
    <row r="31" spans="1:43" x14ac:dyDescent="0.25">
      <c r="A31" t="s">
        <v>68</v>
      </c>
      <c r="B31" t="str">
        <f t="shared" si="0"/>
        <v>Arkansas</v>
      </c>
      <c r="C31" t="str">
        <f t="shared" si="1"/>
        <v>2011</v>
      </c>
      <c r="D31" s="13">
        <v>192485.815</v>
      </c>
      <c r="E31" s="13">
        <v>0</v>
      </c>
      <c r="F31" s="14">
        <f t="shared" si="2"/>
        <v>0</v>
      </c>
      <c r="G31" s="15">
        <v>191446.30849999998</v>
      </c>
      <c r="H31" s="15">
        <v>0</v>
      </c>
      <c r="I31" s="16">
        <f t="shared" si="3"/>
        <v>0</v>
      </c>
      <c r="J31" s="13">
        <v>197345.92550000001</v>
      </c>
      <c r="K31" s="13">
        <v>0</v>
      </c>
      <c r="L31" s="14">
        <f t="shared" si="4"/>
        <v>0</v>
      </c>
      <c r="M31" s="15">
        <v>183018.33799999999</v>
      </c>
      <c r="N31" s="15">
        <v>0</v>
      </c>
      <c r="O31" s="16">
        <f t="shared" si="5"/>
        <v>0</v>
      </c>
      <c r="P31" s="13">
        <v>181974.63099999999</v>
      </c>
      <c r="Q31" s="13">
        <v>0</v>
      </c>
      <c r="R31" s="14">
        <f t="shared" si="6"/>
        <v>0</v>
      </c>
      <c r="S31" s="15">
        <v>196030.038</v>
      </c>
      <c r="T31" s="15">
        <v>0</v>
      </c>
      <c r="U31" s="16">
        <f t="shared" si="7"/>
        <v>0</v>
      </c>
      <c r="V31" s="13">
        <v>167588.23199999996</v>
      </c>
      <c r="W31" s="13">
        <v>11</v>
      </c>
      <c r="X31" s="14">
        <f t="shared" si="8"/>
        <v>6.5637066927229135E-5</v>
      </c>
      <c r="Y31" s="15">
        <v>110875.74400000001</v>
      </c>
      <c r="Z31" s="15">
        <v>33</v>
      </c>
      <c r="AA31" s="16">
        <f t="shared" si="9"/>
        <v>2.9763047181897599E-4</v>
      </c>
      <c r="AB31" s="13">
        <v>64790.877999999997</v>
      </c>
      <c r="AC31" s="13">
        <v>187</v>
      </c>
      <c r="AD31" s="14">
        <f t="shared" si="10"/>
        <v>2.8862087653758915E-3</v>
      </c>
      <c r="AE31" s="15">
        <v>48667.197999999997</v>
      </c>
      <c r="AF31">
        <v>343</v>
      </c>
      <c r="AG31" s="16">
        <f t="shared" si="11"/>
        <v>7.0478682582054558E-3</v>
      </c>
      <c r="AH31" s="17">
        <v>563</v>
      </c>
      <c r="AI31" s="17">
        <v>2827954</v>
      </c>
      <c r="AJ31" s="18">
        <f t="shared" si="12"/>
        <v>2.5096528022390918E-3</v>
      </c>
      <c r="AK31" s="19">
        <f>IFERROR(VLOOKUP(A31,[1]CDC_Visits_Integrated!$A$2:$D$501,2,FALSE),"NULL")</f>
        <v>3824</v>
      </c>
      <c r="AL31" s="19">
        <f>IFERROR(VLOOKUP(A31,[1]CDC_Visits_Integrated!$A$2:$D$501,3,FALSE),"NULL")</f>
        <v>629</v>
      </c>
      <c r="AM31" s="19">
        <f>IFERROR(VLOOKUP(A31,[1]CDC_Visits_Integrated!$A$2:$D$501,4,FALSE),"NULL")</f>
        <v>141769</v>
      </c>
      <c r="AN31" s="15">
        <f t="shared" si="13"/>
        <v>225.3879173290938</v>
      </c>
      <c r="AO31" s="16">
        <f t="shared" si="14"/>
        <v>2.697345682060253E-2</v>
      </c>
      <c r="AP31" s="15">
        <f t="shared" si="15"/>
        <v>11</v>
      </c>
      <c r="AQ31" s="15">
        <f t="shared" si="16"/>
        <v>574</v>
      </c>
    </row>
    <row r="32" spans="1:43" x14ac:dyDescent="0.25">
      <c r="A32" t="s">
        <v>69</v>
      </c>
      <c r="B32" t="str">
        <f t="shared" si="0"/>
        <v>Arkansas</v>
      </c>
      <c r="C32" t="str">
        <f t="shared" si="1"/>
        <v>2012</v>
      </c>
      <c r="D32" s="13">
        <v>189051.89599999998</v>
      </c>
      <c r="E32" s="13">
        <v>0</v>
      </c>
      <c r="F32" s="14">
        <f t="shared" si="2"/>
        <v>0</v>
      </c>
      <c r="G32" s="15">
        <v>189559.95099999994</v>
      </c>
      <c r="H32" s="15">
        <v>0</v>
      </c>
      <c r="I32" s="16">
        <f t="shared" si="3"/>
        <v>0</v>
      </c>
      <c r="J32" s="13">
        <v>193062.16550000003</v>
      </c>
      <c r="K32" s="13">
        <v>0</v>
      </c>
      <c r="L32" s="14">
        <f t="shared" si="4"/>
        <v>0</v>
      </c>
      <c r="M32" s="15">
        <v>181012.32999999996</v>
      </c>
      <c r="N32" s="15">
        <v>0</v>
      </c>
      <c r="O32" s="16">
        <f t="shared" si="5"/>
        <v>0</v>
      </c>
      <c r="P32" s="13">
        <v>177958.14149999997</v>
      </c>
      <c r="Q32" s="13">
        <v>0</v>
      </c>
      <c r="R32" s="14">
        <f t="shared" si="6"/>
        <v>0</v>
      </c>
      <c r="S32" s="15">
        <v>193458.12600000002</v>
      </c>
      <c r="T32" s="15">
        <v>0</v>
      </c>
      <c r="U32" s="16">
        <f t="shared" si="7"/>
        <v>0</v>
      </c>
      <c r="V32" s="13">
        <v>169542.88650000002</v>
      </c>
      <c r="W32" s="13">
        <v>10</v>
      </c>
      <c r="X32" s="14">
        <f t="shared" si="8"/>
        <v>5.8982126625524917E-5</v>
      </c>
      <c r="Y32" s="15">
        <v>112768.62599999999</v>
      </c>
      <c r="Z32" s="15">
        <v>35</v>
      </c>
      <c r="AA32" s="16">
        <f t="shared" si="9"/>
        <v>3.103700137305921E-4</v>
      </c>
      <c r="AB32" s="13">
        <v>64808.034500000002</v>
      </c>
      <c r="AC32" s="13">
        <v>148</v>
      </c>
      <c r="AD32" s="14">
        <f t="shared" si="10"/>
        <v>2.2836674671872668E-3</v>
      </c>
      <c r="AE32" s="15">
        <v>48125.057000000008</v>
      </c>
      <c r="AF32">
        <v>353</v>
      </c>
      <c r="AG32" s="16">
        <f t="shared" si="11"/>
        <v>7.3350562473100019E-3</v>
      </c>
      <c r="AH32" s="17">
        <v>536</v>
      </c>
      <c r="AI32" s="17">
        <v>2801685</v>
      </c>
      <c r="AJ32" s="18">
        <f t="shared" si="12"/>
        <v>2.3748157787058044E-3</v>
      </c>
      <c r="AK32" s="19">
        <f>IFERROR(VLOOKUP(A32,[1]CDC_Visits_Integrated!$A$2:$D$501,2,FALSE),"NULL")</f>
        <v>2947</v>
      </c>
      <c r="AL32" s="19">
        <f>IFERROR(VLOOKUP(A32,[1]CDC_Visits_Integrated!$A$2:$D$501,3,FALSE),"NULL")</f>
        <v>726</v>
      </c>
      <c r="AM32" s="19">
        <f>IFERROR(VLOOKUP(A32,[1]CDC_Visits_Integrated!$A$2:$D$501,4,FALSE),"NULL")</f>
        <v>164557</v>
      </c>
      <c r="AN32" s="15">
        <f t="shared" si="13"/>
        <v>226.6625344352617</v>
      </c>
      <c r="AO32" s="16">
        <f t="shared" si="14"/>
        <v>1.7908688174918114E-2</v>
      </c>
      <c r="AP32" s="15">
        <f t="shared" si="15"/>
        <v>10</v>
      </c>
      <c r="AQ32" s="15">
        <f t="shared" si="16"/>
        <v>546</v>
      </c>
    </row>
    <row r="33" spans="1:43" x14ac:dyDescent="0.25">
      <c r="A33" t="s">
        <v>70</v>
      </c>
      <c r="B33" t="str">
        <f t="shared" si="0"/>
        <v>Arkansas</v>
      </c>
      <c r="C33" t="str">
        <f t="shared" si="1"/>
        <v>2013</v>
      </c>
      <c r="D33" s="13">
        <v>188726.81399999998</v>
      </c>
      <c r="E33" s="13">
        <v>0</v>
      </c>
      <c r="F33" s="14">
        <f t="shared" si="2"/>
        <v>0</v>
      </c>
      <c r="G33" s="15">
        <v>190857.51850000001</v>
      </c>
      <c r="H33" s="15">
        <v>0</v>
      </c>
      <c r="I33" s="16">
        <f t="shared" si="3"/>
        <v>0</v>
      </c>
      <c r="J33" s="13">
        <v>195502.05800000002</v>
      </c>
      <c r="K33" s="13">
        <v>0</v>
      </c>
      <c r="L33" s="14">
        <f t="shared" si="4"/>
        <v>0</v>
      </c>
      <c r="M33" s="15">
        <v>184259.90549999999</v>
      </c>
      <c r="N33" s="15">
        <v>0</v>
      </c>
      <c r="O33" s="16">
        <f t="shared" si="5"/>
        <v>0</v>
      </c>
      <c r="P33" s="13">
        <v>176620.633</v>
      </c>
      <c r="Q33" s="13">
        <v>0</v>
      </c>
      <c r="R33" s="14">
        <f t="shared" si="6"/>
        <v>0</v>
      </c>
      <c r="S33" s="15">
        <v>191430.29999999993</v>
      </c>
      <c r="T33" s="15">
        <v>0</v>
      </c>
      <c r="U33" s="16">
        <f t="shared" si="7"/>
        <v>0</v>
      </c>
      <c r="V33" s="13">
        <v>170315.27050000001</v>
      </c>
      <c r="W33" s="13">
        <v>0</v>
      </c>
      <c r="X33" s="14">
        <f t="shared" si="8"/>
        <v>0</v>
      </c>
      <c r="Y33" s="15">
        <v>114210.15599999999</v>
      </c>
      <c r="Z33" s="15">
        <v>105</v>
      </c>
      <c r="AA33" s="16">
        <f t="shared" si="9"/>
        <v>9.1935781963208257E-4</v>
      </c>
      <c r="AB33" s="13">
        <v>64149.032999999996</v>
      </c>
      <c r="AC33" s="13">
        <v>179</v>
      </c>
      <c r="AD33" s="14">
        <f t="shared" si="10"/>
        <v>2.7903772142598006E-3</v>
      </c>
      <c r="AE33" s="15">
        <v>48689.701999999997</v>
      </c>
      <c r="AF33">
        <v>335</v>
      </c>
      <c r="AG33" s="16">
        <f t="shared" si="11"/>
        <v>6.8803049975536927E-3</v>
      </c>
      <c r="AH33" s="17">
        <v>619</v>
      </c>
      <c r="AI33" s="17">
        <v>2812846</v>
      </c>
      <c r="AJ33" s="18">
        <f t="shared" si="12"/>
        <v>2.7262850625418824E-3</v>
      </c>
      <c r="AK33" s="19">
        <f>IFERROR(VLOOKUP(A33,[1]CDC_Visits_Integrated!$A$2:$D$501,2,FALSE),"NULL")</f>
        <v>2790</v>
      </c>
      <c r="AL33" s="19">
        <f>IFERROR(VLOOKUP(A33,[1]CDC_Visits_Integrated!$A$2:$D$501,3,FALSE),"NULL")</f>
        <v>603</v>
      </c>
      <c r="AM33" s="19">
        <f>IFERROR(VLOOKUP(A33,[1]CDC_Visits_Integrated!$A$2:$D$501,4,FALSE),"NULL")</f>
        <v>131217</v>
      </c>
      <c r="AN33" s="15">
        <f t="shared" si="13"/>
        <v>217.60696517412936</v>
      </c>
      <c r="AO33" s="16">
        <f t="shared" si="14"/>
        <v>2.1262488854340521E-2</v>
      </c>
      <c r="AP33" s="15">
        <f t="shared" si="15"/>
        <v>0</v>
      </c>
      <c r="AQ33" s="15">
        <f t="shared" si="16"/>
        <v>619</v>
      </c>
    </row>
    <row r="34" spans="1:43" x14ac:dyDescent="0.25">
      <c r="A34" t="s">
        <v>71</v>
      </c>
      <c r="B34" t="str">
        <f t="shared" si="0"/>
        <v>Arkansas</v>
      </c>
      <c r="C34" t="str">
        <f t="shared" si="1"/>
        <v>2014</v>
      </c>
      <c r="D34" s="13">
        <v>173233.12300000005</v>
      </c>
      <c r="E34" s="13">
        <v>0</v>
      </c>
      <c r="F34" s="14">
        <f t="shared" si="2"/>
        <v>0</v>
      </c>
      <c r="G34" s="15">
        <v>177369.68150000001</v>
      </c>
      <c r="H34" s="15">
        <v>0</v>
      </c>
      <c r="I34" s="16">
        <f t="shared" si="3"/>
        <v>0</v>
      </c>
      <c r="J34" s="13">
        <v>181220.25800000003</v>
      </c>
      <c r="K34" s="13">
        <v>0</v>
      </c>
      <c r="L34" s="14">
        <f t="shared" si="4"/>
        <v>0</v>
      </c>
      <c r="M34" s="15">
        <v>171094.14749999996</v>
      </c>
      <c r="N34" s="15">
        <v>0</v>
      </c>
      <c r="O34" s="16">
        <f t="shared" si="5"/>
        <v>0</v>
      </c>
      <c r="P34" s="13">
        <v>163519.641</v>
      </c>
      <c r="Q34" s="13">
        <v>0</v>
      </c>
      <c r="R34" s="14">
        <f t="shared" si="6"/>
        <v>0</v>
      </c>
      <c r="S34" s="15">
        <v>174114.796</v>
      </c>
      <c r="T34" s="15">
        <v>10</v>
      </c>
      <c r="U34" s="16">
        <f t="shared" si="7"/>
        <v>5.7433372865106762E-5</v>
      </c>
      <c r="V34" s="13">
        <v>158411.954</v>
      </c>
      <c r="W34" s="13">
        <v>33</v>
      </c>
      <c r="X34" s="14">
        <f t="shared" si="8"/>
        <v>2.083176121923223E-4</v>
      </c>
      <c r="Y34" s="15">
        <v>108756.014</v>
      </c>
      <c r="Z34" s="15">
        <v>55</v>
      </c>
      <c r="AA34" s="16">
        <f t="shared" si="9"/>
        <v>5.0571915958597016E-4</v>
      </c>
      <c r="AB34" s="13">
        <v>59440.285000000003</v>
      </c>
      <c r="AC34" s="13">
        <v>170</v>
      </c>
      <c r="AD34" s="14">
        <f t="shared" si="10"/>
        <v>2.8600132048492025E-3</v>
      </c>
      <c r="AE34" s="15">
        <v>44469.146000000008</v>
      </c>
      <c r="AF34">
        <v>260</v>
      </c>
      <c r="AG34" s="16">
        <f t="shared" si="11"/>
        <v>5.8467504637934797E-3</v>
      </c>
      <c r="AH34" s="17">
        <v>485</v>
      </c>
      <c r="AI34" s="17">
        <v>2605417</v>
      </c>
      <c r="AJ34" s="18">
        <f t="shared" si="12"/>
        <v>2.2805773641317232E-3</v>
      </c>
      <c r="AK34" s="19">
        <f>IFERROR(VLOOKUP(A34,[1]CDC_Visits_Integrated!$A$2:$D$501,2,FALSE),"NULL")</f>
        <v>4464</v>
      </c>
      <c r="AL34" s="19">
        <f>IFERROR(VLOOKUP(A34,[1]CDC_Visits_Integrated!$A$2:$D$501,3,FALSE),"NULL")</f>
        <v>570</v>
      </c>
      <c r="AM34" s="19">
        <f>IFERROR(VLOOKUP(A34,[1]CDC_Visits_Integrated!$A$2:$D$501,4,FALSE),"NULL")</f>
        <v>158526</v>
      </c>
      <c r="AN34" s="15">
        <f t="shared" si="13"/>
        <v>278.11578947368423</v>
      </c>
      <c r="AO34" s="16">
        <f t="shared" si="14"/>
        <v>2.8159418644260248E-2</v>
      </c>
      <c r="AP34" s="15">
        <f t="shared" si="15"/>
        <v>43</v>
      </c>
      <c r="AQ34" s="15">
        <f t="shared" si="16"/>
        <v>528</v>
      </c>
    </row>
    <row r="35" spans="1:43" x14ac:dyDescent="0.25">
      <c r="A35" t="s">
        <v>72</v>
      </c>
      <c r="B35" t="str">
        <f t="shared" si="0"/>
        <v>Arkansas</v>
      </c>
      <c r="C35" t="str">
        <f t="shared" si="1"/>
        <v>2015</v>
      </c>
      <c r="D35" s="13">
        <v>179631.53100000002</v>
      </c>
      <c r="E35" s="13">
        <v>0</v>
      </c>
      <c r="F35" s="14">
        <f t="shared" si="2"/>
        <v>0</v>
      </c>
      <c r="G35" s="15">
        <v>184585.59050000002</v>
      </c>
      <c r="H35" s="15">
        <v>0</v>
      </c>
      <c r="I35" s="16">
        <f t="shared" si="3"/>
        <v>0</v>
      </c>
      <c r="J35" s="13">
        <v>187460.07150000002</v>
      </c>
      <c r="K35" s="13">
        <v>0</v>
      </c>
      <c r="L35" s="14">
        <f t="shared" si="4"/>
        <v>0</v>
      </c>
      <c r="M35" s="15">
        <v>180639.08050000004</v>
      </c>
      <c r="N35" s="15">
        <v>0</v>
      </c>
      <c r="O35" s="16">
        <f t="shared" si="5"/>
        <v>0</v>
      </c>
      <c r="P35" s="13">
        <v>170318.54800000001</v>
      </c>
      <c r="Q35" s="13">
        <v>0</v>
      </c>
      <c r="R35" s="14">
        <f t="shared" si="6"/>
        <v>0</v>
      </c>
      <c r="S35" s="15">
        <v>180127.29149999996</v>
      </c>
      <c r="T35" s="15">
        <v>0</v>
      </c>
      <c r="U35" s="16">
        <f t="shared" si="7"/>
        <v>0</v>
      </c>
      <c r="V35" s="13">
        <v>168824.96700000003</v>
      </c>
      <c r="W35" s="13">
        <v>0</v>
      </c>
      <c r="X35" s="14">
        <f t="shared" si="8"/>
        <v>0</v>
      </c>
      <c r="Y35" s="15">
        <v>118990.84600000002</v>
      </c>
      <c r="Z35" s="15">
        <v>75</v>
      </c>
      <c r="AA35" s="16">
        <f t="shared" si="9"/>
        <v>6.303005863156901E-4</v>
      </c>
      <c r="AB35" s="13">
        <v>63696.952499999999</v>
      </c>
      <c r="AC35" s="13">
        <v>178</v>
      </c>
      <c r="AD35" s="14">
        <f t="shared" si="10"/>
        <v>2.7944822006986912E-3</v>
      </c>
      <c r="AE35" s="15">
        <v>48999.754000000001</v>
      </c>
      <c r="AF35">
        <v>268</v>
      </c>
      <c r="AG35" s="16">
        <f t="shared" si="11"/>
        <v>5.4694152137988285E-3</v>
      </c>
      <c r="AH35" s="17">
        <v>521</v>
      </c>
      <c r="AI35" s="17">
        <v>2738361</v>
      </c>
      <c r="AJ35" s="18">
        <f t="shared" si="12"/>
        <v>2.2487181308542673E-3</v>
      </c>
      <c r="AK35" s="19">
        <f>IFERROR(VLOOKUP(A35,[1]CDC_Visits_Integrated!$A$2:$D$501,2,FALSE),"NULL")</f>
        <v>3707</v>
      </c>
      <c r="AL35" s="19">
        <f>IFERROR(VLOOKUP(A35,[1]CDC_Visits_Integrated!$A$2:$D$501,3,FALSE),"NULL")</f>
        <v>589</v>
      </c>
      <c r="AM35" s="19">
        <f>IFERROR(VLOOKUP(A35,[1]CDC_Visits_Integrated!$A$2:$D$501,4,FALSE),"NULL")</f>
        <v>158798</v>
      </c>
      <c r="AN35" s="15">
        <f t="shared" si="13"/>
        <v>269.60611205432934</v>
      </c>
      <c r="AO35" s="16">
        <f t="shared" si="14"/>
        <v>2.3344122721948638E-2</v>
      </c>
      <c r="AP35" s="15">
        <f t="shared" si="15"/>
        <v>0</v>
      </c>
      <c r="AQ35" s="15">
        <f t="shared" si="16"/>
        <v>521</v>
      </c>
    </row>
    <row r="36" spans="1:43" x14ac:dyDescent="0.25">
      <c r="A36" t="s">
        <v>73</v>
      </c>
      <c r="B36" t="str">
        <f t="shared" si="0"/>
        <v>Arkansas</v>
      </c>
      <c r="C36" t="str">
        <f t="shared" si="1"/>
        <v>2016</v>
      </c>
      <c r="D36" s="13">
        <v>171521.45599999992</v>
      </c>
      <c r="E36" s="13">
        <v>0</v>
      </c>
      <c r="F36" s="14">
        <f t="shared" si="2"/>
        <v>0</v>
      </c>
      <c r="G36" s="15">
        <v>177134.63849999997</v>
      </c>
      <c r="H36" s="15">
        <v>0</v>
      </c>
      <c r="I36" s="16">
        <f t="shared" si="3"/>
        <v>0</v>
      </c>
      <c r="J36" s="13">
        <v>185561.80350000004</v>
      </c>
      <c r="K36" s="13">
        <v>0</v>
      </c>
      <c r="L36" s="14">
        <f t="shared" si="4"/>
        <v>0</v>
      </c>
      <c r="M36" s="15">
        <v>174275.07200000001</v>
      </c>
      <c r="N36" s="15">
        <v>0</v>
      </c>
      <c r="O36" s="16">
        <f t="shared" si="5"/>
        <v>0</v>
      </c>
      <c r="P36" s="13">
        <v>162844.36100000003</v>
      </c>
      <c r="Q36" s="13">
        <v>0</v>
      </c>
      <c r="R36" s="14">
        <f t="shared" si="6"/>
        <v>0</v>
      </c>
      <c r="S36" s="15">
        <v>168940.27250000002</v>
      </c>
      <c r="T36" s="15">
        <v>0</v>
      </c>
      <c r="U36" s="16">
        <f t="shared" si="7"/>
        <v>0</v>
      </c>
      <c r="V36" s="13">
        <v>160080.93549999999</v>
      </c>
      <c r="W36" s="13">
        <v>0</v>
      </c>
      <c r="X36" s="14">
        <f t="shared" si="8"/>
        <v>0</v>
      </c>
      <c r="Y36" s="15">
        <v>114740.31949999998</v>
      </c>
      <c r="Z36" s="15">
        <v>88</v>
      </c>
      <c r="AA36" s="16">
        <f t="shared" si="9"/>
        <v>7.669492326975786E-4</v>
      </c>
      <c r="AB36" s="13">
        <v>60207.390999999989</v>
      </c>
      <c r="AC36" s="13">
        <v>164</v>
      </c>
      <c r="AD36" s="14">
        <f t="shared" si="10"/>
        <v>2.7239180651425342E-3</v>
      </c>
      <c r="AE36" s="15">
        <v>46708.430999999997</v>
      </c>
      <c r="AF36">
        <v>239</v>
      </c>
      <c r="AG36" s="16">
        <f t="shared" si="11"/>
        <v>5.1168492471947947E-3</v>
      </c>
      <c r="AH36" s="17">
        <v>491</v>
      </c>
      <c r="AI36" s="17">
        <v>2626239</v>
      </c>
      <c r="AJ36" s="18">
        <f t="shared" si="12"/>
        <v>2.2151427732941928E-3</v>
      </c>
      <c r="AK36" s="19">
        <f>IFERROR(VLOOKUP(A36,[1]CDC_Visits_Integrated!$A$2:$D$501,2,FALSE),"NULL")</f>
        <v>2883</v>
      </c>
      <c r="AL36" s="19">
        <f>IFERROR(VLOOKUP(A36,[1]CDC_Visits_Integrated!$A$2:$D$501,3,FALSE),"NULL")</f>
        <v>454</v>
      </c>
      <c r="AM36" s="19">
        <f>IFERROR(VLOOKUP(A36,[1]CDC_Visits_Integrated!$A$2:$D$501,4,FALSE),"NULL")</f>
        <v>146338</v>
      </c>
      <c r="AN36" s="15">
        <f t="shared" si="13"/>
        <v>322.3303964757709</v>
      </c>
      <c r="AO36" s="16">
        <f t="shared" si="14"/>
        <v>1.9700966256201397E-2</v>
      </c>
      <c r="AP36" s="15">
        <f t="shared" si="15"/>
        <v>0</v>
      </c>
      <c r="AQ36" s="15">
        <f t="shared" si="16"/>
        <v>491</v>
      </c>
    </row>
    <row r="37" spans="1:43" x14ac:dyDescent="0.25">
      <c r="A37" t="s">
        <v>74</v>
      </c>
      <c r="B37" t="str">
        <f t="shared" si="0"/>
        <v>Arkansas</v>
      </c>
      <c r="C37" t="str">
        <f t="shared" si="1"/>
        <v>2017</v>
      </c>
      <c r="D37" s="13">
        <v>181025</v>
      </c>
      <c r="E37" s="13">
        <v>0</v>
      </c>
      <c r="F37" s="14">
        <f t="shared" si="2"/>
        <v>0</v>
      </c>
      <c r="G37" s="15">
        <v>187687</v>
      </c>
      <c r="H37" s="15">
        <v>0</v>
      </c>
      <c r="I37" s="16">
        <f t="shared" si="3"/>
        <v>0</v>
      </c>
      <c r="J37" s="13">
        <v>193297</v>
      </c>
      <c r="K37" s="13">
        <v>0</v>
      </c>
      <c r="L37" s="14">
        <f t="shared" si="4"/>
        <v>0</v>
      </c>
      <c r="M37" s="15">
        <v>185108.5</v>
      </c>
      <c r="N37" s="15">
        <v>0</v>
      </c>
      <c r="O37" s="16">
        <f t="shared" si="5"/>
        <v>0</v>
      </c>
      <c r="P37" s="13">
        <v>174486.5</v>
      </c>
      <c r="Q37" s="13">
        <v>0</v>
      </c>
      <c r="R37" s="14">
        <f t="shared" si="6"/>
        <v>0</v>
      </c>
      <c r="S37" s="15">
        <v>178570.5</v>
      </c>
      <c r="T37" s="15">
        <v>0</v>
      </c>
      <c r="U37" s="16">
        <f t="shared" si="7"/>
        <v>0</v>
      </c>
      <c r="V37" s="13">
        <v>174051</v>
      </c>
      <c r="W37" s="13">
        <v>11</v>
      </c>
      <c r="X37" s="14">
        <f t="shared" si="8"/>
        <v>6.319986670573568E-5</v>
      </c>
      <c r="Y37" s="15">
        <v>127892</v>
      </c>
      <c r="Z37" s="15">
        <v>89</v>
      </c>
      <c r="AA37" s="16">
        <f t="shared" si="9"/>
        <v>6.9589966534263281E-4</v>
      </c>
      <c r="AB37" s="13">
        <v>65791.5</v>
      </c>
      <c r="AC37" s="13">
        <v>220</v>
      </c>
      <c r="AD37" s="14">
        <f t="shared" si="10"/>
        <v>3.3438970079721544E-3</v>
      </c>
      <c r="AE37" s="15">
        <v>51579</v>
      </c>
      <c r="AF37">
        <v>240</v>
      </c>
      <c r="AG37" s="16">
        <f t="shared" si="11"/>
        <v>4.6530564764729835E-3</v>
      </c>
      <c r="AH37" s="17">
        <v>549</v>
      </c>
      <c r="AI37" s="17">
        <v>2806372</v>
      </c>
      <c r="AJ37" s="18">
        <f t="shared" si="12"/>
        <v>2.2384180215075686E-3</v>
      </c>
      <c r="AK37" s="19">
        <f>IFERROR(VLOOKUP(A37,[1]CDC_Visits_Integrated!$A$2:$D$501,2,FALSE),"NULL")</f>
        <v>5249</v>
      </c>
      <c r="AL37" s="19">
        <f>IFERROR(VLOOKUP(A37,[1]CDC_Visits_Integrated!$A$2:$D$501,3,FALSE),"NULL")</f>
        <v>570</v>
      </c>
      <c r="AM37" s="19">
        <f>IFERROR(VLOOKUP(A37,[1]CDC_Visits_Integrated!$A$2:$D$501,4,FALSE),"NULL")</f>
        <v>175079</v>
      </c>
      <c r="AN37" s="15">
        <f t="shared" si="13"/>
        <v>307.15614035087719</v>
      </c>
      <c r="AO37" s="16">
        <f t="shared" si="14"/>
        <v>2.9980751546444747E-2</v>
      </c>
      <c r="AP37" s="15">
        <f t="shared" si="15"/>
        <v>11</v>
      </c>
      <c r="AQ37" s="15">
        <f t="shared" si="16"/>
        <v>560</v>
      </c>
    </row>
    <row r="38" spans="1:43" x14ac:dyDescent="0.25">
      <c r="A38" t="s">
        <v>75</v>
      </c>
      <c r="B38" t="str">
        <f t="shared" si="0"/>
        <v>California</v>
      </c>
      <c r="C38" t="str">
        <f t="shared" si="1"/>
        <v>2009</v>
      </c>
      <c r="D38" s="13">
        <v>2705685.9460000009</v>
      </c>
      <c r="E38" s="13">
        <v>0</v>
      </c>
      <c r="F38" s="14">
        <f t="shared" si="2"/>
        <v>0</v>
      </c>
      <c r="G38" s="15">
        <v>2560361.6834999998</v>
      </c>
      <c r="H38" s="15">
        <v>10</v>
      </c>
      <c r="I38" s="16">
        <f t="shared" si="3"/>
        <v>3.9056981927373862E-6</v>
      </c>
      <c r="J38" s="13">
        <v>2639457.9410000006</v>
      </c>
      <c r="K38" s="13">
        <v>11</v>
      </c>
      <c r="L38" s="14">
        <f t="shared" si="4"/>
        <v>4.1675223647748197E-6</v>
      </c>
      <c r="M38" s="15">
        <v>2644607.182500001</v>
      </c>
      <c r="N38" s="15">
        <v>93</v>
      </c>
      <c r="O38" s="16">
        <f t="shared" si="5"/>
        <v>3.5165903131248856E-5</v>
      </c>
      <c r="P38" s="13">
        <v>2675481.8550000014</v>
      </c>
      <c r="Q38" s="13">
        <v>168</v>
      </c>
      <c r="R38" s="14">
        <f t="shared" si="6"/>
        <v>6.2792427347633766E-5</v>
      </c>
      <c r="S38" s="15">
        <v>2532231.4915</v>
      </c>
      <c r="T38" s="15">
        <v>346</v>
      </c>
      <c r="U38" s="16">
        <f t="shared" si="7"/>
        <v>1.3663837653130301E-4</v>
      </c>
      <c r="V38" s="13">
        <v>1781417.3145000003</v>
      </c>
      <c r="W38" s="13">
        <v>436</v>
      </c>
      <c r="X38" s="14">
        <f t="shared" si="8"/>
        <v>2.4474894032472925E-4</v>
      </c>
      <c r="Y38" s="15">
        <v>1026582.0325</v>
      </c>
      <c r="Z38" s="15">
        <v>708</v>
      </c>
      <c r="AA38" s="16">
        <f t="shared" si="9"/>
        <v>6.8966724293413931E-4</v>
      </c>
      <c r="AB38" s="13">
        <v>687763.77049999963</v>
      </c>
      <c r="AC38" s="13">
        <v>1633</v>
      </c>
      <c r="AD38" s="14">
        <f t="shared" si="10"/>
        <v>2.3743617649601111E-3</v>
      </c>
      <c r="AE38" s="15">
        <v>543363.00399999996</v>
      </c>
      <c r="AF38">
        <v>2856</v>
      </c>
      <c r="AG38" s="16">
        <f t="shared" si="11"/>
        <v>5.2561546866006364E-3</v>
      </c>
      <c r="AH38" s="17">
        <v>5197</v>
      </c>
      <c r="AI38" s="17">
        <v>36308527</v>
      </c>
      <c r="AJ38" s="18">
        <f t="shared" si="12"/>
        <v>2.3018911844994196E-3</v>
      </c>
      <c r="AK38" s="19" t="str">
        <f>IFERROR(VLOOKUP(A38,[1]CDC_Visits_Integrated!$A$2:$D$501,2,FALSE),"NULL")</f>
        <v>NULL</v>
      </c>
      <c r="AL38" s="19" t="str">
        <f>IFERROR(VLOOKUP(A38,[1]CDC_Visits_Integrated!$A$2:$D$501,3,FALSE),"NULL")</f>
        <v>NULL</v>
      </c>
      <c r="AM38" s="19" t="str">
        <f>IFERROR(VLOOKUP(A38,[1]CDC_Visits_Integrated!$A$2:$D$501,4,FALSE),"NULL")</f>
        <v>NULL</v>
      </c>
      <c r="AN38" s="15" t="str">
        <f t="shared" si="13"/>
        <v>NULL</v>
      </c>
      <c r="AO38" s="16" t="str">
        <f t="shared" si="14"/>
        <v>NULL</v>
      </c>
      <c r="AP38" s="15">
        <f t="shared" si="15"/>
        <v>1064</v>
      </c>
      <c r="AQ38" s="15">
        <f t="shared" si="16"/>
        <v>6261</v>
      </c>
    </row>
    <row r="39" spans="1:43" x14ac:dyDescent="0.25">
      <c r="A39" t="s">
        <v>76</v>
      </c>
      <c r="B39" t="str">
        <f t="shared" si="0"/>
        <v>California</v>
      </c>
      <c r="C39" t="str">
        <f t="shared" si="1"/>
        <v>2010</v>
      </c>
      <c r="D39" s="13">
        <v>2535634.203999999</v>
      </c>
      <c r="E39" s="13">
        <v>0</v>
      </c>
      <c r="F39" s="14">
        <f t="shared" si="2"/>
        <v>0</v>
      </c>
      <c r="G39" s="15">
        <v>2534690.6359999999</v>
      </c>
      <c r="H39" s="15">
        <v>0</v>
      </c>
      <c r="I39" s="16">
        <f t="shared" si="3"/>
        <v>0</v>
      </c>
      <c r="J39" s="13">
        <v>2739364.3824999994</v>
      </c>
      <c r="K39" s="13">
        <v>0</v>
      </c>
      <c r="L39" s="14">
        <f t="shared" si="4"/>
        <v>0</v>
      </c>
      <c r="M39" s="15">
        <v>2607099.3669999996</v>
      </c>
      <c r="N39" s="15">
        <v>0</v>
      </c>
      <c r="O39" s="16">
        <f t="shared" si="5"/>
        <v>0</v>
      </c>
      <c r="P39" s="13">
        <v>2623397.5844999994</v>
      </c>
      <c r="Q39" s="13">
        <v>27</v>
      </c>
      <c r="R39" s="14">
        <f t="shared" si="6"/>
        <v>1.0291996973514788E-5</v>
      </c>
      <c r="S39" s="15">
        <v>2552160.4114999995</v>
      </c>
      <c r="T39" s="15">
        <v>125</v>
      </c>
      <c r="U39" s="16">
        <f t="shared" si="7"/>
        <v>4.8978112596979298E-5</v>
      </c>
      <c r="V39" s="13">
        <v>1865326.2224999999</v>
      </c>
      <c r="W39" s="13">
        <v>351</v>
      </c>
      <c r="X39" s="14">
        <f t="shared" si="8"/>
        <v>1.881708388410328E-4</v>
      </c>
      <c r="Y39" s="15">
        <v>1056624.0834999999</v>
      </c>
      <c r="Z39" s="15">
        <v>695</v>
      </c>
      <c r="AA39" s="16">
        <f t="shared" si="9"/>
        <v>6.5775521384848319E-4</v>
      </c>
      <c r="AB39" s="13">
        <v>675969.67450000008</v>
      </c>
      <c r="AC39" s="13">
        <v>1579</v>
      </c>
      <c r="AD39" s="14">
        <f t="shared" si="10"/>
        <v>2.3359036056875651E-3</v>
      </c>
      <c r="AE39" s="15">
        <v>555556.43999999971</v>
      </c>
      <c r="AF39">
        <v>2955</v>
      </c>
      <c r="AG39" s="16">
        <f t="shared" si="11"/>
        <v>5.3189915321654839E-3</v>
      </c>
      <c r="AH39" s="17">
        <v>5229</v>
      </c>
      <c r="AI39" s="17">
        <v>36388689</v>
      </c>
      <c r="AJ39" s="18">
        <f t="shared" si="12"/>
        <v>2.2852520802919777E-3</v>
      </c>
      <c r="AK39" s="19">
        <f>IFERROR(VLOOKUP(A39,[1]CDC_Visits_Integrated!$A$2:$D$501,2,FALSE),"NULL")</f>
        <v>11502</v>
      </c>
      <c r="AL39" s="19">
        <f>IFERROR(VLOOKUP(A39,[1]CDC_Visits_Integrated!$A$2:$D$501,3,FALSE),"NULL")</f>
        <v>1662</v>
      </c>
      <c r="AM39" s="19">
        <f>IFERROR(VLOOKUP(A39,[1]CDC_Visits_Integrated!$A$2:$D$501,4,FALSE),"NULL")</f>
        <v>408582</v>
      </c>
      <c r="AN39" s="15">
        <f t="shared" si="13"/>
        <v>245.8375451263538</v>
      </c>
      <c r="AO39" s="16">
        <f t="shared" si="14"/>
        <v>2.8151019868716685E-2</v>
      </c>
      <c r="AP39" s="15">
        <f t="shared" si="15"/>
        <v>503</v>
      </c>
      <c r="AQ39" s="15">
        <f t="shared" si="16"/>
        <v>5732</v>
      </c>
    </row>
    <row r="40" spans="1:43" x14ac:dyDescent="0.25">
      <c r="A40" t="s">
        <v>77</v>
      </c>
      <c r="B40" t="str">
        <f t="shared" si="0"/>
        <v>California</v>
      </c>
      <c r="C40" t="str">
        <f t="shared" si="1"/>
        <v>2011</v>
      </c>
      <c r="D40" s="13">
        <v>2549625.0319999997</v>
      </c>
      <c r="E40" s="13">
        <v>0</v>
      </c>
      <c r="F40" s="14">
        <f t="shared" si="2"/>
        <v>0</v>
      </c>
      <c r="G40" s="15">
        <v>2539824.6575000007</v>
      </c>
      <c r="H40" s="15">
        <v>0</v>
      </c>
      <c r="I40" s="16">
        <f t="shared" si="3"/>
        <v>0</v>
      </c>
      <c r="J40" s="13">
        <v>2778221.4304999998</v>
      </c>
      <c r="K40" s="13">
        <v>0</v>
      </c>
      <c r="L40" s="14">
        <f t="shared" si="4"/>
        <v>0</v>
      </c>
      <c r="M40" s="15">
        <v>2642902.3800000004</v>
      </c>
      <c r="N40" s="15">
        <v>13</v>
      </c>
      <c r="O40" s="16">
        <f t="shared" si="5"/>
        <v>4.9188347244214137E-6</v>
      </c>
      <c r="P40" s="13">
        <v>2619655.9254999999</v>
      </c>
      <c r="Q40" s="13">
        <v>40</v>
      </c>
      <c r="R40" s="14">
        <f t="shared" si="6"/>
        <v>1.5269180815173431E-5</v>
      </c>
      <c r="S40" s="15">
        <v>2600267.1984999999</v>
      </c>
      <c r="T40" s="15">
        <v>211</v>
      </c>
      <c r="U40" s="16">
        <f t="shared" si="7"/>
        <v>8.1145506939332332E-5</v>
      </c>
      <c r="V40" s="13">
        <v>1955598.8419999997</v>
      </c>
      <c r="W40" s="13">
        <v>444</v>
      </c>
      <c r="X40" s="14">
        <f t="shared" si="8"/>
        <v>2.2704042897975907E-4</v>
      </c>
      <c r="Y40" s="15">
        <v>1109980.0695</v>
      </c>
      <c r="Z40" s="15">
        <v>671</v>
      </c>
      <c r="AA40" s="16">
        <f t="shared" si="9"/>
        <v>6.0451535882284602E-4</v>
      </c>
      <c r="AB40" s="13">
        <v>690341.77799999993</v>
      </c>
      <c r="AC40" s="13">
        <v>1617</v>
      </c>
      <c r="AD40" s="14">
        <f t="shared" si="10"/>
        <v>2.3423180394566822E-3</v>
      </c>
      <c r="AE40" s="15">
        <v>582011.06799999997</v>
      </c>
      <c r="AF40">
        <v>3050</v>
      </c>
      <c r="AG40" s="16">
        <f t="shared" si="11"/>
        <v>5.2404501695833732E-3</v>
      </c>
      <c r="AH40" s="17">
        <v>5338</v>
      </c>
      <c r="AI40" s="17">
        <v>36968289</v>
      </c>
      <c r="AJ40" s="18">
        <f t="shared" si="12"/>
        <v>2.240660809943798E-3</v>
      </c>
      <c r="AK40" s="19">
        <f>IFERROR(VLOOKUP(A40,[1]CDC_Visits_Integrated!$A$2:$D$501,2,FALSE),"NULL")</f>
        <v>43880</v>
      </c>
      <c r="AL40" s="19">
        <f>IFERROR(VLOOKUP(A40,[1]CDC_Visits_Integrated!$A$2:$D$501,3,FALSE),"NULL")</f>
        <v>5675</v>
      </c>
      <c r="AM40" s="19">
        <f>IFERROR(VLOOKUP(A40,[1]CDC_Visits_Integrated!$A$2:$D$501,4,FALSE),"NULL")</f>
        <v>1568456</v>
      </c>
      <c r="AN40" s="15">
        <f t="shared" si="13"/>
        <v>276.37991189427311</v>
      </c>
      <c r="AO40" s="16">
        <f t="shared" si="14"/>
        <v>2.7976557837771667E-2</v>
      </c>
      <c r="AP40" s="15">
        <f t="shared" si="15"/>
        <v>708</v>
      </c>
      <c r="AQ40" s="15">
        <f t="shared" si="16"/>
        <v>6046</v>
      </c>
    </row>
    <row r="41" spans="1:43" x14ac:dyDescent="0.25">
      <c r="A41" t="s">
        <v>78</v>
      </c>
      <c r="B41" t="str">
        <f t="shared" si="0"/>
        <v>California</v>
      </c>
      <c r="C41" t="str">
        <f t="shared" si="1"/>
        <v>2012</v>
      </c>
      <c r="D41" s="13">
        <v>2537045.1020000004</v>
      </c>
      <c r="E41" s="13">
        <v>0</v>
      </c>
      <c r="F41" s="14">
        <f t="shared" si="2"/>
        <v>0</v>
      </c>
      <c r="G41" s="15">
        <v>2539247.0784999998</v>
      </c>
      <c r="H41" s="15">
        <v>0</v>
      </c>
      <c r="I41" s="16">
        <f t="shared" si="3"/>
        <v>0</v>
      </c>
      <c r="J41" s="13">
        <v>2792920.8080000002</v>
      </c>
      <c r="K41" s="13">
        <v>0</v>
      </c>
      <c r="L41" s="14">
        <f t="shared" si="4"/>
        <v>0</v>
      </c>
      <c r="M41" s="15">
        <v>2668578.6420000005</v>
      </c>
      <c r="N41" s="15">
        <v>0</v>
      </c>
      <c r="O41" s="16">
        <f t="shared" si="5"/>
        <v>0</v>
      </c>
      <c r="P41" s="13">
        <v>2597341.2409999995</v>
      </c>
      <c r="Q41" s="13">
        <v>0</v>
      </c>
      <c r="R41" s="14">
        <f t="shared" si="6"/>
        <v>0</v>
      </c>
      <c r="S41" s="15">
        <v>2607310.327</v>
      </c>
      <c r="T41" s="15">
        <v>151</v>
      </c>
      <c r="U41" s="16">
        <f t="shared" si="7"/>
        <v>5.7914088106935188E-5</v>
      </c>
      <c r="V41" s="13">
        <v>2021658.8149999999</v>
      </c>
      <c r="W41" s="13">
        <v>412</v>
      </c>
      <c r="X41" s="14">
        <f t="shared" si="8"/>
        <v>2.0379304210141908E-4</v>
      </c>
      <c r="Y41" s="15">
        <v>1150821.9415</v>
      </c>
      <c r="Z41" s="15">
        <v>738</v>
      </c>
      <c r="AA41" s="16">
        <f t="shared" si="9"/>
        <v>6.4128078670283161E-4</v>
      </c>
      <c r="AB41" s="13">
        <v>695184.71300000011</v>
      </c>
      <c r="AC41" s="13">
        <v>1443</v>
      </c>
      <c r="AD41" s="14">
        <f t="shared" si="10"/>
        <v>2.0757073235584795E-3</v>
      </c>
      <c r="AE41" s="15">
        <v>613606.24099999992</v>
      </c>
      <c r="AF41">
        <v>2938</v>
      </c>
      <c r="AG41" s="16">
        <f t="shared" si="11"/>
        <v>4.7880868930079874E-3</v>
      </c>
      <c r="AH41" s="17">
        <v>5119</v>
      </c>
      <c r="AI41" s="17">
        <v>37285546</v>
      </c>
      <c r="AJ41" s="18">
        <f t="shared" si="12"/>
        <v>2.0812218090763379E-3</v>
      </c>
      <c r="AK41" s="19">
        <f>IFERROR(VLOOKUP(A41,[1]CDC_Visits_Integrated!$A$2:$D$501,2,FALSE),"NULL")</f>
        <v>39282</v>
      </c>
      <c r="AL41" s="19">
        <f>IFERROR(VLOOKUP(A41,[1]CDC_Visits_Integrated!$A$2:$D$501,3,FALSE),"NULL")</f>
        <v>5490</v>
      </c>
      <c r="AM41" s="19">
        <f>IFERROR(VLOOKUP(A41,[1]CDC_Visits_Integrated!$A$2:$D$501,4,FALSE),"NULL")</f>
        <v>1498652</v>
      </c>
      <c r="AN41" s="15">
        <f t="shared" si="13"/>
        <v>272.97850637522771</v>
      </c>
      <c r="AO41" s="16">
        <f t="shared" si="14"/>
        <v>2.6211555451165446E-2</v>
      </c>
      <c r="AP41" s="15">
        <f t="shared" si="15"/>
        <v>563</v>
      </c>
      <c r="AQ41" s="15">
        <f t="shared" si="16"/>
        <v>5682</v>
      </c>
    </row>
    <row r="42" spans="1:43" x14ac:dyDescent="0.25">
      <c r="A42" t="s">
        <v>79</v>
      </c>
      <c r="B42" t="str">
        <f t="shared" si="0"/>
        <v>California</v>
      </c>
      <c r="C42" t="str">
        <f t="shared" si="1"/>
        <v>2013</v>
      </c>
      <c r="D42" s="13">
        <v>2520077.2250000001</v>
      </c>
      <c r="E42" s="13">
        <v>0</v>
      </c>
      <c r="F42" s="14">
        <f t="shared" si="2"/>
        <v>0</v>
      </c>
      <c r="G42" s="15">
        <v>2536876.3190000001</v>
      </c>
      <c r="H42" s="15">
        <v>0</v>
      </c>
      <c r="I42" s="16">
        <f t="shared" si="3"/>
        <v>0</v>
      </c>
      <c r="J42" s="13">
        <v>2796696.8</v>
      </c>
      <c r="K42" s="13">
        <v>0</v>
      </c>
      <c r="L42" s="14">
        <f t="shared" si="4"/>
        <v>0</v>
      </c>
      <c r="M42" s="15">
        <v>2706937.7125000008</v>
      </c>
      <c r="N42" s="15">
        <v>11</v>
      </c>
      <c r="O42" s="16">
        <f t="shared" si="5"/>
        <v>4.0636324763604981E-6</v>
      </c>
      <c r="P42" s="13">
        <v>2581906.9305000007</v>
      </c>
      <c r="Q42" s="13">
        <v>22</v>
      </c>
      <c r="R42" s="14">
        <f t="shared" si="6"/>
        <v>8.5208338612498228E-6</v>
      </c>
      <c r="S42" s="15">
        <v>2613058.0725000007</v>
      </c>
      <c r="T42" s="15">
        <v>159</v>
      </c>
      <c r="U42" s="16">
        <f t="shared" si="7"/>
        <v>6.0848245843950704E-5</v>
      </c>
      <c r="V42" s="13">
        <v>2085900.1135000004</v>
      </c>
      <c r="W42" s="13">
        <v>501</v>
      </c>
      <c r="X42" s="14">
        <f t="shared" si="8"/>
        <v>2.401840801280535E-4</v>
      </c>
      <c r="Y42" s="15">
        <v>1209298.2985000003</v>
      </c>
      <c r="Z42" s="15">
        <v>828</v>
      </c>
      <c r="AA42" s="16">
        <f t="shared" si="9"/>
        <v>6.8469458778453731E-4</v>
      </c>
      <c r="AB42" s="13">
        <v>695430.22950000002</v>
      </c>
      <c r="AC42" s="13">
        <v>1602</v>
      </c>
      <c r="AD42" s="14">
        <f t="shared" si="10"/>
        <v>2.3036099554542013E-3</v>
      </c>
      <c r="AE42" s="15">
        <v>626661.42899999989</v>
      </c>
      <c r="AF42">
        <v>3264</v>
      </c>
      <c r="AG42" s="16">
        <f t="shared" si="11"/>
        <v>5.2085541712828167E-3</v>
      </c>
      <c r="AH42" s="17">
        <v>5694</v>
      </c>
      <c r="AI42" s="17">
        <v>37571447</v>
      </c>
      <c r="AJ42" s="18">
        <f t="shared" si="12"/>
        <v>2.2493571108056659E-3</v>
      </c>
      <c r="AK42" s="19">
        <f>IFERROR(VLOOKUP(A42,[1]CDC_Visits_Integrated!$A$2:$D$501,2,FALSE),"NULL")</f>
        <v>41902</v>
      </c>
      <c r="AL42" s="19">
        <f>IFERROR(VLOOKUP(A42,[1]CDC_Visits_Integrated!$A$2:$D$501,3,FALSE),"NULL")</f>
        <v>5726</v>
      </c>
      <c r="AM42" s="19">
        <f>IFERROR(VLOOKUP(A42,[1]CDC_Visits_Integrated!$A$2:$D$501,4,FALSE),"NULL")</f>
        <v>1642397</v>
      </c>
      <c r="AN42" s="15">
        <f t="shared" si="13"/>
        <v>286.83147048550472</v>
      </c>
      <c r="AO42" s="16">
        <f t="shared" si="14"/>
        <v>2.5512710994966502E-2</v>
      </c>
      <c r="AP42" s="15">
        <f t="shared" si="15"/>
        <v>693</v>
      </c>
      <c r="AQ42" s="15">
        <f t="shared" si="16"/>
        <v>6387</v>
      </c>
    </row>
    <row r="43" spans="1:43" x14ac:dyDescent="0.25">
      <c r="A43" t="s">
        <v>80</v>
      </c>
      <c r="B43" t="str">
        <f t="shared" si="0"/>
        <v>California</v>
      </c>
      <c r="C43" t="str">
        <f t="shared" si="1"/>
        <v>2014</v>
      </c>
      <c r="D43" s="13">
        <v>2525748.9230000009</v>
      </c>
      <c r="E43" s="13">
        <v>0</v>
      </c>
      <c r="F43" s="14">
        <f t="shared" si="2"/>
        <v>0</v>
      </c>
      <c r="G43" s="15">
        <v>2536161.5955000003</v>
      </c>
      <c r="H43" s="15">
        <v>0</v>
      </c>
      <c r="I43" s="16">
        <f t="shared" si="3"/>
        <v>0</v>
      </c>
      <c r="J43" s="13">
        <v>2796839.4230000004</v>
      </c>
      <c r="K43" s="13">
        <v>0</v>
      </c>
      <c r="L43" s="14">
        <f t="shared" si="4"/>
        <v>0</v>
      </c>
      <c r="M43" s="15">
        <v>2755538.3804999995</v>
      </c>
      <c r="N43" s="15">
        <v>27</v>
      </c>
      <c r="O43" s="16">
        <f t="shared" si="5"/>
        <v>9.7984481693558493E-6</v>
      </c>
      <c r="P43" s="13">
        <v>2582971.1100000003</v>
      </c>
      <c r="Q43" s="13">
        <v>84</v>
      </c>
      <c r="R43" s="14">
        <f t="shared" si="6"/>
        <v>3.2520688936393096E-5</v>
      </c>
      <c r="S43" s="15">
        <v>2618715.3019999983</v>
      </c>
      <c r="T43" s="15">
        <v>248</v>
      </c>
      <c r="U43" s="16">
        <f t="shared" si="7"/>
        <v>9.470292544233209E-5</v>
      </c>
      <c r="V43" s="13">
        <v>2152210.5440000002</v>
      </c>
      <c r="W43" s="13">
        <v>589</v>
      </c>
      <c r="X43" s="14">
        <f t="shared" si="8"/>
        <v>2.7367210965582926E-4</v>
      </c>
      <c r="Y43" s="15">
        <v>1272493.3355</v>
      </c>
      <c r="Z43" s="15">
        <v>800</v>
      </c>
      <c r="AA43" s="16">
        <f t="shared" si="9"/>
        <v>6.2868698615671449E-4</v>
      </c>
      <c r="AB43" s="13">
        <v>706547.79600000009</v>
      </c>
      <c r="AC43" s="13">
        <v>1450</v>
      </c>
      <c r="AD43" s="14">
        <f t="shared" si="10"/>
        <v>2.0522320049810188E-3</v>
      </c>
      <c r="AE43" s="15">
        <v>650995.01199999987</v>
      </c>
      <c r="AF43">
        <v>2638</v>
      </c>
      <c r="AG43" s="16">
        <f t="shared" si="11"/>
        <v>4.0522583911902542E-3</v>
      </c>
      <c r="AH43" s="17">
        <v>4888</v>
      </c>
      <c r="AI43" s="17">
        <v>38025540</v>
      </c>
      <c r="AJ43" s="18">
        <f t="shared" si="12"/>
        <v>1.8585295917246012E-3</v>
      </c>
      <c r="AK43" s="19">
        <f>IFERROR(VLOOKUP(A43,[1]CDC_Visits_Integrated!$A$2:$D$501,2,FALSE),"NULL")</f>
        <v>43866</v>
      </c>
      <c r="AL43" s="19">
        <f>IFERROR(VLOOKUP(A43,[1]CDC_Visits_Integrated!$A$2:$D$501,3,FALSE),"NULL")</f>
        <v>6017</v>
      </c>
      <c r="AM43" s="19">
        <f>IFERROR(VLOOKUP(A43,[1]CDC_Visits_Integrated!$A$2:$D$501,4,FALSE),"NULL")</f>
        <v>1785847</v>
      </c>
      <c r="AN43" s="15">
        <f t="shared" si="13"/>
        <v>296.80023267409007</v>
      </c>
      <c r="AO43" s="16">
        <f t="shared" si="14"/>
        <v>2.4563134467846349E-2</v>
      </c>
      <c r="AP43" s="15">
        <f t="shared" si="15"/>
        <v>948</v>
      </c>
      <c r="AQ43" s="15">
        <f t="shared" si="16"/>
        <v>5836</v>
      </c>
    </row>
    <row r="44" spans="1:43" x14ac:dyDescent="0.25">
      <c r="A44" t="s">
        <v>81</v>
      </c>
      <c r="B44" t="str">
        <f t="shared" si="0"/>
        <v>California</v>
      </c>
      <c r="C44" t="str">
        <f t="shared" si="1"/>
        <v>2015</v>
      </c>
      <c r="D44" s="13">
        <v>2509918.5599999996</v>
      </c>
      <c r="E44" s="13">
        <v>0</v>
      </c>
      <c r="F44" s="14">
        <f t="shared" si="2"/>
        <v>0</v>
      </c>
      <c r="G44" s="15">
        <v>2532304.5810000002</v>
      </c>
      <c r="H44" s="15">
        <v>0</v>
      </c>
      <c r="I44" s="16">
        <f t="shared" si="3"/>
        <v>0</v>
      </c>
      <c r="J44" s="13">
        <v>2785388.8874999993</v>
      </c>
      <c r="K44" s="13">
        <v>0</v>
      </c>
      <c r="L44" s="14">
        <f t="shared" si="4"/>
        <v>0</v>
      </c>
      <c r="M44" s="15">
        <v>2804982.7239999995</v>
      </c>
      <c r="N44" s="15">
        <v>0</v>
      </c>
      <c r="O44" s="16">
        <f t="shared" si="5"/>
        <v>0</v>
      </c>
      <c r="P44" s="13">
        <v>2586249.6409999994</v>
      </c>
      <c r="Q44" s="13">
        <v>14</v>
      </c>
      <c r="R44" s="14">
        <f t="shared" si="6"/>
        <v>5.4132438640326921E-6</v>
      </c>
      <c r="S44" s="15">
        <v>2620839.977</v>
      </c>
      <c r="T44" s="15">
        <v>165</v>
      </c>
      <c r="U44" s="16">
        <f t="shared" si="7"/>
        <v>6.2956915129503912E-5</v>
      </c>
      <c r="V44" s="13">
        <v>2207695.1834999993</v>
      </c>
      <c r="W44" s="13">
        <v>441</v>
      </c>
      <c r="X44" s="14">
        <f t="shared" si="8"/>
        <v>1.9975583735289701E-4</v>
      </c>
      <c r="Y44" s="15">
        <v>1340472.0020000003</v>
      </c>
      <c r="Z44" s="15">
        <v>869</v>
      </c>
      <c r="AA44" s="16">
        <f t="shared" si="9"/>
        <v>6.4827911265840808E-4</v>
      </c>
      <c r="AB44" s="13">
        <v>720998.95350000006</v>
      </c>
      <c r="AC44" s="13">
        <v>1537</v>
      </c>
      <c r="AD44" s="14">
        <f t="shared" si="10"/>
        <v>2.1317645366041435E-3</v>
      </c>
      <c r="AE44" s="15">
        <v>659838.446</v>
      </c>
      <c r="AF44">
        <v>3017</v>
      </c>
      <c r="AG44" s="16">
        <f t="shared" si="11"/>
        <v>4.5723313309330871E-3</v>
      </c>
      <c r="AH44" s="17">
        <v>5423</v>
      </c>
      <c r="AI44" s="17">
        <v>38394172</v>
      </c>
      <c r="AJ44" s="18">
        <f t="shared" si="12"/>
        <v>1.9927906753310787E-3</v>
      </c>
      <c r="AK44" s="19">
        <f>IFERROR(VLOOKUP(A44,[1]CDC_Visits_Integrated!$A$2:$D$501,2,FALSE),"NULL")</f>
        <v>45900</v>
      </c>
      <c r="AL44" s="19">
        <f>IFERROR(VLOOKUP(A44,[1]CDC_Visits_Integrated!$A$2:$D$501,3,FALSE),"NULL")</f>
        <v>6575</v>
      </c>
      <c r="AM44" s="19">
        <f>IFERROR(VLOOKUP(A44,[1]CDC_Visits_Integrated!$A$2:$D$501,4,FALSE),"NULL")</f>
        <v>1931999</v>
      </c>
      <c r="AN44" s="15">
        <f t="shared" si="13"/>
        <v>293.84015209125477</v>
      </c>
      <c r="AO44" s="16">
        <f t="shared" si="14"/>
        <v>2.3757776272140929E-2</v>
      </c>
      <c r="AP44" s="15">
        <f t="shared" si="15"/>
        <v>620</v>
      </c>
      <c r="AQ44" s="15">
        <f t="shared" si="16"/>
        <v>6043</v>
      </c>
    </row>
    <row r="45" spans="1:43" x14ac:dyDescent="0.25">
      <c r="A45" t="s">
        <v>82</v>
      </c>
      <c r="B45" t="str">
        <f t="shared" si="0"/>
        <v>California</v>
      </c>
      <c r="C45" t="str">
        <f t="shared" si="1"/>
        <v>2016</v>
      </c>
      <c r="D45" s="13">
        <v>2495086.9609999997</v>
      </c>
      <c r="E45" s="13">
        <v>0</v>
      </c>
      <c r="F45" s="14">
        <f t="shared" si="2"/>
        <v>0</v>
      </c>
      <c r="G45" s="15">
        <v>2533886.0074999994</v>
      </c>
      <c r="H45" s="15">
        <v>0</v>
      </c>
      <c r="I45" s="16">
        <f t="shared" si="3"/>
        <v>0</v>
      </c>
      <c r="J45" s="13">
        <v>2757242.6919999993</v>
      </c>
      <c r="K45" s="13">
        <v>0</v>
      </c>
      <c r="L45" s="14">
        <f t="shared" si="4"/>
        <v>0</v>
      </c>
      <c r="M45" s="15">
        <v>2847492.5439999998</v>
      </c>
      <c r="N45" s="15">
        <v>0</v>
      </c>
      <c r="O45" s="16">
        <f t="shared" si="5"/>
        <v>0</v>
      </c>
      <c r="P45" s="13">
        <v>2575178.5105000003</v>
      </c>
      <c r="Q45" s="13">
        <v>49</v>
      </c>
      <c r="R45" s="14">
        <f t="shared" si="6"/>
        <v>1.9027807121024044E-5</v>
      </c>
      <c r="S45" s="15">
        <v>2598677.8274999997</v>
      </c>
      <c r="T45" s="15">
        <v>173</v>
      </c>
      <c r="U45" s="16">
        <f t="shared" si="7"/>
        <v>6.65723154171946E-5</v>
      </c>
      <c r="V45" s="13">
        <v>2248526.2654999997</v>
      </c>
      <c r="W45" s="13">
        <v>511</v>
      </c>
      <c r="X45" s="14">
        <f t="shared" si="8"/>
        <v>2.2725996482250122E-4</v>
      </c>
      <c r="Y45" s="15">
        <v>1406253.5780000002</v>
      </c>
      <c r="Z45" s="15">
        <v>921</v>
      </c>
      <c r="AA45" s="16">
        <f t="shared" si="9"/>
        <v>6.5493166695430795E-4</v>
      </c>
      <c r="AB45" s="13">
        <v>736487.20299999975</v>
      </c>
      <c r="AC45" s="13">
        <v>1439</v>
      </c>
      <c r="AD45" s="14">
        <f t="shared" si="10"/>
        <v>1.9538696587508807E-3</v>
      </c>
      <c r="AE45" s="15">
        <v>673535.57299999986</v>
      </c>
      <c r="AF45">
        <v>2725</v>
      </c>
      <c r="AG45" s="16">
        <f t="shared" si="11"/>
        <v>4.0458145185451114E-3</v>
      </c>
      <c r="AH45" s="17">
        <v>5085</v>
      </c>
      <c r="AI45" s="17">
        <v>38572021</v>
      </c>
      <c r="AJ45" s="18">
        <f t="shared" si="12"/>
        <v>1.8055756469984553E-3</v>
      </c>
      <c r="AK45" s="19">
        <f>IFERROR(VLOOKUP(A45,[1]CDC_Visits_Integrated!$A$2:$D$501,2,FALSE),"NULL")</f>
        <v>44159</v>
      </c>
      <c r="AL45" s="19">
        <f>IFERROR(VLOOKUP(A45,[1]CDC_Visits_Integrated!$A$2:$D$501,3,FALSE),"NULL")</f>
        <v>6131</v>
      </c>
      <c r="AM45" s="19">
        <f>IFERROR(VLOOKUP(A45,[1]CDC_Visits_Integrated!$A$2:$D$501,4,FALSE),"NULL")</f>
        <v>2127255</v>
      </c>
      <c r="AN45" s="15">
        <f t="shared" si="13"/>
        <v>346.96705268308597</v>
      </c>
      <c r="AO45" s="16">
        <f t="shared" si="14"/>
        <v>2.075867726248146E-2</v>
      </c>
      <c r="AP45" s="15">
        <f t="shared" si="15"/>
        <v>733</v>
      </c>
      <c r="AQ45" s="15">
        <f t="shared" si="16"/>
        <v>5818</v>
      </c>
    </row>
    <row r="46" spans="1:43" x14ac:dyDescent="0.25">
      <c r="A46" t="s">
        <v>83</v>
      </c>
      <c r="B46" t="str">
        <f t="shared" si="0"/>
        <v>California</v>
      </c>
      <c r="C46" t="str">
        <f t="shared" si="1"/>
        <v>2017</v>
      </c>
      <c r="D46" s="13">
        <v>2464389</v>
      </c>
      <c r="E46" s="13">
        <v>0</v>
      </c>
      <c r="F46" s="14">
        <f t="shared" si="2"/>
        <v>0</v>
      </c>
      <c r="G46" s="15">
        <v>2507299</v>
      </c>
      <c r="H46" s="15">
        <v>0</v>
      </c>
      <c r="I46" s="16">
        <f t="shared" si="3"/>
        <v>0</v>
      </c>
      <c r="J46" s="13">
        <v>2690181</v>
      </c>
      <c r="K46" s="13">
        <v>0</v>
      </c>
      <c r="L46" s="14">
        <f t="shared" si="4"/>
        <v>0</v>
      </c>
      <c r="M46" s="15">
        <v>2881380</v>
      </c>
      <c r="N46" s="15">
        <v>0</v>
      </c>
      <c r="O46" s="16">
        <f t="shared" si="5"/>
        <v>0</v>
      </c>
      <c r="P46" s="13">
        <v>2564334</v>
      </c>
      <c r="Q46" s="13">
        <v>26</v>
      </c>
      <c r="R46" s="14">
        <f t="shared" si="6"/>
        <v>1.0139084846201781E-5</v>
      </c>
      <c r="S46" s="15">
        <v>2574414.5</v>
      </c>
      <c r="T46" s="15">
        <v>158</v>
      </c>
      <c r="U46" s="16">
        <f t="shared" si="7"/>
        <v>6.1373178250821692E-5</v>
      </c>
      <c r="V46" s="13">
        <v>2271555</v>
      </c>
      <c r="W46" s="13">
        <v>503</v>
      </c>
      <c r="X46" s="14">
        <f t="shared" si="8"/>
        <v>2.2143421576849339E-4</v>
      </c>
      <c r="Y46" s="15">
        <v>1454575.5</v>
      </c>
      <c r="Z46" s="15">
        <v>930</v>
      </c>
      <c r="AA46" s="16">
        <f t="shared" si="9"/>
        <v>6.393617931829596E-4</v>
      </c>
      <c r="AB46" s="13">
        <v>744110</v>
      </c>
      <c r="AC46" s="13">
        <v>1595</v>
      </c>
      <c r="AD46" s="14">
        <f t="shared" si="10"/>
        <v>2.1435002889357755E-3</v>
      </c>
      <c r="AE46" s="15">
        <v>681333</v>
      </c>
      <c r="AF46">
        <v>2985</v>
      </c>
      <c r="AG46" s="16">
        <f t="shared" si="11"/>
        <v>4.3811176032864984E-3</v>
      </c>
      <c r="AH46" s="17">
        <v>5510</v>
      </c>
      <c r="AI46" s="17">
        <v>38521420</v>
      </c>
      <c r="AJ46" s="18">
        <f t="shared" si="12"/>
        <v>1.9131821549062966E-3</v>
      </c>
      <c r="AK46" s="19">
        <f>IFERROR(VLOOKUP(A46,[1]CDC_Visits_Integrated!$A$2:$D$501,2,FALSE),"NULL")</f>
        <v>46097</v>
      </c>
      <c r="AL46" s="19">
        <f>IFERROR(VLOOKUP(A46,[1]CDC_Visits_Integrated!$A$2:$D$501,3,FALSE),"NULL")</f>
        <v>5156</v>
      </c>
      <c r="AM46" s="19">
        <f>IFERROR(VLOOKUP(A46,[1]CDC_Visits_Integrated!$A$2:$D$501,4,FALSE),"NULL")</f>
        <v>2281986</v>
      </c>
      <c r="AN46" s="15">
        <f t="shared" si="13"/>
        <v>442.58844065166795</v>
      </c>
      <c r="AO46" s="16">
        <f t="shared" si="14"/>
        <v>2.020038685601051E-2</v>
      </c>
      <c r="AP46" s="15">
        <f t="shared" si="15"/>
        <v>687</v>
      </c>
      <c r="AQ46" s="15">
        <f t="shared" si="16"/>
        <v>6197</v>
      </c>
    </row>
    <row r="47" spans="1:43" x14ac:dyDescent="0.25">
      <c r="A47" t="s">
        <v>84</v>
      </c>
      <c r="B47" t="str">
        <f t="shared" si="0"/>
        <v>Colorado</v>
      </c>
      <c r="C47" t="str">
        <f t="shared" si="1"/>
        <v>2009</v>
      </c>
      <c r="D47" s="13">
        <v>352170.75300000014</v>
      </c>
      <c r="E47" s="13">
        <v>0</v>
      </c>
      <c r="F47" s="14">
        <f t="shared" si="2"/>
        <v>0</v>
      </c>
      <c r="G47" s="15">
        <v>322613.92150000005</v>
      </c>
      <c r="H47" s="15">
        <v>0</v>
      </c>
      <c r="I47" s="16">
        <f t="shared" si="3"/>
        <v>0</v>
      </c>
      <c r="J47" s="13">
        <v>344241.82299999997</v>
      </c>
      <c r="K47" s="13">
        <v>0</v>
      </c>
      <c r="L47" s="14">
        <f t="shared" si="4"/>
        <v>0</v>
      </c>
      <c r="M47" s="15">
        <v>349637.32999999984</v>
      </c>
      <c r="N47" s="15">
        <v>0</v>
      </c>
      <c r="O47" s="16">
        <f t="shared" si="5"/>
        <v>0</v>
      </c>
      <c r="P47" s="13">
        <v>355505.6875</v>
      </c>
      <c r="Q47" s="13">
        <v>0</v>
      </c>
      <c r="R47" s="14">
        <f t="shared" si="6"/>
        <v>0</v>
      </c>
      <c r="S47" s="15">
        <v>363522.80300000007</v>
      </c>
      <c r="T47" s="15">
        <v>11</v>
      </c>
      <c r="U47" s="16">
        <f t="shared" si="7"/>
        <v>3.0259449776524743E-5</v>
      </c>
      <c r="V47" s="13">
        <v>259523.34599999999</v>
      </c>
      <c r="W47" s="13">
        <v>28</v>
      </c>
      <c r="X47" s="14">
        <f t="shared" si="8"/>
        <v>1.0789010095453995E-4</v>
      </c>
      <c r="Y47" s="15">
        <v>134654.5105</v>
      </c>
      <c r="Z47" s="15">
        <v>10</v>
      </c>
      <c r="AA47" s="16">
        <f t="shared" si="9"/>
        <v>7.426412945892369E-5</v>
      </c>
      <c r="AB47" s="13">
        <v>82026.452499999985</v>
      </c>
      <c r="AC47" s="13">
        <v>135</v>
      </c>
      <c r="AD47" s="14">
        <f t="shared" si="10"/>
        <v>1.6458105389843603E-3</v>
      </c>
      <c r="AE47" s="15">
        <v>63253.125000000015</v>
      </c>
      <c r="AF47">
        <v>266</v>
      </c>
      <c r="AG47" s="16">
        <f t="shared" si="11"/>
        <v>4.2053258238229328E-3</v>
      </c>
      <c r="AH47" s="17">
        <v>411</v>
      </c>
      <c r="AI47" s="17">
        <v>4843211</v>
      </c>
      <c r="AJ47" s="18">
        <f t="shared" si="12"/>
        <v>1.4682027577863259E-3</v>
      </c>
      <c r="AK47" s="19" t="str">
        <f>IFERROR(VLOOKUP(A47,[1]CDC_Visits_Integrated!$A$2:$D$501,2,FALSE),"NULL")</f>
        <v>NULL</v>
      </c>
      <c r="AL47" s="19" t="str">
        <f>IFERROR(VLOOKUP(A47,[1]CDC_Visits_Integrated!$A$2:$D$501,3,FALSE),"NULL")</f>
        <v>NULL</v>
      </c>
      <c r="AM47" s="19" t="str">
        <f>IFERROR(VLOOKUP(A47,[1]CDC_Visits_Integrated!$A$2:$D$501,4,FALSE),"NULL")</f>
        <v>NULL</v>
      </c>
      <c r="AN47" s="15" t="str">
        <f t="shared" si="13"/>
        <v>NULL</v>
      </c>
      <c r="AO47" s="16" t="str">
        <f t="shared" si="14"/>
        <v>NULL</v>
      </c>
      <c r="AP47" s="15">
        <f t="shared" si="15"/>
        <v>39</v>
      </c>
      <c r="AQ47" s="15">
        <f t="shared" si="16"/>
        <v>450</v>
      </c>
    </row>
    <row r="48" spans="1:43" x14ac:dyDescent="0.25">
      <c r="A48" t="s">
        <v>85</v>
      </c>
      <c r="B48" t="str">
        <f t="shared" si="0"/>
        <v>Colorado</v>
      </c>
      <c r="C48" t="str">
        <f t="shared" si="1"/>
        <v>2010</v>
      </c>
      <c r="D48" s="13">
        <v>337468.978</v>
      </c>
      <c r="E48" s="13">
        <v>0</v>
      </c>
      <c r="F48" s="14">
        <f t="shared" si="2"/>
        <v>0</v>
      </c>
      <c r="G48" s="15">
        <v>327252.58850000001</v>
      </c>
      <c r="H48" s="15">
        <v>0</v>
      </c>
      <c r="I48" s="16">
        <f t="shared" si="3"/>
        <v>0</v>
      </c>
      <c r="J48" s="13">
        <v>340499.54600000009</v>
      </c>
      <c r="K48" s="13">
        <v>0</v>
      </c>
      <c r="L48" s="14">
        <f t="shared" si="4"/>
        <v>0</v>
      </c>
      <c r="M48" s="15">
        <v>348249.57149999996</v>
      </c>
      <c r="N48" s="15">
        <v>0</v>
      </c>
      <c r="O48" s="16">
        <f t="shared" si="5"/>
        <v>0</v>
      </c>
      <c r="P48" s="13">
        <v>348884.12399999995</v>
      </c>
      <c r="Q48" s="13">
        <v>0</v>
      </c>
      <c r="R48" s="14">
        <f t="shared" si="6"/>
        <v>0</v>
      </c>
      <c r="S48" s="15">
        <v>362132.10699999996</v>
      </c>
      <c r="T48" s="15">
        <v>0</v>
      </c>
      <c r="U48" s="16">
        <f t="shared" si="7"/>
        <v>0</v>
      </c>
      <c r="V48" s="13">
        <v>272196.06149999995</v>
      </c>
      <c r="W48" s="13">
        <v>0</v>
      </c>
      <c r="X48" s="14">
        <f t="shared" si="8"/>
        <v>0</v>
      </c>
      <c r="Y48" s="15">
        <v>139711.81849999996</v>
      </c>
      <c r="Z48" s="15">
        <v>0</v>
      </c>
      <c r="AA48" s="16">
        <f t="shared" si="9"/>
        <v>0</v>
      </c>
      <c r="AB48" s="13">
        <v>82273.723499999993</v>
      </c>
      <c r="AC48" s="13">
        <v>125</v>
      </c>
      <c r="AD48" s="14">
        <f t="shared" si="10"/>
        <v>1.5193186193888503E-3</v>
      </c>
      <c r="AE48" s="15">
        <v>65537.263999999996</v>
      </c>
      <c r="AF48">
        <v>260</v>
      </c>
      <c r="AG48" s="16">
        <f t="shared" si="11"/>
        <v>3.9672086402630421E-3</v>
      </c>
      <c r="AH48" s="17">
        <v>385</v>
      </c>
      <c r="AI48" s="17">
        <v>4846647</v>
      </c>
      <c r="AJ48" s="18">
        <f t="shared" si="12"/>
        <v>1.3390242163955511E-3</v>
      </c>
      <c r="AK48" s="19">
        <f>IFERROR(VLOOKUP(A48,[1]CDC_Visits_Integrated!$A$2:$D$501,2,FALSE),"NULL")</f>
        <v>1932</v>
      </c>
      <c r="AL48" s="19">
        <f>IFERROR(VLOOKUP(A48,[1]CDC_Visits_Integrated!$A$2:$D$501,3,FALSE),"NULL")</f>
        <v>151</v>
      </c>
      <c r="AM48" s="19">
        <f>IFERROR(VLOOKUP(A48,[1]CDC_Visits_Integrated!$A$2:$D$501,4,FALSE),"NULL")</f>
        <v>237856</v>
      </c>
      <c r="AN48" s="15">
        <f t="shared" si="13"/>
        <v>1575.2052980132451</v>
      </c>
      <c r="AO48" s="16">
        <f t="shared" si="14"/>
        <v>8.1225615498452843E-3</v>
      </c>
      <c r="AP48" s="15">
        <f t="shared" si="15"/>
        <v>0</v>
      </c>
      <c r="AQ48" s="15">
        <f t="shared" si="16"/>
        <v>385</v>
      </c>
    </row>
    <row r="49" spans="1:43" x14ac:dyDescent="0.25">
      <c r="A49" t="s">
        <v>86</v>
      </c>
      <c r="B49" t="str">
        <f t="shared" si="0"/>
        <v>Colorado</v>
      </c>
      <c r="C49" t="str">
        <f t="shared" si="1"/>
        <v>2011</v>
      </c>
      <c r="D49" s="13">
        <v>341927.01299999974</v>
      </c>
      <c r="E49" s="13">
        <v>0</v>
      </c>
      <c r="F49" s="14">
        <f t="shared" si="2"/>
        <v>0</v>
      </c>
      <c r="G49" s="15">
        <v>334141.39749999996</v>
      </c>
      <c r="H49" s="15">
        <v>0</v>
      </c>
      <c r="I49" s="16">
        <f t="shared" si="3"/>
        <v>0</v>
      </c>
      <c r="J49" s="13">
        <v>344618.24200000009</v>
      </c>
      <c r="K49" s="13">
        <v>0</v>
      </c>
      <c r="L49" s="14">
        <f t="shared" si="4"/>
        <v>0</v>
      </c>
      <c r="M49" s="15">
        <v>355673.78450000007</v>
      </c>
      <c r="N49" s="15">
        <v>0</v>
      </c>
      <c r="O49" s="16">
        <f t="shared" si="5"/>
        <v>0</v>
      </c>
      <c r="P49" s="13">
        <v>349716.37900000007</v>
      </c>
      <c r="Q49" s="13">
        <v>0</v>
      </c>
      <c r="R49" s="14">
        <f t="shared" si="6"/>
        <v>0</v>
      </c>
      <c r="S49" s="15">
        <v>364948.46900000004</v>
      </c>
      <c r="T49" s="15">
        <v>0</v>
      </c>
      <c r="U49" s="16">
        <f t="shared" si="7"/>
        <v>0</v>
      </c>
      <c r="V49" s="13">
        <v>284458.95</v>
      </c>
      <c r="W49" s="13">
        <v>0</v>
      </c>
      <c r="X49" s="14">
        <f t="shared" si="8"/>
        <v>0</v>
      </c>
      <c r="Y49" s="15">
        <v>147720.7035</v>
      </c>
      <c r="Z49" s="15">
        <v>20</v>
      </c>
      <c r="AA49" s="16">
        <f t="shared" si="9"/>
        <v>1.3539063601873517E-4</v>
      </c>
      <c r="AB49" s="13">
        <v>83381.125999999989</v>
      </c>
      <c r="AC49" s="13">
        <v>116</v>
      </c>
      <c r="AD49" s="14">
        <f t="shared" si="10"/>
        <v>1.3912021288846593E-3</v>
      </c>
      <c r="AE49" s="15">
        <v>67838.427999999985</v>
      </c>
      <c r="AF49">
        <v>272</v>
      </c>
      <c r="AG49" s="16">
        <f t="shared" si="11"/>
        <v>4.0095268717016859E-3</v>
      </c>
      <c r="AH49" s="17">
        <v>408</v>
      </c>
      <c r="AI49" s="17">
        <v>4941571</v>
      </c>
      <c r="AJ49" s="18">
        <f t="shared" si="12"/>
        <v>1.3648211967570145E-3</v>
      </c>
      <c r="AK49" s="19">
        <f>IFERROR(VLOOKUP(A49,[1]CDC_Visits_Integrated!$A$2:$D$501,2,FALSE),"NULL")</f>
        <v>9616</v>
      </c>
      <c r="AL49" s="19">
        <f>IFERROR(VLOOKUP(A49,[1]CDC_Visits_Integrated!$A$2:$D$501,3,FALSE),"NULL")</f>
        <v>588</v>
      </c>
      <c r="AM49" s="19">
        <f>IFERROR(VLOOKUP(A49,[1]CDC_Visits_Integrated!$A$2:$D$501,4,FALSE),"NULL")</f>
        <v>1014549</v>
      </c>
      <c r="AN49" s="15">
        <f t="shared" si="13"/>
        <v>1725.4234693877552</v>
      </c>
      <c r="AO49" s="16">
        <f t="shared" si="14"/>
        <v>9.4781030783136159E-3</v>
      </c>
      <c r="AP49" s="15">
        <f t="shared" si="15"/>
        <v>0</v>
      </c>
      <c r="AQ49" s="15">
        <f t="shared" si="16"/>
        <v>408</v>
      </c>
    </row>
    <row r="50" spans="1:43" x14ac:dyDescent="0.25">
      <c r="A50" t="s">
        <v>87</v>
      </c>
      <c r="B50" t="str">
        <f t="shared" si="0"/>
        <v>Colorado</v>
      </c>
      <c r="C50" t="str">
        <f t="shared" si="1"/>
        <v>2012</v>
      </c>
      <c r="D50" s="13">
        <v>332292.17200000014</v>
      </c>
      <c r="E50" s="13">
        <v>0</v>
      </c>
      <c r="F50" s="14">
        <f t="shared" si="2"/>
        <v>0</v>
      </c>
      <c r="G50" s="15">
        <v>332149.32499999995</v>
      </c>
      <c r="H50" s="15">
        <v>0</v>
      </c>
      <c r="I50" s="16">
        <f t="shared" si="3"/>
        <v>0</v>
      </c>
      <c r="J50" s="13">
        <v>338650.43</v>
      </c>
      <c r="K50" s="13">
        <v>0</v>
      </c>
      <c r="L50" s="14">
        <f t="shared" si="4"/>
        <v>0</v>
      </c>
      <c r="M50" s="15">
        <v>356716.58749999991</v>
      </c>
      <c r="N50" s="15">
        <v>0</v>
      </c>
      <c r="O50" s="16">
        <f t="shared" si="5"/>
        <v>0</v>
      </c>
      <c r="P50" s="13">
        <v>343121.57900000003</v>
      </c>
      <c r="Q50" s="13">
        <v>0</v>
      </c>
      <c r="R50" s="14">
        <f t="shared" si="6"/>
        <v>0</v>
      </c>
      <c r="S50" s="15">
        <v>358369.00049999997</v>
      </c>
      <c r="T50" s="15">
        <v>0</v>
      </c>
      <c r="U50" s="16">
        <f t="shared" si="7"/>
        <v>0</v>
      </c>
      <c r="V50" s="13">
        <v>292147.63649999996</v>
      </c>
      <c r="W50" s="13">
        <v>0</v>
      </c>
      <c r="X50" s="14">
        <f t="shared" si="8"/>
        <v>0</v>
      </c>
      <c r="Y50" s="15">
        <v>154105.14250000002</v>
      </c>
      <c r="Z50" s="15">
        <v>10</v>
      </c>
      <c r="AA50" s="16">
        <f t="shared" si="9"/>
        <v>6.4890761189231557E-5</v>
      </c>
      <c r="AB50" s="13">
        <v>83503.502500000031</v>
      </c>
      <c r="AC50" s="13">
        <v>111</v>
      </c>
      <c r="AD50" s="14">
        <f t="shared" si="10"/>
        <v>1.3292855590099344E-3</v>
      </c>
      <c r="AE50" s="15">
        <v>69746.900999999998</v>
      </c>
      <c r="AF50">
        <v>254</v>
      </c>
      <c r="AG50" s="16">
        <f t="shared" si="11"/>
        <v>3.6417388637812022E-3</v>
      </c>
      <c r="AH50" s="17">
        <v>375</v>
      </c>
      <c r="AI50" s="17">
        <v>4918239</v>
      </c>
      <c r="AJ50" s="18">
        <f t="shared" si="12"/>
        <v>1.2200853535273444E-3</v>
      </c>
      <c r="AK50" s="19">
        <f>IFERROR(VLOOKUP(A50,[1]CDC_Visits_Integrated!$A$2:$D$501,2,FALSE),"NULL")</f>
        <v>8623</v>
      </c>
      <c r="AL50" s="19">
        <f>IFERROR(VLOOKUP(A50,[1]CDC_Visits_Integrated!$A$2:$D$501,3,FALSE),"NULL")</f>
        <v>549</v>
      </c>
      <c r="AM50" s="19">
        <f>IFERROR(VLOOKUP(A50,[1]CDC_Visits_Integrated!$A$2:$D$501,4,FALSE),"NULL")</f>
        <v>1085384</v>
      </c>
      <c r="AN50" s="15">
        <f t="shared" si="13"/>
        <v>1977.0200364298726</v>
      </c>
      <c r="AO50" s="16">
        <f t="shared" si="14"/>
        <v>7.9446536893855082E-3</v>
      </c>
      <c r="AP50" s="15">
        <f t="shared" si="15"/>
        <v>0</v>
      </c>
      <c r="AQ50" s="15">
        <f t="shared" si="16"/>
        <v>375</v>
      </c>
    </row>
    <row r="51" spans="1:43" x14ac:dyDescent="0.25">
      <c r="A51" t="s">
        <v>88</v>
      </c>
      <c r="B51" t="str">
        <f t="shared" si="0"/>
        <v>Colorado</v>
      </c>
      <c r="C51" t="str">
        <f t="shared" si="1"/>
        <v>2013</v>
      </c>
      <c r="D51" s="13">
        <v>336966.73399999982</v>
      </c>
      <c r="E51" s="13">
        <v>0</v>
      </c>
      <c r="F51" s="14">
        <f t="shared" si="2"/>
        <v>0</v>
      </c>
      <c r="G51" s="15">
        <v>341644.27800000005</v>
      </c>
      <c r="H51" s="15">
        <v>0</v>
      </c>
      <c r="I51" s="16">
        <f t="shared" si="3"/>
        <v>0</v>
      </c>
      <c r="J51" s="13">
        <v>347114.89199999999</v>
      </c>
      <c r="K51" s="13">
        <v>0</v>
      </c>
      <c r="L51" s="14">
        <f t="shared" si="4"/>
        <v>0</v>
      </c>
      <c r="M51" s="15">
        <v>369687.87300000002</v>
      </c>
      <c r="N51" s="15">
        <v>0</v>
      </c>
      <c r="O51" s="16">
        <f t="shared" si="5"/>
        <v>0</v>
      </c>
      <c r="P51" s="13">
        <v>348962.70899999992</v>
      </c>
      <c r="Q51" s="13">
        <v>0</v>
      </c>
      <c r="R51" s="14">
        <f t="shared" si="6"/>
        <v>0</v>
      </c>
      <c r="S51" s="15">
        <v>361863.75049999997</v>
      </c>
      <c r="T51" s="15">
        <v>0</v>
      </c>
      <c r="U51" s="16">
        <f t="shared" si="7"/>
        <v>0</v>
      </c>
      <c r="V51" s="13">
        <v>306545.22400000005</v>
      </c>
      <c r="W51" s="13">
        <v>22</v>
      </c>
      <c r="X51" s="14">
        <f t="shared" si="8"/>
        <v>7.1767551009047843E-5</v>
      </c>
      <c r="Y51" s="15">
        <v>166309.14449999999</v>
      </c>
      <c r="Z51" s="15">
        <v>11</v>
      </c>
      <c r="AA51" s="16">
        <f t="shared" si="9"/>
        <v>6.6141883136197597E-5</v>
      </c>
      <c r="AB51" s="13">
        <v>86072.056000000011</v>
      </c>
      <c r="AC51" s="13">
        <v>84</v>
      </c>
      <c r="AD51" s="14">
        <f t="shared" si="10"/>
        <v>9.7592649581880551E-4</v>
      </c>
      <c r="AE51" s="15">
        <v>72189.206999999995</v>
      </c>
      <c r="AF51">
        <v>280</v>
      </c>
      <c r="AG51" s="16">
        <f t="shared" si="11"/>
        <v>3.8786961602168594E-3</v>
      </c>
      <c r="AH51" s="17">
        <v>375</v>
      </c>
      <c r="AI51" s="17">
        <v>5066830</v>
      </c>
      <c r="AJ51" s="18">
        <f t="shared" si="12"/>
        <v>1.1553733530066201E-3</v>
      </c>
      <c r="AK51" s="19">
        <f>IFERROR(VLOOKUP(A51,[1]CDC_Visits_Integrated!$A$2:$D$501,2,FALSE),"NULL")</f>
        <v>11352</v>
      </c>
      <c r="AL51" s="19">
        <f>IFERROR(VLOOKUP(A51,[1]CDC_Visits_Integrated!$A$2:$D$501,3,FALSE),"NULL")</f>
        <v>530</v>
      </c>
      <c r="AM51" s="19">
        <f>IFERROR(VLOOKUP(A51,[1]CDC_Visits_Integrated!$A$2:$D$501,4,FALSE),"NULL")</f>
        <v>1075821</v>
      </c>
      <c r="AN51" s="15">
        <f t="shared" si="13"/>
        <v>2029.8509433962265</v>
      </c>
      <c r="AO51" s="16">
        <f t="shared" si="14"/>
        <v>1.0551941261603928E-2</v>
      </c>
      <c r="AP51" s="15">
        <f t="shared" si="15"/>
        <v>22</v>
      </c>
      <c r="AQ51" s="15">
        <f t="shared" si="16"/>
        <v>397</v>
      </c>
    </row>
    <row r="52" spans="1:43" x14ac:dyDescent="0.25">
      <c r="A52" t="s">
        <v>89</v>
      </c>
      <c r="B52" t="str">
        <f t="shared" si="0"/>
        <v>Colorado</v>
      </c>
      <c r="C52" t="str">
        <f t="shared" si="1"/>
        <v>2014</v>
      </c>
      <c r="D52" s="13">
        <v>327905.65800000011</v>
      </c>
      <c r="E52" s="13">
        <v>0</v>
      </c>
      <c r="F52" s="14">
        <f t="shared" si="2"/>
        <v>0</v>
      </c>
      <c r="G52" s="15">
        <v>339333.17100000003</v>
      </c>
      <c r="H52" s="15">
        <v>0</v>
      </c>
      <c r="I52" s="16">
        <f t="shared" si="3"/>
        <v>0</v>
      </c>
      <c r="J52" s="13">
        <v>344113.15950000007</v>
      </c>
      <c r="K52" s="13">
        <v>0</v>
      </c>
      <c r="L52" s="14">
        <f t="shared" si="4"/>
        <v>0</v>
      </c>
      <c r="M52" s="15">
        <v>371462.09850000008</v>
      </c>
      <c r="N52" s="15">
        <v>0</v>
      </c>
      <c r="O52" s="16">
        <f t="shared" si="5"/>
        <v>0</v>
      </c>
      <c r="P52" s="13">
        <v>344869.00249999994</v>
      </c>
      <c r="Q52" s="13">
        <v>0</v>
      </c>
      <c r="R52" s="14">
        <f t="shared" si="6"/>
        <v>0</v>
      </c>
      <c r="S52" s="15">
        <v>350804.68149999995</v>
      </c>
      <c r="T52" s="15">
        <v>0</v>
      </c>
      <c r="U52" s="16">
        <f t="shared" si="7"/>
        <v>0</v>
      </c>
      <c r="V52" s="13">
        <v>309284.53249999997</v>
      </c>
      <c r="W52" s="13">
        <v>33</v>
      </c>
      <c r="X52" s="14">
        <f t="shared" si="8"/>
        <v>1.066978672785714E-4</v>
      </c>
      <c r="Y52" s="15">
        <v>172672.9105</v>
      </c>
      <c r="Z52" s="15">
        <v>33</v>
      </c>
      <c r="AA52" s="16">
        <f t="shared" si="9"/>
        <v>1.9111278025281216E-4</v>
      </c>
      <c r="AB52" s="13">
        <v>86147.62</v>
      </c>
      <c r="AC52" s="13">
        <v>108</v>
      </c>
      <c r="AD52" s="14">
        <f t="shared" si="10"/>
        <v>1.2536620280397765E-3</v>
      </c>
      <c r="AE52" s="15">
        <v>73396.256999999998</v>
      </c>
      <c r="AF52">
        <v>286</v>
      </c>
      <c r="AG52" s="16">
        <f t="shared" si="11"/>
        <v>3.8966564739125594E-3</v>
      </c>
      <c r="AH52" s="17">
        <v>427</v>
      </c>
      <c r="AI52" s="17">
        <v>5040592</v>
      </c>
      <c r="AJ52" s="18">
        <f t="shared" si="12"/>
        <v>1.2853053068547899E-3</v>
      </c>
      <c r="AK52" s="19">
        <f>IFERROR(VLOOKUP(A52,[1]CDC_Visits_Integrated!$A$2:$D$501,2,FALSE),"NULL")</f>
        <v>5721</v>
      </c>
      <c r="AL52" s="19">
        <f>IFERROR(VLOOKUP(A52,[1]CDC_Visits_Integrated!$A$2:$D$501,3,FALSE),"NULL")</f>
        <v>384</v>
      </c>
      <c r="AM52" s="19">
        <f>IFERROR(VLOOKUP(A52,[1]CDC_Visits_Integrated!$A$2:$D$501,4,FALSE),"NULL")</f>
        <v>526713</v>
      </c>
      <c r="AN52" s="15">
        <f t="shared" si="13"/>
        <v>1371.6484375</v>
      </c>
      <c r="AO52" s="16">
        <f t="shared" si="14"/>
        <v>1.0861702672992692E-2</v>
      </c>
      <c r="AP52" s="15">
        <f t="shared" si="15"/>
        <v>33</v>
      </c>
      <c r="AQ52" s="15">
        <f t="shared" si="16"/>
        <v>460</v>
      </c>
    </row>
    <row r="53" spans="1:43" x14ac:dyDescent="0.25">
      <c r="A53" t="s">
        <v>90</v>
      </c>
      <c r="B53" t="str">
        <f t="shared" si="0"/>
        <v>Colorado</v>
      </c>
      <c r="C53" t="str">
        <f t="shared" si="1"/>
        <v>2015</v>
      </c>
      <c r="D53" s="13">
        <v>331074.32999999996</v>
      </c>
      <c r="E53" s="13">
        <v>0</v>
      </c>
      <c r="F53" s="14">
        <f t="shared" si="2"/>
        <v>0</v>
      </c>
      <c r="G53" s="15">
        <v>345432.76400000002</v>
      </c>
      <c r="H53" s="15">
        <v>0</v>
      </c>
      <c r="I53" s="16">
        <f t="shared" si="3"/>
        <v>0</v>
      </c>
      <c r="J53" s="13">
        <v>351467.45650000003</v>
      </c>
      <c r="K53" s="13">
        <v>0</v>
      </c>
      <c r="L53" s="14">
        <f t="shared" si="4"/>
        <v>0</v>
      </c>
      <c r="M53" s="15">
        <v>384276.48199999996</v>
      </c>
      <c r="N53" s="15">
        <v>0</v>
      </c>
      <c r="O53" s="16">
        <f t="shared" si="5"/>
        <v>0</v>
      </c>
      <c r="P53" s="13">
        <v>351847.49949999992</v>
      </c>
      <c r="Q53" s="13">
        <v>0</v>
      </c>
      <c r="R53" s="14">
        <f t="shared" si="6"/>
        <v>0</v>
      </c>
      <c r="S53" s="15">
        <v>351808.85149999999</v>
      </c>
      <c r="T53" s="15">
        <v>0</v>
      </c>
      <c r="U53" s="16">
        <f t="shared" si="7"/>
        <v>0</v>
      </c>
      <c r="V53" s="13">
        <v>318424.6939999999</v>
      </c>
      <c r="W53" s="13">
        <v>0</v>
      </c>
      <c r="X53" s="14">
        <f t="shared" si="8"/>
        <v>0</v>
      </c>
      <c r="Y53" s="15">
        <v>185338.79149999999</v>
      </c>
      <c r="Z53" s="15">
        <v>21</v>
      </c>
      <c r="AA53" s="16">
        <f t="shared" si="9"/>
        <v>1.1330601559469001E-4</v>
      </c>
      <c r="AB53" s="13">
        <v>89914.589500000002</v>
      </c>
      <c r="AC53" s="13">
        <v>117</v>
      </c>
      <c r="AD53" s="14">
        <f t="shared" si="10"/>
        <v>1.3012348791293764E-3</v>
      </c>
      <c r="AE53" s="15">
        <v>74365.219000000026</v>
      </c>
      <c r="AF53">
        <v>302</v>
      </c>
      <c r="AG53" s="16">
        <f t="shared" si="11"/>
        <v>4.0610382657516268E-3</v>
      </c>
      <c r="AH53" s="17">
        <v>440</v>
      </c>
      <c r="AI53" s="17">
        <v>5162330</v>
      </c>
      <c r="AJ53" s="18">
        <f t="shared" si="12"/>
        <v>1.2585142781305113E-3</v>
      </c>
      <c r="AK53" s="19">
        <f>IFERROR(VLOOKUP(A53,[1]CDC_Visits_Integrated!$A$2:$D$501,2,FALSE),"NULL")</f>
        <v>1533</v>
      </c>
      <c r="AL53" s="19">
        <f>IFERROR(VLOOKUP(A53,[1]CDC_Visits_Integrated!$A$2:$D$501,3,FALSE),"NULL")</f>
        <v>284</v>
      </c>
      <c r="AM53" s="19">
        <f>IFERROR(VLOOKUP(A53,[1]CDC_Visits_Integrated!$A$2:$D$501,4,FALSE),"NULL")</f>
        <v>172916</v>
      </c>
      <c r="AN53" s="15">
        <f t="shared" si="13"/>
        <v>608.85915492957747</v>
      </c>
      <c r="AO53" s="16">
        <f t="shared" si="14"/>
        <v>8.8655763492100203E-3</v>
      </c>
      <c r="AP53" s="15">
        <f t="shared" si="15"/>
        <v>0</v>
      </c>
      <c r="AQ53" s="15">
        <f t="shared" si="16"/>
        <v>440</v>
      </c>
    </row>
    <row r="54" spans="1:43" x14ac:dyDescent="0.25">
      <c r="A54" t="s">
        <v>91</v>
      </c>
      <c r="B54" t="str">
        <f t="shared" si="0"/>
        <v>Colorado</v>
      </c>
      <c r="C54" t="str">
        <f t="shared" si="1"/>
        <v>2016</v>
      </c>
      <c r="D54" s="13">
        <v>327758.6339999999</v>
      </c>
      <c r="E54" s="13">
        <v>0</v>
      </c>
      <c r="F54" s="14">
        <f t="shared" si="2"/>
        <v>0</v>
      </c>
      <c r="G54" s="15">
        <v>345152.68199999991</v>
      </c>
      <c r="H54" s="15">
        <v>0</v>
      </c>
      <c r="I54" s="16">
        <f t="shared" si="3"/>
        <v>0</v>
      </c>
      <c r="J54" s="13">
        <v>353540.8434999999</v>
      </c>
      <c r="K54" s="13">
        <v>0</v>
      </c>
      <c r="L54" s="14">
        <f t="shared" si="4"/>
        <v>0</v>
      </c>
      <c r="M54" s="15">
        <v>391192.95450000011</v>
      </c>
      <c r="N54" s="15">
        <v>0</v>
      </c>
      <c r="O54" s="16">
        <f t="shared" si="5"/>
        <v>0</v>
      </c>
      <c r="P54" s="13">
        <v>354875.75199999998</v>
      </c>
      <c r="Q54" s="13">
        <v>0</v>
      </c>
      <c r="R54" s="14">
        <f t="shared" si="6"/>
        <v>0</v>
      </c>
      <c r="S54" s="15">
        <v>350024.64750000002</v>
      </c>
      <c r="T54" s="15">
        <v>0</v>
      </c>
      <c r="U54" s="16">
        <f t="shared" si="7"/>
        <v>0</v>
      </c>
      <c r="V54" s="13">
        <v>325896.66050000006</v>
      </c>
      <c r="W54" s="13">
        <v>12</v>
      </c>
      <c r="X54" s="14">
        <f t="shared" si="8"/>
        <v>3.6821488080268312E-5</v>
      </c>
      <c r="Y54" s="15">
        <v>198366.82000000007</v>
      </c>
      <c r="Z54" s="15">
        <v>25</v>
      </c>
      <c r="AA54" s="16">
        <f t="shared" si="9"/>
        <v>1.2602914136547631E-4</v>
      </c>
      <c r="AB54" s="13">
        <v>92582.76949999998</v>
      </c>
      <c r="AC54" s="13">
        <v>74</v>
      </c>
      <c r="AD54" s="14">
        <f t="shared" si="10"/>
        <v>7.9928479564439926E-4</v>
      </c>
      <c r="AE54" s="15">
        <v>75474.670999999988</v>
      </c>
      <c r="AF54">
        <v>220</v>
      </c>
      <c r="AG54" s="16">
        <f t="shared" si="11"/>
        <v>2.9148851804865774E-3</v>
      </c>
      <c r="AH54" s="17">
        <v>319</v>
      </c>
      <c r="AI54" s="17">
        <v>5226520</v>
      </c>
      <c r="AJ54" s="18">
        <f t="shared" si="12"/>
        <v>8.7057554421945808E-4</v>
      </c>
      <c r="AK54" s="19">
        <f>IFERROR(VLOOKUP(A54,[1]CDC_Visits_Integrated!$A$2:$D$501,2,FALSE),"NULL")</f>
        <v>1705</v>
      </c>
      <c r="AL54" s="19">
        <f>IFERROR(VLOOKUP(A54,[1]CDC_Visits_Integrated!$A$2:$D$501,3,FALSE),"NULL")</f>
        <v>321</v>
      </c>
      <c r="AM54" s="19">
        <f>IFERROR(VLOOKUP(A54,[1]CDC_Visits_Integrated!$A$2:$D$501,4,FALSE),"NULL")</f>
        <v>179328</v>
      </c>
      <c r="AN54" s="15">
        <f t="shared" si="13"/>
        <v>558.65420560747668</v>
      </c>
      <c r="AO54" s="16">
        <f t="shared" si="14"/>
        <v>9.5077177016416846E-3</v>
      </c>
      <c r="AP54" s="15">
        <f t="shared" si="15"/>
        <v>12</v>
      </c>
      <c r="AQ54" s="15">
        <f t="shared" si="16"/>
        <v>331</v>
      </c>
    </row>
    <row r="55" spans="1:43" x14ac:dyDescent="0.25">
      <c r="A55" t="s">
        <v>92</v>
      </c>
      <c r="B55" t="str">
        <f t="shared" si="0"/>
        <v>Colorado</v>
      </c>
      <c r="C55" t="str">
        <f t="shared" si="1"/>
        <v>2017</v>
      </c>
      <c r="D55" s="13">
        <v>322790</v>
      </c>
      <c r="E55" s="13">
        <v>0</v>
      </c>
      <c r="F55" s="14">
        <f t="shared" si="2"/>
        <v>0</v>
      </c>
      <c r="G55" s="15">
        <v>339604.5</v>
      </c>
      <c r="H55" s="15">
        <v>0</v>
      </c>
      <c r="I55" s="16">
        <f t="shared" si="3"/>
        <v>0</v>
      </c>
      <c r="J55" s="13">
        <v>366136</v>
      </c>
      <c r="K55" s="13">
        <v>0</v>
      </c>
      <c r="L55" s="14">
        <f t="shared" si="4"/>
        <v>0</v>
      </c>
      <c r="M55" s="15">
        <v>393429</v>
      </c>
      <c r="N55" s="15">
        <v>0</v>
      </c>
      <c r="O55" s="16">
        <f t="shared" si="5"/>
        <v>0</v>
      </c>
      <c r="P55" s="13">
        <v>349981</v>
      </c>
      <c r="Q55" s="13">
        <v>0</v>
      </c>
      <c r="R55" s="14">
        <f t="shared" si="6"/>
        <v>0</v>
      </c>
      <c r="S55" s="15">
        <v>343060.5</v>
      </c>
      <c r="T55" s="15">
        <v>0</v>
      </c>
      <c r="U55" s="16">
        <f t="shared" si="7"/>
        <v>0</v>
      </c>
      <c r="V55" s="13">
        <v>328830</v>
      </c>
      <c r="W55" s="13">
        <v>42</v>
      </c>
      <c r="X55" s="14">
        <f t="shared" si="8"/>
        <v>1.2772557248426239E-4</v>
      </c>
      <c r="Y55" s="15">
        <v>211794.5</v>
      </c>
      <c r="Z55" s="15">
        <v>33</v>
      </c>
      <c r="AA55" s="16">
        <f t="shared" si="9"/>
        <v>1.5581141153334956E-4</v>
      </c>
      <c r="AB55" s="13">
        <v>99516</v>
      </c>
      <c r="AC55" s="13">
        <v>65</v>
      </c>
      <c r="AD55" s="14">
        <f t="shared" si="10"/>
        <v>6.5316130069536561E-4</v>
      </c>
      <c r="AE55" s="15">
        <v>85624</v>
      </c>
      <c r="AF55">
        <v>236</v>
      </c>
      <c r="AG55" s="16">
        <f t="shared" si="11"/>
        <v>2.7562365691862095E-3</v>
      </c>
      <c r="AH55" s="17">
        <v>334</v>
      </c>
      <c r="AI55" s="17">
        <v>5273117</v>
      </c>
      <c r="AJ55" s="18">
        <f t="shared" si="12"/>
        <v>8.4144865210758956E-4</v>
      </c>
      <c r="AK55" s="19">
        <f>IFERROR(VLOOKUP(A55,[1]CDC_Visits_Integrated!$A$2:$D$501,2,FALSE),"NULL")</f>
        <v>5388</v>
      </c>
      <c r="AL55" s="19">
        <f>IFERROR(VLOOKUP(A55,[1]CDC_Visits_Integrated!$A$2:$D$501,3,FALSE),"NULL")</f>
        <v>856</v>
      </c>
      <c r="AM55" s="19">
        <f>IFERROR(VLOOKUP(A55,[1]CDC_Visits_Integrated!$A$2:$D$501,4,FALSE),"NULL")</f>
        <v>529628</v>
      </c>
      <c r="AN55" s="15">
        <f t="shared" si="13"/>
        <v>618.72429906542061</v>
      </c>
      <c r="AO55" s="16">
        <f t="shared" si="14"/>
        <v>1.0173178155233484E-2</v>
      </c>
      <c r="AP55" s="15">
        <f t="shared" si="15"/>
        <v>42</v>
      </c>
      <c r="AQ55" s="15">
        <f t="shared" si="16"/>
        <v>376</v>
      </c>
    </row>
    <row r="56" spans="1:43" x14ac:dyDescent="0.25">
      <c r="A56" t="s">
        <v>93</v>
      </c>
      <c r="B56" t="str">
        <f t="shared" si="0"/>
        <v>Connecticut</v>
      </c>
      <c r="C56" t="str">
        <f t="shared" si="1"/>
        <v>2009</v>
      </c>
      <c r="D56" s="13">
        <v>212558.02899999998</v>
      </c>
      <c r="E56" s="13">
        <v>0</v>
      </c>
      <c r="F56" s="14">
        <f t="shared" si="2"/>
        <v>0</v>
      </c>
      <c r="G56" s="15">
        <v>229743.23050000001</v>
      </c>
      <c r="H56" s="15">
        <v>0</v>
      </c>
      <c r="I56" s="16">
        <f t="shared" si="3"/>
        <v>0</v>
      </c>
      <c r="J56" s="13">
        <v>239021.83850000001</v>
      </c>
      <c r="K56" s="13">
        <v>0</v>
      </c>
      <c r="L56" s="14">
        <f t="shared" si="4"/>
        <v>0</v>
      </c>
      <c r="M56" s="15">
        <v>201634.35499999998</v>
      </c>
      <c r="N56" s="15">
        <v>0</v>
      </c>
      <c r="O56" s="16">
        <f t="shared" si="5"/>
        <v>0</v>
      </c>
      <c r="P56" s="13">
        <v>259900.6575</v>
      </c>
      <c r="Q56" s="13">
        <v>0</v>
      </c>
      <c r="R56" s="14">
        <f t="shared" si="6"/>
        <v>0</v>
      </c>
      <c r="S56" s="15">
        <v>274175.96249999997</v>
      </c>
      <c r="T56" s="15">
        <v>0</v>
      </c>
      <c r="U56" s="16">
        <f t="shared" si="7"/>
        <v>0</v>
      </c>
      <c r="V56" s="13">
        <v>198522.29399999999</v>
      </c>
      <c r="W56" s="13">
        <v>0</v>
      </c>
      <c r="X56" s="14">
        <f t="shared" si="8"/>
        <v>0</v>
      </c>
      <c r="Y56" s="15">
        <v>116974.927</v>
      </c>
      <c r="Z56" s="15">
        <v>12</v>
      </c>
      <c r="AA56" s="16">
        <f t="shared" si="9"/>
        <v>1.0258608667479655E-4</v>
      </c>
      <c r="AB56" s="13">
        <v>82460.347000000009</v>
      </c>
      <c r="AC56" s="13">
        <v>170</v>
      </c>
      <c r="AD56" s="14">
        <f t="shared" si="10"/>
        <v>2.0615969515626704E-3</v>
      </c>
      <c r="AE56" s="15">
        <v>77304.618000000002</v>
      </c>
      <c r="AF56">
        <v>364</v>
      </c>
      <c r="AG56" s="16">
        <f t="shared" si="11"/>
        <v>4.7086449609000068E-3</v>
      </c>
      <c r="AH56" s="17">
        <v>546</v>
      </c>
      <c r="AI56" s="17">
        <v>3494487</v>
      </c>
      <c r="AJ56" s="18">
        <f t="shared" si="12"/>
        <v>1.9729717896977425E-3</v>
      </c>
      <c r="AK56" s="19" t="str">
        <f>IFERROR(VLOOKUP(A56,[1]CDC_Visits_Integrated!$A$2:$D$501,2,FALSE),"NULL")</f>
        <v>NULL</v>
      </c>
      <c r="AL56" s="19" t="str">
        <f>IFERROR(VLOOKUP(A56,[1]CDC_Visits_Integrated!$A$2:$D$501,3,FALSE),"NULL")</f>
        <v>NULL</v>
      </c>
      <c r="AM56" s="19" t="str">
        <f>IFERROR(VLOOKUP(A56,[1]CDC_Visits_Integrated!$A$2:$D$501,4,FALSE),"NULL")</f>
        <v>NULL</v>
      </c>
      <c r="AN56" s="15" t="str">
        <f t="shared" si="13"/>
        <v>NULL</v>
      </c>
      <c r="AO56" s="16" t="str">
        <f t="shared" si="14"/>
        <v>NULL</v>
      </c>
      <c r="AP56" s="15">
        <f t="shared" si="15"/>
        <v>0</v>
      </c>
      <c r="AQ56" s="15">
        <f t="shared" si="16"/>
        <v>546</v>
      </c>
    </row>
    <row r="57" spans="1:43" x14ac:dyDescent="0.25">
      <c r="A57" t="s">
        <v>94</v>
      </c>
      <c r="B57" t="str">
        <f t="shared" si="0"/>
        <v>Connecticut</v>
      </c>
      <c r="C57" t="str">
        <f t="shared" si="1"/>
        <v>2010</v>
      </c>
      <c r="D57" s="13">
        <v>205283.99900000001</v>
      </c>
      <c r="E57" s="13">
        <v>0</v>
      </c>
      <c r="F57" s="14">
        <f t="shared" si="2"/>
        <v>0</v>
      </c>
      <c r="G57" s="15">
        <v>234040.85200000001</v>
      </c>
      <c r="H57" s="15">
        <v>0</v>
      </c>
      <c r="I57" s="16">
        <f t="shared" si="3"/>
        <v>0</v>
      </c>
      <c r="J57" s="13">
        <v>237129.57250000001</v>
      </c>
      <c r="K57" s="13">
        <v>0</v>
      </c>
      <c r="L57" s="14">
        <f t="shared" si="4"/>
        <v>0</v>
      </c>
      <c r="M57" s="15">
        <v>205428.69099999999</v>
      </c>
      <c r="N57" s="15">
        <v>0</v>
      </c>
      <c r="O57" s="16">
        <f t="shared" si="5"/>
        <v>0</v>
      </c>
      <c r="P57" s="13">
        <v>256283.90499999997</v>
      </c>
      <c r="Q57" s="13">
        <v>0</v>
      </c>
      <c r="R57" s="14">
        <f t="shared" si="6"/>
        <v>0</v>
      </c>
      <c r="S57" s="15">
        <v>282087.44449999998</v>
      </c>
      <c r="T57" s="15">
        <v>0</v>
      </c>
      <c r="U57" s="16">
        <f t="shared" si="7"/>
        <v>0</v>
      </c>
      <c r="V57" s="13">
        <v>209899.95499999999</v>
      </c>
      <c r="W57" s="13">
        <v>0</v>
      </c>
      <c r="X57" s="14">
        <f t="shared" si="8"/>
        <v>0</v>
      </c>
      <c r="Y57" s="15">
        <v>119998.87350000002</v>
      </c>
      <c r="Z57" s="15">
        <v>20</v>
      </c>
      <c r="AA57" s="16">
        <f t="shared" si="9"/>
        <v>1.6666823126468765E-4</v>
      </c>
      <c r="AB57" s="13">
        <v>85509.356499999994</v>
      </c>
      <c r="AC57" s="13">
        <v>100</v>
      </c>
      <c r="AD57" s="14">
        <f t="shared" si="10"/>
        <v>1.1694626657610271E-3</v>
      </c>
      <c r="AE57" s="15">
        <v>80632.789000000004</v>
      </c>
      <c r="AF57">
        <v>339</v>
      </c>
      <c r="AG57" s="16">
        <f t="shared" si="11"/>
        <v>4.2042450001326384E-3</v>
      </c>
      <c r="AH57" s="17">
        <v>459</v>
      </c>
      <c r="AI57" s="17">
        <v>3545837</v>
      </c>
      <c r="AJ57" s="18">
        <f t="shared" si="12"/>
        <v>1.6041041637584997E-3</v>
      </c>
      <c r="AK57" s="19">
        <f>IFERROR(VLOOKUP(A57,[1]CDC_Visits_Integrated!$A$2:$D$501,2,FALSE),"NULL")</f>
        <v>203</v>
      </c>
      <c r="AL57" s="19">
        <f>IFERROR(VLOOKUP(A57,[1]CDC_Visits_Integrated!$A$2:$D$501,3,FALSE),"NULL")</f>
        <v>225</v>
      </c>
      <c r="AM57" s="19">
        <f>IFERROR(VLOOKUP(A57,[1]CDC_Visits_Integrated!$A$2:$D$501,4,FALSE),"NULL")</f>
        <v>45209</v>
      </c>
      <c r="AN57" s="15">
        <f t="shared" si="13"/>
        <v>200.92888888888888</v>
      </c>
      <c r="AO57" s="16">
        <f t="shared" si="14"/>
        <v>4.4902563648830983E-3</v>
      </c>
      <c r="AP57" s="15">
        <f t="shared" si="15"/>
        <v>0</v>
      </c>
      <c r="AQ57" s="15">
        <f t="shared" si="16"/>
        <v>459</v>
      </c>
    </row>
    <row r="58" spans="1:43" x14ac:dyDescent="0.25">
      <c r="A58" t="s">
        <v>95</v>
      </c>
      <c r="B58" t="str">
        <f t="shared" si="0"/>
        <v>Connecticut</v>
      </c>
      <c r="C58" t="str">
        <f t="shared" si="1"/>
        <v>2011</v>
      </c>
      <c r="D58" s="13">
        <v>203157.07199999999</v>
      </c>
      <c r="E58" s="13">
        <v>0</v>
      </c>
      <c r="F58" s="14">
        <f t="shared" si="2"/>
        <v>0</v>
      </c>
      <c r="G58" s="15">
        <v>231514.06550000003</v>
      </c>
      <c r="H58" s="15">
        <v>0</v>
      </c>
      <c r="I58" s="16">
        <f t="shared" si="3"/>
        <v>0</v>
      </c>
      <c r="J58" s="13">
        <v>238539.21950000001</v>
      </c>
      <c r="K58" s="13">
        <v>0</v>
      </c>
      <c r="L58" s="14">
        <f t="shared" si="4"/>
        <v>0</v>
      </c>
      <c r="M58" s="15">
        <v>207403.57400000002</v>
      </c>
      <c r="N58" s="15">
        <v>0</v>
      </c>
      <c r="O58" s="16">
        <f t="shared" si="5"/>
        <v>0</v>
      </c>
      <c r="P58" s="13">
        <v>248675.78649999999</v>
      </c>
      <c r="Q58" s="13">
        <v>0</v>
      </c>
      <c r="R58" s="14">
        <f t="shared" si="6"/>
        <v>0</v>
      </c>
      <c r="S58" s="15">
        <v>284229.44650000002</v>
      </c>
      <c r="T58" s="15">
        <v>0</v>
      </c>
      <c r="U58" s="16">
        <f t="shared" si="7"/>
        <v>0</v>
      </c>
      <c r="V58" s="13">
        <v>215748.96999999997</v>
      </c>
      <c r="W58" s="13">
        <v>0</v>
      </c>
      <c r="X58" s="14">
        <f t="shared" si="8"/>
        <v>0</v>
      </c>
      <c r="Y58" s="15">
        <v>124302.02099999999</v>
      </c>
      <c r="Z58" s="15">
        <v>0</v>
      </c>
      <c r="AA58" s="16">
        <f t="shared" si="9"/>
        <v>0</v>
      </c>
      <c r="AB58" s="13">
        <v>83307.00450000001</v>
      </c>
      <c r="AC58" s="13">
        <v>119</v>
      </c>
      <c r="AD58" s="14">
        <f t="shared" si="10"/>
        <v>1.4284513134786882E-3</v>
      </c>
      <c r="AE58" s="15">
        <v>84415.731</v>
      </c>
      <c r="AF58">
        <v>415</v>
      </c>
      <c r="AG58" s="16">
        <f t="shared" si="11"/>
        <v>4.9161453094565986E-3</v>
      </c>
      <c r="AH58" s="17">
        <v>534</v>
      </c>
      <c r="AI58" s="17">
        <v>3558172</v>
      </c>
      <c r="AJ58" s="18">
        <f t="shared" si="12"/>
        <v>1.8286120889206186E-3</v>
      </c>
      <c r="AK58" s="19">
        <f>IFERROR(VLOOKUP(A58,[1]CDC_Visits_Integrated!$A$2:$D$501,2,FALSE),"NULL")</f>
        <v>919</v>
      </c>
      <c r="AL58" s="19">
        <f>IFERROR(VLOOKUP(A58,[1]CDC_Visits_Integrated!$A$2:$D$501,3,FALSE),"NULL")</f>
        <v>680</v>
      </c>
      <c r="AM58" s="19">
        <f>IFERROR(VLOOKUP(A58,[1]CDC_Visits_Integrated!$A$2:$D$501,4,FALSE),"NULL")</f>
        <v>167272</v>
      </c>
      <c r="AN58" s="15">
        <f t="shared" si="13"/>
        <v>245.98823529411766</v>
      </c>
      <c r="AO58" s="16">
        <f t="shared" si="14"/>
        <v>5.4940456262853321E-3</v>
      </c>
      <c r="AP58" s="15">
        <f t="shared" si="15"/>
        <v>0</v>
      </c>
      <c r="AQ58" s="15">
        <f t="shared" si="16"/>
        <v>534</v>
      </c>
    </row>
    <row r="59" spans="1:43" x14ac:dyDescent="0.25">
      <c r="A59" t="s">
        <v>96</v>
      </c>
      <c r="B59" t="str">
        <f t="shared" si="0"/>
        <v>Connecticut</v>
      </c>
      <c r="C59" t="str">
        <f t="shared" si="1"/>
        <v>2012</v>
      </c>
      <c r="D59" s="13">
        <v>199318.37699999998</v>
      </c>
      <c r="E59" s="13">
        <v>0</v>
      </c>
      <c r="F59" s="14">
        <f t="shared" si="2"/>
        <v>0</v>
      </c>
      <c r="G59" s="15">
        <v>229459.054</v>
      </c>
      <c r="H59" s="15">
        <v>0</v>
      </c>
      <c r="I59" s="16">
        <f t="shared" si="3"/>
        <v>0</v>
      </c>
      <c r="J59" s="13">
        <v>239588.49249999999</v>
      </c>
      <c r="K59" s="13">
        <v>0</v>
      </c>
      <c r="L59" s="14">
        <f t="shared" si="4"/>
        <v>0</v>
      </c>
      <c r="M59" s="15">
        <v>210442.48</v>
      </c>
      <c r="N59" s="15">
        <v>0</v>
      </c>
      <c r="O59" s="16">
        <f t="shared" si="5"/>
        <v>0</v>
      </c>
      <c r="P59" s="13">
        <v>242556.93299999999</v>
      </c>
      <c r="Q59" s="13">
        <v>0</v>
      </c>
      <c r="R59" s="14">
        <f t="shared" si="6"/>
        <v>0</v>
      </c>
      <c r="S59" s="15">
        <v>284693.32449999999</v>
      </c>
      <c r="T59" s="15">
        <v>0</v>
      </c>
      <c r="U59" s="16">
        <f t="shared" si="7"/>
        <v>0</v>
      </c>
      <c r="V59" s="13">
        <v>222077.38250000001</v>
      </c>
      <c r="W59" s="13">
        <v>0</v>
      </c>
      <c r="X59" s="14">
        <f t="shared" si="8"/>
        <v>0</v>
      </c>
      <c r="Y59" s="15">
        <v>129209.067</v>
      </c>
      <c r="Z59" s="15">
        <v>0</v>
      </c>
      <c r="AA59" s="16">
        <f t="shared" si="9"/>
        <v>0</v>
      </c>
      <c r="AB59" s="13">
        <v>83554.18299999999</v>
      </c>
      <c r="AC59" s="13">
        <v>113</v>
      </c>
      <c r="AD59" s="14">
        <f t="shared" si="10"/>
        <v>1.3524158329691286E-3</v>
      </c>
      <c r="AE59" s="15">
        <v>84749.743999999992</v>
      </c>
      <c r="AF59">
        <v>317</v>
      </c>
      <c r="AG59" s="16">
        <f t="shared" si="11"/>
        <v>3.740424277859766E-3</v>
      </c>
      <c r="AH59" s="17">
        <v>430</v>
      </c>
      <c r="AI59" s="17">
        <v>3572213</v>
      </c>
      <c r="AJ59" s="18">
        <f t="shared" si="12"/>
        <v>1.4453150237868266E-3</v>
      </c>
      <c r="AK59" s="19">
        <f>IFERROR(VLOOKUP(A59,[1]CDC_Visits_Integrated!$A$2:$D$501,2,FALSE),"NULL")</f>
        <v>951</v>
      </c>
      <c r="AL59" s="19">
        <f>IFERROR(VLOOKUP(A59,[1]CDC_Visits_Integrated!$A$2:$D$501,3,FALSE),"NULL")</f>
        <v>677</v>
      </c>
      <c r="AM59" s="19">
        <f>IFERROR(VLOOKUP(A59,[1]CDC_Visits_Integrated!$A$2:$D$501,4,FALSE),"NULL")</f>
        <v>149864</v>
      </c>
      <c r="AN59" s="15">
        <f t="shared" si="13"/>
        <v>221.36484490398817</v>
      </c>
      <c r="AO59" s="16">
        <f t="shared" si="14"/>
        <v>6.345753483158063E-3</v>
      </c>
      <c r="AP59" s="15">
        <f t="shared" si="15"/>
        <v>0</v>
      </c>
      <c r="AQ59" s="15">
        <f t="shared" si="16"/>
        <v>430</v>
      </c>
    </row>
    <row r="60" spans="1:43" x14ac:dyDescent="0.25">
      <c r="A60" t="s">
        <v>97</v>
      </c>
      <c r="B60" t="str">
        <f t="shared" si="0"/>
        <v>Connecticut</v>
      </c>
      <c r="C60" t="str">
        <f t="shared" si="1"/>
        <v>2013</v>
      </c>
      <c r="D60" s="13">
        <v>197304.91999999998</v>
      </c>
      <c r="E60" s="13">
        <v>0</v>
      </c>
      <c r="F60" s="14">
        <f t="shared" si="2"/>
        <v>0</v>
      </c>
      <c r="G60" s="15">
        <v>228352.19549999997</v>
      </c>
      <c r="H60" s="15">
        <v>0</v>
      </c>
      <c r="I60" s="16">
        <f t="shared" si="3"/>
        <v>0</v>
      </c>
      <c r="J60" s="13">
        <v>242572.28850000002</v>
      </c>
      <c r="K60" s="13">
        <v>0</v>
      </c>
      <c r="L60" s="14">
        <f t="shared" si="4"/>
        <v>0</v>
      </c>
      <c r="M60" s="15">
        <v>213704.01400000002</v>
      </c>
      <c r="N60" s="15">
        <v>0</v>
      </c>
      <c r="O60" s="16">
        <f t="shared" si="5"/>
        <v>0</v>
      </c>
      <c r="P60" s="13">
        <v>234534.0405</v>
      </c>
      <c r="Q60" s="13">
        <v>0</v>
      </c>
      <c r="R60" s="14">
        <f t="shared" si="6"/>
        <v>0</v>
      </c>
      <c r="S60" s="15">
        <v>284008.90249999997</v>
      </c>
      <c r="T60" s="15">
        <v>0</v>
      </c>
      <c r="U60" s="16">
        <f t="shared" si="7"/>
        <v>0</v>
      </c>
      <c r="V60" s="13">
        <v>228647.86100000003</v>
      </c>
      <c r="W60" s="13">
        <v>0</v>
      </c>
      <c r="X60" s="14">
        <f t="shared" si="8"/>
        <v>0</v>
      </c>
      <c r="Y60" s="15">
        <v>134574.899</v>
      </c>
      <c r="Z60" s="15">
        <v>11</v>
      </c>
      <c r="AA60" s="16">
        <f t="shared" si="9"/>
        <v>8.1738868702401919E-5</v>
      </c>
      <c r="AB60" s="13">
        <v>81883.947500000009</v>
      </c>
      <c r="AC60" s="13">
        <v>79</v>
      </c>
      <c r="AD60" s="14">
        <f t="shared" si="10"/>
        <v>9.6478006266124375E-4</v>
      </c>
      <c r="AE60" s="15">
        <v>86889.545999999988</v>
      </c>
      <c r="AF60">
        <v>377</v>
      </c>
      <c r="AG60" s="16">
        <f t="shared" si="11"/>
        <v>4.3388418671217368E-3</v>
      </c>
      <c r="AH60" s="17">
        <v>467</v>
      </c>
      <c r="AI60" s="17">
        <v>3583561</v>
      </c>
      <c r="AJ60" s="18">
        <f t="shared" si="12"/>
        <v>1.5394840109462587E-3</v>
      </c>
      <c r="AK60" s="19">
        <f>IFERROR(VLOOKUP(A60,[1]CDC_Visits_Integrated!$A$2:$D$501,2,FALSE),"NULL")</f>
        <v>1983</v>
      </c>
      <c r="AL60" s="19">
        <f>IFERROR(VLOOKUP(A60,[1]CDC_Visits_Integrated!$A$2:$D$501,3,FALSE),"NULL")</f>
        <v>778</v>
      </c>
      <c r="AM60" s="19">
        <f>IFERROR(VLOOKUP(A60,[1]CDC_Visits_Integrated!$A$2:$D$501,4,FALSE),"NULL")</f>
        <v>134775</v>
      </c>
      <c r="AN60" s="15">
        <f t="shared" si="13"/>
        <v>173.23264781491002</v>
      </c>
      <c r="AO60" s="16">
        <f t="shared" si="14"/>
        <v>1.4713411240957151E-2</v>
      </c>
      <c r="AP60" s="15">
        <f t="shared" si="15"/>
        <v>0</v>
      </c>
      <c r="AQ60" s="15">
        <f t="shared" si="16"/>
        <v>467</v>
      </c>
    </row>
    <row r="61" spans="1:43" x14ac:dyDescent="0.25">
      <c r="A61" t="s">
        <v>98</v>
      </c>
      <c r="B61" t="str">
        <f t="shared" si="0"/>
        <v>Connecticut</v>
      </c>
      <c r="C61" t="str">
        <f t="shared" si="1"/>
        <v>2014</v>
      </c>
      <c r="D61" s="13">
        <v>194081.70499999999</v>
      </c>
      <c r="E61" s="13">
        <v>0</v>
      </c>
      <c r="F61" s="14">
        <f t="shared" si="2"/>
        <v>0</v>
      </c>
      <c r="G61" s="15">
        <v>226745.85100000002</v>
      </c>
      <c r="H61" s="15">
        <v>0</v>
      </c>
      <c r="I61" s="16">
        <f t="shared" si="3"/>
        <v>0</v>
      </c>
      <c r="J61" s="13">
        <v>244994.69400000002</v>
      </c>
      <c r="K61" s="13">
        <v>0</v>
      </c>
      <c r="L61" s="14">
        <f t="shared" si="4"/>
        <v>0</v>
      </c>
      <c r="M61" s="15">
        <v>216721.43</v>
      </c>
      <c r="N61" s="15">
        <v>0</v>
      </c>
      <c r="O61" s="16">
        <f t="shared" si="5"/>
        <v>0</v>
      </c>
      <c r="P61" s="13">
        <v>229935.64399999997</v>
      </c>
      <c r="Q61" s="13">
        <v>0</v>
      </c>
      <c r="R61" s="14">
        <f t="shared" si="6"/>
        <v>0</v>
      </c>
      <c r="S61" s="15">
        <v>282022.42950000003</v>
      </c>
      <c r="T61" s="15">
        <v>0</v>
      </c>
      <c r="U61" s="16">
        <f t="shared" si="7"/>
        <v>0</v>
      </c>
      <c r="V61" s="13">
        <v>234699.136</v>
      </c>
      <c r="W61" s="13">
        <v>0</v>
      </c>
      <c r="X61" s="14">
        <f t="shared" si="8"/>
        <v>0</v>
      </c>
      <c r="Y61" s="15">
        <v>140604.59799999997</v>
      </c>
      <c r="Z61" s="15">
        <v>30</v>
      </c>
      <c r="AA61" s="16">
        <f t="shared" si="9"/>
        <v>2.1336428841395362E-4</v>
      </c>
      <c r="AB61" s="13">
        <v>81722.665999999997</v>
      </c>
      <c r="AC61" s="13">
        <v>103</v>
      </c>
      <c r="AD61" s="14">
        <f t="shared" si="10"/>
        <v>1.260360253053908E-3</v>
      </c>
      <c r="AE61" s="15">
        <v>86810.755999999994</v>
      </c>
      <c r="AF61">
        <v>364</v>
      </c>
      <c r="AG61" s="16">
        <f t="shared" si="11"/>
        <v>4.1930287993344976E-3</v>
      </c>
      <c r="AH61" s="17">
        <v>497</v>
      </c>
      <c r="AI61" s="17">
        <v>3592053</v>
      </c>
      <c r="AJ61" s="18">
        <f t="shared" si="12"/>
        <v>1.6076961352084744E-3</v>
      </c>
      <c r="AK61" s="19">
        <f>IFERROR(VLOOKUP(A61,[1]CDC_Visits_Integrated!$A$2:$D$501,2,FALSE),"NULL")</f>
        <v>2691</v>
      </c>
      <c r="AL61" s="19">
        <f>IFERROR(VLOOKUP(A61,[1]CDC_Visits_Integrated!$A$2:$D$501,3,FALSE),"NULL")</f>
        <v>655</v>
      </c>
      <c r="AM61" s="19">
        <f>IFERROR(VLOOKUP(A61,[1]CDC_Visits_Integrated!$A$2:$D$501,4,FALSE),"NULL")</f>
        <v>129767</v>
      </c>
      <c r="AN61" s="15">
        <f t="shared" si="13"/>
        <v>198.11755725190841</v>
      </c>
      <c r="AO61" s="16">
        <f t="shared" si="14"/>
        <v>2.0737167384620128E-2</v>
      </c>
      <c r="AP61" s="15">
        <f t="shared" si="15"/>
        <v>0</v>
      </c>
      <c r="AQ61" s="15">
        <f t="shared" si="16"/>
        <v>497</v>
      </c>
    </row>
    <row r="62" spans="1:43" x14ac:dyDescent="0.25">
      <c r="A62" t="s">
        <v>99</v>
      </c>
      <c r="B62" t="str">
        <f t="shared" si="0"/>
        <v>Connecticut</v>
      </c>
      <c r="C62" t="str">
        <f t="shared" si="1"/>
        <v>2015</v>
      </c>
      <c r="D62" s="13">
        <v>191428.15599999999</v>
      </c>
      <c r="E62" s="13">
        <v>0</v>
      </c>
      <c r="F62" s="14">
        <f t="shared" si="2"/>
        <v>0</v>
      </c>
      <c r="G62" s="15">
        <v>223568.73750000002</v>
      </c>
      <c r="H62" s="15">
        <v>0</v>
      </c>
      <c r="I62" s="16">
        <f t="shared" si="3"/>
        <v>0</v>
      </c>
      <c r="J62" s="13">
        <v>247034.11849999998</v>
      </c>
      <c r="K62" s="13">
        <v>0</v>
      </c>
      <c r="L62" s="14">
        <f t="shared" si="4"/>
        <v>0</v>
      </c>
      <c r="M62" s="15">
        <v>218673.45050000001</v>
      </c>
      <c r="N62" s="15">
        <v>0</v>
      </c>
      <c r="O62" s="16">
        <f t="shared" si="5"/>
        <v>0</v>
      </c>
      <c r="P62" s="13">
        <v>224698.2205</v>
      </c>
      <c r="Q62" s="13">
        <v>0</v>
      </c>
      <c r="R62" s="14">
        <f t="shared" si="6"/>
        <v>0</v>
      </c>
      <c r="S62" s="15">
        <v>277805.12600000005</v>
      </c>
      <c r="T62" s="15">
        <v>0</v>
      </c>
      <c r="U62" s="16">
        <f t="shared" si="7"/>
        <v>0</v>
      </c>
      <c r="V62" s="13">
        <v>239005.89</v>
      </c>
      <c r="W62" s="13">
        <v>0</v>
      </c>
      <c r="X62" s="14">
        <f t="shared" si="8"/>
        <v>0</v>
      </c>
      <c r="Y62" s="15">
        <v>146147.12350000002</v>
      </c>
      <c r="Z62" s="15">
        <v>14</v>
      </c>
      <c r="AA62" s="16">
        <f t="shared" si="9"/>
        <v>9.5793879925389004E-5</v>
      </c>
      <c r="AB62" s="13">
        <v>81082.741500000004</v>
      </c>
      <c r="AC62" s="13">
        <v>137</v>
      </c>
      <c r="AD62" s="14">
        <f t="shared" si="10"/>
        <v>1.6896320655364126E-3</v>
      </c>
      <c r="AE62" s="15">
        <v>87955.889999999985</v>
      </c>
      <c r="AF62">
        <v>397</v>
      </c>
      <c r="AG62" s="16">
        <f t="shared" si="11"/>
        <v>4.5136260914419727E-3</v>
      </c>
      <c r="AH62" s="17">
        <v>548</v>
      </c>
      <c r="AI62" s="17">
        <v>3593222</v>
      </c>
      <c r="AJ62" s="18">
        <f t="shared" si="12"/>
        <v>1.7386572562582976E-3</v>
      </c>
      <c r="AK62" s="19">
        <f>IFERROR(VLOOKUP(A62,[1]CDC_Visits_Integrated!$A$2:$D$501,2,FALSE),"NULL")</f>
        <v>3665</v>
      </c>
      <c r="AL62" s="19">
        <f>IFERROR(VLOOKUP(A62,[1]CDC_Visits_Integrated!$A$2:$D$501,3,FALSE),"NULL")</f>
        <v>806</v>
      </c>
      <c r="AM62" s="19">
        <f>IFERROR(VLOOKUP(A62,[1]CDC_Visits_Integrated!$A$2:$D$501,4,FALSE),"NULL")</f>
        <v>197768</v>
      </c>
      <c r="AN62" s="15">
        <f t="shared" si="13"/>
        <v>245.3697270471464</v>
      </c>
      <c r="AO62" s="16">
        <f t="shared" si="14"/>
        <v>1.853181505602524E-2</v>
      </c>
      <c r="AP62" s="15">
        <f t="shared" si="15"/>
        <v>0</v>
      </c>
      <c r="AQ62" s="15">
        <f t="shared" si="16"/>
        <v>548</v>
      </c>
    </row>
    <row r="63" spans="1:43" x14ac:dyDescent="0.25">
      <c r="A63" t="s">
        <v>100</v>
      </c>
      <c r="B63" t="str">
        <f t="shared" si="0"/>
        <v>Connecticut</v>
      </c>
      <c r="C63" t="str">
        <f t="shared" si="1"/>
        <v>2016</v>
      </c>
      <c r="D63" s="13">
        <v>188741.39800000002</v>
      </c>
      <c r="E63" s="13">
        <v>0</v>
      </c>
      <c r="F63" s="14">
        <f t="shared" si="2"/>
        <v>0</v>
      </c>
      <c r="G63" s="15">
        <v>219900.10749999998</v>
      </c>
      <c r="H63" s="15">
        <v>0</v>
      </c>
      <c r="I63" s="16">
        <f t="shared" si="3"/>
        <v>0</v>
      </c>
      <c r="J63" s="13">
        <v>247382.06150000001</v>
      </c>
      <c r="K63" s="13">
        <v>0</v>
      </c>
      <c r="L63" s="14">
        <f t="shared" si="4"/>
        <v>0</v>
      </c>
      <c r="M63" s="15">
        <v>219303.0325</v>
      </c>
      <c r="N63" s="15">
        <v>0</v>
      </c>
      <c r="O63" s="16">
        <f t="shared" si="5"/>
        <v>0</v>
      </c>
      <c r="P63" s="13">
        <v>219983.0625</v>
      </c>
      <c r="Q63" s="13">
        <v>0</v>
      </c>
      <c r="R63" s="14">
        <f t="shared" si="6"/>
        <v>0</v>
      </c>
      <c r="S63" s="15">
        <v>273167.93099999998</v>
      </c>
      <c r="T63" s="15">
        <v>0</v>
      </c>
      <c r="U63" s="16">
        <f t="shared" si="7"/>
        <v>0</v>
      </c>
      <c r="V63" s="13">
        <v>244442.00100000002</v>
      </c>
      <c r="W63" s="13">
        <v>0</v>
      </c>
      <c r="X63" s="14">
        <f t="shared" si="8"/>
        <v>0</v>
      </c>
      <c r="Y63" s="15">
        <v>151762.93599999999</v>
      </c>
      <c r="Z63" s="15">
        <v>0</v>
      </c>
      <c r="AA63" s="16">
        <f t="shared" si="9"/>
        <v>0</v>
      </c>
      <c r="AB63" s="13">
        <v>81393.868000000017</v>
      </c>
      <c r="AC63" s="13">
        <v>92</v>
      </c>
      <c r="AD63" s="14">
        <f t="shared" si="10"/>
        <v>1.130306278109304E-3</v>
      </c>
      <c r="AE63" s="15">
        <v>87324.955000000002</v>
      </c>
      <c r="AF63">
        <v>307</v>
      </c>
      <c r="AG63" s="16">
        <f t="shared" si="11"/>
        <v>3.5156044454875469E-3</v>
      </c>
      <c r="AH63" s="17">
        <v>399</v>
      </c>
      <c r="AI63" s="17">
        <v>3588570</v>
      </c>
      <c r="AJ63" s="18">
        <f t="shared" si="12"/>
        <v>1.2450006554039165E-3</v>
      </c>
      <c r="AK63" s="19">
        <f>IFERROR(VLOOKUP(A63,[1]CDC_Visits_Integrated!$A$2:$D$501,2,FALSE),"NULL")</f>
        <v>3369</v>
      </c>
      <c r="AL63" s="19">
        <f>IFERROR(VLOOKUP(A63,[1]CDC_Visits_Integrated!$A$2:$D$501,3,FALSE),"NULL")</f>
        <v>776</v>
      </c>
      <c r="AM63" s="19">
        <f>IFERROR(VLOOKUP(A63,[1]CDC_Visits_Integrated!$A$2:$D$501,4,FALSE),"NULL")</f>
        <v>159606</v>
      </c>
      <c r="AN63" s="15">
        <f t="shared" si="13"/>
        <v>205.6778350515464</v>
      </c>
      <c r="AO63" s="16">
        <f t="shared" si="14"/>
        <v>2.1108229013946843E-2</v>
      </c>
      <c r="AP63" s="15">
        <f t="shared" si="15"/>
        <v>0</v>
      </c>
      <c r="AQ63" s="15">
        <f t="shared" si="16"/>
        <v>399</v>
      </c>
    </row>
    <row r="64" spans="1:43" x14ac:dyDescent="0.25">
      <c r="A64" t="s">
        <v>101</v>
      </c>
      <c r="B64" t="str">
        <f t="shared" si="0"/>
        <v>Connecticut</v>
      </c>
      <c r="C64" t="str">
        <f t="shared" si="1"/>
        <v>2017</v>
      </c>
      <c r="D64" s="13">
        <v>186188</v>
      </c>
      <c r="E64" s="13">
        <v>0</v>
      </c>
      <c r="F64" s="14">
        <f t="shared" si="2"/>
        <v>0</v>
      </c>
      <c r="G64" s="15">
        <v>216183.5</v>
      </c>
      <c r="H64" s="15">
        <v>0</v>
      </c>
      <c r="I64" s="16">
        <f t="shared" si="3"/>
        <v>0</v>
      </c>
      <c r="J64" s="13">
        <v>247813</v>
      </c>
      <c r="K64" s="13">
        <v>0</v>
      </c>
      <c r="L64" s="14">
        <f t="shared" si="4"/>
        <v>0</v>
      </c>
      <c r="M64" s="15">
        <v>219619.5</v>
      </c>
      <c r="N64" s="15">
        <v>0</v>
      </c>
      <c r="O64" s="16">
        <f t="shared" si="5"/>
        <v>0</v>
      </c>
      <c r="P64" s="13">
        <v>216700.5</v>
      </c>
      <c r="Q64" s="13">
        <v>0</v>
      </c>
      <c r="R64" s="14">
        <f t="shared" si="6"/>
        <v>0</v>
      </c>
      <c r="S64" s="15">
        <v>267805.5</v>
      </c>
      <c r="T64" s="15">
        <v>0</v>
      </c>
      <c r="U64" s="16">
        <f t="shared" si="7"/>
        <v>0</v>
      </c>
      <c r="V64" s="13">
        <v>248144.5</v>
      </c>
      <c r="W64" s="13">
        <v>10</v>
      </c>
      <c r="X64" s="14">
        <f t="shared" si="8"/>
        <v>4.0299099919603294E-5</v>
      </c>
      <c r="Y64" s="15">
        <v>159257.5</v>
      </c>
      <c r="Z64" s="15">
        <v>33</v>
      </c>
      <c r="AA64" s="16">
        <f t="shared" si="9"/>
        <v>2.0721159129083404E-4</v>
      </c>
      <c r="AB64" s="13">
        <v>83566.5</v>
      </c>
      <c r="AC64" s="13">
        <v>105</v>
      </c>
      <c r="AD64" s="14">
        <f t="shared" si="10"/>
        <v>1.2564843567697583E-3</v>
      </c>
      <c r="AE64" s="15">
        <v>90109</v>
      </c>
      <c r="AF64">
        <v>389</v>
      </c>
      <c r="AG64" s="16">
        <f t="shared" si="11"/>
        <v>4.3169938629881591E-3</v>
      </c>
      <c r="AH64" s="17">
        <v>527</v>
      </c>
      <c r="AI64" s="17">
        <v>3594478</v>
      </c>
      <c r="AJ64" s="18">
        <f t="shared" si="12"/>
        <v>1.5829010641780778E-3</v>
      </c>
      <c r="AK64" s="19">
        <f>IFERROR(VLOOKUP(A64,[1]CDC_Visits_Integrated!$A$2:$D$501,2,FALSE),"NULL")</f>
        <v>3285</v>
      </c>
      <c r="AL64" s="19">
        <f>IFERROR(VLOOKUP(A64,[1]CDC_Visits_Integrated!$A$2:$D$501,3,FALSE),"NULL")</f>
        <v>628</v>
      </c>
      <c r="AM64" s="19">
        <f>IFERROR(VLOOKUP(A64,[1]CDC_Visits_Integrated!$A$2:$D$501,4,FALSE),"NULL")</f>
        <v>136009</v>
      </c>
      <c r="AN64" s="15">
        <f t="shared" si="13"/>
        <v>216.57484076433121</v>
      </c>
      <c r="AO64" s="16">
        <f t="shared" si="14"/>
        <v>2.4152813416759185E-2</v>
      </c>
      <c r="AP64" s="15">
        <f t="shared" si="15"/>
        <v>10</v>
      </c>
      <c r="AQ64" s="15">
        <f t="shared" si="16"/>
        <v>537</v>
      </c>
    </row>
    <row r="65" spans="1:43" x14ac:dyDescent="0.25">
      <c r="A65" t="s">
        <v>102</v>
      </c>
      <c r="B65" t="str">
        <f t="shared" si="0"/>
        <v>Delaware</v>
      </c>
      <c r="C65" t="str">
        <f t="shared" si="1"/>
        <v>2009</v>
      </c>
      <c r="D65" s="13">
        <v>58270.941999999995</v>
      </c>
      <c r="E65" s="13">
        <v>0</v>
      </c>
      <c r="F65" s="14">
        <f t="shared" si="2"/>
        <v>0</v>
      </c>
      <c r="G65" s="15">
        <v>55582.758999999998</v>
      </c>
      <c r="H65" s="15">
        <v>0</v>
      </c>
      <c r="I65" s="16">
        <f t="shared" si="3"/>
        <v>0</v>
      </c>
      <c r="J65" s="13">
        <v>58981.784</v>
      </c>
      <c r="K65" s="13">
        <v>0</v>
      </c>
      <c r="L65" s="14">
        <f t="shared" si="4"/>
        <v>0</v>
      </c>
      <c r="M65" s="15">
        <v>56163.008999999991</v>
      </c>
      <c r="N65" s="15">
        <v>0</v>
      </c>
      <c r="O65" s="16">
        <f t="shared" si="5"/>
        <v>0</v>
      </c>
      <c r="P65" s="13">
        <v>60652.915000000001</v>
      </c>
      <c r="Q65" s="13">
        <v>0</v>
      </c>
      <c r="R65" s="14">
        <f t="shared" si="6"/>
        <v>0</v>
      </c>
      <c r="S65" s="15">
        <v>62537.064000000006</v>
      </c>
      <c r="T65" s="15">
        <v>0</v>
      </c>
      <c r="U65" s="16">
        <f t="shared" si="7"/>
        <v>0</v>
      </c>
      <c r="V65" s="13">
        <v>49569.978999999999</v>
      </c>
      <c r="W65" s="13">
        <v>0</v>
      </c>
      <c r="X65" s="14">
        <f t="shared" si="8"/>
        <v>0</v>
      </c>
      <c r="Y65" s="15">
        <v>31546.667000000001</v>
      </c>
      <c r="Z65" s="15">
        <v>0</v>
      </c>
      <c r="AA65" s="16">
        <f t="shared" si="9"/>
        <v>0</v>
      </c>
      <c r="AB65" s="13">
        <v>20281.517999999996</v>
      </c>
      <c r="AC65" s="13">
        <v>0</v>
      </c>
      <c r="AD65" s="14">
        <f t="shared" si="10"/>
        <v>0</v>
      </c>
      <c r="AE65" s="15">
        <v>15490.835999999999</v>
      </c>
      <c r="AF65">
        <v>0</v>
      </c>
      <c r="AG65" s="16">
        <f t="shared" si="11"/>
        <v>0</v>
      </c>
      <c r="AH65" s="17">
        <v>0</v>
      </c>
      <c r="AI65" s="17">
        <v>863832</v>
      </c>
      <c r="AJ65" s="18">
        <f t="shared" si="12"/>
        <v>0</v>
      </c>
      <c r="AK65" s="19" t="str">
        <f>IFERROR(VLOOKUP(A65,[1]CDC_Visits_Integrated!$A$2:$D$501,2,FALSE),"NULL")</f>
        <v>NULL</v>
      </c>
      <c r="AL65" s="19" t="str">
        <f>IFERROR(VLOOKUP(A65,[1]CDC_Visits_Integrated!$A$2:$D$501,3,FALSE),"NULL")</f>
        <v>NULL</v>
      </c>
      <c r="AM65" s="19" t="str">
        <f>IFERROR(VLOOKUP(A65,[1]CDC_Visits_Integrated!$A$2:$D$501,4,FALSE),"NULL")</f>
        <v>NULL</v>
      </c>
      <c r="AN65" s="15" t="str">
        <f t="shared" si="13"/>
        <v>NULL</v>
      </c>
      <c r="AO65" s="16" t="str">
        <f t="shared" si="14"/>
        <v>NULL</v>
      </c>
      <c r="AP65" s="15">
        <f t="shared" si="15"/>
        <v>0</v>
      </c>
      <c r="AQ65" s="15">
        <f t="shared" si="16"/>
        <v>0</v>
      </c>
    </row>
    <row r="66" spans="1:43" x14ac:dyDescent="0.25">
      <c r="A66" t="s">
        <v>103</v>
      </c>
      <c r="B66" t="str">
        <f t="shared" si="0"/>
        <v>Delaware</v>
      </c>
      <c r="C66" t="str">
        <f t="shared" si="1"/>
        <v>2010</v>
      </c>
      <c r="D66" s="13">
        <v>55855.555999999997</v>
      </c>
      <c r="E66" s="13">
        <v>0</v>
      </c>
      <c r="F66" s="14">
        <f t="shared" si="2"/>
        <v>0</v>
      </c>
      <c r="G66" s="15">
        <v>56271.587</v>
      </c>
      <c r="H66" s="15">
        <v>0</v>
      </c>
      <c r="I66" s="16">
        <f t="shared" si="3"/>
        <v>0</v>
      </c>
      <c r="J66" s="13">
        <v>62609.729999999996</v>
      </c>
      <c r="K66" s="13">
        <v>0</v>
      </c>
      <c r="L66" s="14">
        <f t="shared" si="4"/>
        <v>0</v>
      </c>
      <c r="M66" s="15">
        <v>54957.706999999995</v>
      </c>
      <c r="N66" s="15">
        <v>0</v>
      </c>
      <c r="O66" s="16">
        <f t="shared" si="5"/>
        <v>0</v>
      </c>
      <c r="P66" s="13">
        <v>60205.94</v>
      </c>
      <c r="Q66" s="13">
        <v>0</v>
      </c>
      <c r="R66" s="14">
        <f t="shared" si="6"/>
        <v>0</v>
      </c>
      <c r="S66" s="15">
        <v>65100.902000000002</v>
      </c>
      <c r="T66" s="15">
        <v>0</v>
      </c>
      <c r="U66" s="16">
        <f t="shared" si="7"/>
        <v>0</v>
      </c>
      <c r="V66" s="13">
        <v>52382.633000000002</v>
      </c>
      <c r="W66" s="13">
        <v>0</v>
      </c>
      <c r="X66" s="14">
        <f t="shared" si="8"/>
        <v>0</v>
      </c>
      <c r="Y66" s="15">
        <v>33854.607000000004</v>
      </c>
      <c r="Z66" s="15">
        <v>0</v>
      </c>
      <c r="AA66" s="16">
        <f t="shared" si="9"/>
        <v>0</v>
      </c>
      <c r="AB66" s="13">
        <v>19724.866000000002</v>
      </c>
      <c r="AC66" s="13">
        <v>0</v>
      </c>
      <c r="AD66" s="14">
        <f t="shared" si="10"/>
        <v>0</v>
      </c>
      <c r="AE66" s="15">
        <v>15622.119999999999</v>
      </c>
      <c r="AF66">
        <v>10</v>
      </c>
      <c r="AG66" s="16">
        <f t="shared" si="11"/>
        <v>6.4011798654728044E-4</v>
      </c>
      <c r="AH66" s="17">
        <v>10</v>
      </c>
      <c r="AI66" s="17">
        <v>881278</v>
      </c>
      <c r="AJ66" s="18">
        <f t="shared" si="12"/>
        <v>1.4450534397380128E-4</v>
      </c>
      <c r="AK66" s="19">
        <f>IFERROR(VLOOKUP(A66,[1]CDC_Visits_Integrated!$A$2:$D$501,2,FALSE),"NULL")</f>
        <v>174</v>
      </c>
      <c r="AL66" s="19">
        <f>IFERROR(VLOOKUP(A66,[1]CDC_Visits_Integrated!$A$2:$D$501,3,FALSE),"NULL")</f>
        <v>164</v>
      </c>
      <c r="AM66" s="19">
        <f>IFERROR(VLOOKUP(A66,[1]CDC_Visits_Integrated!$A$2:$D$501,4,FALSE),"NULL")</f>
        <v>45953</v>
      </c>
      <c r="AN66" s="15">
        <f t="shared" si="13"/>
        <v>280.20121951219511</v>
      </c>
      <c r="AO66" s="16">
        <f t="shared" si="14"/>
        <v>3.7864774878680393E-3</v>
      </c>
      <c r="AP66" s="15">
        <f t="shared" si="15"/>
        <v>0</v>
      </c>
      <c r="AQ66" s="15">
        <f t="shared" si="16"/>
        <v>10</v>
      </c>
    </row>
    <row r="67" spans="1:43" x14ac:dyDescent="0.25">
      <c r="A67" t="s">
        <v>104</v>
      </c>
      <c r="B67" t="str">
        <f t="shared" ref="B67:B130" si="17">LEFT(A67,FIND(",",A67)-1)</f>
        <v>Delaware</v>
      </c>
      <c r="C67" t="str">
        <f t="shared" ref="C67:C130" si="18">RIGHT(A67,4)</f>
        <v>2011</v>
      </c>
      <c r="D67" s="13">
        <v>55769.298000000003</v>
      </c>
      <c r="E67" s="13">
        <v>0</v>
      </c>
      <c r="F67" s="14">
        <f t="shared" ref="F67:F130" si="19">E67/D67</f>
        <v>0</v>
      </c>
      <c r="G67" s="15">
        <v>56161.706999999995</v>
      </c>
      <c r="H67" s="15">
        <v>0</v>
      </c>
      <c r="I67" s="16">
        <f t="shared" ref="I67:I130" si="20">H67/G67</f>
        <v>0</v>
      </c>
      <c r="J67" s="13">
        <v>63085.296000000002</v>
      </c>
      <c r="K67" s="13">
        <v>0</v>
      </c>
      <c r="L67" s="14">
        <f t="shared" ref="L67:L130" si="21">K67/J67</f>
        <v>0</v>
      </c>
      <c r="M67" s="15">
        <v>55354.596000000005</v>
      </c>
      <c r="N67" s="15">
        <v>0</v>
      </c>
      <c r="O67" s="16">
        <f t="shared" ref="O67:O130" si="22">N67/M67</f>
        <v>0</v>
      </c>
      <c r="P67" s="13">
        <v>58958.697</v>
      </c>
      <c r="Q67" s="13">
        <v>0</v>
      </c>
      <c r="R67" s="14">
        <f t="shared" ref="R67:R130" si="23">Q67/P67</f>
        <v>0</v>
      </c>
      <c r="S67" s="15">
        <v>65876.622000000003</v>
      </c>
      <c r="T67" s="15">
        <v>0</v>
      </c>
      <c r="U67" s="16">
        <f t="shared" ref="U67:U130" si="24">T67/S67</f>
        <v>0</v>
      </c>
      <c r="V67" s="13">
        <v>54393.221999999994</v>
      </c>
      <c r="W67" s="13">
        <v>0</v>
      </c>
      <c r="X67" s="14">
        <f t="shared" ref="X67:X130" si="25">W67/V67</f>
        <v>0</v>
      </c>
      <c r="Y67" s="15">
        <v>35179.623</v>
      </c>
      <c r="Z67" s="15">
        <v>0</v>
      </c>
      <c r="AA67" s="16">
        <f t="shared" ref="AA67:AA130" si="26">Z67/Y67</f>
        <v>0</v>
      </c>
      <c r="AB67" s="13">
        <v>20035.95</v>
      </c>
      <c r="AC67" s="13">
        <v>0</v>
      </c>
      <c r="AD67" s="14">
        <f t="shared" ref="AD67:AD130" si="27">AC67/AB67</f>
        <v>0</v>
      </c>
      <c r="AE67" s="15">
        <v>16151.268</v>
      </c>
      <c r="AF67">
        <v>0</v>
      </c>
      <c r="AG67" s="16">
        <f t="shared" ref="AG67:AG130" si="28">AF67/AE67</f>
        <v>0</v>
      </c>
      <c r="AH67" s="17">
        <v>0</v>
      </c>
      <c r="AI67" s="17">
        <v>890856</v>
      </c>
      <c r="AJ67" s="18">
        <f t="shared" ref="AJ67:AJ130" si="29">AH67/(Y67+AB67+AE67)</f>
        <v>0</v>
      </c>
      <c r="AK67" s="19">
        <f>IFERROR(VLOOKUP(A67,[1]CDC_Visits_Integrated!$A$2:$D$501,2,FALSE),"NULL")</f>
        <v>1132</v>
      </c>
      <c r="AL67" s="19">
        <f>IFERROR(VLOOKUP(A67,[1]CDC_Visits_Integrated!$A$2:$D$501,3,FALSE),"NULL")</f>
        <v>391</v>
      </c>
      <c r="AM67" s="19">
        <f>IFERROR(VLOOKUP(A67,[1]CDC_Visits_Integrated!$A$2:$D$501,4,FALSE),"NULL")</f>
        <v>122035</v>
      </c>
      <c r="AN67" s="15">
        <f t="shared" ref="AN67:AN130" si="30">IFERROR(AM67/AL67,"NULL")</f>
        <v>312.10997442455243</v>
      </c>
      <c r="AO67" s="16">
        <f t="shared" ref="AO67:AO130" si="31">IFERROR(AK67/AM67,"NULL")</f>
        <v>9.2760273691973611E-3</v>
      </c>
      <c r="AP67" s="15">
        <f t="shared" ref="AP67:AP130" si="32">SUM(E67,H67,K67,N67,Q67,T67,W67)</f>
        <v>0</v>
      </c>
      <c r="AQ67" s="15">
        <f t="shared" ref="AQ67:AQ130" si="33">SUM(AP67,AH67)</f>
        <v>0</v>
      </c>
    </row>
    <row r="68" spans="1:43" x14ac:dyDescent="0.25">
      <c r="A68" t="s">
        <v>105</v>
      </c>
      <c r="B68" t="str">
        <f t="shared" si="17"/>
        <v>Delaware</v>
      </c>
      <c r="C68" t="str">
        <f t="shared" si="18"/>
        <v>2012</v>
      </c>
      <c r="D68" s="13">
        <v>56156.893000000004</v>
      </c>
      <c r="E68" s="13">
        <v>0</v>
      </c>
      <c r="F68" s="14">
        <f t="shared" si="19"/>
        <v>0</v>
      </c>
      <c r="G68" s="15">
        <v>56742.020499999999</v>
      </c>
      <c r="H68" s="15">
        <v>0</v>
      </c>
      <c r="I68" s="16">
        <f t="shared" si="20"/>
        <v>0</v>
      </c>
      <c r="J68" s="13">
        <v>63521.309000000001</v>
      </c>
      <c r="K68" s="13">
        <v>0</v>
      </c>
      <c r="L68" s="14">
        <f t="shared" si="21"/>
        <v>0</v>
      </c>
      <c r="M68" s="15">
        <v>55989.972000000002</v>
      </c>
      <c r="N68" s="15">
        <v>0</v>
      </c>
      <c r="O68" s="16">
        <f t="shared" si="22"/>
        <v>0</v>
      </c>
      <c r="P68" s="13">
        <v>57933.211500000005</v>
      </c>
      <c r="Q68" s="13">
        <v>0</v>
      </c>
      <c r="R68" s="14">
        <f t="shared" si="23"/>
        <v>0</v>
      </c>
      <c r="S68" s="15">
        <v>66166.801500000001</v>
      </c>
      <c r="T68" s="15">
        <v>0</v>
      </c>
      <c r="U68" s="16">
        <f t="shared" si="24"/>
        <v>0</v>
      </c>
      <c r="V68" s="13">
        <v>55971.743999999999</v>
      </c>
      <c r="W68" s="13">
        <v>0</v>
      </c>
      <c r="X68" s="14">
        <f t="shared" si="25"/>
        <v>0</v>
      </c>
      <c r="Y68" s="15">
        <v>36675.407500000001</v>
      </c>
      <c r="Z68" s="15">
        <v>0</v>
      </c>
      <c r="AA68" s="16">
        <f t="shared" si="26"/>
        <v>0</v>
      </c>
      <c r="AB68" s="13">
        <v>20609.728499999997</v>
      </c>
      <c r="AC68" s="13">
        <v>0</v>
      </c>
      <c r="AD68" s="14">
        <f t="shared" si="27"/>
        <v>0</v>
      </c>
      <c r="AE68" s="15">
        <v>16162.742999999999</v>
      </c>
      <c r="AF68">
        <v>21</v>
      </c>
      <c r="AG68" s="16">
        <f t="shared" si="28"/>
        <v>1.299284409830683E-3</v>
      </c>
      <c r="AH68" s="17">
        <v>21</v>
      </c>
      <c r="AI68" s="17">
        <v>900131</v>
      </c>
      <c r="AJ68" s="18">
        <f t="shared" si="29"/>
        <v>2.8591703784938433E-4</v>
      </c>
      <c r="AK68" s="19">
        <f>IFERROR(VLOOKUP(A68,[1]CDC_Visits_Integrated!$A$2:$D$501,2,FALSE),"NULL")</f>
        <v>632</v>
      </c>
      <c r="AL68" s="19">
        <f>IFERROR(VLOOKUP(A68,[1]CDC_Visits_Integrated!$A$2:$D$501,3,FALSE),"NULL")</f>
        <v>361</v>
      </c>
      <c r="AM68" s="19">
        <f>IFERROR(VLOOKUP(A68,[1]CDC_Visits_Integrated!$A$2:$D$501,4,FALSE),"NULL")</f>
        <v>111630</v>
      </c>
      <c r="AN68" s="15">
        <f t="shared" si="30"/>
        <v>309.22437673130196</v>
      </c>
      <c r="AO68" s="16">
        <f t="shared" si="31"/>
        <v>5.661560512407059E-3</v>
      </c>
      <c r="AP68" s="15">
        <f t="shared" si="32"/>
        <v>0</v>
      </c>
      <c r="AQ68" s="15">
        <f t="shared" si="33"/>
        <v>21</v>
      </c>
    </row>
    <row r="69" spans="1:43" x14ac:dyDescent="0.25">
      <c r="A69" t="s">
        <v>106</v>
      </c>
      <c r="B69" t="str">
        <f t="shared" si="17"/>
        <v>Delaware</v>
      </c>
      <c r="C69" t="str">
        <f t="shared" si="18"/>
        <v>2013</v>
      </c>
      <c r="D69" s="13">
        <v>56145.642</v>
      </c>
      <c r="E69" s="13">
        <v>0</v>
      </c>
      <c r="F69" s="14">
        <f t="shared" si="19"/>
        <v>0</v>
      </c>
      <c r="G69" s="15">
        <v>56906.415000000001</v>
      </c>
      <c r="H69" s="15">
        <v>0</v>
      </c>
      <c r="I69" s="16">
        <f t="shared" si="20"/>
        <v>0</v>
      </c>
      <c r="J69" s="13">
        <v>63630.985000000001</v>
      </c>
      <c r="K69" s="13">
        <v>0</v>
      </c>
      <c r="L69" s="14">
        <f t="shared" si="21"/>
        <v>0</v>
      </c>
      <c r="M69" s="15">
        <v>57196.281999999999</v>
      </c>
      <c r="N69" s="15">
        <v>0</v>
      </c>
      <c r="O69" s="16">
        <f t="shared" si="22"/>
        <v>0</v>
      </c>
      <c r="P69" s="13">
        <v>56889.732000000004</v>
      </c>
      <c r="Q69" s="13">
        <v>0</v>
      </c>
      <c r="R69" s="14">
        <f t="shared" si="23"/>
        <v>0</v>
      </c>
      <c r="S69" s="15">
        <v>66305.140000000014</v>
      </c>
      <c r="T69" s="15">
        <v>0</v>
      </c>
      <c r="U69" s="16">
        <f t="shared" si="24"/>
        <v>0</v>
      </c>
      <c r="V69" s="13">
        <v>57504.929000000004</v>
      </c>
      <c r="W69" s="13">
        <v>0</v>
      </c>
      <c r="X69" s="14">
        <f t="shared" si="25"/>
        <v>0</v>
      </c>
      <c r="Y69" s="15">
        <v>38804.75</v>
      </c>
      <c r="Z69" s="15">
        <v>0</v>
      </c>
      <c r="AA69" s="16">
        <f t="shared" si="26"/>
        <v>0</v>
      </c>
      <c r="AB69" s="13">
        <v>20534.856</v>
      </c>
      <c r="AC69" s="13">
        <v>0</v>
      </c>
      <c r="AD69" s="14">
        <f t="shared" si="27"/>
        <v>0</v>
      </c>
      <c r="AE69" s="15">
        <v>16718.577999999998</v>
      </c>
      <c r="AF69">
        <v>10</v>
      </c>
      <c r="AG69" s="16">
        <f t="shared" si="28"/>
        <v>5.9813699466545545E-4</v>
      </c>
      <c r="AH69" s="17">
        <v>10</v>
      </c>
      <c r="AI69" s="17">
        <v>908446</v>
      </c>
      <c r="AJ69" s="18">
        <f t="shared" si="29"/>
        <v>1.3147829035728753E-4</v>
      </c>
      <c r="AK69" s="19">
        <f>IFERROR(VLOOKUP(A69,[1]CDC_Visits_Integrated!$A$2:$D$501,2,FALSE),"NULL")</f>
        <v>1316</v>
      </c>
      <c r="AL69" s="19">
        <f>IFERROR(VLOOKUP(A69,[1]CDC_Visits_Integrated!$A$2:$D$501,3,FALSE),"NULL")</f>
        <v>341</v>
      </c>
      <c r="AM69" s="19">
        <f>IFERROR(VLOOKUP(A69,[1]CDC_Visits_Integrated!$A$2:$D$501,4,FALSE),"NULL")</f>
        <v>87639</v>
      </c>
      <c r="AN69" s="15">
        <f t="shared" si="30"/>
        <v>257.00586510263929</v>
      </c>
      <c r="AO69" s="16">
        <f t="shared" si="31"/>
        <v>1.5016145779846873E-2</v>
      </c>
      <c r="AP69" s="15">
        <f t="shared" si="32"/>
        <v>0</v>
      </c>
      <c r="AQ69" s="15">
        <f t="shared" si="33"/>
        <v>10</v>
      </c>
    </row>
    <row r="70" spans="1:43" x14ac:dyDescent="0.25">
      <c r="A70" t="s">
        <v>107</v>
      </c>
      <c r="B70" t="str">
        <f t="shared" si="17"/>
        <v>Delaware</v>
      </c>
      <c r="C70" t="str">
        <f t="shared" si="18"/>
        <v>2014</v>
      </c>
      <c r="D70" s="13">
        <v>55963.097000000002</v>
      </c>
      <c r="E70" s="13">
        <v>0</v>
      </c>
      <c r="F70" s="14">
        <f t="shared" si="19"/>
        <v>0</v>
      </c>
      <c r="G70" s="15">
        <v>57084.137499999997</v>
      </c>
      <c r="H70" s="15">
        <v>0</v>
      </c>
      <c r="I70" s="16">
        <f t="shared" si="20"/>
        <v>0</v>
      </c>
      <c r="J70" s="13">
        <v>63019.986999999994</v>
      </c>
      <c r="K70" s="13">
        <v>0</v>
      </c>
      <c r="L70" s="14">
        <f t="shared" si="21"/>
        <v>0</v>
      </c>
      <c r="M70" s="15">
        <v>58532.248500000002</v>
      </c>
      <c r="N70" s="15">
        <v>0</v>
      </c>
      <c r="O70" s="16">
        <f t="shared" si="22"/>
        <v>0</v>
      </c>
      <c r="P70" s="13">
        <v>56137.486499999999</v>
      </c>
      <c r="Q70" s="13">
        <v>0</v>
      </c>
      <c r="R70" s="14">
        <f t="shared" si="23"/>
        <v>0</v>
      </c>
      <c r="S70" s="15">
        <v>66006.37</v>
      </c>
      <c r="T70" s="15">
        <v>0</v>
      </c>
      <c r="U70" s="16">
        <f t="shared" si="24"/>
        <v>0</v>
      </c>
      <c r="V70" s="13">
        <v>59258.419500000004</v>
      </c>
      <c r="W70" s="13">
        <v>0</v>
      </c>
      <c r="X70" s="14">
        <f t="shared" si="25"/>
        <v>0</v>
      </c>
      <c r="Y70" s="15">
        <v>40622.344499999999</v>
      </c>
      <c r="Z70" s="15">
        <v>0</v>
      </c>
      <c r="AA70" s="16">
        <f t="shared" si="26"/>
        <v>0</v>
      </c>
      <c r="AB70" s="13">
        <v>21120.998</v>
      </c>
      <c r="AC70" s="13">
        <v>11</v>
      </c>
      <c r="AD70" s="14">
        <f t="shared" si="27"/>
        <v>5.2080872314840421E-4</v>
      </c>
      <c r="AE70" s="15">
        <v>17598.285</v>
      </c>
      <c r="AF70">
        <v>20</v>
      </c>
      <c r="AG70" s="16">
        <f t="shared" si="28"/>
        <v>1.1364743780430877E-3</v>
      </c>
      <c r="AH70" s="17">
        <v>31</v>
      </c>
      <c r="AI70" s="17">
        <v>917060</v>
      </c>
      <c r="AJ70" s="18">
        <f t="shared" si="29"/>
        <v>3.9071545387697016E-4</v>
      </c>
      <c r="AK70" s="19">
        <f>IFERROR(VLOOKUP(A70,[1]CDC_Visits_Integrated!$A$2:$D$501,2,FALSE),"NULL")</f>
        <v>800</v>
      </c>
      <c r="AL70" s="19">
        <f>IFERROR(VLOOKUP(A70,[1]CDC_Visits_Integrated!$A$2:$D$501,3,FALSE),"NULL")</f>
        <v>440</v>
      </c>
      <c r="AM70" s="19">
        <f>IFERROR(VLOOKUP(A70,[1]CDC_Visits_Integrated!$A$2:$D$501,4,FALSE),"NULL")</f>
        <v>95878</v>
      </c>
      <c r="AN70" s="15">
        <f t="shared" si="30"/>
        <v>217.90454545454546</v>
      </c>
      <c r="AO70" s="16">
        <f t="shared" si="31"/>
        <v>8.3439370867143658E-3</v>
      </c>
      <c r="AP70" s="15">
        <f t="shared" si="32"/>
        <v>0</v>
      </c>
      <c r="AQ70" s="15">
        <f t="shared" si="33"/>
        <v>31</v>
      </c>
    </row>
    <row r="71" spans="1:43" x14ac:dyDescent="0.25">
      <c r="A71" t="s">
        <v>108</v>
      </c>
      <c r="B71" t="str">
        <f t="shared" si="17"/>
        <v>Delaware</v>
      </c>
      <c r="C71" t="str">
        <f t="shared" si="18"/>
        <v>2015</v>
      </c>
      <c r="D71" s="13">
        <v>55605.577000000005</v>
      </c>
      <c r="E71" s="13">
        <v>0</v>
      </c>
      <c r="F71" s="14">
        <f t="shared" si="19"/>
        <v>0</v>
      </c>
      <c r="G71" s="15">
        <v>56836.578999999998</v>
      </c>
      <c r="H71" s="15">
        <v>0</v>
      </c>
      <c r="I71" s="16">
        <f t="shared" si="20"/>
        <v>0</v>
      </c>
      <c r="J71" s="13">
        <v>62878.769500000002</v>
      </c>
      <c r="K71" s="13">
        <v>0</v>
      </c>
      <c r="L71" s="14">
        <f t="shared" si="21"/>
        <v>0</v>
      </c>
      <c r="M71" s="15">
        <v>60016.873999999996</v>
      </c>
      <c r="N71" s="15">
        <v>0</v>
      </c>
      <c r="O71" s="16">
        <f t="shared" si="22"/>
        <v>0</v>
      </c>
      <c r="P71" s="13">
        <v>55664.169000000009</v>
      </c>
      <c r="Q71" s="13">
        <v>0</v>
      </c>
      <c r="R71" s="14">
        <f t="shared" si="23"/>
        <v>0</v>
      </c>
      <c r="S71" s="15">
        <v>65539.785000000003</v>
      </c>
      <c r="T71" s="15">
        <v>0</v>
      </c>
      <c r="U71" s="16">
        <f t="shared" si="24"/>
        <v>0</v>
      </c>
      <c r="V71" s="13">
        <v>60626.925499999998</v>
      </c>
      <c r="W71" s="13">
        <v>0</v>
      </c>
      <c r="X71" s="14">
        <f t="shared" si="25"/>
        <v>0</v>
      </c>
      <c r="Y71" s="15">
        <v>42976.856</v>
      </c>
      <c r="Z71" s="15">
        <v>10</v>
      </c>
      <c r="AA71" s="16">
        <f t="shared" si="26"/>
        <v>2.3268337730428677E-4</v>
      </c>
      <c r="AB71" s="13">
        <v>21903.7035</v>
      </c>
      <c r="AC71" s="13">
        <v>0</v>
      </c>
      <c r="AD71" s="14">
        <f t="shared" si="27"/>
        <v>0</v>
      </c>
      <c r="AE71" s="15">
        <v>17788.268</v>
      </c>
      <c r="AF71">
        <v>42</v>
      </c>
      <c r="AG71" s="16">
        <f t="shared" si="28"/>
        <v>2.3611067699227379E-3</v>
      </c>
      <c r="AH71" s="17">
        <v>52</v>
      </c>
      <c r="AI71" s="17">
        <v>926454</v>
      </c>
      <c r="AJ71" s="18">
        <f t="shared" si="29"/>
        <v>6.2901581614907987E-4</v>
      </c>
      <c r="AK71" s="19">
        <f>IFERROR(VLOOKUP(A71,[1]CDC_Visits_Integrated!$A$2:$D$501,2,FALSE),"NULL")</f>
        <v>660</v>
      </c>
      <c r="AL71" s="19">
        <f>IFERROR(VLOOKUP(A71,[1]CDC_Visits_Integrated!$A$2:$D$501,3,FALSE),"NULL")</f>
        <v>559</v>
      </c>
      <c r="AM71" s="19">
        <f>IFERROR(VLOOKUP(A71,[1]CDC_Visits_Integrated!$A$2:$D$501,4,FALSE),"NULL")</f>
        <v>131652</v>
      </c>
      <c r="AN71" s="15">
        <f t="shared" si="30"/>
        <v>235.5134168157424</v>
      </c>
      <c r="AO71" s="16">
        <f t="shared" si="31"/>
        <v>5.0132166621091974E-3</v>
      </c>
      <c r="AP71" s="15">
        <f t="shared" si="32"/>
        <v>0</v>
      </c>
      <c r="AQ71" s="15">
        <f t="shared" si="33"/>
        <v>52</v>
      </c>
    </row>
    <row r="72" spans="1:43" x14ac:dyDescent="0.25">
      <c r="A72" t="s">
        <v>109</v>
      </c>
      <c r="B72" t="str">
        <f t="shared" si="17"/>
        <v>Delaware</v>
      </c>
      <c r="C72" t="str">
        <f t="shared" si="18"/>
        <v>2016</v>
      </c>
      <c r="D72" s="13">
        <v>55711.476000000002</v>
      </c>
      <c r="E72" s="13">
        <v>0</v>
      </c>
      <c r="F72" s="14">
        <f t="shared" si="19"/>
        <v>0</v>
      </c>
      <c r="G72" s="15">
        <v>57244.154999999999</v>
      </c>
      <c r="H72" s="15">
        <v>0</v>
      </c>
      <c r="I72" s="16">
        <f t="shared" si="20"/>
        <v>0</v>
      </c>
      <c r="J72" s="13">
        <v>62166.0645</v>
      </c>
      <c r="K72" s="13">
        <v>0</v>
      </c>
      <c r="L72" s="14">
        <f t="shared" si="21"/>
        <v>0</v>
      </c>
      <c r="M72" s="15">
        <v>61130.983500000002</v>
      </c>
      <c r="N72" s="15">
        <v>0</v>
      </c>
      <c r="O72" s="16">
        <f t="shared" si="22"/>
        <v>0</v>
      </c>
      <c r="P72" s="13">
        <v>55197.853499999997</v>
      </c>
      <c r="Q72" s="13">
        <v>0</v>
      </c>
      <c r="R72" s="14">
        <f t="shared" si="23"/>
        <v>0</v>
      </c>
      <c r="S72" s="15">
        <v>64876.364999999998</v>
      </c>
      <c r="T72" s="15">
        <v>0</v>
      </c>
      <c r="U72" s="16">
        <f t="shared" si="24"/>
        <v>0</v>
      </c>
      <c r="V72" s="13">
        <v>62302.944000000003</v>
      </c>
      <c r="W72" s="13">
        <v>0</v>
      </c>
      <c r="X72" s="14">
        <f t="shared" si="25"/>
        <v>0</v>
      </c>
      <c r="Y72" s="15">
        <v>45427.873500000002</v>
      </c>
      <c r="Z72" s="15">
        <v>0</v>
      </c>
      <c r="AA72" s="16">
        <f t="shared" si="26"/>
        <v>0</v>
      </c>
      <c r="AB72" s="13">
        <v>22421.5815</v>
      </c>
      <c r="AC72" s="13">
        <v>0</v>
      </c>
      <c r="AD72" s="14">
        <f t="shared" si="27"/>
        <v>0</v>
      </c>
      <c r="AE72" s="15">
        <v>17960.129999999997</v>
      </c>
      <c r="AF72">
        <v>0</v>
      </c>
      <c r="AG72" s="16">
        <f t="shared" si="28"/>
        <v>0</v>
      </c>
      <c r="AH72" s="17">
        <v>0</v>
      </c>
      <c r="AI72" s="17">
        <v>934695</v>
      </c>
      <c r="AJ72" s="18">
        <f t="shared" si="29"/>
        <v>0</v>
      </c>
      <c r="AK72" s="19">
        <f>IFERROR(VLOOKUP(A72,[1]CDC_Visits_Integrated!$A$2:$D$501,2,FALSE),"NULL")</f>
        <v>416</v>
      </c>
      <c r="AL72" s="19">
        <f>IFERROR(VLOOKUP(A72,[1]CDC_Visits_Integrated!$A$2:$D$501,3,FALSE),"NULL")</f>
        <v>646</v>
      </c>
      <c r="AM72" s="19">
        <f>IFERROR(VLOOKUP(A72,[1]CDC_Visits_Integrated!$A$2:$D$501,4,FALSE),"NULL")</f>
        <v>146531</v>
      </c>
      <c r="AN72" s="15">
        <f t="shared" si="30"/>
        <v>226.82817337461302</v>
      </c>
      <c r="AO72" s="16">
        <f t="shared" si="31"/>
        <v>2.8389897018378362E-3</v>
      </c>
      <c r="AP72" s="15">
        <f t="shared" si="32"/>
        <v>0</v>
      </c>
      <c r="AQ72" s="15">
        <f t="shared" si="33"/>
        <v>0</v>
      </c>
    </row>
    <row r="73" spans="1:43" x14ac:dyDescent="0.25">
      <c r="A73" t="s">
        <v>110</v>
      </c>
      <c r="B73" t="str">
        <f t="shared" si="17"/>
        <v>Delaware</v>
      </c>
      <c r="C73" t="str">
        <f t="shared" si="18"/>
        <v>2017</v>
      </c>
      <c r="D73" s="13">
        <v>55282</v>
      </c>
      <c r="E73" s="13">
        <v>0</v>
      </c>
      <c r="F73" s="14">
        <f t="shared" si="19"/>
        <v>0</v>
      </c>
      <c r="G73" s="15">
        <v>57012</v>
      </c>
      <c r="H73" s="15">
        <v>0</v>
      </c>
      <c r="I73" s="16">
        <f t="shared" si="20"/>
        <v>0</v>
      </c>
      <c r="J73" s="13">
        <v>61443</v>
      </c>
      <c r="K73" s="13">
        <v>0</v>
      </c>
      <c r="L73" s="14">
        <f t="shared" si="21"/>
        <v>0</v>
      </c>
      <c r="M73" s="15">
        <v>62620.5</v>
      </c>
      <c r="N73" s="15">
        <v>0</v>
      </c>
      <c r="O73" s="16">
        <f t="shared" si="22"/>
        <v>0</v>
      </c>
      <c r="P73" s="13">
        <v>55156.5</v>
      </c>
      <c r="Q73" s="13">
        <v>0</v>
      </c>
      <c r="R73" s="14">
        <f t="shared" si="23"/>
        <v>0</v>
      </c>
      <c r="S73" s="15">
        <v>64196</v>
      </c>
      <c r="T73" s="15">
        <v>0</v>
      </c>
      <c r="U73" s="16">
        <f t="shared" si="24"/>
        <v>0</v>
      </c>
      <c r="V73" s="13">
        <v>63514.5</v>
      </c>
      <c r="W73" s="13">
        <v>0</v>
      </c>
      <c r="X73" s="14">
        <f t="shared" si="25"/>
        <v>0</v>
      </c>
      <c r="Y73" s="15">
        <v>47802.5</v>
      </c>
      <c r="Z73" s="15">
        <v>0</v>
      </c>
      <c r="AA73" s="16">
        <f t="shared" si="26"/>
        <v>0</v>
      </c>
      <c r="AB73" s="13">
        <v>23320.5</v>
      </c>
      <c r="AC73" s="13">
        <v>10</v>
      </c>
      <c r="AD73" s="14">
        <f t="shared" si="27"/>
        <v>4.2880727257134279E-4</v>
      </c>
      <c r="AE73" s="15">
        <v>18319</v>
      </c>
      <c r="AF73">
        <v>0</v>
      </c>
      <c r="AG73" s="16">
        <f t="shared" si="28"/>
        <v>0</v>
      </c>
      <c r="AH73" s="17">
        <v>10</v>
      </c>
      <c r="AI73" s="17">
        <v>943732</v>
      </c>
      <c r="AJ73" s="18">
        <f t="shared" si="29"/>
        <v>1.1180429775720579E-4</v>
      </c>
      <c r="AK73" s="19">
        <f>IFERROR(VLOOKUP(A73,[1]CDC_Visits_Integrated!$A$2:$D$501,2,FALSE),"NULL")</f>
        <v>364</v>
      </c>
      <c r="AL73" s="19">
        <f>IFERROR(VLOOKUP(A73,[1]CDC_Visits_Integrated!$A$2:$D$501,3,FALSE),"NULL")</f>
        <v>636</v>
      </c>
      <c r="AM73" s="19">
        <f>IFERROR(VLOOKUP(A73,[1]CDC_Visits_Integrated!$A$2:$D$501,4,FALSE),"NULL")</f>
        <v>134651</v>
      </c>
      <c r="AN73" s="15">
        <f t="shared" si="30"/>
        <v>211.71540880503144</v>
      </c>
      <c r="AO73" s="16">
        <f t="shared" si="31"/>
        <v>2.7032847880817819E-3</v>
      </c>
      <c r="AP73" s="15">
        <f t="shared" si="32"/>
        <v>0</v>
      </c>
      <c r="AQ73" s="15">
        <f t="shared" si="33"/>
        <v>10</v>
      </c>
    </row>
    <row r="74" spans="1:43" x14ac:dyDescent="0.25">
      <c r="A74" t="s">
        <v>111</v>
      </c>
      <c r="B74" t="str">
        <f t="shared" si="17"/>
        <v>District of Columbia</v>
      </c>
      <c r="C74" t="str">
        <f t="shared" si="18"/>
        <v>2009</v>
      </c>
      <c r="D74" s="13">
        <v>35894.413</v>
      </c>
      <c r="E74" s="13">
        <v>0</v>
      </c>
      <c r="F74" s="14">
        <f t="shared" si="19"/>
        <v>0</v>
      </c>
      <c r="G74" s="15">
        <v>29715.8665</v>
      </c>
      <c r="H74" s="15">
        <v>0</v>
      </c>
      <c r="I74" s="16">
        <f t="shared" si="20"/>
        <v>0</v>
      </c>
      <c r="J74" s="13">
        <v>44720.907999999996</v>
      </c>
      <c r="K74" s="13">
        <v>0</v>
      </c>
      <c r="L74" s="14">
        <f t="shared" si="21"/>
        <v>0</v>
      </c>
      <c r="M74" s="15">
        <v>52958.97</v>
      </c>
      <c r="N74" s="15">
        <v>0</v>
      </c>
      <c r="O74" s="16">
        <f t="shared" si="22"/>
        <v>0</v>
      </c>
      <c r="P74" s="13">
        <v>43249.825499999999</v>
      </c>
      <c r="Q74" s="13">
        <v>0</v>
      </c>
      <c r="R74" s="14">
        <f t="shared" si="23"/>
        <v>0</v>
      </c>
      <c r="S74" s="15">
        <v>39130.794500000004</v>
      </c>
      <c r="T74" s="15">
        <v>0</v>
      </c>
      <c r="U74" s="16">
        <f t="shared" si="24"/>
        <v>0</v>
      </c>
      <c r="V74" s="13">
        <v>32069.5985</v>
      </c>
      <c r="W74" s="13">
        <v>0</v>
      </c>
      <c r="X74" s="14">
        <f t="shared" si="25"/>
        <v>0</v>
      </c>
      <c r="Y74" s="15">
        <v>18241.422999999999</v>
      </c>
      <c r="Z74" s="15">
        <v>0</v>
      </c>
      <c r="AA74" s="16">
        <f t="shared" si="26"/>
        <v>0</v>
      </c>
      <c r="AB74" s="13">
        <v>11768.66</v>
      </c>
      <c r="AC74" s="13">
        <v>0</v>
      </c>
      <c r="AD74" s="14">
        <f t="shared" si="27"/>
        <v>0</v>
      </c>
      <c r="AE74" s="15">
        <v>10003.361000000001</v>
      </c>
      <c r="AF74">
        <v>0</v>
      </c>
      <c r="AG74" s="16">
        <f t="shared" si="28"/>
        <v>0</v>
      </c>
      <c r="AH74" s="17">
        <v>0</v>
      </c>
      <c r="AI74" s="17">
        <v>588433</v>
      </c>
      <c r="AJ74" s="18">
        <f t="shared" si="29"/>
        <v>0</v>
      </c>
      <c r="AK74" s="19" t="str">
        <f>IFERROR(VLOOKUP(A74,[1]CDC_Visits_Integrated!$A$2:$D$501,2,FALSE),"NULL")</f>
        <v>NULL</v>
      </c>
      <c r="AL74" s="19" t="str">
        <f>IFERROR(VLOOKUP(A74,[1]CDC_Visits_Integrated!$A$2:$D$501,3,FALSE),"NULL")</f>
        <v>NULL</v>
      </c>
      <c r="AM74" s="19" t="str">
        <f>IFERROR(VLOOKUP(A74,[1]CDC_Visits_Integrated!$A$2:$D$501,4,FALSE),"NULL")</f>
        <v>NULL</v>
      </c>
      <c r="AN74" s="15" t="str">
        <f t="shared" si="30"/>
        <v>NULL</v>
      </c>
      <c r="AO74" s="16" t="str">
        <f t="shared" si="31"/>
        <v>NULL</v>
      </c>
      <c r="AP74" s="15">
        <f t="shared" si="32"/>
        <v>0</v>
      </c>
      <c r="AQ74" s="15">
        <f t="shared" si="33"/>
        <v>0</v>
      </c>
    </row>
    <row r="75" spans="1:43" x14ac:dyDescent="0.25">
      <c r="A75" t="s">
        <v>112</v>
      </c>
      <c r="B75" t="str">
        <f t="shared" si="17"/>
        <v>District of Columbia</v>
      </c>
      <c r="C75" t="str">
        <f t="shared" si="18"/>
        <v>2010</v>
      </c>
      <c r="D75" s="13">
        <v>32142</v>
      </c>
      <c r="E75" s="13">
        <v>0</v>
      </c>
      <c r="F75" s="14">
        <f t="shared" si="19"/>
        <v>0</v>
      </c>
      <c r="G75" s="15">
        <v>26590.2</v>
      </c>
      <c r="H75" s="15">
        <v>0</v>
      </c>
      <c r="I75" s="16">
        <f t="shared" si="20"/>
        <v>0</v>
      </c>
      <c r="J75" s="13">
        <v>49966.2</v>
      </c>
      <c r="K75" s="13">
        <v>0</v>
      </c>
      <c r="L75" s="14">
        <f t="shared" si="21"/>
        <v>0</v>
      </c>
      <c r="M75" s="15">
        <v>56979</v>
      </c>
      <c r="N75" s="15">
        <v>0</v>
      </c>
      <c r="O75" s="16">
        <f t="shared" si="22"/>
        <v>0</v>
      </c>
      <c r="P75" s="13">
        <v>40908</v>
      </c>
      <c r="Q75" s="13">
        <v>0</v>
      </c>
      <c r="R75" s="14">
        <f t="shared" si="23"/>
        <v>0</v>
      </c>
      <c r="S75" s="15">
        <v>37693.800000000003</v>
      </c>
      <c r="T75" s="15">
        <v>0</v>
      </c>
      <c r="U75" s="16">
        <f t="shared" si="24"/>
        <v>0</v>
      </c>
      <c r="V75" s="13">
        <v>30973.199999999997</v>
      </c>
      <c r="W75" s="13">
        <v>0</v>
      </c>
      <c r="X75" s="14">
        <f t="shared" si="25"/>
        <v>0</v>
      </c>
      <c r="Y75" s="15">
        <v>17824.2</v>
      </c>
      <c r="Z75" s="15">
        <v>0</v>
      </c>
      <c r="AA75" s="16">
        <f t="shared" si="26"/>
        <v>0</v>
      </c>
      <c r="AB75" s="13">
        <v>11103.6</v>
      </c>
      <c r="AC75" s="13">
        <v>0</v>
      </c>
      <c r="AD75" s="14">
        <f t="shared" si="27"/>
        <v>0</v>
      </c>
      <c r="AE75" s="15">
        <v>9350.4</v>
      </c>
      <c r="AF75">
        <v>0</v>
      </c>
      <c r="AG75" s="16">
        <f t="shared" si="28"/>
        <v>0</v>
      </c>
      <c r="AH75" s="17">
        <v>0</v>
      </c>
      <c r="AI75" s="17">
        <v>584400</v>
      </c>
      <c r="AJ75" s="18">
        <f t="shared" si="29"/>
        <v>0</v>
      </c>
      <c r="AK75" s="19">
        <f>IFERROR(VLOOKUP(A75,[1]CDC_Visits_Integrated!$A$2:$D$501,2,FALSE),"NULL")</f>
        <v>1176</v>
      </c>
      <c r="AL75" s="19">
        <f>IFERROR(VLOOKUP(A75,[1]CDC_Visits_Integrated!$A$2:$D$501,3,FALSE),"NULL")</f>
        <v>52</v>
      </c>
      <c r="AM75" s="19">
        <f>IFERROR(VLOOKUP(A75,[1]CDC_Visits_Integrated!$A$2:$D$501,4,FALSE),"NULL")</f>
        <v>35512</v>
      </c>
      <c r="AN75" s="15">
        <f t="shared" si="30"/>
        <v>682.92307692307691</v>
      </c>
      <c r="AO75" s="16">
        <f t="shared" si="31"/>
        <v>3.3115566569047079E-2</v>
      </c>
      <c r="AP75" s="15">
        <f t="shared" si="32"/>
        <v>0</v>
      </c>
      <c r="AQ75" s="15">
        <f t="shared" si="33"/>
        <v>0</v>
      </c>
    </row>
    <row r="76" spans="1:43" x14ac:dyDescent="0.25">
      <c r="A76" t="s">
        <v>113</v>
      </c>
      <c r="B76" t="str">
        <f t="shared" si="17"/>
        <v>District of Columbia</v>
      </c>
      <c r="C76" t="str">
        <f t="shared" si="18"/>
        <v>2011</v>
      </c>
      <c r="D76" s="13">
        <v>33261.480000000003</v>
      </c>
      <c r="E76" s="13">
        <v>0</v>
      </c>
      <c r="F76" s="14">
        <f t="shared" si="19"/>
        <v>0</v>
      </c>
      <c r="G76" s="15">
        <v>26134.02</v>
      </c>
      <c r="H76" s="15">
        <v>0</v>
      </c>
      <c r="I76" s="16">
        <f t="shared" si="20"/>
        <v>0</v>
      </c>
      <c r="J76" s="13">
        <v>50486.175000000003</v>
      </c>
      <c r="K76" s="13">
        <v>0</v>
      </c>
      <c r="L76" s="14">
        <f t="shared" si="21"/>
        <v>0</v>
      </c>
      <c r="M76" s="15">
        <v>59692.477500000001</v>
      </c>
      <c r="N76" s="15">
        <v>0</v>
      </c>
      <c r="O76" s="16">
        <f t="shared" si="22"/>
        <v>0</v>
      </c>
      <c r="P76" s="13">
        <v>40982.895000000004</v>
      </c>
      <c r="Q76" s="13">
        <v>0</v>
      </c>
      <c r="R76" s="14">
        <f t="shared" si="23"/>
        <v>0</v>
      </c>
      <c r="S76" s="15">
        <v>37716.142500000002</v>
      </c>
      <c r="T76" s="15">
        <v>0</v>
      </c>
      <c r="U76" s="16">
        <f t="shared" si="24"/>
        <v>0</v>
      </c>
      <c r="V76" s="13">
        <v>31776.592499999999</v>
      </c>
      <c r="W76" s="13">
        <v>0</v>
      </c>
      <c r="X76" s="14">
        <f t="shared" si="25"/>
        <v>0</v>
      </c>
      <c r="Y76" s="15">
        <v>17818.650000000001</v>
      </c>
      <c r="Z76" s="15">
        <v>0</v>
      </c>
      <c r="AA76" s="16">
        <f t="shared" si="26"/>
        <v>0</v>
      </c>
      <c r="AB76" s="13">
        <v>10691.19</v>
      </c>
      <c r="AC76" s="13">
        <v>0</v>
      </c>
      <c r="AD76" s="14">
        <f t="shared" si="27"/>
        <v>0</v>
      </c>
      <c r="AE76" s="15">
        <v>10097.235000000001</v>
      </c>
      <c r="AF76">
        <v>0</v>
      </c>
      <c r="AG76" s="16">
        <f t="shared" si="28"/>
        <v>0</v>
      </c>
      <c r="AH76" s="17">
        <v>0</v>
      </c>
      <c r="AI76" s="17">
        <v>593955</v>
      </c>
      <c r="AJ76" s="18">
        <f t="shared" si="29"/>
        <v>0</v>
      </c>
      <c r="AK76" s="19">
        <f>IFERROR(VLOOKUP(A76,[1]CDC_Visits_Integrated!$A$2:$D$501,2,FALSE),"NULL")</f>
        <v>3310</v>
      </c>
      <c r="AL76" s="19">
        <f>IFERROR(VLOOKUP(A76,[1]CDC_Visits_Integrated!$A$2:$D$501,3,FALSE),"NULL")</f>
        <v>118</v>
      </c>
      <c r="AM76" s="19">
        <f>IFERROR(VLOOKUP(A76,[1]CDC_Visits_Integrated!$A$2:$D$501,4,FALSE),"NULL")</f>
        <v>102474</v>
      </c>
      <c r="AN76" s="15">
        <f t="shared" si="30"/>
        <v>868.42372881355936</v>
      </c>
      <c r="AO76" s="16">
        <f t="shared" si="31"/>
        <v>3.2300876319846988E-2</v>
      </c>
      <c r="AP76" s="15">
        <f t="shared" si="32"/>
        <v>0</v>
      </c>
      <c r="AQ76" s="15">
        <f t="shared" si="33"/>
        <v>0</v>
      </c>
    </row>
    <row r="77" spans="1:43" x14ac:dyDescent="0.25">
      <c r="A77" t="s">
        <v>114</v>
      </c>
      <c r="B77" t="str">
        <f t="shared" si="17"/>
        <v>District of Columbia</v>
      </c>
      <c r="C77" t="str">
        <f t="shared" si="18"/>
        <v>2012</v>
      </c>
      <c r="D77" s="13">
        <v>34528.262999999999</v>
      </c>
      <c r="E77" s="13">
        <v>0</v>
      </c>
      <c r="F77" s="14">
        <f t="shared" si="19"/>
        <v>0</v>
      </c>
      <c r="G77" s="15">
        <v>26047.637000000002</v>
      </c>
      <c r="H77" s="15">
        <v>0</v>
      </c>
      <c r="I77" s="16">
        <f t="shared" si="20"/>
        <v>0</v>
      </c>
      <c r="J77" s="13">
        <v>50580.876499999998</v>
      </c>
      <c r="K77" s="13">
        <v>0</v>
      </c>
      <c r="L77" s="14">
        <f t="shared" si="21"/>
        <v>0</v>
      </c>
      <c r="M77" s="15">
        <v>62696.056499999999</v>
      </c>
      <c r="N77" s="15">
        <v>0</v>
      </c>
      <c r="O77" s="16">
        <f t="shared" si="22"/>
        <v>0</v>
      </c>
      <c r="P77" s="13">
        <v>41191.612000000001</v>
      </c>
      <c r="Q77" s="13">
        <v>0</v>
      </c>
      <c r="R77" s="14">
        <f t="shared" si="23"/>
        <v>0</v>
      </c>
      <c r="S77" s="15">
        <v>37557.058000000005</v>
      </c>
      <c r="T77" s="15">
        <v>0</v>
      </c>
      <c r="U77" s="16">
        <f t="shared" si="24"/>
        <v>0</v>
      </c>
      <c r="V77" s="13">
        <v>32408.106500000002</v>
      </c>
      <c r="W77" s="13">
        <v>0</v>
      </c>
      <c r="X77" s="14">
        <f t="shared" si="25"/>
        <v>0</v>
      </c>
      <c r="Y77" s="15">
        <v>18778.529000000002</v>
      </c>
      <c r="Z77" s="15">
        <v>0</v>
      </c>
      <c r="AA77" s="16">
        <f t="shared" si="26"/>
        <v>0</v>
      </c>
      <c r="AB77" s="13">
        <v>10903.662</v>
      </c>
      <c r="AC77" s="13">
        <v>0</v>
      </c>
      <c r="AD77" s="14">
        <f t="shared" si="27"/>
        <v>0</v>
      </c>
      <c r="AE77" s="15">
        <v>10297.903</v>
      </c>
      <c r="AF77">
        <v>0</v>
      </c>
      <c r="AG77" s="16">
        <f t="shared" si="28"/>
        <v>0</v>
      </c>
      <c r="AH77" s="17">
        <v>0</v>
      </c>
      <c r="AI77" s="17">
        <v>605759</v>
      </c>
      <c r="AJ77" s="18">
        <f t="shared" si="29"/>
        <v>0</v>
      </c>
      <c r="AK77" s="19">
        <f>IFERROR(VLOOKUP(A77,[1]CDC_Visits_Integrated!$A$2:$D$501,2,FALSE),"NULL")</f>
        <v>3771</v>
      </c>
      <c r="AL77" s="19">
        <f>IFERROR(VLOOKUP(A77,[1]CDC_Visits_Integrated!$A$2:$D$501,3,FALSE),"NULL")</f>
        <v>81</v>
      </c>
      <c r="AM77" s="19">
        <f>IFERROR(VLOOKUP(A77,[1]CDC_Visits_Integrated!$A$2:$D$501,4,FALSE),"NULL")</f>
        <v>103180</v>
      </c>
      <c r="AN77" s="15">
        <f t="shared" si="30"/>
        <v>1273.8271604938273</v>
      </c>
      <c r="AO77" s="16">
        <f t="shared" si="31"/>
        <v>3.6547780577631327E-2</v>
      </c>
      <c r="AP77" s="15">
        <f t="shared" si="32"/>
        <v>0</v>
      </c>
      <c r="AQ77" s="15">
        <f t="shared" si="33"/>
        <v>0</v>
      </c>
    </row>
    <row r="78" spans="1:43" x14ac:dyDescent="0.25">
      <c r="A78" t="s">
        <v>115</v>
      </c>
      <c r="B78" t="str">
        <f t="shared" si="17"/>
        <v>District of Columbia</v>
      </c>
      <c r="C78" t="str">
        <f t="shared" si="18"/>
        <v>2013</v>
      </c>
      <c r="D78" s="13">
        <v>36542.889000000003</v>
      </c>
      <c r="E78" s="13">
        <v>0</v>
      </c>
      <c r="F78" s="14">
        <f t="shared" si="19"/>
        <v>0</v>
      </c>
      <c r="G78" s="15">
        <v>26013.582000000002</v>
      </c>
      <c r="H78" s="15">
        <v>0</v>
      </c>
      <c r="I78" s="16">
        <f t="shared" si="20"/>
        <v>0</v>
      </c>
      <c r="J78" s="13">
        <v>49859.3655</v>
      </c>
      <c r="K78" s="13">
        <v>0</v>
      </c>
      <c r="L78" s="14">
        <f t="shared" si="21"/>
        <v>0</v>
      </c>
      <c r="M78" s="15">
        <v>66582.382500000007</v>
      </c>
      <c r="N78" s="15">
        <v>0</v>
      </c>
      <c r="O78" s="16">
        <f t="shared" si="22"/>
        <v>0</v>
      </c>
      <c r="P78" s="13">
        <v>42117.228000000003</v>
      </c>
      <c r="Q78" s="13">
        <v>0</v>
      </c>
      <c r="R78" s="14">
        <f t="shared" si="23"/>
        <v>0</v>
      </c>
      <c r="S78" s="15">
        <v>38091.316500000001</v>
      </c>
      <c r="T78" s="15">
        <v>0</v>
      </c>
      <c r="U78" s="16">
        <f t="shared" si="24"/>
        <v>0</v>
      </c>
      <c r="V78" s="13">
        <v>32826.663</v>
      </c>
      <c r="W78" s="13">
        <v>0</v>
      </c>
      <c r="X78" s="14">
        <f t="shared" si="25"/>
        <v>0</v>
      </c>
      <c r="Y78" s="15">
        <v>19200.501</v>
      </c>
      <c r="Z78" s="15">
        <v>0</v>
      </c>
      <c r="AA78" s="16">
        <f t="shared" si="26"/>
        <v>0</v>
      </c>
      <c r="AB78" s="13">
        <v>10838.9925</v>
      </c>
      <c r="AC78" s="13">
        <v>0</v>
      </c>
      <c r="AD78" s="14">
        <f t="shared" si="27"/>
        <v>0</v>
      </c>
      <c r="AE78" s="15">
        <v>9909.9359999999997</v>
      </c>
      <c r="AF78">
        <v>0</v>
      </c>
      <c r="AG78" s="16">
        <f t="shared" si="28"/>
        <v>0</v>
      </c>
      <c r="AH78" s="17">
        <v>0</v>
      </c>
      <c r="AI78" s="17">
        <v>619371</v>
      </c>
      <c r="AJ78" s="18">
        <f t="shared" si="29"/>
        <v>0</v>
      </c>
      <c r="AK78" s="19">
        <f>IFERROR(VLOOKUP(A78,[1]CDC_Visits_Integrated!$A$2:$D$501,2,FALSE),"NULL")</f>
        <v>4822</v>
      </c>
      <c r="AL78" s="19">
        <f>IFERROR(VLOOKUP(A78,[1]CDC_Visits_Integrated!$A$2:$D$501,3,FALSE),"NULL")</f>
        <v>107</v>
      </c>
      <c r="AM78" s="19">
        <f>IFERROR(VLOOKUP(A78,[1]CDC_Visits_Integrated!$A$2:$D$501,4,FALSE),"NULL")</f>
        <v>84012</v>
      </c>
      <c r="AN78" s="15">
        <f t="shared" si="30"/>
        <v>785.15887850467288</v>
      </c>
      <c r="AO78" s="16">
        <f t="shared" si="31"/>
        <v>5.7396562395848214E-2</v>
      </c>
      <c r="AP78" s="15">
        <f t="shared" si="32"/>
        <v>0</v>
      </c>
      <c r="AQ78" s="15">
        <f t="shared" si="33"/>
        <v>0</v>
      </c>
    </row>
    <row r="79" spans="1:43" x14ac:dyDescent="0.25">
      <c r="A79" t="s">
        <v>116</v>
      </c>
      <c r="B79" t="str">
        <f t="shared" si="17"/>
        <v>District of Columbia</v>
      </c>
      <c r="C79" t="str">
        <f t="shared" si="18"/>
        <v>2014</v>
      </c>
      <c r="D79" s="13">
        <v>38657.896000000001</v>
      </c>
      <c r="E79" s="13">
        <v>0</v>
      </c>
      <c r="F79" s="14">
        <f t="shared" si="19"/>
        <v>0</v>
      </c>
      <c r="G79" s="15">
        <v>26616.912</v>
      </c>
      <c r="H79" s="15">
        <v>0</v>
      </c>
      <c r="I79" s="16">
        <f t="shared" si="20"/>
        <v>0</v>
      </c>
      <c r="J79" s="13">
        <v>49431.407999999996</v>
      </c>
      <c r="K79" s="13">
        <v>0</v>
      </c>
      <c r="L79" s="14">
        <f t="shared" si="21"/>
        <v>0</v>
      </c>
      <c r="M79" s="15">
        <v>70027.828000000009</v>
      </c>
      <c r="N79" s="15">
        <v>0</v>
      </c>
      <c r="O79" s="16">
        <f t="shared" si="22"/>
        <v>0</v>
      </c>
      <c r="P79" s="13">
        <v>43727.784</v>
      </c>
      <c r="Q79" s="13">
        <v>0</v>
      </c>
      <c r="R79" s="14">
        <f t="shared" si="23"/>
        <v>0</v>
      </c>
      <c r="S79" s="15">
        <v>38024.160000000003</v>
      </c>
      <c r="T79" s="15">
        <v>0</v>
      </c>
      <c r="U79" s="16">
        <f t="shared" si="24"/>
        <v>0</v>
      </c>
      <c r="V79" s="13">
        <v>33904.876000000004</v>
      </c>
      <c r="W79" s="13">
        <v>0</v>
      </c>
      <c r="X79" s="14">
        <f t="shared" si="25"/>
        <v>0</v>
      </c>
      <c r="Y79" s="15">
        <v>19962.684000000001</v>
      </c>
      <c r="Z79" s="15">
        <v>0</v>
      </c>
      <c r="AA79" s="16">
        <f t="shared" si="26"/>
        <v>0</v>
      </c>
      <c r="AB79" s="13">
        <v>10773.511999999999</v>
      </c>
      <c r="AC79" s="13">
        <v>0</v>
      </c>
      <c r="AD79" s="14">
        <f t="shared" si="27"/>
        <v>0</v>
      </c>
      <c r="AE79" s="15">
        <v>10139.776</v>
      </c>
      <c r="AF79">
        <v>0</v>
      </c>
      <c r="AG79" s="16">
        <f t="shared" si="28"/>
        <v>0</v>
      </c>
      <c r="AH79" s="17">
        <v>0</v>
      </c>
      <c r="AI79" s="17">
        <v>633736</v>
      </c>
      <c r="AJ79" s="18">
        <f t="shared" si="29"/>
        <v>0</v>
      </c>
      <c r="AK79" s="19">
        <f>IFERROR(VLOOKUP(A79,[1]CDC_Visits_Integrated!$A$2:$D$501,2,FALSE),"NULL")</f>
        <v>5585</v>
      </c>
      <c r="AL79" s="19">
        <f>IFERROR(VLOOKUP(A79,[1]CDC_Visits_Integrated!$A$2:$D$501,3,FALSE),"NULL")</f>
        <v>92</v>
      </c>
      <c r="AM79" s="19">
        <f>IFERROR(VLOOKUP(A79,[1]CDC_Visits_Integrated!$A$2:$D$501,4,FALSE),"NULL")</f>
        <v>73135</v>
      </c>
      <c r="AN79" s="15">
        <f t="shared" si="30"/>
        <v>794.945652173913</v>
      </c>
      <c r="AO79" s="16">
        <f t="shared" si="31"/>
        <v>7.6365625213645996E-2</v>
      </c>
      <c r="AP79" s="15">
        <f t="shared" si="32"/>
        <v>0</v>
      </c>
      <c r="AQ79" s="15">
        <f t="shared" si="33"/>
        <v>0</v>
      </c>
    </row>
    <row r="80" spans="1:43" x14ac:dyDescent="0.25">
      <c r="A80" t="s">
        <v>117</v>
      </c>
      <c r="B80" t="str">
        <f t="shared" si="17"/>
        <v>District of Columbia</v>
      </c>
      <c r="C80" t="str">
        <f t="shared" si="18"/>
        <v>2015</v>
      </c>
      <c r="D80" s="13">
        <v>40144.008000000002</v>
      </c>
      <c r="E80" s="13">
        <v>0</v>
      </c>
      <c r="F80" s="14">
        <f t="shared" si="19"/>
        <v>0</v>
      </c>
      <c r="G80" s="15">
        <v>27518.07</v>
      </c>
      <c r="H80" s="15">
        <v>0</v>
      </c>
      <c r="I80" s="16">
        <f t="shared" si="20"/>
        <v>0</v>
      </c>
      <c r="J80" s="13">
        <v>48885.042000000001</v>
      </c>
      <c r="K80" s="13">
        <v>0</v>
      </c>
      <c r="L80" s="14">
        <f t="shared" si="21"/>
        <v>0</v>
      </c>
      <c r="M80" s="15">
        <v>72518.208000000013</v>
      </c>
      <c r="N80" s="15">
        <v>0</v>
      </c>
      <c r="O80" s="16">
        <f t="shared" si="22"/>
        <v>0</v>
      </c>
      <c r="P80" s="13">
        <v>45000.138000000006</v>
      </c>
      <c r="Q80" s="13">
        <v>0</v>
      </c>
      <c r="R80" s="14">
        <f t="shared" si="23"/>
        <v>0</v>
      </c>
      <c r="S80" s="15">
        <v>38525.297999999995</v>
      </c>
      <c r="T80" s="15">
        <v>0</v>
      </c>
      <c r="U80" s="16">
        <f t="shared" si="24"/>
        <v>0</v>
      </c>
      <c r="V80" s="13">
        <v>34316.652000000002</v>
      </c>
      <c r="W80" s="13">
        <v>0</v>
      </c>
      <c r="X80" s="14">
        <f t="shared" si="25"/>
        <v>0</v>
      </c>
      <c r="Y80" s="15">
        <v>20719.487999999998</v>
      </c>
      <c r="Z80" s="15">
        <v>0</v>
      </c>
      <c r="AA80" s="16">
        <f t="shared" si="26"/>
        <v>0</v>
      </c>
      <c r="AB80" s="13">
        <v>11007.227999999999</v>
      </c>
      <c r="AC80" s="13">
        <v>0</v>
      </c>
      <c r="AD80" s="14">
        <f t="shared" si="27"/>
        <v>0</v>
      </c>
      <c r="AE80" s="15">
        <v>10359.744000000001</v>
      </c>
      <c r="AF80">
        <v>0</v>
      </c>
      <c r="AG80" s="16">
        <f t="shared" si="28"/>
        <v>0</v>
      </c>
      <c r="AH80" s="17">
        <v>0</v>
      </c>
      <c r="AI80" s="17">
        <v>647484</v>
      </c>
      <c r="AJ80" s="18">
        <f t="shared" si="29"/>
        <v>0</v>
      </c>
      <c r="AK80" s="19">
        <f>IFERROR(VLOOKUP(A80,[1]CDC_Visits_Integrated!$A$2:$D$501,2,FALSE),"NULL")</f>
        <v>4010</v>
      </c>
      <c r="AL80" s="19">
        <f>IFERROR(VLOOKUP(A80,[1]CDC_Visits_Integrated!$A$2:$D$501,3,FALSE),"NULL")</f>
        <v>71</v>
      </c>
      <c r="AM80" s="19">
        <f>IFERROR(VLOOKUP(A80,[1]CDC_Visits_Integrated!$A$2:$D$501,4,FALSE),"NULL")</f>
        <v>63840</v>
      </c>
      <c r="AN80" s="15">
        <f t="shared" si="30"/>
        <v>899.15492957746483</v>
      </c>
      <c r="AO80" s="16">
        <f t="shared" si="31"/>
        <v>6.2813283208020057E-2</v>
      </c>
      <c r="AP80" s="15">
        <f t="shared" si="32"/>
        <v>0</v>
      </c>
      <c r="AQ80" s="15">
        <f t="shared" si="33"/>
        <v>0</v>
      </c>
    </row>
    <row r="81" spans="1:43" x14ac:dyDescent="0.25">
      <c r="A81" t="s">
        <v>118</v>
      </c>
      <c r="B81" t="str">
        <f t="shared" si="17"/>
        <v>District of Columbia</v>
      </c>
      <c r="C81" t="str">
        <f t="shared" si="18"/>
        <v>2016</v>
      </c>
      <c r="D81" s="13">
        <v>42176.576000000001</v>
      </c>
      <c r="E81" s="13">
        <v>0</v>
      </c>
      <c r="F81" s="14">
        <f t="shared" si="19"/>
        <v>0</v>
      </c>
      <c r="G81" s="15">
        <v>28666.891499999998</v>
      </c>
      <c r="H81" s="15">
        <v>0</v>
      </c>
      <c r="I81" s="16">
        <f t="shared" si="20"/>
        <v>0</v>
      </c>
      <c r="J81" s="13">
        <v>48437.161500000002</v>
      </c>
      <c r="K81" s="13">
        <v>0</v>
      </c>
      <c r="L81" s="14">
        <f t="shared" si="21"/>
        <v>0</v>
      </c>
      <c r="M81" s="15">
        <v>74797.521500000003</v>
      </c>
      <c r="N81" s="15">
        <v>0</v>
      </c>
      <c r="O81" s="16">
        <f t="shared" si="22"/>
        <v>0</v>
      </c>
      <c r="P81" s="13">
        <v>46460.1345</v>
      </c>
      <c r="Q81" s="13">
        <v>0</v>
      </c>
      <c r="R81" s="14">
        <f t="shared" si="23"/>
        <v>0</v>
      </c>
      <c r="S81" s="15">
        <v>38552.0265</v>
      </c>
      <c r="T81" s="15">
        <v>0</v>
      </c>
      <c r="U81" s="16">
        <f t="shared" si="24"/>
        <v>0</v>
      </c>
      <c r="V81" s="13">
        <v>34597.972500000003</v>
      </c>
      <c r="W81" s="13">
        <v>0</v>
      </c>
      <c r="X81" s="14">
        <f t="shared" si="25"/>
        <v>0</v>
      </c>
      <c r="Y81" s="15">
        <v>21417.7925</v>
      </c>
      <c r="Z81" s="15">
        <v>0</v>
      </c>
      <c r="AA81" s="16">
        <f t="shared" si="26"/>
        <v>0</v>
      </c>
      <c r="AB81" s="13">
        <v>10873.648499999999</v>
      </c>
      <c r="AC81" s="13">
        <v>0</v>
      </c>
      <c r="AD81" s="14">
        <f t="shared" si="27"/>
        <v>0</v>
      </c>
      <c r="AE81" s="15">
        <v>10544.144</v>
      </c>
      <c r="AF81">
        <v>0</v>
      </c>
      <c r="AG81" s="16">
        <f t="shared" si="28"/>
        <v>0</v>
      </c>
      <c r="AH81" s="17">
        <v>0</v>
      </c>
      <c r="AI81" s="17">
        <v>659009</v>
      </c>
      <c r="AJ81" s="18">
        <f t="shared" si="29"/>
        <v>0</v>
      </c>
      <c r="AK81" s="19">
        <f>IFERROR(VLOOKUP(A81,[1]CDC_Visits_Integrated!$A$2:$D$501,2,FALSE),"NULL")</f>
        <v>6953</v>
      </c>
      <c r="AL81" s="19">
        <f>IFERROR(VLOOKUP(A81,[1]CDC_Visits_Integrated!$A$2:$D$501,3,FALSE),"NULL")</f>
        <v>103</v>
      </c>
      <c r="AM81" s="19">
        <f>IFERROR(VLOOKUP(A81,[1]CDC_Visits_Integrated!$A$2:$D$501,4,FALSE),"NULL")</f>
        <v>112261</v>
      </c>
      <c r="AN81" s="15">
        <f t="shared" si="30"/>
        <v>1089.9126213592233</v>
      </c>
      <c r="AO81" s="16">
        <f t="shared" si="31"/>
        <v>6.1936024086726466E-2</v>
      </c>
      <c r="AP81" s="15">
        <f t="shared" si="32"/>
        <v>0</v>
      </c>
      <c r="AQ81" s="15">
        <f t="shared" si="33"/>
        <v>0</v>
      </c>
    </row>
    <row r="82" spans="1:43" x14ac:dyDescent="0.25">
      <c r="A82" t="s">
        <v>119</v>
      </c>
      <c r="B82" t="str">
        <f t="shared" si="17"/>
        <v>District of Columbia</v>
      </c>
      <c r="C82" t="str">
        <f t="shared" si="18"/>
        <v>2017</v>
      </c>
      <c r="D82" s="13">
        <v>43607</v>
      </c>
      <c r="E82" s="13">
        <v>0</v>
      </c>
      <c r="F82" s="14">
        <f t="shared" si="19"/>
        <v>0</v>
      </c>
      <c r="G82" s="15">
        <v>29450</v>
      </c>
      <c r="H82" s="15">
        <v>0</v>
      </c>
      <c r="I82" s="16">
        <f t="shared" si="20"/>
        <v>0</v>
      </c>
      <c r="J82" s="13">
        <v>46020.5</v>
      </c>
      <c r="K82" s="13">
        <v>0</v>
      </c>
      <c r="L82" s="14">
        <f t="shared" si="21"/>
        <v>0</v>
      </c>
      <c r="M82" s="15">
        <v>78195</v>
      </c>
      <c r="N82" s="15">
        <v>0</v>
      </c>
      <c r="O82" s="16">
        <f t="shared" si="22"/>
        <v>0</v>
      </c>
      <c r="P82" s="13">
        <v>47802</v>
      </c>
      <c r="Q82" s="13">
        <v>0</v>
      </c>
      <c r="R82" s="14">
        <f t="shared" si="23"/>
        <v>0</v>
      </c>
      <c r="S82" s="15">
        <v>38290</v>
      </c>
      <c r="T82" s="15">
        <v>0</v>
      </c>
      <c r="U82" s="16">
        <f t="shared" si="24"/>
        <v>0</v>
      </c>
      <c r="V82" s="13">
        <v>34750</v>
      </c>
      <c r="W82" s="13">
        <v>0</v>
      </c>
      <c r="X82" s="14">
        <f t="shared" si="25"/>
        <v>0</v>
      </c>
      <c r="Y82" s="15">
        <v>22791</v>
      </c>
      <c r="Z82" s="15">
        <v>0</v>
      </c>
      <c r="AA82" s="16">
        <f t="shared" si="26"/>
        <v>0</v>
      </c>
      <c r="AB82" s="13">
        <v>11529</v>
      </c>
      <c r="AC82" s="13">
        <v>0</v>
      </c>
      <c r="AD82" s="14">
        <f t="shared" si="27"/>
        <v>0</v>
      </c>
      <c r="AE82" s="15">
        <v>11129</v>
      </c>
      <c r="AF82">
        <v>0</v>
      </c>
      <c r="AG82" s="16">
        <f t="shared" si="28"/>
        <v>0</v>
      </c>
      <c r="AH82" s="17">
        <v>0</v>
      </c>
      <c r="AI82" s="17">
        <v>672391</v>
      </c>
      <c r="AJ82" s="18">
        <f t="shared" si="29"/>
        <v>0</v>
      </c>
      <c r="AK82" s="19">
        <f>IFERROR(VLOOKUP(A82,[1]CDC_Visits_Integrated!$A$2:$D$501,2,FALSE),"NULL")</f>
        <v>9137</v>
      </c>
      <c r="AL82" s="19">
        <f>IFERROR(VLOOKUP(A82,[1]CDC_Visits_Integrated!$A$2:$D$501,3,FALSE),"NULL")</f>
        <v>139</v>
      </c>
      <c r="AM82" s="19">
        <f>IFERROR(VLOOKUP(A82,[1]CDC_Visits_Integrated!$A$2:$D$501,4,FALSE),"NULL")</f>
        <v>268269</v>
      </c>
      <c r="AN82" s="15">
        <f t="shared" si="30"/>
        <v>1929.9928057553957</v>
      </c>
      <c r="AO82" s="16">
        <f t="shared" si="31"/>
        <v>3.4059097398506724E-2</v>
      </c>
      <c r="AP82" s="15">
        <f t="shared" si="32"/>
        <v>0</v>
      </c>
      <c r="AQ82" s="15">
        <f t="shared" si="33"/>
        <v>0</v>
      </c>
    </row>
    <row r="83" spans="1:43" x14ac:dyDescent="0.25">
      <c r="A83" t="s">
        <v>120</v>
      </c>
      <c r="B83" t="str">
        <f t="shared" si="17"/>
        <v>Florida</v>
      </c>
      <c r="C83" t="str">
        <f t="shared" si="18"/>
        <v>2009</v>
      </c>
      <c r="D83" s="13">
        <v>1145650.9979999999</v>
      </c>
      <c r="E83" s="13">
        <v>0</v>
      </c>
      <c r="F83" s="14">
        <f t="shared" si="19"/>
        <v>0</v>
      </c>
      <c r="G83" s="15">
        <v>1100263.0465000002</v>
      </c>
      <c r="H83" s="15">
        <v>0</v>
      </c>
      <c r="I83" s="16">
        <f t="shared" si="20"/>
        <v>0</v>
      </c>
      <c r="J83" s="13">
        <v>1173811.858</v>
      </c>
      <c r="K83" s="13">
        <v>0</v>
      </c>
      <c r="L83" s="14">
        <f t="shared" si="21"/>
        <v>0</v>
      </c>
      <c r="M83" s="15">
        <v>1145094.1275000004</v>
      </c>
      <c r="N83" s="15">
        <v>20</v>
      </c>
      <c r="O83" s="16">
        <f t="shared" si="22"/>
        <v>1.7465813088802162E-5</v>
      </c>
      <c r="P83" s="13">
        <v>1259145.2755</v>
      </c>
      <c r="Q83" s="13">
        <v>22</v>
      </c>
      <c r="R83" s="14">
        <f t="shared" si="23"/>
        <v>1.747216975520471E-5</v>
      </c>
      <c r="S83" s="15">
        <v>1280161.9934999999</v>
      </c>
      <c r="T83" s="15">
        <v>150</v>
      </c>
      <c r="U83" s="16">
        <f t="shared" si="24"/>
        <v>1.1717267092885305E-4</v>
      </c>
      <c r="V83" s="13">
        <v>1046073.9555000002</v>
      </c>
      <c r="W83" s="13">
        <v>201</v>
      </c>
      <c r="X83" s="14">
        <f t="shared" si="25"/>
        <v>1.9214702645371421E-4</v>
      </c>
      <c r="Y83" s="15">
        <v>739489.28600000008</v>
      </c>
      <c r="Z83" s="15">
        <v>284</v>
      </c>
      <c r="AA83" s="16">
        <f t="shared" si="26"/>
        <v>3.8404883664534925E-4</v>
      </c>
      <c r="AB83" s="13">
        <v>582530.46649999998</v>
      </c>
      <c r="AC83" s="13">
        <v>604</v>
      </c>
      <c r="AD83" s="14">
        <f t="shared" si="27"/>
        <v>1.036855640579616E-3</v>
      </c>
      <c r="AE83" s="15">
        <v>427425.42700000003</v>
      </c>
      <c r="AF83">
        <v>973</v>
      </c>
      <c r="AG83" s="16">
        <f t="shared" si="28"/>
        <v>2.2764204900706572E-3</v>
      </c>
      <c r="AH83" s="17">
        <v>1861</v>
      </c>
      <c r="AI83" s="17">
        <v>18222420</v>
      </c>
      <c r="AJ83" s="18">
        <f t="shared" si="29"/>
        <v>1.0637658280506297E-3</v>
      </c>
      <c r="AK83" s="19" t="str">
        <f>IFERROR(VLOOKUP(A83,[1]CDC_Visits_Integrated!$A$2:$D$501,2,FALSE),"NULL")</f>
        <v>NULL</v>
      </c>
      <c r="AL83" s="19" t="str">
        <f>IFERROR(VLOOKUP(A83,[1]CDC_Visits_Integrated!$A$2:$D$501,3,FALSE),"NULL")</f>
        <v>NULL</v>
      </c>
      <c r="AM83" s="19" t="str">
        <f>IFERROR(VLOOKUP(A83,[1]CDC_Visits_Integrated!$A$2:$D$501,4,FALSE),"NULL")</f>
        <v>NULL</v>
      </c>
      <c r="AN83" s="15" t="str">
        <f t="shared" si="30"/>
        <v>NULL</v>
      </c>
      <c r="AO83" s="16" t="str">
        <f t="shared" si="31"/>
        <v>NULL</v>
      </c>
      <c r="AP83" s="15">
        <f t="shared" si="32"/>
        <v>393</v>
      </c>
      <c r="AQ83" s="15">
        <f t="shared" si="33"/>
        <v>2254</v>
      </c>
    </row>
    <row r="84" spans="1:43" x14ac:dyDescent="0.25">
      <c r="A84" t="s">
        <v>121</v>
      </c>
      <c r="B84" t="str">
        <f t="shared" si="17"/>
        <v>Florida</v>
      </c>
      <c r="C84" t="str">
        <f t="shared" si="18"/>
        <v>2010</v>
      </c>
      <c r="D84" s="13">
        <v>1080836.835</v>
      </c>
      <c r="E84" s="13">
        <v>0</v>
      </c>
      <c r="F84" s="14">
        <f t="shared" si="19"/>
        <v>0</v>
      </c>
      <c r="G84" s="15">
        <v>1101038.2435000001</v>
      </c>
      <c r="H84" s="15">
        <v>0</v>
      </c>
      <c r="I84" s="16">
        <f t="shared" si="20"/>
        <v>0</v>
      </c>
      <c r="J84" s="13">
        <v>1219607.9649999999</v>
      </c>
      <c r="K84" s="13">
        <v>0</v>
      </c>
      <c r="L84" s="14">
        <f t="shared" si="21"/>
        <v>0</v>
      </c>
      <c r="M84" s="15">
        <v>1123663.5869999998</v>
      </c>
      <c r="N84" s="15">
        <v>0</v>
      </c>
      <c r="O84" s="16">
        <f t="shared" si="22"/>
        <v>0</v>
      </c>
      <c r="P84" s="13">
        <v>1252691.8269999998</v>
      </c>
      <c r="Q84" s="13">
        <v>0</v>
      </c>
      <c r="R84" s="14">
        <f t="shared" si="23"/>
        <v>0</v>
      </c>
      <c r="S84" s="15">
        <v>1332403.5565000002</v>
      </c>
      <c r="T84" s="15">
        <v>60</v>
      </c>
      <c r="U84" s="16">
        <f t="shared" si="24"/>
        <v>4.503140186567041E-5</v>
      </c>
      <c r="V84" s="13">
        <v>1111414.3485000003</v>
      </c>
      <c r="W84" s="13">
        <v>140</v>
      </c>
      <c r="X84" s="14">
        <f t="shared" si="25"/>
        <v>1.2596562226225384E-4</v>
      </c>
      <c r="Y84" s="15">
        <v>816690.51</v>
      </c>
      <c r="Z84" s="15">
        <v>294</v>
      </c>
      <c r="AA84" s="16">
        <f t="shared" si="26"/>
        <v>3.5998948977624339E-4</v>
      </c>
      <c r="AB84" s="13">
        <v>543268.16500000015</v>
      </c>
      <c r="AC84" s="13">
        <v>648</v>
      </c>
      <c r="AD84" s="14">
        <f t="shared" si="27"/>
        <v>1.1927811010240216E-3</v>
      </c>
      <c r="AE84" s="15">
        <v>412305.614</v>
      </c>
      <c r="AF84">
        <v>962</v>
      </c>
      <c r="AG84" s="16">
        <f t="shared" si="28"/>
        <v>2.3332207162233788E-3</v>
      </c>
      <c r="AH84" s="17">
        <v>1904</v>
      </c>
      <c r="AI84" s="17">
        <v>18500150</v>
      </c>
      <c r="AJ84" s="18">
        <f t="shared" si="29"/>
        <v>1.0743318656351935E-3</v>
      </c>
      <c r="AK84" s="19" t="str">
        <f>IFERROR(VLOOKUP(A84,[1]CDC_Visits_Integrated!$A$2:$D$501,2,FALSE),"NULL")</f>
        <v>NULL</v>
      </c>
      <c r="AL84" s="19" t="str">
        <f>IFERROR(VLOOKUP(A84,[1]CDC_Visits_Integrated!$A$2:$D$501,3,FALSE),"NULL")</f>
        <v>NULL</v>
      </c>
      <c r="AM84" s="19" t="str">
        <f>IFERROR(VLOOKUP(A84,[1]CDC_Visits_Integrated!$A$2:$D$501,4,FALSE),"NULL")</f>
        <v>NULL</v>
      </c>
      <c r="AN84" s="15" t="str">
        <f t="shared" si="30"/>
        <v>NULL</v>
      </c>
      <c r="AO84" s="16" t="str">
        <f t="shared" si="31"/>
        <v>NULL</v>
      </c>
      <c r="AP84" s="15">
        <f t="shared" si="32"/>
        <v>200</v>
      </c>
      <c r="AQ84" s="15">
        <f t="shared" si="33"/>
        <v>2104</v>
      </c>
    </row>
    <row r="85" spans="1:43" x14ac:dyDescent="0.25">
      <c r="A85" t="s">
        <v>122</v>
      </c>
      <c r="B85" t="str">
        <f t="shared" si="17"/>
        <v>Florida</v>
      </c>
      <c r="C85" t="str">
        <f t="shared" si="18"/>
        <v>2011</v>
      </c>
      <c r="D85" s="13">
        <v>1073654.807</v>
      </c>
      <c r="E85" s="13">
        <v>0</v>
      </c>
      <c r="F85" s="14">
        <f t="shared" si="19"/>
        <v>0</v>
      </c>
      <c r="G85" s="15">
        <v>1096410.3305000002</v>
      </c>
      <c r="H85" s="15">
        <v>0</v>
      </c>
      <c r="I85" s="16">
        <f t="shared" si="20"/>
        <v>0</v>
      </c>
      <c r="J85" s="13">
        <v>1222829.6530000004</v>
      </c>
      <c r="K85" s="13">
        <v>0</v>
      </c>
      <c r="L85" s="14">
        <f t="shared" si="21"/>
        <v>0</v>
      </c>
      <c r="M85" s="15">
        <v>1132072.8619999997</v>
      </c>
      <c r="N85" s="15">
        <v>0</v>
      </c>
      <c r="O85" s="16">
        <f t="shared" si="22"/>
        <v>0</v>
      </c>
      <c r="P85" s="13">
        <v>1230017.7340000002</v>
      </c>
      <c r="Q85" s="13">
        <v>10</v>
      </c>
      <c r="R85" s="14">
        <f t="shared" si="23"/>
        <v>8.1299640839162062E-6</v>
      </c>
      <c r="S85" s="15">
        <v>1343164.6905</v>
      </c>
      <c r="T85" s="15">
        <v>74</v>
      </c>
      <c r="U85" s="16">
        <f t="shared" si="24"/>
        <v>5.5093765137954239E-5</v>
      </c>
      <c r="V85" s="13">
        <v>1138028.1605</v>
      </c>
      <c r="W85" s="13">
        <v>193</v>
      </c>
      <c r="X85" s="14">
        <f t="shared" si="25"/>
        <v>1.6959158542720438E-4</v>
      </c>
      <c r="Y85" s="15">
        <v>836769.29750000022</v>
      </c>
      <c r="Z85" s="15">
        <v>327</v>
      </c>
      <c r="AA85" s="16">
        <f t="shared" si="26"/>
        <v>3.9078871676694125E-4</v>
      </c>
      <c r="AB85" s="13">
        <v>545354.96799999999</v>
      </c>
      <c r="AC85" s="13">
        <v>629</v>
      </c>
      <c r="AD85" s="14">
        <f t="shared" si="27"/>
        <v>1.1533772256751497E-3</v>
      </c>
      <c r="AE85" s="15">
        <v>429136.14400000009</v>
      </c>
      <c r="AF85">
        <v>1078</v>
      </c>
      <c r="AG85" s="16">
        <f t="shared" si="28"/>
        <v>2.5120233172435825E-3</v>
      </c>
      <c r="AH85" s="17">
        <v>2034</v>
      </c>
      <c r="AI85" s="17">
        <v>18587927</v>
      </c>
      <c r="AJ85" s="18">
        <f t="shared" si="29"/>
        <v>1.1229749125701296E-3</v>
      </c>
      <c r="AK85" s="19" t="str">
        <f>IFERROR(VLOOKUP(A85,[1]CDC_Visits_Integrated!$A$2:$D$501,2,FALSE),"NULL")</f>
        <v>NULL</v>
      </c>
      <c r="AL85" s="19" t="str">
        <f>IFERROR(VLOOKUP(A85,[1]CDC_Visits_Integrated!$A$2:$D$501,3,FALSE),"NULL")</f>
        <v>NULL</v>
      </c>
      <c r="AM85" s="19" t="str">
        <f>IFERROR(VLOOKUP(A85,[1]CDC_Visits_Integrated!$A$2:$D$501,4,FALSE),"NULL")</f>
        <v>NULL</v>
      </c>
      <c r="AN85" s="15" t="str">
        <f t="shared" si="30"/>
        <v>NULL</v>
      </c>
      <c r="AO85" s="16" t="str">
        <f t="shared" si="31"/>
        <v>NULL</v>
      </c>
      <c r="AP85" s="15">
        <f t="shared" si="32"/>
        <v>277</v>
      </c>
      <c r="AQ85" s="15">
        <f t="shared" si="33"/>
        <v>2311</v>
      </c>
    </row>
    <row r="86" spans="1:43" x14ac:dyDescent="0.25">
      <c r="A86" t="s">
        <v>123</v>
      </c>
      <c r="B86" t="str">
        <f t="shared" si="17"/>
        <v>Florida</v>
      </c>
      <c r="C86" t="str">
        <f t="shared" si="18"/>
        <v>2012</v>
      </c>
      <c r="D86" s="13">
        <v>1058097.4350000003</v>
      </c>
      <c r="E86" s="13">
        <v>0</v>
      </c>
      <c r="F86" s="14">
        <f t="shared" si="19"/>
        <v>0</v>
      </c>
      <c r="G86" s="15">
        <v>1087469.4450000001</v>
      </c>
      <c r="H86" s="15">
        <v>0</v>
      </c>
      <c r="I86" s="16">
        <f t="shared" si="20"/>
        <v>0</v>
      </c>
      <c r="J86" s="13">
        <v>1218664.2285000002</v>
      </c>
      <c r="K86" s="13">
        <v>0</v>
      </c>
      <c r="L86" s="14">
        <f t="shared" si="21"/>
        <v>0</v>
      </c>
      <c r="M86" s="15">
        <v>1138158.7745000003</v>
      </c>
      <c r="N86" s="15">
        <v>0</v>
      </c>
      <c r="O86" s="16">
        <f t="shared" si="22"/>
        <v>0</v>
      </c>
      <c r="P86" s="13">
        <v>1202006.5194999999</v>
      </c>
      <c r="Q86" s="13">
        <v>0</v>
      </c>
      <c r="R86" s="14">
        <f t="shared" si="23"/>
        <v>0</v>
      </c>
      <c r="S86" s="15">
        <v>1344031.966</v>
      </c>
      <c r="T86" s="15">
        <v>25</v>
      </c>
      <c r="U86" s="16">
        <f t="shared" si="24"/>
        <v>1.8600748071791024E-5</v>
      </c>
      <c r="V86" s="13">
        <v>1158756.9175</v>
      </c>
      <c r="W86" s="13">
        <v>186</v>
      </c>
      <c r="X86" s="14">
        <f t="shared" si="25"/>
        <v>1.6051684110010933E-4</v>
      </c>
      <c r="Y86" s="15">
        <v>862480.49199999997</v>
      </c>
      <c r="Z86" s="15">
        <v>324</v>
      </c>
      <c r="AA86" s="16">
        <f t="shared" si="26"/>
        <v>3.756606705952023E-4</v>
      </c>
      <c r="AB86" s="13">
        <v>545557.11050000007</v>
      </c>
      <c r="AC86" s="13">
        <v>606</v>
      </c>
      <c r="AD86" s="14">
        <f t="shared" si="27"/>
        <v>1.1107911313713872E-3</v>
      </c>
      <c r="AE86" s="15">
        <v>443784.38100000005</v>
      </c>
      <c r="AF86">
        <v>1055</v>
      </c>
      <c r="AG86" s="16">
        <f t="shared" si="28"/>
        <v>2.3772806010493638E-3</v>
      </c>
      <c r="AH86" s="17">
        <v>1985</v>
      </c>
      <c r="AI86" s="17">
        <v>18613958</v>
      </c>
      <c r="AJ86" s="18">
        <f t="shared" si="29"/>
        <v>1.0719172888574793E-3</v>
      </c>
      <c r="AK86" s="19" t="str">
        <f>IFERROR(VLOOKUP(A86,[1]CDC_Visits_Integrated!$A$2:$D$501,2,FALSE),"NULL")</f>
        <v>NULL</v>
      </c>
      <c r="AL86" s="19" t="str">
        <f>IFERROR(VLOOKUP(A86,[1]CDC_Visits_Integrated!$A$2:$D$501,3,FALSE),"NULL")</f>
        <v>NULL</v>
      </c>
      <c r="AM86" s="19" t="str">
        <f>IFERROR(VLOOKUP(A86,[1]CDC_Visits_Integrated!$A$2:$D$501,4,FALSE),"NULL")</f>
        <v>NULL</v>
      </c>
      <c r="AN86" s="15" t="str">
        <f t="shared" si="30"/>
        <v>NULL</v>
      </c>
      <c r="AO86" s="16" t="str">
        <f t="shared" si="31"/>
        <v>NULL</v>
      </c>
      <c r="AP86" s="15">
        <f t="shared" si="32"/>
        <v>211</v>
      </c>
      <c r="AQ86" s="15">
        <f t="shared" si="33"/>
        <v>2196</v>
      </c>
    </row>
    <row r="87" spans="1:43" x14ac:dyDescent="0.25">
      <c r="A87" t="s">
        <v>124</v>
      </c>
      <c r="B87" t="str">
        <f t="shared" si="17"/>
        <v>Florida</v>
      </c>
      <c r="C87" t="str">
        <f t="shared" si="18"/>
        <v>2013</v>
      </c>
      <c r="D87" s="13">
        <v>1057005.1019999993</v>
      </c>
      <c r="E87" s="13">
        <v>0</v>
      </c>
      <c r="F87" s="14">
        <f t="shared" si="19"/>
        <v>0</v>
      </c>
      <c r="G87" s="15">
        <v>1089561.1475</v>
      </c>
      <c r="H87" s="15">
        <v>0</v>
      </c>
      <c r="I87" s="16">
        <f t="shared" si="20"/>
        <v>0</v>
      </c>
      <c r="J87" s="13">
        <v>1218214.5105000003</v>
      </c>
      <c r="K87" s="13">
        <v>0</v>
      </c>
      <c r="L87" s="14">
        <f t="shared" si="21"/>
        <v>0</v>
      </c>
      <c r="M87" s="15">
        <v>1154375.0414999998</v>
      </c>
      <c r="N87" s="15">
        <v>0</v>
      </c>
      <c r="O87" s="16">
        <f t="shared" si="22"/>
        <v>0</v>
      </c>
      <c r="P87" s="13">
        <v>1188433.807</v>
      </c>
      <c r="Q87" s="13">
        <v>13</v>
      </c>
      <c r="R87" s="14">
        <f t="shared" si="23"/>
        <v>1.0938766571119598E-5</v>
      </c>
      <c r="S87" s="15">
        <v>1343956.9405</v>
      </c>
      <c r="T87" s="15">
        <v>115</v>
      </c>
      <c r="U87" s="16">
        <f t="shared" si="24"/>
        <v>8.556821765228273E-5</v>
      </c>
      <c r="V87" s="13">
        <v>1177767.1319999998</v>
      </c>
      <c r="W87" s="13">
        <v>278</v>
      </c>
      <c r="X87" s="14">
        <f t="shared" si="25"/>
        <v>2.3603986938226093E-4</v>
      </c>
      <c r="Y87" s="15">
        <v>884815.63950000016</v>
      </c>
      <c r="Z87" s="15">
        <v>374</v>
      </c>
      <c r="AA87" s="16">
        <f t="shared" si="26"/>
        <v>4.2268692290672373E-4</v>
      </c>
      <c r="AB87" s="13">
        <v>543946.09050000005</v>
      </c>
      <c r="AC87" s="13">
        <v>609</v>
      </c>
      <c r="AD87" s="14">
        <f t="shared" si="27"/>
        <v>1.1195962442531791E-3</v>
      </c>
      <c r="AE87" s="15">
        <v>456121.97899999993</v>
      </c>
      <c r="AF87">
        <v>1153</v>
      </c>
      <c r="AG87" s="16">
        <f t="shared" si="28"/>
        <v>2.5278325822575636E-3</v>
      </c>
      <c r="AH87" s="17">
        <v>2136</v>
      </c>
      <c r="AI87" s="17">
        <v>18717080</v>
      </c>
      <c r="AJ87" s="18">
        <f t="shared" si="29"/>
        <v>1.1332264106273305E-3</v>
      </c>
      <c r="AK87" s="19" t="str">
        <f>IFERROR(VLOOKUP(A87,[1]CDC_Visits_Integrated!$A$2:$D$501,2,FALSE),"NULL")</f>
        <v>NULL</v>
      </c>
      <c r="AL87" s="19" t="str">
        <f>IFERROR(VLOOKUP(A87,[1]CDC_Visits_Integrated!$A$2:$D$501,3,FALSE),"NULL")</f>
        <v>NULL</v>
      </c>
      <c r="AM87" s="19" t="str">
        <f>IFERROR(VLOOKUP(A87,[1]CDC_Visits_Integrated!$A$2:$D$501,4,FALSE),"NULL")</f>
        <v>NULL</v>
      </c>
      <c r="AN87" s="15" t="str">
        <f t="shared" si="30"/>
        <v>NULL</v>
      </c>
      <c r="AO87" s="16" t="str">
        <f t="shared" si="31"/>
        <v>NULL</v>
      </c>
      <c r="AP87" s="15">
        <f t="shared" si="32"/>
        <v>406</v>
      </c>
      <c r="AQ87" s="15">
        <f t="shared" si="33"/>
        <v>2542</v>
      </c>
    </row>
    <row r="88" spans="1:43" x14ac:dyDescent="0.25">
      <c r="A88" t="s">
        <v>125</v>
      </c>
      <c r="B88" t="str">
        <f t="shared" si="17"/>
        <v>Florida</v>
      </c>
      <c r="C88" t="str">
        <f t="shared" si="18"/>
        <v>2014</v>
      </c>
      <c r="D88" s="13">
        <v>1065821.46</v>
      </c>
      <c r="E88" s="13">
        <v>0</v>
      </c>
      <c r="F88" s="14">
        <f t="shared" si="19"/>
        <v>0</v>
      </c>
      <c r="G88" s="15">
        <v>1105634.0779999997</v>
      </c>
      <c r="H88" s="15">
        <v>0</v>
      </c>
      <c r="I88" s="16">
        <f t="shared" si="20"/>
        <v>0</v>
      </c>
      <c r="J88" s="13">
        <v>1231340.8130000001</v>
      </c>
      <c r="K88" s="13">
        <v>0</v>
      </c>
      <c r="L88" s="14">
        <f t="shared" si="21"/>
        <v>0</v>
      </c>
      <c r="M88" s="15">
        <v>1192116.1719999998</v>
      </c>
      <c r="N88" s="15">
        <v>13</v>
      </c>
      <c r="O88" s="16">
        <f t="shared" si="22"/>
        <v>1.0904977472279441E-5</v>
      </c>
      <c r="P88" s="13">
        <v>1196294.8424999998</v>
      </c>
      <c r="Q88" s="13">
        <v>22</v>
      </c>
      <c r="R88" s="14">
        <f t="shared" si="23"/>
        <v>1.8390115227801799E-5</v>
      </c>
      <c r="S88" s="15">
        <v>1359347.1495000001</v>
      </c>
      <c r="T88" s="15">
        <v>139</v>
      </c>
      <c r="U88" s="16">
        <f t="shared" si="24"/>
        <v>1.0225496853480546E-4</v>
      </c>
      <c r="V88" s="13">
        <v>1219764.5129999998</v>
      </c>
      <c r="W88" s="13">
        <v>277</v>
      </c>
      <c r="X88" s="14">
        <f t="shared" si="25"/>
        <v>2.2709301430545885E-4</v>
      </c>
      <c r="Y88" s="15">
        <v>933363.77</v>
      </c>
      <c r="Z88" s="15">
        <v>388</v>
      </c>
      <c r="AA88" s="16">
        <f t="shared" si="26"/>
        <v>4.1570072941657035E-4</v>
      </c>
      <c r="AB88" s="13">
        <v>560928.0064999999</v>
      </c>
      <c r="AC88" s="13">
        <v>671</v>
      </c>
      <c r="AD88" s="14">
        <f t="shared" si="27"/>
        <v>1.1962319446069593E-3</v>
      </c>
      <c r="AE88" s="15">
        <v>476025.81299999985</v>
      </c>
      <c r="AF88">
        <v>1084</v>
      </c>
      <c r="AG88" s="16">
        <f t="shared" si="28"/>
        <v>2.2771874347914832E-3</v>
      </c>
      <c r="AH88" s="17">
        <v>2143</v>
      </c>
      <c r="AI88" s="17">
        <v>19138571</v>
      </c>
      <c r="AJ88" s="18">
        <f t="shared" si="29"/>
        <v>1.0876419169276266E-3</v>
      </c>
      <c r="AK88" s="19" t="str">
        <f>IFERROR(VLOOKUP(A88,[1]CDC_Visits_Integrated!$A$2:$D$501,2,FALSE),"NULL")</f>
        <v>NULL</v>
      </c>
      <c r="AL88" s="19" t="str">
        <f>IFERROR(VLOOKUP(A88,[1]CDC_Visits_Integrated!$A$2:$D$501,3,FALSE),"NULL")</f>
        <v>NULL</v>
      </c>
      <c r="AM88" s="19" t="str">
        <f>IFERROR(VLOOKUP(A88,[1]CDC_Visits_Integrated!$A$2:$D$501,4,FALSE),"NULL")</f>
        <v>NULL</v>
      </c>
      <c r="AN88" s="15" t="str">
        <f t="shared" si="30"/>
        <v>NULL</v>
      </c>
      <c r="AO88" s="16" t="str">
        <f t="shared" si="31"/>
        <v>NULL</v>
      </c>
      <c r="AP88" s="15">
        <f t="shared" si="32"/>
        <v>451</v>
      </c>
      <c r="AQ88" s="15">
        <f t="shared" si="33"/>
        <v>2594</v>
      </c>
    </row>
    <row r="89" spans="1:43" x14ac:dyDescent="0.25">
      <c r="A89" t="s">
        <v>126</v>
      </c>
      <c r="B89" t="str">
        <f t="shared" si="17"/>
        <v>Florida</v>
      </c>
      <c r="C89" t="str">
        <f t="shared" si="18"/>
        <v>2015</v>
      </c>
      <c r="D89" s="13">
        <v>1059585.5889999999</v>
      </c>
      <c r="E89" s="13">
        <v>0</v>
      </c>
      <c r="F89" s="14">
        <f t="shared" si="19"/>
        <v>0</v>
      </c>
      <c r="G89" s="15">
        <v>1099360.8255000003</v>
      </c>
      <c r="H89" s="15">
        <v>0</v>
      </c>
      <c r="I89" s="16">
        <f t="shared" si="20"/>
        <v>0</v>
      </c>
      <c r="J89" s="13">
        <v>1218545.3344999999</v>
      </c>
      <c r="K89" s="13">
        <v>0</v>
      </c>
      <c r="L89" s="14">
        <f t="shared" si="21"/>
        <v>0</v>
      </c>
      <c r="M89" s="15">
        <v>1207917.1944999998</v>
      </c>
      <c r="N89" s="15">
        <v>0</v>
      </c>
      <c r="O89" s="16">
        <f t="shared" si="22"/>
        <v>0</v>
      </c>
      <c r="P89" s="13">
        <v>1188878.6305</v>
      </c>
      <c r="Q89" s="13">
        <v>0</v>
      </c>
      <c r="R89" s="14">
        <f t="shared" si="23"/>
        <v>0</v>
      </c>
      <c r="S89" s="15">
        <v>1348445.0084999995</v>
      </c>
      <c r="T89" s="15">
        <v>56</v>
      </c>
      <c r="U89" s="16">
        <f t="shared" si="24"/>
        <v>4.1529316840509492E-5</v>
      </c>
      <c r="V89" s="13">
        <v>1242641.2179999999</v>
      </c>
      <c r="W89" s="13">
        <v>224</v>
      </c>
      <c r="X89" s="14">
        <f t="shared" si="25"/>
        <v>1.8026120231270167E-4</v>
      </c>
      <c r="Y89" s="15">
        <v>976280.5079999998</v>
      </c>
      <c r="Z89" s="15">
        <v>441</v>
      </c>
      <c r="AA89" s="16">
        <f t="shared" si="26"/>
        <v>4.5171443697409155E-4</v>
      </c>
      <c r="AB89" s="13">
        <v>576170.11950000003</v>
      </c>
      <c r="AC89" s="13">
        <v>733</v>
      </c>
      <c r="AD89" s="14">
        <f t="shared" si="27"/>
        <v>1.2721937066713853E-3</v>
      </c>
      <c r="AE89" s="15">
        <v>492651.68300000002</v>
      </c>
      <c r="AF89">
        <v>1097</v>
      </c>
      <c r="AG89" s="16">
        <f t="shared" si="28"/>
        <v>2.2267253677483124E-3</v>
      </c>
      <c r="AH89" s="17">
        <v>2271</v>
      </c>
      <c r="AI89" s="17">
        <v>19266113</v>
      </c>
      <c r="AJ89" s="18">
        <f t="shared" si="29"/>
        <v>1.1104578916860013E-3</v>
      </c>
      <c r="AK89" s="19" t="str">
        <f>IFERROR(VLOOKUP(A89,[1]CDC_Visits_Integrated!$A$2:$D$501,2,FALSE),"NULL")</f>
        <v>NULL</v>
      </c>
      <c r="AL89" s="19" t="str">
        <f>IFERROR(VLOOKUP(A89,[1]CDC_Visits_Integrated!$A$2:$D$501,3,FALSE),"NULL")</f>
        <v>NULL</v>
      </c>
      <c r="AM89" s="19" t="str">
        <f>IFERROR(VLOOKUP(A89,[1]CDC_Visits_Integrated!$A$2:$D$501,4,FALSE),"NULL")</f>
        <v>NULL</v>
      </c>
      <c r="AN89" s="15" t="str">
        <f t="shared" si="30"/>
        <v>NULL</v>
      </c>
      <c r="AO89" s="16" t="str">
        <f t="shared" si="31"/>
        <v>NULL</v>
      </c>
      <c r="AP89" s="15">
        <f t="shared" si="32"/>
        <v>280</v>
      </c>
      <c r="AQ89" s="15">
        <f t="shared" si="33"/>
        <v>2551</v>
      </c>
    </row>
    <row r="90" spans="1:43" x14ac:dyDescent="0.25">
      <c r="A90" t="s">
        <v>127</v>
      </c>
      <c r="B90" t="str">
        <f t="shared" si="17"/>
        <v>Florida</v>
      </c>
      <c r="C90" t="str">
        <f t="shared" si="18"/>
        <v>2016</v>
      </c>
      <c r="D90" s="13">
        <v>1089713.2459999998</v>
      </c>
      <c r="E90" s="13">
        <v>0</v>
      </c>
      <c r="F90" s="14">
        <f t="shared" si="19"/>
        <v>0</v>
      </c>
      <c r="G90" s="15">
        <v>1127289.0495000002</v>
      </c>
      <c r="H90" s="15">
        <v>0</v>
      </c>
      <c r="I90" s="16">
        <f t="shared" si="20"/>
        <v>0</v>
      </c>
      <c r="J90" s="13">
        <v>1237696.8759999999</v>
      </c>
      <c r="K90" s="13">
        <v>0</v>
      </c>
      <c r="L90" s="14">
        <f t="shared" si="21"/>
        <v>0</v>
      </c>
      <c r="M90" s="15">
        <v>1260379.2129999998</v>
      </c>
      <c r="N90" s="15">
        <v>0</v>
      </c>
      <c r="O90" s="16">
        <f t="shared" si="22"/>
        <v>0</v>
      </c>
      <c r="P90" s="13">
        <v>1212089.0074999998</v>
      </c>
      <c r="Q90" s="13">
        <v>30</v>
      </c>
      <c r="R90" s="14">
        <f t="shared" si="23"/>
        <v>2.4750657595580913E-5</v>
      </c>
      <c r="S90" s="15">
        <v>1368529.1135</v>
      </c>
      <c r="T90" s="15">
        <v>108</v>
      </c>
      <c r="U90" s="16">
        <f t="shared" si="24"/>
        <v>7.8916845052562338E-5</v>
      </c>
      <c r="V90" s="13">
        <v>1286663.08</v>
      </c>
      <c r="W90" s="13">
        <v>274</v>
      </c>
      <c r="X90" s="14">
        <f t="shared" si="25"/>
        <v>2.1295396149860769E-4</v>
      </c>
      <c r="Y90" s="15">
        <v>1038470.8565</v>
      </c>
      <c r="Z90" s="15">
        <v>471</v>
      </c>
      <c r="AA90" s="16">
        <f t="shared" si="26"/>
        <v>4.5355148587166924E-4</v>
      </c>
      <c r="AB90" s="13">
        <v>596970.16650000017</v>
      </c>
      <c r="AC90" s="13">
        <v>701</v>
      </c>
      <c r="AD90" s="14">
        <f t="shared" si="27"/>
        <v>1.1742630358061617E-3</v>
      </c>
      <c r="AE90" s="15">
        <v>514060.26300000004</v>
      </c>
      <c r="AF90">
        <v>1088</v>
      </c>
      <c r="AG90" s="16">
        <f t="shared" si="28"/>
        <v>2.1164833742459491E-3</v>
      </c>
      <c r="AH90" s="17">
        <v>2260</v>
      </c>
      <c r="AI90" s="17">
        <v>19861484</v>
      </c>
      <c r="AJ90" s="18">
        <f t="shared" si="29"/>
        <v>1.051406674990005E-3</v>
      </c>
      <c r="AK90" s="19" t="str">
        <f>IFERROR(VLOOKUP(A90,[1]CDC_Visits_Integrated!$A$2:$D$501,2,FALSE),"NULL")</f>
        <v>NULL</v>
      </c>
      <c r="AL90" s="19" t="str">
        <f>IFERROR(VLOOKUP(A90,[1]CDC_Visits_Integrated!$A$2:$D$501,3,FALSE),"NULL")</f>
        <v>NULL</v>
      </c>
      <c r="AM90" s="19" t="str">
        <f>IFERROR(VLOOKUP(A90,[1]CDC_Visits_Integrated!$A$2:$D$501,4,FALSE),"NULL")</f>
        <v>NULL</v>
      </c>
      <c r="AN90" s="15" t="str">
        <f t="shared" si="30"/>
        <v>NULL</v>
      </c>
      <c r="AO90" s="16" t="str">
        <f t="shared" si="31"/>
        <v>NULL</v>
      </c>
      <c r="AP90" s="15">
        <f t="shared" si="32"/>
        <v>412</v>
      </c>
      <c r="AQ90" s="15">
        <f t="shared" si="33"/>
        <v>2672</v>
      </c>
    </row>
    <row r="91" spans="1:43" x14ac:dyDescent="0.25">
      <c r="A91" t="s">
        <v>128</v>
      </c>
      <c r="B91" t="str">
        <f t="shared" si="17"/>
        <v>Florida</v>
      </c>
      <c r="C91" t="str">
        <f t="shared" si="18"/>
        <v>2017</v>
      </c>
      <c r="D91" s="13">
        <v>1099797</v>
      </c>
      <c r="E91" s="13">
        <v>0</v>
      </c>
      <c r="F91" s="14">
        <f t="shared" si="19"/>
        <v>0</v>
      </c>
      <c r="G91" s="15">
        <v>1137229</v>
      </c>
      <c r="H91" s="15">
        <v>0</v>
      </c>
      <c r="I91" s="16">
        <f t="shared" si="20"/>
        <v>0</v>
      </c>
      <c r="J91" s="13">
        <v>1238913</v>
      </c>
      <c r="K91" s="13">
        <v>0</v>
      </c>
      <c r="L91" s="14">
        <f t="shared" si="21"/>
        <v>0</v>
      </c>
      <c r="M91" s="15">
        <v>1294400.5</v>
      </c>
      <c r="N91" s="15">
        <v>0</v>
      </c>
      <c r="O91" s="16">
        <f t="shared" si="22"/>
        <v>0</v>
      </c>
      <c r="P91" s="13">
        <v>1226193</v>
      </c>
      <c r="Q91" s="13">
        <v>0</v>
      </c>
      <c r="R91" s="14">
        <f t="shared" si="23"/>
        <v>0</v>
      </c>
      <c r="S91" s="15">
        <v>1369631</v>
      </c>
      <c r="T91" s="15">
        <v>51</v>
      </c>
      <c r="U91" s="16">
        <f t="shared" si="24"/>
        <v>3.7236306713268025E-5</v>
      </c>
      <c r="V91" s="13">
        <v>1317502.5</v>
      </c>
      <c r="W91" s="13">
        <v>300</v>
      </c>
      <c r="X91" s="14">
        <f t="shared" si="25"/>
        <v>2.277035527446817E-4</v>
      </c>
      <c r="Y91" s="15">
        <v>1079558</v>
      </c>
      <c r="Z91" s="15">
        <v>516</v>
      </c>
      <c r="AA91" s="16">
        <f t="shared" si="26"/>
        <v>4.7797339281446664E-4</v>
      </c>
      <c r="AB91" s="13">
        <v>614786.5</v>
      </c>
      <c r="AC91" s="13">
        <v>744</v>
      </c>
      <c r="AD91" s="14">
        <f t="shared" si="27"/>
        <v>1.2101762156455941E-3</v>
      </c>
      <c r="AE91" s="15">
        <v>521049</v>
      </c>
      <c r="AF91">
        <v>1294</v>
      </c>
      <c r="AG91" s="16">
        <f t="shared" si="28"/>
        <v>2.4834516523397992E-3</v>
      </c>
      <c r="AH91" s="17">
        <v>2554</v>
      </c>
      <c r="AI91" s="17">
        <v>20177273</v>
      </c>
      <c r="AJ91" s="18">
        <f t="shared" si="29"/>
        <v>1.1528425988430499E-3</v>
      </c>
      <c r="AK91" s="19" t="str">
        <f>IFERROR(VLOOKUP(A91,[1]CDC_Visits_Integrated!$A$2:$D$501,2,FALSE),"NULL")</f>
        <v>NULL</v>
      </c>
      <c r="AL91" s="19" t="str">
        <f>IFERROR(VLOOKUP(A91,[1]CDC_Visits_Integrated!$A$2:$D$501,3,FALSE),"NULL")</f>
        <v>NULL</v>
      </c>
      <c r="AM91" s="19" t="str">
        <f>IFERROR(VLOOKUP(A91,[1]CDC_Visits_Integrated!$A$2:$D$501,4,FALSE),"NULL")</f>
        <v>NULL</v>
      </c>
      <c r="AN91" s="15" t="str">
        <f t="shared" si="30"/>
        <v>NULL</v>
      </c>
      <c r="AO91" s="16" t="str">
        <f t="shared" si="31"/>
        <v>NULL</v>
      </c>
      <c r="AP91" s="15">
        <f t="shared" si="32"/>
        <v>351</v>
      </c>
      <c r="AQ91" s="15">
        <f t="shared" si="33"/>
        <v>2905</v>
      </c>
    </row>
    <row r="92" spans="1:43" x14ac:dyDescent="0.25">
      <c r="A92" t="s">
        <v>129</v>
      </c>
      <c r="B92" t="str">
        <f t="shared" si="17"/>
        <v>Georgia</v>
      </c>
      <c r="C92" t="str">
        <f t="shared" si="18"/>
        <v>2009</v>
      </c>
      <c r="D92" s="13">
        <v>727810.33900000027</v>
      </c>
      <c r="E92" s="13">
        <v>0</v>
      </c>
      <c r="F92" s="14">
        <f t="shared" si="19"/>
        <v>0</v>
      </c>
      <c r="G92" s="15">
        <v>683959.48049999983</v>
      </c>
      <c r="H92" s="15">
        <v>0</v>
      </c>
      <c r="I92" s="16">
        <f t="shared" si="20"/>
        <v>0</v>
      </c>
      <c r="J92" s="13">
        <v>684863.98200000031</v>
      </c>
      <c r="K92" s="13">
        <v>0</v>
      </c>
      <c r="L92" s="14">
        <f t="shared" si="21"/>
        <v>0</v>
      </c>
      <c r="M92" s="15">
        <v>678226.8054999999</v>
      </c>
      <c r="N92" s="15">
        <v>0</v>
      </c>
      <c r="O92" s="16">
        <f t="shared" si="22"/>
        <v>0</v>
      </c>
      <c r="P92" s="13">
        <v>721220.58599999989</v>
      </c>
      <c r="Q92" s="13">
        <v>10</v>
      </c>
      <c r="R92" s="14">
        <f t="shared" si="23"/>
        <v>1.3865383481996175E-5</v>
      </c>
      <c r="S92" s="15">
        <v>663174.14950000029</v>
      </c>
      <c r="T92" s="15">
        <v>31</v>
      </c>
      <c r="U92" s="16">
        <f t="shared" si="24"/>
        <v>4.6744885975082759E-5</v>
      </c>
      <c r="V92" s="13">
        <v>479331.4310000001</v>
      </c>
      <c r="W92" s="13">
        <v>116</v>
      </c>
      <c r="X92" s="14">
        <f t="shared" si="25"/>
        <v>2.4200374208300138E-4</v>
      </c>
      <c r="Y92" s="15">
        <v>264998.80150000012</v>
      </c>
      <c r="Z92" s="15">
        <v>189</v>
      </c>
      <c r="AA92" s="16">
        <f t="shared" si="26"/>
        <v>7.1321077276645687E-4</v>
      </c>
      <c r="AB92" s="13">
        <v>152382.63700000005</v>
      </c>
      <c r="AC92" s="13">
        <v>410</v>
      </c>
      <c r="AD92" s="14">
        <f t="shared" si="27"/>
        <v>2.6905952546286481E-3</v>
      </c>
      <c r="AE92" s="15">
        <v>111636.011</v>
      </c>
      <c r="AF92">
        <v>562</v>
      </c>
      <c r="AG92" s="16">
        <f t="shared" si="28"/>
        <v>5.0342178564585218E-3</v>
      </c>
      <c r="AH92" s="17">
        <v>1161</v>
      </c>
      <c r="AI92" s="17">
        <v>9497667</v>
      </c>
      <c r="AJ92" s="18">
        <f t="shared" si="29"/>
        <v>2.1946346025018969E-3</v>
      </c>
      <c r="AK92" s="19" t="str">
        <f>IFERROR(VLOOKUP(A92,[1]CDC_Visits_Integrated!$A$2:$D$501,2,FALSE),"NULL")</f>
        <v>NULL</v>
      </c>
      <c r="AL92" s="19" t="str">
        <f>IFERROR(VLOOKUP(A92,[1]CDC_Visits_Integrated!$A$2:$D$501,3,FALSE),"NULL")</f>
        <v>NULL</v>
      </c>
      <c r="AM92" s="19" t="str">
        <f>IFERROR(VLOOKUP(A92,[1]CDC_Visits_Integrated!$A$2:$D$501,4,FALSE),"NULL")</f>
        <v>NULL</v>
      </c>
      <c r="AN92" s="15" t="str">
        <f t="shared" si="30"/>
        <v>NULL</v>
      </c>
      <c r="AO92" s="16" t="str">
        <f t="shared" si="31"/>
        <v>NULL</v>
      </c>
      <c r="AP92" s="15">
        <f t="shared" si="32"/>
        <v>157</v>
      </c>
      <c r="AQ92" s="15">
        <f t="shared" si="33"/>
        <v>1318</v>
      </c>
    </row>
    <row r="93" spans="1:43" x14ac:dyDescent="0.25">
      <c r="A93" t="s">
        <v>130</v>
      </c>
      <c r="B93" t="str">
        <f t="shared" si="17"/>
        <v>Georgia</v>
      </c>
      <c r="C93" t="str">
        <f t="shared" si="18"/>
        <v>2010</v>
      </c>
      <c r="D93" s="13">
        <v>684582.38200000057</v>
      </c>
      <c r="E93" s="13">
        <v>0</v>
      </c>
      <c r="F93" s="14">
        <f t="shared" si="19"/>
        <v>0</v>
      </c>
      <c r="G93" s="15">
        <v>673124.55050000013</v>
      </c>
      <c r="H93" s="15">
        <v>0</v>
      </c>
      <c r="I93" s="16">
        <f t="shared" si="20"/>
        <v>0</v>
      </c>
      <c r="J93" s="13">
        <v>682407.06949999998</v>
      </c>
      <c r="K93" s="13">
        <v>0</v>
      </c>
      <c r="L93" s="14">
        <f t="shared" si="21"/>
        <v>0</v>
      </c>
      <c r="M93" s="15">
        <v>656345.3330000001</v>
      </c>
      <c r="N93" s="15">
        <v>0</v>
      </c>
      <c r="O93" s="16">
        <f t="shared" si="22"/>
        <v>0</v>
      </c>
      <c r="P93" s="13">
        <v>706515.2224999998</v>
      </c>
      <c r="Q93" s="13">
        <v>0</v>
      </c>
      <c r="R93" s="14">
        <f t="shared" si="23"/>
        <v>0</v>
      </c>
      <c r="S93" s="15">
        <v>667703.17099999974</v>
      </c>
      <c r="T93" s="15">
        <v>22</v>
      </c>
      <c r="U93" s="16">
        <f t="shared" si="24"/>
        <v>3.2948772681506421E-5</v>
      </c>
      <c r="V93" s="13">
        <v>496238.54550000012</v>
      </c>
      <c r="W93" s="13">
        <v>91</v>
      </c>
      <c r="X93" s="14">
        <f t="shared" si="25"/>
        <v>1.8337954764942777E-4</v>
      </c>
      <c r="Y93" s="15">
        <v>278130.85250000004</v>
      </c>
      <c r="Z93" s="15">
        <v>223</v>
      </c>
      <c r="AA93" s="16">
        <f t="shared" si="26"/>
        <v>8.0178088117714296E-4</v>
      </c>
      <c r="AB93" s="13">
        <v>148960.75799999997</v>
      </c>
      <c r="AC93" s="13">
        <v>392</v>
      </c>
      <c r="AD93" s="14">
        <f t="shared" si="27"/>
        <v>2.6315655563460549E-3</v>
      </c>
      <c r="AE93" s="15">
        <v>108187.29200000002</v>
      </c>
      <c r="AF93">
        <v>557</v>
      </c>
      <c r="AG93" s="16">
        <f t="shared" si="28"/>
        <v>5.1484789914142586E-3</v>
      </c>
      <c r="AH93" s="17">
        <v>1172</v>
      </c>
      <c r="AI93" s="17">
        <v>9411980</v>
      </c>
      <c r="AJ93" s="18">
        <f t="shared" si="29"/>
        <v>2.1895127839453746E-3</v>
      </c>
      <c r="AK93" s="19">
        <f>IFERROR(VLOOKUP(A93,[1]CDC_Visits_Integrated!$A$2:$D$501,2,FALSE),"NULL")</f>
        <v>18992</v>
      </c>
      <c r="AL93" s="19">
        <f>IFERROR(VLOOKUP(A93,[1]CDC_Visits_Integrated!$A$2:$D$501,3,FALSE),"NULL")</f>
        <v>802</v>
      </c>
      <c r="AM93" s="19">
        <f>IFERROR(VLOOKUP(A93,[1]CDC_Visits_Integrated!$A$2:$D$501,4,FALSE),"NULL")</f>
        <v>491988</v>
      </c>
      <c r="AN93" s="15">
        <f t="shared" si="30"/>
        <v>613.45137157107229</v>
      </c>
      <c r="AO93" s="16">
        <f t="shared" si="31"/>
        <v>3.860256754229778E-2</v>
      </c>
      <c r="AP93" s="15">
        <f t="shared" si="32"/>
        <v>113</v>
      </c>
      <c r="AQ93" s="15">
        <f t="shared" si="33"/>
        <v>1285</v>
      </c>
    </row>
    <row r="94" spans="1:43" x14ac:dyDescent="0.25">
      <c r="A94" t="s">
        <v>131</v>
      </c>
      <c r="B94" t="str">
        <f t="shared" si="17"/>
        <v>Georgia</v>
      </c>
      <c r="C94" t="str">
        <f t="shared" si="18"/>
        <v>2011</v>
      </c>
      <c r="D94" s="13">
        <v>679333.37300000002</v>
      </c>
      <c r="E94" s="13">
        <v>0</v>
      </c>
      <c r="F94" s="14">
        <f t="shared" si="19"/>
        <v>0</v>
      </c>
      <c r="G94" s="15">
        <v>675869.13000000012</v>
      </c>
      <c r="H94" s="15">
        <v>0</v>
      </c>
      <c r="I94" s="16">
        <f t="shared" si="20"/>
        <v>0</v>
      </c>
      <c r="J94" s="13">
        <v>684300.23300000012</v>
      </c>
      <c r="K94" s="13">
        <v>0</v>
      </c>
      <c r="L94" s="14">
        <f t="shared" si="21"/>
        <v>0</v>
      </c>
      <c r="M94" s="15">
        <v>655403.69249999966</v>
      </c>
      <c r="N94" s="15">
        <v>0</v>
      </c>
      <c r="O94" s="16">
        <f t="shared" si="22"/>
        <v>0</v>
      </c>
      <c r="P94" s="13">
        <v>697258.45799999987</v>
      </c>
      <c r="Q94" s="13">
        <v>0</v>
      </c>
      <c r="R94" s="14">
        <f t="shared" si="23"/>
        <v>0</v>
      </c>
      <c r="S94" s="15">
        <v>673120.23200000008</v>
      </c>
      <c r="T94" s="15">
        <v>12</v>
      </c>
      <c r="U94" s="16">
        <f t="shared" si="24"/>
        <v>1.7827424328555912E-5</v>
      </c>
      <c r="V94" s="13">
        <v>509602.77850000001</v>
      </c>
      <c r="W94" s="13">
        <v>130</v>
      </c>
      <c r="X94" s="14">
        <f t="shared" si="25"/>
        <v>2.5510064992708824E-4</v>
      </c>
      <c r="Y94" s="15">
        <v>287274.13099999994</v>
      </c>
      <c r="Z94" s="15">
        <v>253</v>
      </c>
      <c r="AA94" s="16">
        <f t="shared" si="26"/>
        <v>8.8069189912543867E-4</v>
      </c>
      <c r="AB94" s="13">
        <v>150924.88400000002</v>
      </c>
      <c r="AC94" s="13">
        <v>376</v>
      </c>
      <c r="AD94" s="14">
        <f t="shared" si="27"/>
        <v>2.4913055424312927E-3</v>
      </c>
      <c r="AE94" s="15">
        <v>109612.06999999998</v>
      </c>
      <c r="AF94">
        <v>544</v>
      </c>
      <c r="AG94" s="16">
        <f t="shared" si="28"/>
        <v>4.9629570904007204E-3</v>
      </c>
      <c r="AH94" s="17">
        <v>1173</v>
      </c>
      <c r="AI94" s="17">
        <v>9455367</v>
      </c>
      <c r="AJ94" s="18">
        <f t="shared" si="29"/>
        <v>2.1412491132778012E-3</v>
      </c>
      <c r="AK94" s="19">
        <f>IFERROR(VLOOKUP(A94,[1]CDC_Visits_Integrated!$A$2:$D$501,2,FALSE),"NULL")</f>
        <v>33476</v>
      </c>
      <c r="AL94" s="19">
        <f>IFERROR(VLOOKUP(A94,[1]CDC_Visits_Integrated!$A$2:$D$501,3,FALSE),"NULL")</f>
        <v>2757</v>
      </c>
      <c r="AM94" s="19">
        <f>IFERROR(VLOOKUP(A94,[1]CDC_Visits_Integrated!$A$2:$D$501,4,FALSE),"NULL")</f>
        <v>1702789</v>
      </c>
      <c r="AN94" s="15">
        <f t="shared" si="30"/>
        <v>617.62386652158148</v>
      </c>
      <c r="AO94" s="16">
        <f t="shared" si="31"/>
        <v>1.9659511542534043E-2</v>
      </c>
      <c r="AP94" s="15">
        <f t="shared" si="32"/>
        <v>142</v>
      </c>
      <c r="AQ94" s="15">
        <f t="shared" si="33"/>
        <v>1315</v>
      </c>
    </row>
    <row r="95" spans="1:43" x14ac:dyDescent="0.25">
      <c r="A95" t="s">
        <v>132</v>
      </c>
      <c r="B95" t="str">
        <f t="shared" si="17"/>
        <v>Georgia</v>
      </c>
      <c r="C95" t="str">
        <f t="shared" si="18"/>
        <v>2012</v>
      </c>
      <c r="D95" s="13">
        <v>668779.0199999999</v>
      </c>
      <c r="E95" s="13">
        <v>0</v>
      </c>
      <c r="F95" s="14">
        <f t="shared" si="19"/>
        <v>0</v>
      </c>
      <c r="G95" s="15">
        <v>674934.12750000006</v>
      </c>
      <c r="H95" s="15">
        <v>0</v>
      </c>
      <c r="I95" s="16">
        <f t="shared" si="20"/>
        <v>0</v>
      </c>
      <c r="J95" s="13">
        <v>682281.34550000005</v>
      </c>
      <c r="K95" s="13">
        <v>0</v>
      </c>
      <c r="L95" s="14">
        <f t="shared" si="21"/>
        <v>0</v>
      </c>
      <c r="M95" s="15">
        <v>654042.09000000008</v>
      </c>
      <c r="N95" s="15">
        <v>0</v>
      </c>
      <c r="O95" s="16">
        <f t="shared" si="22"/>
        <v>0</v>
      </c>
      <c r="P95" s="13">
        <v>686577.87100000004</v>
      </c>
      <c r="Q95" s="13">
        <v>0</v>
      </c>
      <c r="R95" s="14">
        <f t="shared" si="23"/>
        <v>0</v>
      </c>
      <c r="S95" s="15">
        <v>672585.44900000037</v>
      </c>
      <c r="T95" s="15">
        <v>13</v>
      </c>
      <c r="U95" s="16">
        <f t="shared" si="24"/>
        <v>1.932839911914299E-5</v>
      </c>
      <c r="V95" s="13">
        <v>519726.13649999996</v>
      </c>
      <c r="W95" s="13">
        <v>109</v>
      </c>
      <c r="X95" s="14">
        <f t="shared" si="25"/>
        <v>2.0972583894672E-4</v>
      </c>
      <c r="Y95" s="15">
        <v>296497.46550000011</v>
      </c>
      <c r="Z95" s="15">
        <v>156</v>
      </c>
      <c r="AA95" s="16">
        <f t="shared" si="26"/>
        <v>5.2614277743294891E-4</v>
      </c>
      <c r="AB95" s="13">
        <v>151506.28900000005</v>
      </c>
      <c r="AC95" s="13">
        <v>419</v>
      </c>
      <c r="AD95" s="14">
        <f t="shared" si="27"/>
        <v>2.7655617648980886E-3</v>
      </c>
      <c r="AE95" s="15">
        <v>112049.675</v>
      </c>
      <c r="AF95">
        <v>533</v>
      </c>
      <c r="AG95" s="16">
        <f t="shared" si="28"/>
        <v>4.7568187948782538E-3</v>
      </c>
      <c r="AH95" s="17">
        <v>1108</v>
      </c>
      <c r="AI95" s="17">
        <v>9452262</v>
      </c>
      <c r="AJ95" s="18">
        <f t="shared" si="29"/>
        <v>1.9783826714340289E-3</v>
      </c>
      <c r="AK95" s="19">
        <f>IFERROR(VLOOKUP(A95,[1]CDC_Visits_Integrated!$A$2:$D$501,2,FALSE),"NULL")</f>
        <v>26914</v>
      </c>
      <c r="AL95" s="19">
        <f>IFERROR(VLOOKUP(A95,[1]CDC_Visits_Integrated!$A$2:$D$501,3,FALSE),"NULL")</f>
        <v>2305</v>
      </c>
      <c r="AM95" s="19">
        <f>IFERROR(VLOOKUP(A95,[1]CDC_Visits_Integrated!$A$2:$D$501,4,FALSE),"NULL")</f>
        <v>1570495</v>
      </c>
      <c r="AN95" s="15">
        <f t="shared" si="30"/>
        <v>681.34273318872022</v>
      </c>
      <c r="AO95" s="16">
        <f t="shared" si="31"/>
        <v>1.7137272006596645E-2</v>
      </c>
      <c r="AP95" s="15">
        <f t="shared" si="32"/>
        <v>122</v>
      </c>
      <c r="AQ95" s="15">
        <f t="shared" si="33"/>
        <v>1230</v>
      </c>
    </row>
    <row r="96" spans="1:43" x14ac:dyDescent="0.25">
      <c r="A96" t="s">
        <v>133</v>
      </c>
      <c r="B96" t="str">
        <f t="shared" si="17"/>
        <v>Georgia</v>
      </c>
      <c r="C96" t="str">
        <f t="shared" si="18"/>
        <v>2013</v>
      </c>
      <c r="D96" s="13">
        <v>664131.05300000019</v>
      </c>
      <c r="E96" s="13">
        <v>0</v>
      </c>
      <c r="F96" s="14">
        <f t="shared" si="19"/>
        <v>0</v>
      </c>
      <c r="G96" s="15">
        <v>684775.92550000013</v>
      </c>
      <c r="H96" s="15">
        <v>0</v>
      </c>
      <c r="I96" s="16">
        <f t="shared" si="20"/>
        <v>0</v>
      </c>
      <c r="J96" s="13">
        <v>692200.66050000023</v>
      </c>
      <c r="K96" s="13">
        <v>0</v>
      </c>
      <c r="L96" s="14">
        <f t="shared" si="21"/>
        <v>0</v>
      </c>
      <c r="M96" s="15">
        <v>656253.52000000025</v>
      </c>
      <c r="N96" s="15">
        <v>0</v>
      </c>
      <c r="O96" s="16">
        <f t="shared" si="22"/>
        <v>0</v>
      </c>
      <c r="P96" s="13">
        <v>680240.16049999977</v>
      </c>
      <c r="Q96" s="13">
        <v>17</v>
      </c>
      <c r="R96" s="14">
        <f t="shared" si="23"/>
        <v>2.4991173687105475E-5</v>
      </c>
      <c r="S96" s="15">
        <v>679820.75299999968</v>
      </c>
      <c r="T96" s="15">
        <v>42</v>
      </c>
      <c r="U96" s="16">
        <f t="shared" si="24"/>
        <v>6.1780991260794918E-5</v>
      </c>
      <c r="V96" s="13">
        <v>538218.12599999993</v>
      </c>
      <c r="W96" s="13">
        <v>113</v>
      </c>
      <c r="X96" s="14">
        <f t="shared" si="25"/>
        <v>2.0995205204218635E-4</v>
      </c>
      <c r="Y96" s="15">
        <v>316278.70099999988</v>
      </c>
      <c r="Z96" s="15">
        <v>222</v>
      </c>
      <c r="AA96" s="16">
        <f t="shared" si="26"/>
        <v>7.0191258310498775E-4</v>
      </c>
      <c r="AB96" s="13">
        <v>157274.52899999995</v>
      </c>
      <c r="AC96" s="13">
        <v>398</v>
      </c>
      <c r="AD96" s="14">
        <f t="shared" si="27"/>
        <v>2.5306068473427133E-3</v>
      </c>
      <c r="AE96" s="15">
        <v>116858.79200000004</v>
      </c>
      <c r="AF96">
        <v>531</v>
      </c>
      <c r="AG96" s="16">
        <f t="shared" si="28"/>
        <v>4.5439456536569348E-3</v>
      </c>
      <c r="AH96" s="17">
        <v>1151</v>
      </c>
      <c r="AI96" s="17">
        <v>9590792</v>
      </c>
      <c r="AJ96" s="18">
        <f t="shared" si="29"/>
        <v>1.9494860489138214E-3</v>
      </c>
      <c r="AK96" s="19">
        <f>IFERROR(VLOOKUP(A96,[1]CDC_Visits_Integrated!$A$2:$D$501,2,FALSE),"NULL")</f>
        <v>22001</v>
      </c>
      <c r="AL96" s="19">
        <f>IFERROR(VLOOKUP(A96,[1]CDC_Visits_Integrated!$A$2:$D$501,3,FALSE),"NULL")</f>
        <v>1910</v>
      </c>
      <c r="AM96" s="19">
        <f>IFERROR(VLOOKUP(A96,[1]CDC_Visits_Integrated!$A$2:$D$501,4,FALSE),"NULL")</f>
        <v>1514663</v>
      </c>
      <c r="AN96" s="15">
        <f t="shared" si="30"/>
        <v>793.01727748691098</v>
      </c>
      <c r="AO96" s="16">
        <f t="shared" si="31"/>
        <v>1.4525343261174268E-2</v>
      </c>
      <c r="AP96" s="15">
        <f t="shared" si="32"/>
        <v>172</v>
      </c>
      <c r="AQ96" s="15">
        <f t="shared" si="33"/>
        <v>1323</v>
      </c>
    </row>
    <row r="97" spans="1:43" x14ac:dyDescent="0.25">
      <c r="A97" t="s">
        <v>134</v>
      </c>
      <c r="B97" t="str">
        <f t="shared" si="17"/>
        <v>Georgia</v>
      </c>
      <c r="C97" t="str">
        <f t="shared" si="18"/>
        <v>2014</v>
      </c>
      <c r="D97" s="13">
        <v>645999.88000000024</v>
      </c>
      <c r="E97" s="13">
        <v>0</v>
      </c>
      <c r="F97" s="14">
        <f t="shared" si="19"/>
        <v>0</v>
      </c>
      <c r="G97" s="15">
        <v>673744.64899999986</v>
      </c>
      <c r="H97" s="15">
        <v>0</v>
      </c>
      <c r="I97" s="16">
        <f t="shared" si="20"/>
        <v>0</v>
      </c>
      <c r="J97" s="13">
        <v>682947.24600000028</v>
      </c>
      <c r="K97" s="13">
        <v>0</v>
      </c>
      <c r="L97" s="14">
        <f t="shared" si="21"/>
        <v>0</v>
      </c>
      <c r="M97" s="15">
        <v>653416.26249999995</v>
      </c>
      <c r="N97" s="15">
        <v>0</v>
      </c>
      <c r="O97" s="16">
        <f t="shared" si="22"/>
        <v>0</v>
      </c>
      <c r="P97" s="13">
        <v>666199.90549999988</v>
      </c>
      <c r="Q97" s="13">
        <v>14</v>
      </c>
      <c r="R97" s="14">
        <f t="shared" si="23"/>
        <v>2.1014713278130301E-5</v>
      </c>
      <c r="S97" s="15">
        <v>667563.28850000002</v>
      </c>
      <c r="T97" s="15">
        <v>47</v>
      </c>
      <c r="U97" s="16">
        <f t="shared" si="24"/>
        <v>7.0405309593354006E-5</v>
      </c>
      <c r="V97" s="13">
        <v>537646.65700000001</v>
      </c>
      <c r="W97" s="13">
        <v>187</v>
      </c>
      <c r="X97" s="14">
        <f t="shared" si="25"/>
        <v>3.4781207613832516E-4</v>
      </c>
      <c r="Y97" s="15">
        <v>320465.24400000001</v>
      </c>
      <c r="Z97" s="15">
        <v>257</v>
      </c>
      <c r="AA97" s="16">
        <f t="shared" si="26"/>
        <v>8.0195904177365331E-4</v>
      </c>
      <c r="AB97" s="13">
        <v>155922.31099999999</v>
      </c>
      <c r="AC97" s="13">
        <v>348</v>
      </c>
      <c r="AD97" s="14">
        <f t="shared" si="27"/>
        <v>2.231880721675553E-3</v>
      </c>
      <c r="AE97" s="15">
        <v>113925.14099999995</v>
      </c>
      <c r="AF97">
        <v>528</v>
      </c>
      <c r="AG97" s="16">
        <f t="shared" si="28"/>
        <v>4.6346223086965524E-3</v>
      </c>
      <c r="AH97" s="17">
        <v>1133</v>
      </c>
      <c r="AI97" s="17">
        <v>9478952</v>
      </c>
      <c r="AJ97" s="18">
        <f t="shared" si="29"/>
        <v>1.919321755532766E-3</v>
      </c>
      <c r="AK97" s="19">
        <f>IFERROR(VLOOKUP(A97,[1]CDC_Visits_Integrated!$A$2:$D$501,2,FALSE),"NULL")</f>
        <v>15117</v>
      </c>
      <c r="AL97" s="19">
        <f>IFERROR(VLOOKUP(A97,[1]CDC_Visits_Integrated!$A$2:$D$501,3,FALSE),"NULL")</f>
        <v>1636</v>
      </c>
      <c r="AM97" s="19">
        <f>IFERROR(VLOOKUP(A97,[1]CDC_Visits_Integrated!$A$2:$D$501,4,FALSE),"NULL")</f>
        <v>1186250</v>
      </c>
      <c r="AN97" s="15">
        <f t="shared" si="30"/>
        <v>725.0916870415648</v>
      </c>
      <c r="AO97" s="16">
        <f t="shared" si="31"/>
        <v>1.2743519494204426E-2</v>
      </c>
      <c r="AP97" s="15">
        <f t="shared" si="32"/>
        <v>248</v>
      </c>
      <c r="AQ97" s="15">
        <f t="shared" si="33"/>
        <v>1381</v>
      </c>
    </row>
    <row r="98" spans="1:43" x14ac:dyDescent="0.25">
      <c r="A98" t="s">
        <v>135</v>
      </c>
      <c r="B98" t="str">
        <f t="shared" si="17"/>
        <v>Georgia</v>
      </c>
      <c r="C98" t="str">
        <f t="shared" si="18"/>
        <v>2015</v>
      </c>
      <c r="D98" s="13">
        <v>642174.48999999987</v>
      </c>
      <c r="E98" s="13">
        <v>0</v>
      </c>
      <c r="F98" s="14">
        <f t="shared" si="19"/>
        <v>0</v>
      </c>
      <c r="G98" s="15">
        <v>679812.7174999998</v>
      </c>
      <c r="H98" s="15">
        <v>0</v>
      </c>
      <c r="I98" s="16">
        <f t="shared" si="20"/>
        <v>0</v>
      </c>
      <c r="J98" s="13">
        <v>689523.86349999951</v>
      </c>
      <c r="K98" s="13">
        <v>0</v>
      </c>
      <c r="L98" s="14">
        <f t="shared" si="21"/>
        <v>0</v>
      </c>
      <c r="M98" s="15">
        <v>661195.44349999982</v>
      </c>
      <c r="N98" s="15">
        <v>0</v>
      </c>
      <c r="O98" s="16">
        <f t="shared" si="22"/>
        <v>0</v>
      </c>
      <c r="P98" s="13">
        <v>667337.1174999997</v>
      </c>
      <c r="Q98" s="13">
        <v>0</v>
      </c>
      <c r="R98" s="14">
        <f t="shared" si="23"/>
        <v>0</v>
      </c>
      <c r="S98" s="15">
        <v>674206.39049999998</v>
      </c>
      <c r="T98" s="15">
        <v>11</v>
      </c>
      <c r="U98" s="16">
        <f t="shared" si="24"/>
        <v>1.6315478694650551E-5</v>
      </c>
      <c r="V98" s="13">
        <v>557356.35000000009</v>
      </c>
      <c r="W98" s="13">
        <v>162</v>
      </c>
      <c r="X98" s="14">
        <f t="shared" si="25"/>
        <v>2.9065785291582303E-4</v>
      </c>
      <c r="Y98" s="15">
        <v>343694.16300000006</v>
      </c>
      <c r="Z98" s="15">
        <v>241</v>
      </c>
      <c r="AA98" s="16">
        <f t="shared" si="26"/>
        <v>7.0120480923035046E-4</v>
      </c>
      <c r="AB98" s="13">
        <v>163080.6509999999</v>
      </c>
      <c r="AC98" s="13">
        <v>419</v>
      </c>
      <c r="AD98" s="14">
        <f t="shared" si="27"/>
        <v>2.5692808891227708E-3</v>
      </c>
      <c r="AE98" s="15">
        <v>117757.39100000003</v>
      </c>
      <c r="AF98">
        <v>499</v>
      </c>
      <c r="AG98" s="16">
        <f t="shared" si="28"/>
        <v>4.237525948583557E-3</v>
      </c>
      <c r="AH98" s="17">
        <v>1159</v>
      </c>
      <c r="AI98" s="17">
        <v>9631395</v>
      </c>
      <c r="AJ98" s="18">
        <f t="shared" si="29"/>
        <v>1.8557890061089806E-3</v>
      </c>
      <c r="AK98" s="19">
        <f>IFERROR(VLOOKUP(A98,[1]CDC_Visits_Integrated!$A$2:$D$501,2,FALSE),"NULL")</f>
        <v>18685</v>
      </c>
      <c r="AL98" s="19">
        <f>IFERROR(VLOOKUP(A98,[1]CDC_Visits_Integrated!$A$2:$D$501,3,FALSE),"NULL")</f>
        <v>1524</v>
      </c>
      <c r="AM98" s="19">
        <f>IFERROR(VLOOKUP(A98,[1]CDC_Visits_Integrated!$A$2:$D$501,4,FALSE),"NULL")</f>
        <v>1393210</v>
      </c>
      <c r="AN98" s="15">
        <f t="shared" si="30"/>
        <v>914.17979002624668</v>
      </c>
      <c r="AO98" s="16">
        <f t="shared" si="31"/>
        <v>1.3411474221402373E-2</v>
      </c>
      <c r="AP98" s="15">
        <f t="shared" si="32"/>
        <v>173</v>
      </c>
      <c r="AQ98" s="15">
        <f t="shared" si="33"/>
        <v>1332</v>
      </c>
    </row>
    <row r="99" spans="1:43" x14ac:dyDescent="0.25">
      <c r="A99" t="s">
        <v>136</v>
      </c>
      <c r="B99" t="str">
        <f t="shared" si="17"/>
        <v>Georgia</v>
      </c>
      <c r="C99" t="str">
        <f t="shared" si="18"/>
        <v>2016</v>
      </c>
      <c r="D99" s="13">
        <v>632313.38799999945</v>
      </c>
      <c r="E99" s="13">
        <v>0</v>
      </c>
      <c r="F99" s="14">
        <f t="shared" si="19"/>
        <v>0</v>
      </c>
      <c r="G99" s="15">
        <v>672957.79300000018</v>
      </c>
      <c r="H99" s="15">
        <v>0</v>
      </c>
      <c r="I99" s="16">
        <f t="shared" si="20"/>
        <v>0</v>
      </c>
      <c r="J99" s="13">
        <v>681619.29350000015</v>
      </c>
      <c r="K99" s="13">
        <v>0</v>
      </c>
      <c r="L99" s="14">
        <f t="shared" si="21"/>
        <v>0</v>
      </c>
      <c r="M99" s="15">
        <v>658622.46099999954</v>
      </c>
      <c r="N99" s="15">
        <v>0</v>
      </c>
      <c r="O99" s="16">
        <f t="shared" si="22"/>
        <v>0</v>
      </c>
      <c r="P99" s="13">
        <v>655148.87250000006</v>
      </c>
      <c r="Q99" s="13">
        <v>0</v>
      </c>
      <c r="R99" s="14">
        <f t="shared" si="23"/>
        <v>0</v>
      </c>
      <c r="S99" s="15">
        <v>665231.28950000019</v>
      </c>
      <c r="T99" s="15">
        <v>10</v>
      </c>
      <c r="U99" s="16">
        <f t="shared" si="24"/>
        <v>1.5032365671669142E-5</v>
      </c>
      <c r="V99" s="13">
        <v>557517.25750000007</v>
      </c>
      <c r="W99" s="13">
        <v>192</v>
      </c>
      <c r="X99" s="14">
        <f t="shared" si="25"/>
        <v>3.4438395837459792E-4</v>
      </c>
      <c r="Y99" s="15">
        <v>355041.50749999989</v>
      </c>
      <c r="Z99" s="15">
        <v>266</v>
      </c>
      <c r="AA99" s="16">
        <f t="shared" si="26"/>
        <v>7.4920817532862717E-4</v>
      </c>
      <c r="AB99" s="13">
        <v>164704.0595</v>
      </c>
      <c r="AC99" s="13">
        <v>351</v>
      </c>
      <c r="AD99" s="14">
        <f t="shared" si="27"/>
        <v>2.1310950140849441E-3</v>
      </c>
      <c r="AE99" s="15">
        <v>118974.02500000007</v>
      </c>
      <c r="AF99">
        <v>451</v>
      </c>
      <c r="AG99" s="16">
        <f t="shared" si="28"/>
        <v>3.7907433996622352E-3</v>
      </c>
      <c r="AH99" s="17">
        <v>1068</v>
      </c>
      <c r="AI99" s="17">
        <v>9574997</v>
      </c>
      <c r="AJ99" s="18">
        <f t="shared" si="29"/>
        <v>1.6720952564736734E-3</v>
      </c>
      <c r="AK99" s="19">
        <f>IFERROR(VLOOKUP(A99,[1]CDC_Visits_Integrated!$A$2:$D$501,2,FALSE),"NULL")</f>
        <v>43742</v>
      </c>
      <c r="AL99" s="19">
        <f>IFERROR(VLOOKUP(A99,[1]CDC_Visits_Integrated!$A$2:$D$501,3,FALSE),"NULL")</f>
        <v>1870</v>
      </c>
      <c r="AM99" s="19">
        <f>IFERROR(VLOOKUP(A99,[1]CDC_Visits_Integrated!$A$2:$D$501,4,FALSE),"NULL")</f>
        <v>2069227</v>
      </c>
      <c r="AN99" s="15">
        <f t="shared" si="30"/>
        <v>1106.5385026737968</v>
      </c>
      <c r="AO99" s="16">
        <f t="shared" si="31"/>
        <v>2.113929501209872E-2</v>
      </c>
      <c r="AP99" s="15">
        <f t="shared" si="32"/>
        <v>202</v>
      </c>
      <c r="AQ99" s="15">
        <f t="shared" si="33"/>
        <v>1270</v>
      </c>
    </row>
    <row r="100" spans="1:43" x14ac:dyDescent="0.25">
      <c r="A100" t="s">
        <v>137</v>
      </c>
      <c r="B100" t="str">
        <f t="shared" si="17"/>
        <v>Georgia</v>
      </c>
      <c r="C100" t="str">
        <f t="shared" si="18"/>
        <v>2017</v>
      </c>
      <c r="D100" s="13">
        <v>617683</v>
      </c>
      <c r="E100" s="13">
        <v>0</v>
      </c>
      <c r="F100" s="14">
        <f t="shared" si="19"/>
        <v>0</v>
      </c>
      <c r="G100" s="15">
        <v>663851</v>
      </c>
      <c r="H100" s="15">
        <v>0</v>
      </c>
      <c r="I100" s="16">
        <f t="shared" si="20"/>
        <v>0</v>
      </c>
      <c r="J100" s="13">
        <v>675220.5</v>
      </c>
      <c r="K100" s="13">
        <v>0</v>
      </c>
      <c r="L100" s="14">
        <f t="shared" si="21"/>
        <v>0</v>
      </c>
      <c r="M100" s="15">
        <v>660782.5</v>
      </c>
      <c r="N100" s="15">
        <v>0</v>
      </c>
      <c r="O100" s="16">
        <f t="shared" si="22"/>
        <v>0</v>
      </c>
      <c r="P100" s="13">
        <v>649149.5</v>
      </c>
      <c r="Q100" s="13">
        <v>0</v>
      </c>
      <c r="R100" s="14">
        <f t="shared" si="23"/>
        <v>0</v>
      </c>
      <c r="S100" s="15">
        <v>662901.5</v>
      </c>
      <c r="T100" s="15">
        <v>20</v>
      </c>
      <c r="U100" s="16">
        <f t="shared" si="24"/>
        <v>3.0170394847499969E-5</v>
      </c>
      <c r="V100" s="13">
        <v>567748</v>
      </c>
      <c r="W100" s="13">
        <v>149</v>
      </c>
      <c r="X100" s="14">
        <f t="shared" si="25"/>
        <v>2.6244037847777534E-4</v>
      </c>
      <c r="Y100" s="15">
        <v>372428</v>
      </c>
      <c r="Z100" s="15">
        <v>274</v>
      </c>
      <c r="AA100" s="16">
        <f t="shared" si="26"/>
        <v>7.3571267466463321E-4</v>
      </c>
      <c r="AB100" s="13">
        <v>170610.5</v>
      </c>
      <c r="AC100" s="13">
        <v>391</v>
      </c>
      <c r="AD100" s="14">
        <f t="shared" si="27"/>
        <v>2.2917698500385382E-3</v>
      </c>
      <c r="AE100" s="15">
        <v>119554</v>
      </c>
      <c r="AF100">
        <v>452</v>
      </c>
      <c r="AG100" s="16">
        <f t="shared" si="28"/>
        <v>3.780718336483932E-3</v>
      </c>
      <c r="AH100" s="17">
        <v>1117</v>
      </c>
      <c r="AI100" s="17">
        <v>9582620</v>
      </c>
      <c r="AJ100" s="18">
        <f t="shared" si="29"/>
        <v>1.6858023596705365E-3</v>
      </c>
      <c r="AK100" s="19">
        <f>IFERROR(VLOOKUP(A100,[1]CDC_Visits_Integrated!$A$2:$D$501,2,FALSE),"NULL")</f>
        <v>72183</v>
      </c>
      <c r="AL100" s="19">
        <f>IFERROR(VLOOKUP(A100,[1]CDC_Visits_Integrated!$A$2:$D$501,3,FALSE),"NULL")</f>
        <v>2682</v>
      </c>
      <c r="AM100" s="19">
        <f>IFERROR(VLOOKUP(A100,[1]CDC_Visits_Integrated!$A$2:$D$501,4,FALSE),"NULL")</f>
        <v>2609650</v>
      </c>
      <c r="AN100" s="15">
        <f t="shared" si="30"/>
        <v>973.02386278896347</v>
      </c>
      <c r="AO100" s="16">
        <f t="shared" si="31"/>
        <v>2.766003103864503E-2</v>
      </c>
      <c r="AP100" s="15">
        <f t="shared" si="32"/>
        <v>169</v>
      </c>
      <c r="AQ100" s="15">
        <f t="shared" si="33"/>
        <v>1286</v>
      </c>
    </row>
    <row r="101" spans="1:43" x14ac:dyDescent="0.25">
      <c r="A101" t="s">
        <v>138</v>
      </c>
      <c r="B101" t="str">
        <f t="shared" si="17"/>
        <v>Hawaii</v>
      </c>
      <c r="C101" t="str">
        <f t="shared" si="18"/>
        <v>2009</v>
      </c>
      <c r="D101" s="13">
        <v>86680.740999999995</v>
      </c>
      <c r="E101" s="13">
        <v>0</v>
      </c>
      <c r="F101" s="14">
        <f t="shared" si="19"/>
        <v>0</v>
      </c>
      <c r="G101" s="15">
        <v>77023.583499999993</v>
      </c>
      <c r="H101" s="15">
        <v>0</v>
      </c>
      <c r="I101" s="16">
        <f t="shared" si="20"/>
        <v>0</v>
      </c>
      <c r="J101" s="13">
        <v>87366.582500000004</v>
      </c>
      <c r="K101" s="13">
        <v>0</v>
      </c>
      <c r="L101" s="14">
        <f t="shared" si="21"/>
        <v>0</v>
      </c>
      <c r="M101" s="15">
        <v>91755.928500000009</v>
      </c>
      <c r="N101" s="15">
        <v>0</v>
      </c>
      <c r="O101" s="16">
        <f t="shared" si="22"/>
        <v>0</v>
      </c>
      <c r="P101" s="13">
        <v>87850.353999999992</v>
      </c>
      <c r="Q101" s="13">
        <v>0</v>
      </c>
      <c r="R101" s="14">
        <f t="shared" si="23"/>
        <v>0</v>
      </c>
      <c r="S101" s="15">
        <v>90029.113500000007</v>
      </c>
      <c r="T101" s="15">
        <v>0</v>
      </c>
      <c r="U101" s="16">
        <f t="shared" si="24"/>
        <v>0</v>
      </c>
      <c r="V101" s="13">
        <v>73507.481</v>
      </c>
      <c r="W101" s="13">
        <v>0</v>
      </c>
      <c r="X101" s="14">
        <f t="shared" si="25"/>
        <v>0</v>
      </c>
      <c r="Y101" s="15">
        <v>43453.002500000002</v>
      </c>
      <c r="Z101" s="15">
        <v>0</v>
      </c>
      <c r="AA101" s="16">
        <f t="shared" si="26"/>
        <v>0</v>
      </c>
      <c r="AB101" s="13">
        <v>33923.572</v>
      </c>
      <c r="AC101" s="13">
        <v>0</v>
      </c>
      <c r="AD101" s="14">
        <f t="shared" si="27"/>
        <v>0</v>
      </c>
      <c r="AE101" s="15">
        <v>25893.421000000002</v>
      </c>
      <c r="AF101">
        <v>105</v>
      </c>
      <c r="AG101" s="16">
        <f t="shared" si="28"/>
        <v>4.0550841080442789E-3</v>
      </c>
      <c r="AH101" s="17">
        <v>105</v>
      </c>
      <c r="AI101" s="17">
        <v>1280241</v>
      </c>
      <c r="AJ101" s="18">
        <f t="shared" si="29"/>
        <v>1.0167522472681815E-3</v>
      </c>
      <c r="AK101" s="19" t="str">
        <f>IFERROR(VLOOKUP(A101,[1]CDC_Visits_Integrated!$A$2:$D$501,2,FALSE),"NULL")</f>
        <v>NULL</v>
      </c>
      <c r="AL101" s="19" t="str">
        <f>IFERROR(VLOOKUP(A101,[1]CDC_Visits_Integrated!$A$2:$D$501,3,FALSE),"NULL")</f>
        <v>NULL</v>
      </c>
      <c r="AM101" s="19" t="str">
        <f>IFERROR(VLOOKUP(A101,[1]CDC_Visits_Integrated!$A$2:$D$501,4,FALSE),"NULL")</f>
        <v>NULL</v>
      </c>
      <c r="AN101" s="15" t="str">
        <f t="shared" si="30"/>
        <v>NULL</v>
      </c>
      <c r="AO101" s="16" t="str">
        <f t="shared" si="31"/>
        <v>NULL</v>
      </c>
      <c r="AP101" s="15">
        <f t="shared" si="32"/>
        <v>0</v>
      </c>
      <c r="AQ101" s="15">
        <f t="shared" si="33"/>
        <v>105</v>
      </c>
    </row>
    <row r="102" spans="1:43" x14ac:dyDescent="0.25">
      <c r="A102" t="s">
        <v>139</v>
      </c>
      <c r="B102" t="str">
        <f t="shared" si="17"/>
        <v>Hawaii</v>
      </c>
      <c r="C102" t="str">
        <f t="shared" si="18"/>
        <v>2010</v>
      </c>
      <c r="D102" s="13">
        <v>86252.421000000002</v>
      </c>
      <c r="E102" s="13">
        <v>0</v>
      </c>
      <c r="F102" s="14">
        <f t="shared" si="19"/>
        <v>0</v>
      </c>
      <c r="G102" s="15">
        <v>81087.603499999997</v>
      </c>
      <c r="H102" s="15">
        <v>0</v>
      </c>
      <c r="I102" s="16">
        <f t="shared" si="20"/>
        <v>0</v>
      </c>
      <c r="J102" s="13">
        <v>90470.723499999993</v>
      </c>
      <c r="K102" s="13">
        <v>0</v>
      </c>
      <c r="L102" s="14">
        <f t="shared" si="21"/>
        <v>0</v>
      </c>
      <c r="M102" s="15">
        <v>89893.653000000006</v>
      </c>
      <c r="N102" s="15">
        <v>0</v>
      </c>
      <c r="O102" s="16">
        <f t="shared" si="22"/>
        <v>0</v>
      </c>
      <c r="P102" s="13">
        <v>89569.884500000015</v>
      </c>
      <c r="Q102" s="13">
        <v>0</v>
      </c>
      <c r="R102" s="14">
        <f t="shared" si="23"/>
        <v>0</v>
      </c>
      <c r="S102" s="15">
        <v>97143.051500000001</v>
      </c>
      <c r="T102" s="15">
        <v>0</v>
      </c>
      <c r="U102" s="16">
        <f t="shared" si="24"/>
        <v>0</v>
      </c>
      <c r="V102" s="13">
        <v>82582.922500000015</v>
      </c>
      <c r="W102" s="13">
        <v>0</v>
      </c>
      <c r="X102" s="14">
        <f t="shared" si="25"/>
        <v>0</v>
      </c>
      <c r="Y102" s="15">
        <v>46992.222000000002</v>
      </c>
      <c r="Z102" s="15">
        <v>0</v>
      </c>
      <c r="AA102" s="16">
        <f t="shared" si="26"/>
        <v>0</v>
      </c>
      <c r="AB102" s="13">
        <v>32441.851500000001</v>
      </c>
      <c r="AC102" s="13">
        <v>22</v>
      </c>
      <c r="AD102" s="14">
        <f t="shared" si="27"/>
        <v>6.7813638811582623E-4</v>
      </c>
      <c r="AE102" s="15">
        <v>27040.289000000001</v>
      </c>
      <c r="AF102">
        <v>119</v>
      </c>
      <c r="AG102" s="16">
        <f t="shared" si="28"/>
        <v>4.4008405383537137E-3</v>
      </c>
      <c r="AH102" s="17">
        <v>141</v>
      </c>
      <c r="AI102" s="17">
        <v>1333591</v>
      </c>
      <c r="AJ102" s="18">
        <f t="shared" si="29"/>
        <v>1.3242624486246631E-3</v>
      </c>
      <c r="AK102" s="19">
        <f>IFERROR(VLOOKUP(A102,[1]CDC_Visits_Integrated!$A$2:$D$501,2,FALSE),"NULL")</f>
        <v>458</v>
      </c>
      <c r="AL102" s="19">
        <f>IFERROR(VLOOKUP(A102,[1]CDC_Visits_Integrated!$A$2:$D$501,3,FALSE),"NULL")</f>
        <v>233</v>
      </c>
      <c r="AM102" s="19">
        <f>IFERROR(VLOOKUP(A102,[1]CDC_Visits_Integrated!$A$2:$D$501,4,FALSE),"NULL")</f>
        <v>27274</v>
      </c>
      <c r="AN102" s="15">
        <f t="shared" si="30"/>
        <v>117.05579399141631</v>
      </c>
      <c r="AO102" s="16">
        <f t="shared" si="31"/>
        <v>1.6792549681014887E-2</v>
      </c>
      <c r="AP102" s="15">
        <f t="shared" si="32"/>
        <v>0</v>
      </c>
      <c r="AQ102" s="15">
        <f t="shared" si="33"/>
        <v>141</v>
      </c>
    </row>
    <row r="103" spans="1:43" x14ac:dyDescent="0.25">
      <c r="A103" t="s">
        <v>140</v>
      </c>
      <c r="B103" t="str">
        <f t="shared" si="17"/>
        <v>Hawaii</v>
      </c>
      <c r="C103" t="str">
        <f t="shared" si="18"/>
        <v>2011</v>
      </c>
      <c r="D103" s="13">
        <v>87273.002000000008</v>
      </c>
      <c r="E103" s="13">
        <v>0</v>
      </c>
      <c r="F103" s="14">
        <f t="shared" si="19"/>
        <v>0</v>
      </c>
      <c r="G103" s="15">
        <v>81680.840999999986</v>
      </c>
      <c r="H103" s="15">
        <v>0</v>
      </c>
      <c r="I103" s="16">
        <f t="shared" si="20"/>
        <v>0</v>
      </c>
      <c r="J103" s="13">
        <v>90914.857500000013</v>
      </c>
      <c r="K103" s="13">
        <v>0</v>
      </c>
      <c r="L103" s="14">
        <f t="shared" si="21"/>
        <v>0</v>
      </c>
      <c r="M103" s="15">
        <v>91634.930999999982</v>
      </c>
      <c r="N103" s="15">
        <v>0</v>
      </c>
      <c r="O103" s="16">
        <f t="shared" si="22"/>
        <v>0</v>
      </c>
      <c r="P103" s="13">
        <v>88838.718999999997</v>
      </c>
      <c r="Q103" s="13">
        <v>0</v>
      </c>
      <c r="R103" s="14">
        <f t="shared" si="23"/>
        <v>0</v>
      </c>
      <c r="S103" s="15">
        <v>96350.272499999992</v>
      </c>
      <c r="T103" s="15">
        <v>0</v>
      </c>
      <c r="U103" s="16">
        <f t="shared" si="24"/>
        <v>0</v>
      </c>
      <c r="V103" s="13">
        <v>85312.722500000003</v>
      </c>
      <c r="W103" s="13">
        <v>0</v>
      </c>
      <c r="X103" s="14">
        <f t="shared" si="25"/>
        <v>0</v>
      </c>
      <c r="Y103" s="15">
        <v>48995.945999999996</v>
      </c>
      <c r="Z103" s="15">
        <v>0</v>
      </c>
      <c r="AA103" s="16">
        <f t="shared" si="26"/>
        <v>0</v>
      </c>
      <c r="AB103" s="13">
        <v>32525.936999999998</v>
      </c>
      <c r="AC103" s="13">
        <v>11</v>
      </c>
      <c r="AD103" s="14">
        <f t="shared" si="27"/>
        <v>3.3819164072045028E-4</v>
      </c>
      <c r="AE103" s="15">
        <v>28777.923999999999</v>
      </c>
      <c r="AF103">
        <v>182</v>
      </c>
      <c r="AG103" s="16">
        <f t="shared" si="28"/>
        <v>6.3242921900829264E-3</v>
      </c>
      <c r="AH103" s="17">
        <v>193</v>
      </c>
      <c r="AI103" s="17">
        <v>1346554</v>
      </c>
      <c r="AJ103" s="18">
        <f t="shared" si="29"/>
        <v>1.7497764071336952E-3</v>
      </c>
      <c r="AK103" s="19">
        <f>IFERROR(VLOOKUP(A103,[1]CDC_Visits_Integrated!$A$2:$D$501,2,FALSE),"NULL")</f>
        <v>2793</v>
      </c>
      <c r="AL103" s="19">
        <f>IFERROR(VLOOKUP(A103,[1]CDC_Visits_Integrated!$A$2:$D$501,3,FALSE),"NULL")</f>
        <v>903</v>
      </c>
      <c r="AM103" s="19">
        <f>IFERROR(VLOOKUP(A103,[1]CDC_Visits_Integrated!$A$2:$D$501,4,FALSE),"NULL")</f>
        <v>235913</v>
      </c>
      <c r="AN103" s="15">
        <f t="shared" si="30"/>
        <v>261.2547065337763</v>
      </c>
      <c r="AO103" s="16">
        <f t="shared" si="31"/>
        <v>1.1839110180447877E-2</v>
      </c>
      <c r="AP103" s="15">
        <f t="shared" si="32"/>
        <v>0</v>
      </c>
      <c r="AQ103" s="15">
        <f t="shared" si="33"/>
        <v>193</v>
      </c>
    </row>
    <row r="104" spans="1:43" x14ac:dyDescent="0.25">
      <c r="A104" t="s">
        <v>141</v>
      </c>
      <c r="B104" t="str">
        <f t="shared" si="17"/>
        <v>Hawaii</v>
      </c>
      <c r="C104" t="str">
        <f t="shared" si="18"/>
        <v>2012</v>
      </c>
      <c r="D104" s="13">
        <v>88387.760999999999</v>
      </c>
      <c r="E104" s="13">
        <v>0</v>
      </c>
      <c r="F104" s="14">
        <f t="shared" si="19"/>
        <v>0</v>
      </c>
      <c r="G104" s="15">
        <v>81581.091000000015</v>
      </c>
      <c r="H104" s="15">
        <v>0</v>
      </c>
      <c r="I104" s="16">
        <f t="shared" si="20"/>
        <v>0</v>
      </c>
      <c r="J104" s="13">
        <v>91220.857500000013</v>
      </c>
      <c r="K104" s="13">
        <v>0</v>
      </c>
      <c r="L104" s="14">
        <f t="shared" si="21"/>
        <v>0</v>
      </c>
      <c r="M104" s="15">
        <v>94305.104499999987</v>
      </c>
      <c r="N104" s="15">
        <v>0</v>
      </c>
      <c r="O104" s="16">
        <f t="shared" si="22"/>
        <v>0</v>
      </c>
      <c r="P104" s="13">
        <v>88062.338499999983</v>
      </c>
      <c r="Q104" s="13">
        <v>0</v>
      </c>
      <c r="R104" s="14">
        <f t="shared" si="23"/>
        <v>0</v>
      </c>
      <c r="S104" s="15">
        <v>95803.680000000022</v>
      </c>
      <c r="T104" s="15">
        <v>0</v>
      </c>
      <c r="U104" s="16">
        <f t="shared" si="24"/>
        <v>0</v>
      </c>
      <c r="V104" s="13">
        <v>87310.21650000001</v>
      </c>
      <c r="W104" s="13">
        <v>0</v>
      </c>
      <c r="X104" s="14">
        <f t="shared" si="25"/>
        <v>0</v>
      </c>
      <c r="Y104" s="15">
        <v>51063.955000000002</v>
      </c>
      <c r="Z104" s="15">
        <v>0</v>
      </c>
      <c r="AA104" s="16">
        <f t="shared" si="26"/>
        <v>0</v>
      </c>
      <c r="AB104" s="13">
        <v>31600.071</v>
      </c>
      <c r="AC104" s="13">
        <v>31</v>
      </c>
      <c r="AD104" s="14">
        <f t="shared" si="27"/>
        <v>9.8101045405878996E-4</v>
      </c>
      <c r="AE104" s="15">
        <v>31781.493000000002</v>
      </c>
      <c r="AF104">
        <v>239</v>
      </c>
      <c r="AG104" s="16">
        <f t="shared" si="28"/>
        <v>7.520099826650686E-3</v>
      </c>
      <c r="AH104" s="17">
        <v>270</v>
      </c>
      <c r="AI104" s="17">
        <v>1362730</v>
      </c>
      <c r="AJ104" s="18">
        <f t="shared" si="29"/>
        <v>2.3592011496754188E-3</v>
      </c>
      <c r="AK104" s="19">
        <f>IFERROR(VLOOKUP(A104,[1]CDC_Visits_Integrated!$A$2:$D$501,2,FALSE),"NULL")</f>
        <v>10551</v>
      </c>
      <c r="AL104" s="19">
        <f>IFERROR(VLOOKUP(A104,[1]CDC_Visits_Integrated!$A$2:$D$501,3,FALSE),"NULL")</f>
        <v>1090</v>
      </c>
      <c r="AM104" s="19">
        <f>IFERROR(VLOOKUP(A104,[1]CDC_Visits_Integrated!$A$2:$D$501,4,FALSE),"NULL")</f>
        <v>644722</v>
      </c>
      <c r="AN104" s="15">
        <f t="shared" si="30"/>
        <v>591.48807339449536</v>
      </c>
      <c r="AO104" s="16">
        <f t="shared" si="31"/>
        <v>1.6365193059954524E-2</v>
      </c>
      <c r="AP104" s="15">
        <f t="shared" si="32"/>
        <v>0</v>
      </c>
      <c r="AQ104" s="15">
        <f t="shared" si="33"/>
        <v>270</v>
      </c>
    </row>
    <row r="105" spans="1:43" x14ac:dyDescent="0.25">
      <c r="A105" t="s">
        <v>142</v>
      </c>
      <c r="B105" t="str">
        <f t="shared" si="17"/>
        <v>Hawaii</v>
      </c>
      <c r="C105" t="str">
        <f t="shared" si="18"/>
        <v>2013</v>
      </c>
      <c r="D105" s="13">
        <v>88924.034</v>
      </c>
      <c r="E105" s="13">
        <v>0</v>
      </c>
      <c r="F105" s="14">
        <f t="shared" si="19"/>
        <v>0</v>
      </c>
      <c r="G105" s="15">
        <v>82935.267999999996</v>
      </c>
      <c r="H105" s="15">
        <v>0</v>
      </c>
      <c r="I105" s="16">
        <f t="shared" si="20"/>
        <v>0</v>
      </c>
      <c r="J105" s="13">
        <v>91314.158000000025</v>
      </c>
      <c r="K105" s="13">
        <v>0</v>
      </c>
      <c r="L105" s="14">
        <f t="shared" si="21"/>
        <v>0</v>
      </c>
      <c r="M105" s="15">
        <v>96317.135500000004</v>
      </c>
      <c r="N105" s="15">
        <v>0</v>
      </c>
      <c r="O105" s="16">
        <f t="shared" si="22"/>
        <v>0</v>
      </c>
      <c r="P105" s="13">
        <v>87098.070999999996</v>
      </c>
      <c r="Q105" s="13">
        <v>0</v>
      </c>
      <c r="R105" s="14">
        <f t="shared" si="23"/>
        <v>0</v>
      </c>
      <c r="S105" s="15">
        <v>94242.650999999998</v>
      </c>
      <c r="T105" s="15">
        <v>0</v>
      </c>
      <c r="U105" s="16">
        <f t="shared" si="24"/>
        <v>0</v>
      </c>
      <c r="V105" s="13">
        <v>88555.57699999999</v>
      </c>
      <c r="W105" s="13">
        <v>0</v>
      </c>
      <c r="X105" s="14">
        <f t="shared" si="25"/>
        <v>0</v>
      </c>
      <c r="Y105" s="15">
        <v>53438.046500000004</v>
      </c>
      <c r="Z105" s="15">
        <v>0</v>
      </c>
      <c r="AA105" s="16">
        <f t="shared" si="26"/>
        <v>0</v>
      </c>
      <c r="AB105" s="13">
        <v>31377.025500000003</v>
      </c>
      <c r="AC105" s="13">
        <v>67</v>
      </c>
      <c r="AD105" s="14">
        <f t="shared" si="27"/>
        <v>2.1353203158151492E-3</v>
      </c>
      <c r="AE105" s="15">
        <v>32578.109000000004</v>
      </c>
      <c r="AF105">
        <v>252</v>
      </c>
      <c r="AG105" s="16">
        <f t="shared" si="28"/>
        <v>7.7352555975547868E-3</v>
      </c>
      <c r="AH105" s="17">
        <v>319</v>
      </c>
      <c r="AI105" s="17">
        <v>1376298</v>
      </c>
      <c r="AJ105" s="18">
        <f t="shared" si="29"/>
        <v>2.7173639668218886E-3</v>
      </c>
      <c r="AK105" s="19">
        <f>IFERROR(VLOOKUP(A105,[1]CDC_Visits_Integrated!$A$2:$D$501,2,FALSE),"NULL")</f>
        <v>3570</v>
      </c>
      <c r="AL105" s="19">
        <f>IFERROR(VLOOKUP(A105,[1]CDC_Visits_Integrated!$A$2:$D$501,3,FALSE),"NULL")</f>
        <v>775</v>
      </c>
      <c r="AM105" s="19">
        <f>IFERROR(VLOOKUP(A105,[1]CDC_Visits_Integrated!$A$2:$D$501,4,FALSE),"NULL")</f>
        <v>124600</v>
      </c>
      <c r="AN105" s="15">
        <f t="shared" si="30"/>
        <v>160.7741935483871</v>
      </c>
      <c r="AO105" s="16">
        <f t="shared" si="31"/>
        <v>2.8651685393258425E-2</v>
      </c>
      <c r="AP105" s="15">
        <f t="shared" si="32"/>
        <v>0</v>
      </c>
      <c r="AQ105" s="15">
        <f t="shared" si="33"/>
        <v>319</v>
      </c>
    </row>
    <row r="106" spans="1:43" x14ac:dyDescent="0.25">
      <c r="A106" t="s">
        <v>143</v>
      </c>
      <c r="B106" t="str">
        <f t="shared" si="17"/>
        <v>Hawaii</v>
      </c>
      <c r="C106" t="str">
        <f t="shared" si="18"/>
        <v>2014</v>
      </c>
      <c r="D106" s="13">
        <v>89518.225999999995</v>
      </c>
      <c r="E106" s="13">
        <v>0</v>
      </c>
      <c r="F106" s="14">
        <f t="shared" si="19"/>
        <v>0</v>
      </c>
      <c r="G106" s="15">
        <v>84001.062000000005</v>
      </c>
      <c r="H106" s="15">
        <v>0</v>
      </c>
      <c r="I106" s="16">
        <f t="shared" si="20"/>
        <v>0</v>
      </c>
      <c r="J106" s="13">
        <v>93038.91</v>
      </c>
      <c r="K106" s="13">
        <v>0</v>
      </c>
      <c r="L106" s="14">
        <f t="shared" si="21"/>
        <v>0</v>
      </c>
      <c r="M106" s="15">
        <v>99560.7</v>
      </c>
      <c r="N106" s="15">
        <v>0</v>
      </c>
      <c r="O106" s="16">
        <f t="shared" si="22"/>
        <v>0</v>
      </c>
      <c r="P106" s="13">
        <v>87140.142999999996</v>
      </c>
      <c r="Q106" s="13">
        <v>0</v>
      </c>
      <c r="R106" s="14">
        <f t="shared" si="23"/>
        <v>0</v>
      </c>
      <c r="S106" s="15">
        <v>92170.947499999995</v>
      </c>
      <c r="T106" s="15">
        <v>0</v>
      </c>
      <c r="U106" s="16">
        <f t="shared" si="24"/>
        <v>0</v>
      </c>
      <c r="V106" s="13">
        <v>88602.116999999998</v>
      </c>
      <c r="W106" s="13">
        <v>0</v>
      </c>
      <c r="X106" s="14">
        <f t="shared" si="25"/>
        <v>0</v>
      </c>
      <c r="Y106" s="15">
        <v>56456.241500000004</v>
      </c>
      <c r="Z106" s="15">
        <v>0</v>
      </c>
      <c r="AA106" s="16">
        <f t="shared" si="26"/>
        <v>0</v>
      </c>
      <c r="AB106" s="13">
        <v>32236.046000000002</v>
      </c>
      <c r="AC106" s="13">
        <v>62</v>
      </c>
      <c r="AD106" s="14">
        <f t="shared" si="27"/>
        <v>1.9233128033134088E-3</v>
      </c>
      <c r="AE106" s="15">
        <v>35489.49</v>
      </c>
      <c r="AF106">
        <v>224</v>
      </c>
      <c r="AG106" s="16">
        <f t="shared" si="28"/>
        <v>6.3117277819433309E-3</v>
      </c>
      <c r="AH106" s="17">
        <v>286</v>
      </c>
      <c r="AI106" s="17">
        <v>1391072</v>
      </c>
      <c r="AJ106" s="18">
        <f t="shared" si="29"/>
        <v>2.3030754250558221E-3</v>
      </c>
      <c r="AK106" s="19">
        <f>IFERROR(VLOOKUP(A106,[1]CDC_Visits_Integrated!$A$2:$D$501,2,FALSE),"NULL")</f>
        <v>3767</v>
      </c>
      <c r="AL106" s="19">
        <f>IFERROR(VLOOKUP(A106,[1]CDC_Visits_Integrated!$A$2:$D$501,3,FALSE),"NULL")</f>
        <v>845</v>
      </c>
      <c r="AM106" s="19">
        <f>IFERROR(VLOOKUP(A106,[1]CDC_Visits_Integrated!$A$2:$D$501,4,FALSE),"NULL")</f>
        <v>91479</v>
      </c>
      <c r="AN106" s="15">
        <f t="shared" si="30"/>
        <v>108.25917159763314</v>
      </c>
      <c r="AO106" s="16">
        <f t="shared" si="31"/>
        <v>4.1178849790662338E-2</v>
      </c>
      <c r="AP106" s="15">
        <f t="shared" si="32"/>
        <v>0</v>
      </c>
      <c r="AQ106" s="15">
        <f t="shared" si="33"/>
        <v>286</v>
      </c>
    </row>
    <row r="107" spans="1:43" x14ac:dyDescent="0.25">
      <c r="A107" t="s">
        <v>144</v>
      </c>
      <c r="B107" t="str">
        <f t="shared" si="17"/>
        <v>Hawaii</v>
      </c>
      <c r="C107" t="str">
        <f t="shared" si="18"/>
        <v>2015</v>
      </c>
      <c r="D107" s="13">
        <v>91491.915999999997</v>
      </c>
      <c r="E107" s="13">
        <v>0</v>
      </c>
      <c r="F107" s="14">
        <f t="shared" si="19"/>
        <v>0</v>
      </c>
      <c r="G107" s="15">
        <v>84182.578999999998</v>
      </c>
      <c r="H107" s="15">
        <v>0</v>
      </c>
      <c r="I107" s="16">
        <f t="shared" si="20"/>
        <v>0</v>
      </c>
      <c r="J107" s="13">
        <v>92223.2255</v>
      </c>
      <c r="K107" s="13">
        <v>0</v>
      </c>
      <c r="L107" s="14">
        <f t="shared" si="21"/>
        <v>0</v>
      </c>
      <c r="M107" s="15">
        <v>102455.87250000001</v>
      </c>
      <c r="N107" s="15">
        <v>0</v>
      </c>
      <c r="O107" s="16">
        <f t="shared" si="22"/>
        <v>0</v>
      </c>
      <c r="P107" s="13">
        <v>87716.106</v>
      </c>
      <c r="Q107" s="13">
        <v>0</v>
      </c>
      <c r="R107" s="14">
        <f t="shared" si="23"/>
        <v>0</v>
      </c>
      <c r="S107" s="15">
        <v>90779.463500000013</v>
      </c>
      <c r="T107" s="15">
        <v>0</v>
      </c>
      <c r="U107" s="16">
        <f t="shared" si="24"/>
        <v>0</v>
      </c>
      <c r="V107" s="13">
        <v>89560.606999999989</v>
      </c>
      <c r="W107" s="13">
        <v>0</v>
      </c>
      <c r="X107" s="14">
        <f t="shared" si="25"/>
        <v>0</v>
      </c>
      <c r="Y107" s="15">
        <v>59891.294500000004</v>
      </c>
      <c r="Z107" s="15">
        <v>0</v>
      </c>
      <c r="AA107" s="16">
        <f t="shared" si="26"/>
        <v>0</v>
      </c>
      <c r="AB107" s="13">
        <v>31673.781999999999</v>
      </c>
      <c r="AC107" s="13">
        <v>79</v>
      </c>
      <c r="AD107" s="14">
        <f t="shared" si="27"/>
        <v>2.4941764137923284E-3</v>
      </c>
      <c r="AE107" s="15">
        <v>36780.498999999996</v>
      </c>
      <c r="AF107">
        <v>326</v>
      </c>
      <c r="AG107" s="16">
        <f t="shared" si="28"/>
        <v>8.8633925276543971E-3</v>
      </c>
      <c r="AH107" s="17">
        <v>405</v>
      </c>
      <c r="AI107" s="17">
        <v>1406214</v>
      </c>
      <c r="AJ107" s="18">
        <f t="shared" si="29"/>
        <v>3.1555431375193768E-3</v>
      </c>
      <c r="AK107" s="19">
        <f>IFERROR(VLOOKUP(A107,[1]CDC_Visits_Integrated!$A$2:$D$501,2,FALSE),"NULL")</f>
        <v>5625</v>
      </c>
      <c r="AL107" s="19">
        <f>IFERROR(VLOOKUP(A107,[1]CDC_Visits_Integrated!$A$2:$D$501,3,FALSE),"NULL")</f>
        <v>834</v>
      </c>
      <c r="AM107" s="19">
        <f>IFERROR(VLOOKUP(A107,[1]CDC_Visits_Integrated!$A$2:$D$501,4,FALSE),"NULL")</f>
        <v>103882</v>
      </c>
      <c r="AN107" s="15">
        <f t="shared" si="30"/>
        <v>124.55875299760191</v>
      </c>
      <c r="AO107" s="16">
        <f t="shared" si="31"/>
        <v>5.4147975587686026E-2</v>
      </c>
      <c r="AP107" s="15">
        <f t="shared" si="32"/>
        <v>0</v>
      </c>
      <c r="AQ107" s="15">
        <f t="shared" si="33"/>
        <v>405</v>
      </c>
    </row>
    <row r="108" spans="1:43" x14ac:dyDescent="0.25">
      <c r="A108" t="s">
        <v>145</v>
      </c>
      <c r="B108" t="str">
        <f t="shared" si="17"/>
        <v>Hawaii</v>
      </c>
      <c r="C108" t="str">
        <f t="shared" si="18"/>
        <v>2016</v>
      </c>
      <c r="D108" s="13">
        <v>92158.558000000019</v>
      </c>
      <c r="E108" s="13">
        <v>0</v>
      </c>
      <c r="F108" s="14">
        <f t="shared" si="19"/>
        <v>0</v>
      </c>
      <c r="G108" s="15">
        <v>83993.907500000001</v>
      </c>
      <c r="H108" s="15">
        <v>0</v>
      </c>
      <c r="I108" s="16">
        <f t="shared" si="20"/>
        <v>0</v>
      </c>
      <c r="J108" s="13">
        <v>90104.594000000012</v>
      </c>
      <c r="K108" s="13">
        <v>0</v>
      </c>
      <c r="L108" s="14">
        <f t="shared" si="21"/>
        <v>0</v>
      </c>
      <c r="M108" s="15">
        <v>101593.97850000001</v>
      </c>
      <c r="N108" s="15">
        <v>0</v>
      </c>
      <c r="O108" s="16">
        <f t="shared" si="22"/>
        <v>0</v>
      </c>
      <c r="P108" s="13">
        <v>88127.111999999994</v>
      </c>
      <c r="Q108" s="13">
        <v>0</v>
      </c>
      <c r="R108" s="14">
        <f t="shared" si="23"/>
        <v>0</v>
      </c>
      <c r="S108" s="15">
        <v>90892.624000000011</v>
      </c>
      <c r="T108" s="15">
        <v>0</v>
      </c>
      <c r="U108" s="16">
        <f t="shared" si="24"/>
        <v>0</v>
      </c>
      <c r="V108" s="13">
        <v>92018.34199999999</v>
      </c>
      <c r="W108" s="13">
        <v>0</v>
      </c>
      <c r="X108" s="14">
        <f t="shared" si="25"/>
        <v>0</v>
      </c>
      <c r="Y108" s="15">
        <v>63144.410499999998</v>
      </c>
      <c r="Z108" s="15">
        <v>0</v>
      </c>
      <c r="AA108" s="16">
        <f t="shared" si="26"/>
        <v>0</v>
      </c>
      <c r="AB108" s="13">
        <v>31938.983499999998</v>
      </c>
      <c r="AC108" s="13">
        <v>45</v>
      </c>
      <c r="AD108" s="14">
        <f t="shared" si="27"/>
        <v>1.408936511708333E-3</v>
      </c>
      <c r="AE108" s="15">
        <v>37988.300000000003</v>
      </c>
      <c r="AF108">
        <v>303</v>
      </c>
      <c r="AG108" s="16">
        <f t="shared" si="28"/>
        <v>7.9761400220594234E-3</v>
      </c>
      <c r="AH108" s="17">
        <v>348</v>
      </c>
      <c r="AI108" s="17">
        <v>1413673</v>
      </c>
      <c r="AJ108" s="18">
        <f t="shared" si="29"/>
        <v>2.6151316597803282E-3</v>
      </c>
      <c r="AK108" s="19">
        <f>IFERROR(VLOOKUP(A108,[1]CDC_Visits_Integrated!$A$2:$D$501,2,FALSE),"NULL")</f>
        <v>1966</v>
      </c>
      <c r="AL108" s="19">
        <f>IFERROR(VLOOKUP(A108,[1]CDC_Visits_Integrated!$A$2:$D$501,3,FALSE),"NULL")</f>
        <v>724</v>
      </c>
      <c r="AM108" s="19">
        <f>IFERROR(VLOOKUP(A108,[1]CDC_Visits_Integrated!$A$2:$D$501,4,FALSE),"NULL")</f>
        <v>70876</v>
      </c>
      <c r="AN108" s="15">
        <f t="shared" si="30"/>
        <v>97.895027624309392</v>
      </c>
      <c r="AO108" s="16">
        <f t="shared" si="31"/>
        <v>2.773858569896721E-2</v>
      </c>
      <c r="AP108" s="15">
        <f t="shared" si="32"/>
        <v>0</v>
      </c>
      <c r="AQ108" s="15">
        <f t="shared" si="33"/>
        <v>348</v>
      </c>
    </row>
    <row r="109" spans="1:43" x14ac:dyDescent="0.25">
      <c r="A109" t="s">
        <v>146</v>
      </c>
      <c r="B109" t="str">
        <f t="shared" si="17"/>
        <v>Hawaii</v>
      </c>
      <c r="C109" t="str">
        <f t="shared" si="18"/>
        <v>2017</v>
      </c>
      <c r="D109" s="13">
        <v>91417</v>
      </c>
      <c r="E109" s="13">
        <v>0</v>
      </c>
      <c r="F109" s="14">
        <f t="shared" si="19"/>
        <v>0</v>
      </c>
      <c r="G109" s="15">
        <v>84319</v>
      </c>
      <c r="H109" s="15">
        <v>0</v>
      </c>
      <c r="I109" s="16">
        <f t="shared" si="20"/>
        <v>0</v>
      </c>
      <c r="J109" s="13">
        <v>88641.5</v>
      </c>
      <c r="K109" s="13">
        <v>0</v>
      </c>
      <c r="L109" s="14">
        <f t="shared" si="21"/>
        <v>0</v>
      </c>
      <c r="M109" s="15">
        <v>102702.5</v>
      </c>
      <c r="N109" s="15">
        <v>0</v>
      </c>
      <c r="O109" s="16">
        <f t="shared" si="22"/>
        <v>0</v>
      </c>
      <c r="P109" s="13">
        <v>88701.5</v>
      </c>
      <c r="Q109" s="13">
        <v>0</v>
      </c>
      <c r="R109" s="14">
        <f t="shared" si="23"/>
        <v>0</v>
      </c>
      <c r="S109" s="15">
        <v>89882.5</v>
      </c>
      <c r="T109" s="15">
        <v>0</v>
      </c>
      <c r="U109" s="16">
        <f t="shared" si="24"/>
        <v>0</v>
      </c>
      <c r="V109" s="13">
        <v>91810.5</v>
      </c>
      <c r="W109" s="13">
        <v>0</v>
      </c>
      <c r="X109" s="14">
        <f t="shared" si="25"/>
        <v>0</v>
      </c>
      <c r="Y109" s="15">
        <v>66837</v>
      </c>
      <c r="Z109" s="15">
        <v>0</v>
      </c>
      <c r="AA109" s="16">
        <f t="shared" si="26"/>
        <v>0</v>
      </c>
      <c r="AB109" s="13">
        <v>33299.5</v>
      </c>
      <c r="AC109" s="13">
        <v>76</v>
      </c>
      <c r="AD109" s="14">
        <f t="shared" si="27"/>
        <v>2.2823165512995689E-3</v>
      </c>
      <c r="AE109" s="15">
        <v>37853</v>
      </c>
      <c r="AF109">
        <v>382</v>
      </c>
      <c r="AG109" s="16">
        <f t="shared" si="28"/>
        <v>1.0091670409214593E-2</v>
      </c>
      <c r="AH109" s="17">
        <v>458</v>
      </c>
      <c r="AI109" s="17">
        <v>1421658</v>
      </c>
      <c r="AJ109" s="18">
        <f t="shared" si="29"/>
        <v>3.3190931194040127E-3</v>
      </c>
      <c r="AK109" s="19">
        <f>IFERROR(VLOOKUP(A109,[1]CDC_Visits_Integrated!$A$2:$D$501,2,FALSE),"NULL")</f>
        <v>1691</v>
      </c>
      <c r="AL109" s="19">
        <f>IFERROR(VLOOKUP(A109,[1]CDC_Visits_Integrated!$A$2:$D$501,3,FALSE),"NULL")</f>
        <v>744</v>
      </c>
      <c r="AM109" s="19">
        <f>IFERROR(VLOOKUP(A109,[1]CDC_Visits_Integrated!$A$2:$D$501,4,FALSE),"NULL")</f>
        <v>64789</v>
      </c>
      <c r="AN109" s="15">
        <f t="shared" si="30"/>
        <v>87.081989247311824</v>
      </c>
      <c r="AO109" s="16">
        <f t="shared" si="31"/>
        <v>2.6100109586503883E-2</v>
      </c>
      <c r="AP109" s="15">
        <f t="shared" si="32"/>
        <v>0</v>
      </c>
      <c r="AQ109" s="15">
        <f t="shared" si="33"/>
        <v>458</v>
      </c>
    </row>
    <row r="110" spans="1:43" x14ac:dyDescent="0.25">
      <c r="A110" t="s">
        <v>147</v>
      </c>
      <c r="B110" t="str">
        <f t="shared" si="17"/>
        <v>Idaho</v>
      </c>
      <c r="C110" t="str">
        <f t="shared" si="18"/>
        <v>2009</v>
      </c>
      <c r="D110" s="13">
        <v>118308.21899999997</v>
      </c>
      <c r="E110" s="13">
        <v>0</v>
      </c>
      <c r="F110" s="14">
        <f t="shared" si="19"/>
        <v>0</v>
      </c>
      <c r="G110" s="15">
        <v>109827.361</v>
      </c>
      <c r="H110" s="15">
        <v>0</v>
      </c>
      <c r="I110" s="16">
        <f t="shared" si="20"/>
        <v>0</v>
      </c>
      <c r="J110" s="13">
        <v>113410.383</v>
      </c>
      <c r="K110" s="13">
        <v>0</v>
      </c>
      <c r="L110" s="14">
        <f t="shared" si="21"/>
        <v>0</v>
      </c>
      <c r="M110" s="15">
        <v>99395.743500000011</v>
      </c>
      <c r="N110" s="15">
        <v>0</v>
      </c>
      <c r="O110" s="16">
        <f t="shared" si="22"/>
        <v>0</v>
      </c>
      <c r="P110" s="13">
        <v>95364.81700000001</v>
      </c>
      <c r="Q110" s="13">
        <v>0</v>
      </c>
      <c r="R110" s="14">
        <f t="shared" si="23"/>
        <v>0</v>
      </c>
      <c r="S110" s="15">
        <v>100811.96700000002</v>
      </c>
      <c r="T110" s="15">
        <v>0</v>
      </c>
      <c r="U110" s="16">
        <f t="shared" si="24"/>
        <v>0</v>
      </c>
      <c r="V110" s="13">
        <v>79260.204500000007</v>
      </c>
      <c r="W110" s="13">
        <v>0</v>
      </c>
      <c r="X110" s="14">
        <f t="shared" si="25"/>
        <v>0</v>
      </c>
      <c r="Y110" s="15">
        <v>46558.633500000004</v>
      </c>
      <c r="Z110" s="15">
        <v>0</v>
      </c>
      <c r="AA110" s="16">
        <f t="shared" si="26"/>
        <v>0</v>
      </c>
      <c r="AB110" s="13">
        <v>28934.553</v>
      </c>
      <c r="AC110" s="13">
        <v>0</v>
      </c>
      <c r="AD110" s="14">
        <f t="shared" si="27"/>
        <v>0</v>
      </c>
      <c r="AE110" s="15">
        <v>23393.019999999997</v>
      </c>
      <c r="AF110">
        <v>10</v>
      </c>
      <c r="AG110" s="16">
        <f t="shared" si="28"/>
        <v>4.2747794000090632E-4</v>
      </c>
      <c r="AH110" s="17">
        <v>10</v>
      </c>
      <c r="AI110" s="17">
        <v>1488444</v>
      </c>
      <c r="AJ110" s="18">
        <f t="shared" si="29"/>
        <v>1.0112633858595839E-4</v>
      </c>
      <c r="AK110" s="19" t="str">
        <f>IFERROR(VLOOKUP(A110,[1]CDC_Visits_Integrated!$A$2:$D$501,2,FALSE),"NULL")</f>
        <v>NULL</v>
      </c>
      <c r="AL110" s="19" t="str">
        <f>IFERROR(VLOOKUP(A110,[1]CDC_Visits_Integrated!$A$2:$D$501,3,FALSE),"NULL")</f>
        <v>NULL</v>
      </c>
      <c r="AM110" s="19" t="str">
        <f>IFERROR(VLOOKUP(A110,[1]CDC_Visits_Integrated!$A$2:$D$501,4,FALSE),"NULL")</f>
        <v>NULL</v>
      </c>
      <c r="AN110" s="15" t="str">
        <f t="shared" si="30"/>
        <v>NULL</v>
      </c>
      <c r="AO110" s="16" t="str">
        <f t="shared" si="31"/>
        <v>NULL</v>
      </c>
      <c r="AP110" s="15">
        <f t="shared" si="32"/>
        <v>0</v>
      </c>
      <c r="AQ110" s="15">
        <f t="shared" si="33"/>
        <v>10</v>
      </c>
    </row>
    <row r="111" spans="1:43" x14ac:dyDescent="0.25">
      <c r="A111" t="s">
        <v>148</v>
      </c>
      <c r="B111" t="str">
        <f t="shared" si="17"/>
        <v>Idaho</v>
      </c>
      <c r="C111" t="str">
        <f t="shared" si="18"/>
        <v>2010</v>
      </c>
      <c r="D111" s="13">
        <v>117531.72699999997</v>
      </c>
      <c r="E111" s="13">
        <v>0</v>
      </c>
      <c r="F111" s="14">
        <f t="shared" si="19"/>
        <v>0</v>
      </c>
      <c r="G111" s="15">
        <v>113492.96500000001</v>
      </c>
      <c r="H111" s="15">
        <v>0</v>
      </c>
      <c r="I111" s="16">
        <f t="shared" si="20"/>
        <v>0</v>
      </c>
      <c r="J111" s="13">
        <v>110576.33750000002</v>
      </c>
      <c r="K111" s="13">
        <v>0</v>
      </c>
      <c r="L111" s="14">
        <f t="shared" si="21"/>
        <v>0</v>
      </c>
      <c r="M111" s="15">
        <v>99334.144</v>
      </c>
      <c r="N111" s="15">
        <v>0</v>
      </c>
      <c r="O111" s="16">
        <f t="shared" si="22"/>
        <v>0</v>
      </c>
      <c r="P111" s="13">
        <v>94812.087</v>
      </c>
      <c r="Q111" s="13">
        <v>0</v>
      </c>
      <c r="R111" s="14">
        <f t="shared" si="23"/>
        <v>0</v>
      </c>
      <c r="S111" s="15">
        <v>101630.76199999999</v>
      </c>
      <c r="T111" s="15">
        <v>0</v>
      </c>
      <c r="U111" s="16">
        <f t="shared" si="24"/>
        <v>0</v>
      </c>
      <c r="V111" s="13">
        <v>82515.251500000028</v>
      </c>
      <c r="W111" s="13">
        <v>0</v>
      </c>
      <c r="X111" s="14">
        <f t="shared" si="25"/>
        <v>0</v>
      </c>
      <c r="Y111" s="15">
        <v>48987.813499999989</v>
      </c>
      <c r="Z111" s="15">
        <v>0</v>
      </c>
      <c r="AA111" s="16">
        <f t="shared" si="26"/>
        <v>0</v>
      </c>
      <c r="AB111" s="13">
        <v>28430.288999999993</v>
      </c>
      <c r="AC111" s="13">
        <v>10</v>
      </c>
      <c r="AD111" s="14">
        <f t="shared" si="27"/>
        <v>3.5173754301266518E-4</v>
      </c>
      <c r="AE111" s="15">
        <v>23060.665000000005</v>
      </c>
      <c r="AF111">
        <v>68</v>
      </c>
      <c r="AG111" s="16">
        <f t="shared" si="28"/>
        <v>2.9487441060351031E-3</v>
      </c>
      <c r="AH111" s="17">
        <v>78</v>
      </c>
      <c r="AI111" s="17">
        <v>1500717</v>
      </c>
      <c r="AJ111" s="18">
        <f t="shared" si="29"/>
        <v>7.762834073377742E-4</v>
      </c>
      <c r="AK111" s="19">
        <f>IFERROR(VLOOKUP(A111,[1]CDC_Visits_Integrated!$A$2:$D$501,2,FALSE),"NULL")</f>
        <v>969</v>
      </c>
      <c r="AL111" s="19">
        <f>IFERROR(VLOOKUP(A111,[1]CDC_Visits_Integrated!$A$2:$D$501,3,FALSE),"NULL")</f>
        <v>161</v>
      </c>
      <c r="AM111" s="19">
        <f>IFERROR(VLOOKUP(A111,[1]CDC_Visits_Integrated!$A$2:$D$501,4,FALSE),"NULL")</f>
        <v>55591</v>
      </c>
      <c r="AN111" s="15">
        <f t="shared" si="30"/>
        <v>345.28571428571428</v>
      </c>
      <c r="AO111" s="16">
        <f t="shared" si="31"/>
        <v>1.7430879099134752E-2</v>
      </c>
      <c r="AP111" s="15">
        <f t="shared" si="32"/>
        <v>0</v>
      </c>
      <c r="AQ111" s="15">
        <f t="shared" si="33"/>
        <v>78</v>
      </c>
    </row>
    <row r="112" spans="1:43" x14ac:dyDescent="0.25">
      <c r="A112" t="s">
        <v>149</v>
      </c>
      <c r="B112" t="str">
        <f t="shared" si="17"/>
        <v>Idaho</v>
      </c>
      <c r="C112" t="str">
        <f t="shared" si="18"/>
        <v>2011</v>
      </c>
      <c r="D112" s="13">
        <v>118195.25499999998</v>
      </c>
      <c r="E112" s="13">
        <v>0</v>
      </c>
      <c r="F112" s="14">
        <f t="shared" si="19"/>
        <v>0</v>
      </c>
      <c r="G112" s="15">
        <v>115491.982</v>
      </c>
      <c r="H112" s="15">
        <v>0</v>
      </c>
      <c r="I112" s="16">
        <f t="shared" si="20"/>
        <v>0</v>
      </c>
      <c r="J112" s="13">
        <v>111271.04649999997</v>
      </c>
      <c r="K112" s="13">
        <v>0</v>
      </c>
      <c r="L112" s="14">
        <f t="shared" si="21"/>
        <v>0</v>
      </c>
      <c r="M112" s="15">
        <v>101671.01299999998</v>
      </c>
      <c r="N112" s="15">
        <v>0</v>
      </c>
      <c r="O112" s="16">
        <f t="shared" si="22"/>
        <v>0</v>
      </c>
      <c r="P112" s="13">
        <v>95057.942500000005</v>
      </c>
      <c r="Q112" s="13">
        <v>0</v>
      </c>
      <c r="R112" s="14">
        <f t="shared" si="23"/>
        <v>0</v>
      </c>
      <c r="S112" s="15">
        <v>102302.72799999997</v>
      </c>
      <c r="T112" s="15">
        <v>0</v>
      </c>
      <c r="U112" s="16">
        <f t="shared" si="24"/>
        <v>0</v>
      </c>
      <c r="V112" s="13">
        <v>86364.263000000006</v>
      </c>
      <c r="W112" s="13">
        <v>0</v>
      </c>
      <c r="X112" s="14">
        <f t="shared" si="25"/>
        <v>0</v>
      </c>
      <c r="Y112" s="15">
        <v>51884.025500000003</v>
      </c>
      <c r="Z112" s="15">
        <v>0</v>
      </c>
      <c r="AA112" s="16">
        <f t="shared" si="26"/>
        <v>0</v>
      </c>
      <c r="AB112" s="13">
        <v>29535.352999999999</v>
      </c>
      <c r="AC112" s="13">
        <v>0</v>
      </c>
      <c r="AD112" s="14">
        <f t="shared" si="27"/>
        <v>0</v>
      </c>
      <c r="AE112" s="15">
        <v>23949.446</v>
      </c>
      <c r="AF112">
        <v>61</v>
      </c>
      <c r="AG112" s="16">
        <f t="shared" si="28"/>
        <v>2.5470317768519573E-3</v>
      </c>
      <c r="AH112" s="17">
        <v>61</v>
      </c>
      <c r="AI112" s="17">
        <v>1529400</v>
      </c>
      <c r="AJ112" s="18">
        <f t="shared" si="29"/>
        <v>5.7891886228644417E-4</v>
      </c>
      <c r="AK112" s="19">
        <f>IFERROR(VLOOKUP(A112,[1]CDC_Visits_Integrated!$A$2:$D$501,2,FALSE),"NULL")</f>
        <v>4712</v>
      </c>
      <c r="AL112" s="19">
        <f>IFERROR(VLOOKUP(A112,[1]CDC_Visits_Integrated!$A$2:$D$501,3,FALSE),"NULL")</f>
        <v>457</v>
      </c>
      <c r="AM112" s="19">
        <f>IFERROR(VLOOKUP(A112,[1]CDC_Visits_Integrated!$A$2:$D$501,4,FALSE),"NULL")</f>
        <v>203832</v>
      </c>
      <c r="AN112" s="15">
        <f t="shared" si="30"/>
        <v>446.02188183807442</v>
      </c>
      <c r="AO112" s="16">
        <f t="shared" si="31"/>
        <v>2.3117076808351976E-2</v>
      </c>
      <c r="AP112" s="15">
        <f t="shared" si="32"/>
        <v>0</v>
      </c>
      <c r="AQ112" s="15">
        <f t="shared" si="33"/>
        <v>61</v>
      </c>
    </row>
    <row r="113" spans="1:43" x14ac:dyDescent="0.25">
      <c r="A113" t="s">
        <v>150</v>
      </c>
      <c r="B113" t="str">
        <f t="shared" si="17"/>
        <v>Idaho</v>
      </c>
      <c r="C113" t="str">
        <f t="shared" si="18"/>
        <v>2012</v>
      </c>
      <c r="D113" s="13">
        <v>117963.488</v>
      </c>
      <c r="E113" s="13">
        <v>0</v>
      </c>
      <c r="F113" s="14">
        <f t="shared" si="19"/>
        <v>0</v>
      </c>
      <c r="G113" s="15">
        <v>116347.3875</v>
      </c>
      <c r="H113" s="15">
        <v>0</v>
      </c>
      <c r="I113" s="16">
        <f t="shared" si="20"/>
        <v>0</v>
      </c>
      <c r="J113" s="13">
        <v>111542.05499999998</v>
      </c>
      <c r="K113" s="13">
        <v>0</v>
      </c>
      <c r="L113" s="14">
        <f t="shared" si="21"/>
        <v>0</v>
      </c>
      <c r="M113" s="15">
        <v>102613.74649999995</v>
      </c>
      <c r="N113" s="15">
        <v>0</v>
      </c>
      <c r="O113" s="16">
        <f t="shared" si="22"/>
        <v>0</v>
      </c>
      <c r="P113" s="13">
        <v>94285.077499999999</v>
      </c>
      <c r="Q113" s="13">
        <v>0</v>
      </c>
      <c r="R113" s="14">
        <f t="shared" si="23"/>
        <v>0</v>
      </c>
      <c r="S113" s="15">
        <v>101168.31699999998</v>
      </c>
      <c r="T113" s="15">
        <v>0</v>
      </c>
      <c r="U113" s="16">
        <f t="shared" si="24"/>
        <v>0</v>
      </c>
      <c r="V113" s="13">
        <v>88226.96650000001</v>
      </c>
      <c r="W113" s="13">
        <v>0</v>
      </c>
      <c r="X113" s="14">
        <f t="shared" si="25"/>
        <v>0</v>
      </c>
      <c r="Y113" s="15">
        <v>54027.682999999997</v>
      </c>
      <c r="Z113" s="15">
        <v>0</v>
      </c>
      <c r="AA113" s="16">
        <f t="shared" si="26"/>
        <v>0</v>
      </c>
      <c r="AB113" s="13">
        <v>29641.638500000001</v>
      </c>
      <c r="AC113" s="13">
        <v>0</v>
      </c>
      <c r="AD113" s="14">
        <f t="shared" si="27"/>
        <v>0</v>
      </c>
      <c r="AE113" s="15">
        <v>23963.852000000003</v>
      </c>
      <c r="AF113">
        <v>46</v>
      </c>
      <c r="AG113" s="16">
        <f t="shared" si="28"/>
        <v>1.919557840701069E-3</v>
      </c>
      <c r="AH113" s="17">
        <v>46</v>
      </c>
      <c r="AI113" s="17">
        <v>1536407</v>
      </c>
      <c r="AJ113" s="18">
        <f t="shared" si="29"/>
        <v>4.2737753151912781E-4</v>
      </c>
      <c r="AK113" s="19">
        <f>IFERROR(VLOOKUP(A113,[1]CDC_Visits_Integrated!$A$2:$D$501,2,FALSE),"NULL")</f>
        <v>3632</v>
      </c>
      <c r="AL113" s="19">
        <f>IFERROR(VLOOKUP(A113,[1]CDC_Visits_Integrated!$A$2:$D$501,3,FALSE),"NULL")</f>
        <v>416</v>
      </c>
      <c r="AM113" s="19">
        <f>IFERROR(VLOOKUP(A113,[1]CDC_Visits_Integrated!$A$2:$D$501,4,FALSE),"NULL")</f>
        <v>196357</v>
      </c>
      <c r="AN113" s="15">
        <f t="shared" si="30"/>
        <v>472.01201923076923</v>
      </c>
      <c r="AO113" s="16">
        <f t="shared" si="31"/>
        <v>1.8496921423733301E-2</v>
      </c>
      <c r="AP113" s="15">
        <f t="shared" si="32"/>
        <v>0</v>
      </c>
      <c r="AQ113" s="15">
        <f t="shared" si="33"/>
        <v>46</v>
      </c>
    </row>
    <row r="114" spans="1:43" x14ac:dyDescent="0.25">
      <c r="A114" t="s">
        <v>151</v>
      </c>
      <c r="B114" t="str">
        <f t="shared" si="17"/>
        <v>Idaho</v>
      </c>
      <c r="C114" t="str">
        <f t="shared" si="18"/>
        <v>2013</v>
      </c>
      <c r="D114" s="13">
        <v>117186.89000000001</v>
      </c>
      <c r="E114" s="13">
        <v>0</v>
      </c>
      <c r="F114" s="14">
        <f t="shared" si="19"/>
        <v>0</v>
      </c>
      <c r="G114" s="15">
        <v>118604.21750000003</v>
      </c>
      <c r="H114" s="15">
        <v>0</v>
      </c>
      <c r="I114" s="16">
        <f t="shared" si="20"/>
        <v>0</v>
      </c>
      <c r="J114" s="13">
        <v>111255.1075</v>
      </c>
      <c r="K114" s="13">
        <v>0</v>
      </c>
      <c r="L114" s="14">
        <f t="shared" si="21"/>
        <v>0</v>
      </c>
      <c r="M114" s="15">
        <v>104133.08050000001</v>
      </c>
      <c r="N114" s="15">
        <v>0</v>
      </c>
      <c r="O114" s="16">
        <f t="shared" si="22"/>
        <v>0</v>
      </c>
      <c r="P114" s="13">
        <v>95614.588499999998</v>
      </c>
      <c r="Q114" s="13">
        <v>0</v>
      </c>
      <c r="R114" s="14">
        <f t="shared" si="23"/>
        <v>0</v>
      </c>
      <c r="S114" s="15">
        <v>100226.7065</v>
      </c>
      <c r="T114" s="15">
        <v>0</v>
      </c>
      <c r="U114" s="16">
        <f t="shared" si="24"/>
        <v>0</v>
      </c>
      <c r="V114" s="13">
        <v>90657.715499999991</v>
      </c>
      <c r="W114" s="13">
        <v>0</v>
      </c>
      <c r="X114" s="14">
        <f t="shared" si="25"/>
        <v>0</v>
      </c>
      <c r="Y114" s="15">
        <v>56101.65849999999</v>
      </c>
      <c r="Z114" s="15">
        <v>0</v>
      </c>
      <c r="AA114" s="16">
        <f t="shared" si="26"/>
        <v>0</v>
      </c>
      <c r="AB114" s="13">
        <v>29635.046499999997</v>
      </c>
      <c r="AC114" s="13">
        <v>12</v>
      </c>
      <c r="AD114" s="14">
        <f t="shared" si="27"/>
        <v>4.0492597168693495E-4</v>
      </c>
      <c r="AE114" s="15">
        <v>24265.836000000007</v>
      </c>
      <c r="AF114">
        <v>94</v>
      </c>
      <c r="AG114" s="16">
        <f t="shared" si="28"/>
        <v>3.8737589753759143E-3</v>
      </c>
      <c r="AH114" s="17">
        <v>106</v>
      </c>
      <c r="AI114" s="17">
        <v>1553580</v>
      </c>
      <c r="AJ114" s="18">
        <f t="shared" si="29"/>
        <v>9.6361410415055776E-4</v>
      </c>
      <c r="AK114" s="19">
        <f>IFERROR(VLOOKUP(A114,[1]CDC_Visits_Integrated!$A$2:$D$501,2,FALSE),"NULL")</f>
        <v>2041</v>
      </c>
      <c r="AL114" s="19">
        <f>IFERROR(VLOOKUP(A114,[1]CDC_Visits_Integrated!$A$2:$D$501,3,FALSE),"NULL")</f>
        <v>371</v>
      </c>
      <c r="AM114" s="19">
        <f>IFERROR(VLOOKUP(A114,[1]CDC_Visits_Integrated!$A$2:$D$501,4,FALSE),"NULL")</f>
        <v>147681</v>
      </c>
      <c r="AN114" s="15">
        <f t="shared" si="30"/>
        <v>398.0619946091644</v>
      </c>
      <c r="AO114" s="16">
        <f t="shared" si="31"/>
        <v>1.3820328952268741E-2</v>
      </c>
      <c r="AP114" s="15">
        <f t="shared" si="32"/>
        <v>0</v>
      </c>
      <c r="AQ114" s="15">
        <f t="shared" si="33"/>
        <v>106</v>
      </c>
    </row>
    <row r="115" spans="1:43" x14ac:dyDescent="0.25">
      <c r="A115" t="s">
        <v>152</v>
      </c>
      <c r="B115" t="str">
        <f t="shared" si="17"/>
        <v>Idaho</v>
      </c>
      <c r="C115" t="str">
        <f t="shared" si="18"/>
        <v>2014</v>
      </c>
      <c r="D115" s="13">
        <v>105305.61700000001</v>
      </c>
      <c r="E115" s="13">
        <v>0</v>
      </c>
      <c r="F115" s="14">
        <f t="shared" si="19"/>
        <v>0</v>
      </c>
      <c r="G115" s="15">
        <v>110226.6235</v>
      </c>
      <c r="H115" s="15">
        <v>0</v>
      </c>
      <c r="I115" s="16">
        <f t="shared" si="20"/>
        <v>0</v>
      </c>
      <c r="J115" s="13">
        <v>99806.642999999982</v>
      </c>
      <c r="K115" s="13">
        <v>0</v>
      </c>
      <c r="L115" s="14">
        <f t="shared" si="21"/>
        <v>0</v>
      </c>
      <c r="M115" s="15">
        <v>97681.548999999941</v>
      </c>
      <c r="N115" s="15">
        <v>0</v>
      </c>
      <c r="O115" s="16">
        <f t="shared" si="22"/>
        <v>0</v>
      </c>
      <c r="P115" s="13">
        <v>90452.256000000008</v>
      </c>
      <c r="Q115" s="13">
        <v>0</v>
      </c>
      <c r="R115" s="14">
        <f t="shared" si="23"/>
        <v>0</v>
      </c>
      <c r="S115" s="15">
        <v>92406.899000000005</v>
      </c>
      <c r="T115" s="15">
        <v>0</v>
      </c>
      <c r="U115" s="16">
        <f t="shared" si="24"/>
        <v>0</v>
      </c>
      <c r="V115" s="13">
        <v>85587.7065</v>
      </c>
      <c r="W115" s="13">
        <v>0</v>
      </c>
      <c r="X115" s="14">
        <f t="shared" si="25"/>
        <v>0</v>
      </c>
      <c r="Y115" s="15">
        <v>54704.915500000003</v>
      </c>
      <c r="Z115" s="15">
        <v>0</v>
      </c>
      <c r="AA115" s="16">
        <f t="shared" si="26"/>
        <v>0</v>
      </c>
      <c r="AB115" s="13">
        <v>28599.786</v>
      </c>
      <c r="AC115" s="13">
        <v>0</v>
      </c>
      <c r="AD115" s="14">
        <f t="shared" si="27"/>
        <v>0</v>
      </c>
      <c r="AE115" s="15">
        <v>22841.778000000006</v>
      </c>
      <c r="AF115">
        <v>56</v>
      </c>
      <c r="AG115" s="16">
        <f t="shared" si="28"/>
        <v>2.451648028450324E-3</v>
      </c>
      <c r="AH115" s="17">
        <v>56</v>
      </c>
      <c r="AI115" s="17">
        <v>1447565</v>
      </c>
      <c r="AJ115" s="18">
        <f t="shared" si="29"/>
        <v>5.2757284333674009E-4</v>
      </c>
      <c r="AK115" s="19">
        <f>IFERROR(VLOOKUP(A115,[1]CDC_Visits_Integrated!$A$2:$D$501,2,FALSE),"NULL")</f>
        <v>2658</v>
      </c>
      <c r="AL115" s="19">
        <f>IFERROR(VLOOKUP(A115,[1]CDC_Visits_Integrated!$A$2:$D$501,3,FALSE),"NULL")</f>
        <v>344</v>
      </c>
      <c r="AM115" s="19">
        <f>IFERROR(VLOOKUP(A115,[1]CDC_Visits_Integrated!$A$2:$D$501,4,FALSE),"NULL")</f>
        <v>108986</v>
      </c>
      <c r="AN115" s="15">
        <f t="shared" si="30"/>
        <v>316.81976744186045</v>
      </c>
      <c r="AO115" s="16">
        <f t="shared" si="31"/>
        <v>2.4388453562842933E-2</v>
      </c>
      <c r="AP115" s="15">
        <f t="shared" si="32"/>
        <v>0</v>
      </c>
      <c r="AQ115" s="15">
        <f t="shared" si="33"/>
        <v>56</v>
      </c>
    </row>
    <row r="116" spans="1:43" x14ac:dyDescent="0.25">
      <c r="A116" t="s">
        <v>153</v>
      </c>
      <c r="B116" t="str">
        <f t="shared" si="17"/>
        <v>Idaho</v>
      </c>
      <c r="C116" t="str">
        <f t="shared" si="18"/>
        <v>2015</v>
      </c>
      <c r="D116" s="13">
        <v>106045.37800000006</v>
      </c>
      <c r="E116" s="13">
        <v>0</v>
      </c>
      <c r="F116" s="14">
        <f t="shared" si="19"/>
        <v>0</v>
      </c>
      <c r="G116" s="15">
        <v>111817.32350000001</v>
      </c>
      <c r="H116" s="15">
        <v>0</v>
      </c>
      <c r="I116" s="16">
        <f t="shared" si="20"/>
        <v>0</v>
      </c>
      <c r="J116" s="13">
        <v>105369.09999999999</v>
      </c>
      <c r="K116" s="13">
        <v>0</v>
      </c>
      <c r="L116" s="14">
        <f t="shared" si="21"/>
        <v>0</v>
      </c>
      <c r="M116" s="15">
        <v>99897.721000000049</v>
      </c>
      <c r="N116" s="15">
        <v>0</v>
      </c>
      <c r="O116" s="16">
        <f t="shared" si="22"/>
        <v>0</v>
      </c>
      <c r="P116" s="13">
        <v>92763.205000000016</v>
      </c>
      <c r="Q116" s="13">
        <v>0</v>
      </c>
      <c r="R116" s="14">
        <f t="shared" si="23"/>
        <v>0</v>
      </c>
      <c r="S116" s="15">
        <v>93298.5</v>
      </c>
      <c r="T116" s="15">
        <v>0</v>
      </c>
      <c r="U116" s="16">
        <f t="shared" si="24"/>
        <v>0</v>
      </c>
      <c r="V116" s="13">
        <v>87869.662500000006</v>
      </c>
      <c r="W116" s="13">
        <v>0</v>
      </c>
      <c r="X116" s="14">
        <f t="shared" si="25"/>
        <v>0</v>
      </c>
      <c r="Y116" s="15">
        <v>57596.975999999995</v>
      </c>
      <c r="Z116" s="15">
        <v>0</v>
      </c>
      <c r="AA116" s="16">
        <f t="shared" si="26"/>
        <v>0</v>
      </c>
      <c r="AB116" s="13">
        <v>28948.064000000006</v>
      </c>
      <c r="AC116" s="13">
        <v>13</v>
      </c>
      <c r="AD116" s="14">
        <f t="shared" si="27"/>
        <v>4.490801181039256E-4</v>
      </c>
      <c r="AE116" s="15">
        <v>22252.799000000003</v>
      </c>
      <c r="AF116">
        <v>69</v>
      </c>
      <c r="AG116" s="16">
        <f t="shared" si="28"/>
        <v>3.1007335301954596E-3</v>
      </c>
      <c r="AH116" s="17">
        <v>82</v>
      </c>
      <c r="AI116" s="17">
        <v>1484099</v>
      </c>
      <c r="AJ116" s="18">
        <f t="shared" si="29"/>
        <v>7.5369144050737983E-4</v>
      </c>
      <c r="AK116" s="19">
        <f>IFERROR(VLOOKUP(A116,[1]CDC_Visits_Integrated!$A$2:$D$501,2,FALSE),"NULL")</f>
        <v>2699</v>
      </c>
      <c r="AL116" s="19">
        <f>IFERROR(VLOOKUP(A116,[1]CDC_Visits_Integrated!$A$2:$D$501,3,FALSE),"NULL")</f>
        <v>360</v>
      </c>
      <c r="AM116" s="19">
        <f>IFERROR(VLOOKUP(A116,[1]CDC_Visits_Integrated!$A$2:$D$501,4,FALSE),"NULL")</f>
        <v>128063</v>
      </c>
      <c r="AN116" s="15">
        <f t="shared" si="30"/>
        <v>355.73055555555555</v>
      </c>
      <c r="AO116" s="16">
        <f t="shared" si="31"/>
        <v>2.1075564370661316E-2</v>
      </c>
      <c r="AP116" s="15">
        <f t="shared" si="32"/>
        <v>0</v>
      </c>
      <c r="AQ116" s="15">
        <f t="shared" si="33"/>
        <v>82</v>
      </c>
    </row>
    <row r="117" spans="1:43" x14ac:dyDescent="0.25">
      <c r="A117" t="s">
        <v>154</v>
      </c>
      <c r="B117" t="str">
        <f t="shared" si="17"/>
        <v>Idaho</v>
      </c>
      <c r="C117" t="str">
        <f t="shared" si="18"/>
        <v>2016</v>
      </c>
      <c r="D117" s="13">
        <v>104928.70999999999</v>
      </c>
      <c r="E117" s="13">
        <v>0</v>
      </c>
      <c r="F117" s="14">
        <f t="shared" si="19"/>
        <v>0</v>
      </c>
      <c r="G117" s="15">
        <v>113104.81749999998</v>
      </c>
      <c r="H117" s="15">
        <v>0</v>
      </c>
      <c r="I117" s="16">
        <f t="shared" si="20"/>
        <v>0</v>
      </c>
      <c r="J117" s="13">
        <v>105461.23699999999</v>
      </c>
      <c r="K117" s="13">
        <v>0</v>
      </c>
      <c r="L117" s="14">
        <f t="shared" si="21"/>
        <v>0</v>
      </c>
      <c r="M117" s="15">
        <v>99396.116500000018</v>
      </c>
      <c r="N117" s="15">
        <v>0</v>
      </c>
      <c r="O117" s="16">
        <f t="shared" si="22"/>
        <v>0</v>
      </c>
      <c r="P117" s="13">
        <v>92557.313500000004</v>
      </c>
      <c r="Q117" s="13">
        <v>0</v>
      </c>
      <c r="R117" s="14">
        <f t="shared" si="23"/>
        <v>0</v>
      </c>
      <c r="S117" s="15">
        <v>90938.574499999988</v>
      </c>
      <c r="T117" s="15">
        <v>0</v>
      </c>
      <c r="U117" s="16">
        <f t="shared" si="24"/>
        <v>0</v>
      </c>
      <c r="V117" s="13">
        <v>90111.739000000001</v>
      </c>
      <c r="W117" s="13">
        <v>0</v>
      </c>
      <c r="X117" s="14">
        <f t="shared" si="25"/>
        <v>0</v>
      </c>
      <c r="Y117" s="15">
        <v>62212.718999999997</v>
      </c>
      <c r="Z117" s="15">
        <v>0</v>
      </c>
      <c r="AA117" s="16">
        <f t="shared" si="26"/>
        <v>0</v>
      </c>
      <c r="AB117" s="13">
        <v>30350.813499999989</v>
      </c>
      <c r="AC117" s="13">
        <v>0</v>
      </c>
      <c r="AD117" s="14">
        <f t="shared" si="27"/>
        <v>0</v>
      </c>
      <c r="AE117" s="15">
        <v>24139.109</v>
      </c>
      <c r="AF117">
        <v>42</v>
      </c>
      <c r="AG117" s="16">
        <f t="shared" si="28"/>
        <v>1.7399150896580317E-3</v>
      </c>
      <c r="AH117" s="17">
        <v>42</v>
      </c>
      <c r="AI117" s="17">
        <v>1498415</v>
      </c>
      <c r="AJ117" s="18">
        <f t="shared" si="29"/>
        <v>3.5988902616227418E-4</v>
      </c>
      <c r="AK117" s="19">
        <f>IFERROR(VLOOKUP(A117,[1]CDC_Visits_Integrated!$A$2:$D$501,2,FALSE),"NULL")</f>
        <v>944</v>
      </c>
      <c r="AL117" s="19">
        <f>IFERROR(VLOOKUP(A117,[1]CDC_Visits_Integrated!$A$2:$D$501,3,FALSE),"NULL")</f>
        <v>309</v>
      </c>
      <c r="AM117" s="19">
        <f>IFERROR(VLOOKUP(A117,[1]CDC_Visits_Integrated!$A$2:$D$501,4,FALSE),"NULL")</f>
        <v>82959</v>
      </c>
      <c r="AN117" s="15">
        <f t="shared" si="30"/>
        <v>268.47572815533982</v>
      </c>
      <c r="AO117" s="16">
        <f t="shared" si="31"/>
        <v>1.137911498451042E-2</v>
      </c>
      <c r="AP117" s="15">
        <f t="shared" si="32"/>
        <v>0</v>
      </c>
      <c r="AQ117" s="15">
        <f t="shared" si="33"/>
        <v>42</v>
      </c>
    </row>
    <row r="118" spans="1:43" x14ac:dyDescent="0.25">
      <c r="A118" t="s">
        <v>155</v>
      </c>
      <c r="B118" t="str">
        <f t="shared" si="17"/>
        <v>Idaho</v>
      </c>
      <c r="C118" t="str">
        <f t="shared" si="18"/>
        <v>2017</v>
      </c>
      <c r="D118" s="13">
        <v>100125</v>
      </c>
      <c r="E118" s="13">
        <v>0</v>
      </c>
      <c r="F118" s="14">
        <f t="shared" si="19"/>
        <v>0</v>
      </c>
      <c r="G118" s="15">
        <v>109941.5</v>
      </c>
      <c r="H118" s="15">
        <v>0</v>
      </c>
      <c r="I118" s="16">
        <f t="shared" si="20"/>
        <v>0</v>
      </c>
      <c r="J118" s="13">
        <v>101038</v>
      </c>
      <c r="K118" s="13">
        <v>0</v>
      </c>
      <c r="L118" s="14">
        <f t="shared" si="21"/>
        <v>0</v>
      </c>
      <c r="M118" s="15">
        <v>98544.5</v>
      </c>
      <c r="N118" s="15">
        <v>0</v>
      </c>
      <c r="O118" s="16">
        <f t="shared" si="22"/>
        <v>0</v>
      </c>
      <c r="P118" s="13">
        <v>92550</v>
      </c>
      <c r="Q118" s="13">
        <v>0</v>
      </c>
      <c r="R118" s="14">
        <f t="shared" si="23"/>
        <v>0</v>
      </c>
      <c r="S118" s="15">
        <v>90073</v>
      </c>
      <c r="T118" s="15">
        <v>0</v>
      </c>
      <c r="U118" s="16">
        <f t="shared" si="24"/>
        <v>0</v>
      </c>
      <c r="V118" s="13">
        <v>89641.5</v>
      </c>
      <c r="W118" s="13">
        <v>0</v>
      </c>
      <c r="X118" s="14">
        <f t="shared" si="25"/>
        <v>0</v>
      </c>
      <c r="Y118" s="15">
        <v>64178.5</v>
      </c>
      <c r="Z118" s="15">
        <v>0</v>
      </c>
      <c r="AA118" s="16">
        <f t="shared" si="26"/>
        <v>0</v>
      </c>
      <c r="AB118" s="13">
        <v>30727</v>
      </c>
      <c r="AC118" s="13">
        <v>26</v>
      </c>
      <c r="AD118" s="14">
        <f t="shared" si="27"/>
        <v>8.461613564617437E-4</v>
      </c>
      <c r="AE118" s="15">
        <v>23893</v>
      </c>
      <c r="AF118">
        <v>79</v>
      </c>
      <c r="AG118" s="16">
        <f t="shared" si="28"/>
        <v>3.3064077344829028E-3</v>
      </c>
      <c r="AH118" s="17">
        <v>105</v>
      </c>
      <c r="AI118" s="17">
        <v>1477406</v>
      </c>
      <c r="AJ118" s="18">
        <f t="shared" si="29"/>
        <v>8.8384954355484287E-4</v>
      </c>
      <c r="AK118" s="19">
        <f>IFERROR(VLOOKUP(A118,[1]CDC_Visits_Integrated!$A$2:$D$501,2,FALSE),"NULL")</f>
        <v>588</v>
      </c>
      <c r="AL118" s="19">
        <f>IFERROR(VLOOKUP(A118,[1]CDC_Visits_Integrated!$A$2:$D$501,3,FALSE),"NULL")</f>
        <v>248</v>
      </c>
      <c r="AM118" s="19">
        <f>IFERROR(VLOOKUP(A118,[1]CDC_Visits_Integrated!$A$2:$D$501,4,FALSE),"NULL")</f>
        <v>56727</v>
      </c>
      <c r="AN118" s="15">
        <f t="shared" si="30"/>
        <v>228.73790322580646</v>
      </c>
      <c r="AO118" s="16">
        <f t="shared" si="31"/>
        <v>1.0365434449204083E-2</v>
      </c>
      <c r="AP118" s="15">
        <f t="shared" si="32"/>
        <v>0</v>
      </c>
      <c r="AQ118" s="15">
        <f t="shared" si="33"/>
        <v>105</v>
      </c>
    </row>
    <row r="119" spans="1:43" x14ac:dyDescent="0.25">
      <c r="A119" t="s">
        <v>156</v>
      </c>
      <c r="B119" t="str">
        <f t="shared" si="17"/>
        <v>Illinois</v>
      </c>
      <c r="C119" t="str">
        <f t="shared" si="18"/>
        <v>2009</v>
      </c>
      <c r="D119" s="13">
        <v>892111.46400000039</v>
      </c>
      <c r="E119" s="13">
        <v>0</v>
      </c>
      <c r="F119" s="14">
        <f t="shared" si="19"/>
        <v>0</v>
      </c>
      <c r="G119" s="15">
        <v>877327.57449999999</v>
      </c>
      <c r="H119" s="15">
        <v>0</v>
      </c>
      <c r="I119" s="16">
        <f t="shared" si="20"/>
        <v>0</v>
      </c>
      <c r="J119" s="13">
        <v>915182.25700000022</v>
      </c>
      <c r="K119" s="13">
        <v>0</v>
      </c>
      <c r="L119" s="14">
        <f t="shared" si="21"/>
        <v>0</v>
      </c>
      <c r="M119" s="15">
        <v>879238.3350000002</v>
      </c>
      <c r="N119" s="15">
        <v>0</v>
      </c>
      <c r="O119" s="16">
        <f t="shared" si="22"/>
        <v>0</v>
      </c>
      <c r="P119" s="13">
        <v>908027.71800000011</v>
      </c>
      <c r="Q119" s="13">
        <v>22</v>
      </c>
      <c r="R119" s="14">
        <f t="shared" si="23"/>
        <v>2.422833528524511E-5</v>
      </c>
      <c r="S119" s="15">
        <v>925849.71400000027</v>
      </c>
      <c r="T119" s="15">
        <v>67</v>
      </c>
      <c r="U119" s="16">
        <f t="shared" si="24"/>
        <v>7.2365956360818164E-5</v>
      </c>
      <c r="V119" s="13">
        <v>664855.83149999985</v>
      </c>
      <c r="W119" s="13">
        <v>173</v>
      </c>
      <c r="X119" s="14">
        <f t="shared" si="25"/>
        <v>2.6020678740184899E-4</v>
      </c>
      <c r="Y119" s="15">
        <v>398035.50350000005</v>
      </c>
      <c r="Z119" s="15">
        <v>263</v>
      </c>
      <c r="AA119" s="16">
        <f t="shared" si="26"/>
        <v>6.6074507848519091E-4</v>
      </c>
      <c r="AB119" s="13">
        <v>267027.73899999988</v>
      </c>
      <c r="AC119" s="13">
        <v>589</v>
      </c>
      <c r="AD119" s="14">
        <f t="shared" si="27"/>
        <v>2.205763349552236E-3</v>
      </c>
      <c r="AE119" s="15">
        <v>221032.01100000003</v>
      </c>
      <c r="AF119">
        <v>1154</v>
      </c>
      <c r="AG119" s="16">
        <f t="shared" si="28"/>
        <v>5.2209632205717019E-3</v>
      </c>
      <c r="AH119" s="17">
        <v>2006</v>
      </c>
      <c r="AI119" s="17">
        <v>12785043</v>
      </c>
      <c r="AJ119" s="18">
        <f t="shared" si="29"/>
        <v>2.2638649649419436E-3</v>
      </c>
      <c r="AK119" s="19" t="str">
        <f>IFERROR(VLOOKUP(A119,[1]CDC_Visits_Integrated!$A$2:$D$501,2,FALSE),"NULL")</f>
        <v>NULL</v>
      </c>
      <c r="AL119" s="19" t="str">
        <f>IFERROR(VLOOKUP(A119,[1]CDC_Visits_Integrated!$A$2:$D$501,3,FALSE),"NULL")</f>
        <v>NULL</v>
      </c>
      <c r="AM119" s="19" t="str">
        <f>IFERROR(VLOOKUP(A119,[1]CDC_Visits_Integrated!$A$2:$D$501,4,FALSE),"NULL")</f>
        <v>NULL</v>
      </c>
      <c r="AN119" s="15" t="str">
        <f t="shared" si="30"/>
        <v>NULL</v>
      </c>
      <c r="AO119" s="16" t="str">
        <f t="shared" si="31"/>
        <v>NULL</v>
      </c>
      <c r="AP119" s="15">
        <f t="shared" si="32"/>
        <v>262</v>
      </c>
      <c r="AQ119" s="15">
        <f t="shared" si="33"/>
        <v>2268</v>
      </c>
    </row>
    <row r="120" spans="1:43" x14ac:dyDescent="0.25">
      <c r="A120" t="s">
        <v>157</v>
      </c>
      <c r="B120" t="str">
        <f t="shared" si="17"/>
        <v>Illinois</v>
      </c>
      <c r="C120" t="str">
        <f t="shared" si="18"/>
        <v>2010</v>
      </c>
      <c r="D120" s="13">
        <v>844052.18200000003</v>
      </c>
      <c r="E120" s="13">
        <v>0</v>
      </c>
      <c r="F120" s="14">
        <f t="shared" si="19"/>
        <v>0</v>
      </c>
      <c r="G120" s="15">
        <v>870029.74300000002</v>
      </c>
      <c r="H120" s="15">
        <v>0</v>
      </c>
      <c r="I120" s="16">
        <f t="shared" si="20"/>
        <v>0</v>
      </c>
      <c r="J120" s="13">
        <v>901338.99099999969</v>
      </c>
      <c r="K120" s="13">
        <v>0</v>
      </c>
      <c r="L120" s="14">
        <f t="shared" si="21"/>
        <v>0</v>
      </c>
      <c r="M120" s="15">
        <v>876111.93900000025</v>
      </c>
      <c r="N120" s="15">
        <v>0</v>
      </c>
      <c r="O120" s="16">
        <f t="shared" si="22"/>
        <v>0</v>
      </c>
      <c r="P120" s="13">
        <v>887058.76450000016</v>
      </c>
      <c r="Q120" s="13">
        <v>0</v>
      </c>
      <c r="R120" s="14">
        <f t="shared" si="23"/>
        <v>0</v>
      </c>
      <c r="S120" s="15">
        <v>924476.19700000016</v>
      </c>
      <c r="T120" s="15">
        <v>20</v>
      </c>
      <c r="U120" s="16">
        <f t="shared" si="24"/>
        <v>2.1633872310505792E-5</v>
      </c>
      <c r="V120" s="13">
        <v>692321.26250000007</v>
      </c>
      <c r="W120" s="13">
        <v>148</v>
      </c>
      <c r="X120" s="14">
        <f t="shared" si="25"/>
        <v>2.1377358751855464E-4</v>
      </c>
      <c r="Y120" s="15">
        <v>403660.80000000022</v>
      </c>
      <c r="Z120" s="15">
        <v>247</v>
      </c>
      <c r="AA120" s="16">
        <f t="shared" si="26"/>
        <v>6.1189989218670695E-4</v>
      </c>
      <c r="AB120" s="13">
        <v>262016.18450000003</v>
      </c>
      <c r="AC120" s="13">
        <v>597</v>
      </c>
      <c r="AD120" s="14">
        <f t="shared" si="27"/>
        <v>2.2784852055579793E-3</v>
      </c>
      <c r="AE120" s="15">
        <v>224866.4599999999</v>
      </c>
      <c r="AF120">
        <v>1068</v>
      </c>
      <c r="AG120" s="16">
        <f t="shared" si="28"/>
        <v>4.7494855391061897E-3</v>
      </c>
      <c r="AH120" s="17">
        <v>1912</v>
      </c>
      <c r="AI120" s="17">
        <v>12699765</v>
      </c>
      <c r="AJ120" s="18">
        <f t="shared" si="29"/>
        <v>2.1470036210007714E-3</v>
      </c>
      <c r="AK120" s="19">
        <f>IFERROR(VLOOKUP(A120,[1]CDC_Visits_Integrated!$A$2:$D$501,2,FALSE),"NULL")</f>
        <v>9387</v>
      </c>
      <c r="AL120" s="19">
        <f>IFERROR(VLOOKUP(A120,[1]CDC_Visits_Integrated!$A$2:$D$501,3,FALSE),"NULL")</f>
        <v>1014</v>
      </c>
      <c r="AM120" s="19">
        <f>IFERROR(VLOOKUP(A120,[1]CDC_Visits_Integrated!$A$2:$D$501,4,FALSE),"NULL")</f>
        <v>509981</v>
      </c>
      <c r="AN120" s="15">
        <f t="shared" si="30"/>
        <v>502.93984220907299</v>
      </c>
      <c r="AO120" s="16">
        <f t="shared" si="31"/>
        <v>1.8406568087830723E-2</v>
      </c>
      <c r="AP120" s="15">
        <f t="shared" si="32"/>
        <v>168</v>
      </c>
      <c r="AQ120" s="15">
        <f t="shared" si="33"/>
        <v>2080</v>
      </c>
    </row>
    <row r="121" spans="1:43" x14ac:dyDescent="0.25">
      <c r="A121" t="s">
        <v>158</v>
      </c>
      <c r="B121" t="str">
        <f t="shared" si="17"/>
        <v>Illinois</v>
      </c>
      <c r="C121" t="str">
        <f t="shared" si="18"/>
        <v>2011</v>
      </c>
      <c r="D121" s="13">
        <v>826826.70300000021</v>
      </c>
      <c r="E121" s="13">
        <v>0</v>
      </c>
      <c r="F121" s="14">
        <f t="shared" si="19"/>
        <v>0</v>
      </c>
      <c r="G121" s="15">
        <v>858405.8670000002</v>
      </c>
      <c r="H121" s="15">
        <v>0</v>
      </c>
      <c r="I121" s="16">
        <f t="shared" si="20"/>
        <v>0</v>
      </c>
      <c r="J121" s="13">
        <v>889227.80699999991</v>
      </c>
      <c r="K121" s="13">
        <v>0</v>
      </c>
      <c r="L121" s="14">
        <f t="shared" si="21"/>
        <v>0</v>
      </c>
      <c r="M121" s="15">
        <v>871493.90500000026</v>
      </c>
      <c r="N121" s="15">
        <v>0</v>
      </c>
      <c r="O121" s="16">
        <f t="shared" si="22"/>
        <v>0</v>
      </c>
      <c r="P121" s="13">
        <v>864423.92800000019</v>
      </c>
      <c r="Q121" s="13">
        <v>0</v>
      </c>
      <c r="R121" s="14">
        <f t="shared" si="23"/>
        <v>0</v>
      </c>
      <c r="S121" s="15">
        <v>914629.2350000001</v>
      </c>
      <c r="T121" s="15">
        <v>41</v>
      </c>
      <c r="U121" s="16">
        <f t="shared" si="24"/>
        <v>4.4826907375205423E-5</v>
      </c>
      <c r="V121" s="13">
        <v>703697.08449999976</v>
      </c>
      <c r="W121" s="13">
        <v>201</v>
      </c>
      <c r="X121" s="14">
        <f t="shared" si="25"/>
        <v>2.8563426569092184E-4</v>
      </c>
      <c r="Y121" s="15">
        <v>408602.72649999976</v>
      </c>
      <c r="Z121" s="15">
        <v>256</v>
      </c>
      <c r="AA121" s="16">
        <f t="shared" si="26"/>
        <v>6.2652543264417044E-4</v>
      </c>
      <c r="AB121" s="13">
        <v>258764.50949999999</v>
      </c>
      <c r="AC121" s="13">
        <v>625</v>
      </c>
      <c r="AD121" s="14">
        <f t="shared" si="27"/>
        <v>2.4153234970578532E-3</v>
      </c>
      <c r="AE121" s="15">
        <v>224885.51399999997</v>
      </c>
      <c r="AF121">
        <v>1168</v>
      </c>
      <c r="AG121" s="16">
        <f t="shared" si="28"/>
        <v>5.1937538315607124E-3</v>
      </c>
      <c r="AH121" s="17">
        <v>2049</v>
      </c>
      <c r="AI121" s="17">
        <v>12597962</v>
      </c>
      <c r="AJ121" s="18">
        <f t="shared" si="29"/>
        <v>2.2964345024433946E-3</v>
      </c>
      <c r="AK121" s="19">
        <f>IFERROR(VLOOKUP(A121,[1]CDC_Visits_Integrated!$A$2:$D$501,2,FALSE),"NULL")</f>
        <v>41207</v>
      </c>
      <c r="AL121" s="19">
        <f>IFERROR(VLOOKUP(A121,[1]CDC_Visits_Integrated!$A$2:$D$501,3,FALSE),"NULL")</f>
        <v>3645</v>
      </c>
      <c r="AM121" s="19">
        <f>IFERROR(VLOOKUP(A121,[1]CDC_Visits_Integrated!$A$2:$D$501,4,FALSE),"NULL")</f>
        <v>1919888</v>
      </c>
      <c r="AN121" s="15">
        <f t="shared" si="30"/>
        <v>526.718244170096</v>
      </c>
      <c r="AO121" s="16">
        <f t="shared" si="31"/>
        <v>2.1463231188485993E-2</v>
      </c>
      <c r="AP121" s="15">
        <f t="shared" si="32"/>
        <v>242</v>
      </c>
      <c r="AQ121" s="15">
        <f t="shared" si="33"/>
        <v>2291</v>
      </c>
    </row>
    <row r="122" spans="1:43" x14ac:dyDescent="0.25">
      <c r="A122" t="s">
        <v>159</v>
      </c>
      <c r="B122" t="str">
        <f t="shared" si="17"/>
        <v>Illinois</v>
      </c>
      <c r="C122" t="str">
        <f t="shared" si="18"/>
        <v>2012</v>
      </c>
      <c r="D122" s="13">
        <v>826641.96000000031</v>
      </c>
      <c r="E122" s="13">
        <v>0</v>
      </c>
      <c r="F122" s="14">
        <f t="shared" si="19"/>
        <v>0</v>
      </c>
      <c r="G122" s="15">
        <v>857081.65800000029</v>
      </c>
      <c r="H122" s="15">
        <v>0</v>
      </c>
      <c r="I122" s="16">
        <f t="shared" si="20"/>
        <v>0</v>
      </c>
      <c r="J122" s="13">
        <v>892303.3600000001</v>
      </c>
      <c r="K122" s="13">
        <v>0</v>
      </c>
      <c r="L122" s="14">
        <f t="shared" si="21"/>
        <v>0</v>
      </c>
      <c r="M122" s="15">
        <v>880977.97599999979</v>
      </c>
      <c r="N122" s="15">
        <v>0</v>
      </c>
      <c r="O122" s="16">
        <f t="shared" si="22"/>
        <v>0</v>
      </c>
      <c r="P122" s="13">
        <v>857517.95949999942</v>
      </c>
      <c r="Q122" s="13">
        <v>0</v>
      </c>
      <c r="R122" s="14">
        <f t="shared" si="23"/>
        <v>0</v>
      </c>
      <c r="S122" s="15">
        <v>917049.32999999984</v>
      </c>
      <c r="T122" s="15">
        <v>33</v>
      </c>
      <c r="U122" s="16">
        <f t="shared" si="24"/>
        <v>3.5984978038204339E-5</v>
      </c>
      <c r="V122" s="13">
        <v>730320.12600000016</v>
      </c>
      <c r="W122" s="13">
        <v>185</v>
      </c>
      <c r="X122" s="14">
        <f t="shared" si="25"/>
        <v>2.53313572245714E-4</v>
      </c>
      <c r="Y122" s="15">
        <v>423496.58999999997</v>
      </c>
      <c r="Z122" s="15">
        <v>292</v>
      </c>
      <c r="AA122" s="16">
        <f t="shared" si="26"/>
        <v>6.8949787765705507E-4</v>
      </c>
      <c r="AB122" s="13">
        <v>261252.59350000002</v>
      </c>
      <c r="AC122" s="13">
        <v>559</v>
      </c>
      <c r="AD122" s="14">
        <f t="shared" si="27"/>
        <v>2.1396916773574535E-3</v>
      </c>
      <c r="AE122" s="15">
        <v>232126.89200000005</v>
      </c>
      <c r="AF122">
        <v>1132</v>
      </c>
      <c r="AG122" s="16">
        <f t="shared" si="28"/>
        <v>4.8766430733066454E-3</v>
      </c>
      <c r="AH122" s="17">
        <v>1983</v>
      </c>
      <c r="AI122" s="17">
        <v>12694550</v>
      </c>
      <c r="AJ122" s="18">
        <f t="shared" si="29"/>
        <v>2.1627786491414452E-3</v>
      </c>
      <c r="AK122" s="19">
        <f>IFERROR(VLOOKUP(A122,[1]CDC_Visits_Integrated!$A$2:$D$501,2,FALSE),"NULL")</f>
        <v>46893</v>
      </c>
      <c r="AL122" s="19">
        <f>IFERROR(VLOOKUP(A122,[1]CDC_Visits_Integrated!$A$2:$D$501,3,FALSE),"NULL")</f>
        <v>3974</v>
      </c>
      <c r="AM122" s="19">
        <f>IFERROR(VLOOKUP(A122,[1]CDC_Visits_Integrated!$A$2:$D$501,4,FALSE),"NULL")</f>
        <v>2101219</v>
      </c>
      <c r="AN122" s="15">
        <f t="shared" si="30"/>
        <v>528.74157020634118</v>
      </c>
      <c r="AO122" s="16">
        <f t="shared" si="31"/>
        <v>2.231704548645334E-2</v>
      </c>
      <c r="AP122" s="15">
        <f t="shared" si="32"/>
        <v>218</v>
      </c>
      <c r="AQ122" s="15">
        <f t="shared" si="33"/>
        <v>2201</v>
      </c>
    </row>
    <row r="123" spans="1:43" x14ac:dyDescent="0.25">
      <c r="A123" t="s">
        <v>160</v>
      </c>
      <c r="B123" t="str">
        <f t="shared" si="17"/>
        <v>Illinois</v>
      </c>
      <c r="C123" t="str">
        <f t="shared" si="18"/>
        <v>2013</v>
      </c>
      <c r="D123" s="13">
        <v>807263.59800000023</v>
      </c>
      <c r="E123" s="13">
        <v>0</v>
      </c>
      <c r="F123" s="14">
        <f t="shared" si="19"/>
        <v>0</v>
      </c>
      <c r="G123" s="15">
        <v>845907.7899999998</v>
      </c>
      <c r="H123" s="15">
        <v>0</v>
      </c>
      <c r="I123" s="16">
        <f t="shared" si="20"/>
        <v>0</v>
      </c>
      <c r="J123" s="13">
        <v>879793.94900000037</v>
      </c>
      <c r="K123" s="13">
        <v>0</v>
      </c>
      <c r="L123" s="14">
        <f t="shared" si="21"/>
        <v>0</v>
      </c>
      <c r="M123" s="15">
        <v>875091.18900000001</v>
      </c>
      <c r="N123" s="15">
        <v>0</v>
      </c>
      <c r="O123" s="16">
        <f t="shared" si="22"/>
        <v>0</v>
      </c>
      <c r="P123" s="13">
        <v>838672.5569999998</v>
      </c>
      <c r="Q123" s="13">
        <v>0</v>
      </c>
      <c r="R123" s="14">
        <f t="shared" si="23"/>
        <v>0</v>
      </c>
      <c r="S123" s="15">
        <v>900432.18149999995</v>
      </c>
      <c r="T123" s="15">
        <v>10</v>
      </c>
      <c r="U123" s="16">
        <f t="shared" si="24"/>
        <v>1.1105778097958841E-5</v>
      </c>
      <c r="V123" s="13">
        <v>740441.62400000007</v>
      </c>
      <c r="W123" s="13">
        <v>175</v>
      </c>
      <c r="X123" s="14">
        <f t="shared" si="25"/>
        <v>2.3634543808412367E-4</v>
      </c>
      <c r="Y123" s="15">
        <v>433103.70549999998</v>
      </c>
      <c r="Z123" s="15">
        <v>315</v>
      </c>
      <c r="AA123" s="16">
        <f t="shared" si="26"/>
        <v>7.2730848524222571E-4</v>
      </c>
      <c r="AB123" s="13">
        <v>252785.37899999987</v>
      </c>
      <c r="AC123" s="13">
        <v>600</v>
      </c>
      <c r="AD123" s="14">
        <f t="shared" si="27"/>
        <v>2.3735549990017433E-3</v>
      </c>
      <c r="AE123" s="15">
        <v>234078.35400000005</v>
      </c>
      <c r="AF123">
        <v>1207</v>
      </c>
      <c r="AG123" s="16">
        <f t="shared" si="28"/>
        <v>5.1563930597358851E-3</v>
      </c>
      <c r="AH123" s="17">
        <v>2122</v>
      </c>
      <c r="AI123" s="17">
        <v>12580101</v>
      </c>
      <c r="AJ123" s="18">
        <f t="shared" si="29"/>
        <v>2.306603376593312E-3</v>
      </c>
      <c r="AK123" s="19">
        <f>IFERROR(VLOOKUP(A123,[1]CDC_Visits_Integrated!$A$2:$D$501,2,FALSE),"NULL")</f>
        <v>46748</v>
      </c>
      <c r="AL123" s="19">
        <f>IFERROR(VLOOKUP(A123,[1]CDC_Visits_Integrated!$A$2:$D$501,3,FALSE),"NULL")</f>
        <v>4334</v>
      </c>
      <c r="AM123" s="19">
        <f>IFERROR(VLOOKUP(A123,[1]CDC_Visits_Integrated!$A$2:$D$501,4,FALSE),"NULL")</f>
        <v>2225186</v>
      </c>
      <c r="AN123" s="15">
        <f t="shared" si="30"/>
        <v>513.42547300415322</v>
      </c>
      <c r="AO123" s="16">
        <f t="shared" si="31"/>
        <v>2.1008580855712736E-2</v>
      </c>
      <c r="AP123" s="15">
        <f t="shared" si="32"/>
        <v>185</v>
      </c>
      <c r="AQ123" s="15">
        <f t="shared" si="33"/>
        <v>2307</v>
      </c>
    </row>
    <row r="124" spans="1:43" x14ac:dyDescent="0.25">
      <c r="A124" t="s">
        <v>161</v>
      </c>
      <c r="B124" t="str">
        <f t="shared" si="17"/>
        <v>Illinois</v>
      </c>
      <c r="C124" t="str">
        <f t="shared" si="18"/>
        <v>2014</v>
      </c>
      <c r="D124" s="13">
        <v>792432.07699999993</v>
      </c>
      <c r="E124" s="13">
        <v>0</v>
      </c>
      <c r="F124" s="14">
        <f t="shared" si="19"/>
        <v>0</v>
      </c>
      <c r="G124" s="15">
        <v>835028.4785000002</v>
      </c>
      <c r="H124" s="15">
        <v>0</v>
      </c>
      <c r="I124" s="16">
        <f t="shared" si="20"/>
        <v>0</v>
      </c>
      <c r="J124" s="13">
        <v>876856.36399999959</v>
      </c>
      <c r="K124" s="13">
        <v>0</v>
      </c>
      <c r="L124" s="14">
        <f t="shared" si="21"/>
        <v>0</v>
      </c>
      <c r="M124" s="15">
        <v>874276.89149999991</v>
      </c>
      <c r="N124" s="15">
        <v>0</v>
      </c>
      <c r="O124" s="16">
        <f t="shared" si="22"/>
        <v>0</v>
      </c>
      <c r="P124" s="13">
        <v>831406.84199999971</v>
      </c>
      <c r="Q124" s="13">
        <v>12</v>
      </c>
      <c r="R124" s="14">
        <f t="shared" si="23"/>
        <v>1.443336690750977E-5</v>
      </c>
      <c r="S124" s="15">
        <v>887159.37800000026</v>
      </c>
      <c r="T124" s="15">
        <v>36</v>
      </c>
      <c r="U124" s="16">
        <f t="shared" si="24"/>
        <v>4.0578954461551092E-5</v>
      </c>
      <c r="V124" s="13">
        <v>760041.93749999988</v>
      </c>
      <c r="W124" s="13">
        <v>181</v>
      </c>
      <c r="X124" s="14">
        <f t="shared" si="25"/>
        <v>2.3814475368998968E-4</v>
      </c>
      <c r="Y124" s="15">
        <v>446651.9</v>
      </c>
      <c r="Z124" s="15">
        <v>333</v>
      </c>
      <c r="AA124" s="16">
        <f t="shared" si="26"/>
        <v>7.4554703562214775E-4</v>
      </c>
      <c r="AB124" s="13">
        <v>251775.40400000004</v>
      </c>
      <c r="AC124" s="13">
        <v>577</v>
      </c>
      <c r="AD124" s="14">
        <f t="shared" si="27"/>
        <v>2.2917250487263638E-3</v>
      </c>
      <c r="AE124" s="15">
        <v>233847.42200000005</v>
      </c>
      <c r="AF124">
        <v>1215</v>
      </c>
      <c r="AG124" s="16">
        <f t="shared" si="28"/>
        <v>5.1956955078170577E-3</v>
      </c>
      <c r="AH124" s="17">
        <v>2125</v>
      </c>
      <c r="AI124" s="17">
        <v>12558195</v>
      </c>
      <c r="AJ124" s="18">
        <f t="shared" si="29"/>
        <v>2.279371027376752E-3</v>
      </c>
      <c r="AK124" s="19">
        <f>IFERROR(VLOOKUP(A124,[1]CDC_Visits_Integrated!$A$2:$D$501,2,FALSE),"NULL")</f>
        <v>59035</v>
      </c>
      <c r="AL124" s="19">
        <f>IFERROR(VLOOKUP(A124,[1]CDC_Visits_Integrated!$A$2:$D$501,3,FALSE),"NULL")</f>
        <v>4830</v>
      </c>
      <c r="AM124" s="19">
        <f>IFERROR(VLOOKUP(A124,[1]CDC_Visits_Integrated!$A$2:$D$501,4,FALSE),"NULL")</f>
        <v>2734075</v>
      </c>
      <c r="AN124" s="15">
        <f t="shared" si="30"/>
        <v>566.06107660455484</v>
      </c>
      <c r="AO124" s="16">
        <f t="shared" si="31"/>
        <v>2.1592311842213545E-2</v>
      </c>
      <c r="AP124" s="15">
        <f t="shared" si="32"/>
        <v>229</v>
      </c>
      <c r="AQ124" s="15">
        <f t="shared" si="33"/>
        <v>2354</v>
      </c>
    </row>
    <row r="125" spans="1:43" x14ac:dyDescent="0.25">
      <c r="A125" t="s">
        <v>162</v>
      </c>
      <c r="B125" t="str">
        <f t="shared" si="17"/>
        <v>Illinois</v>
      </c>
      <c r="C125" t="str">
        <f t="shared" si="18"/>
        <v>2015</v>
      </c>
      <c r="D125" s="13">
        <v>781640.65500000003</v>
      </c>
      <c r="E125" s="13">
        <v>0</v>
      </c>
      <c r="F125" s="14">
        <f t="shared" si="19"/>
        <v>0</v>
      </c>
      <c r="G125" s="15">
        <v>827969.12050000008</v>
      </c>
      <c r="H125" s="15">
        <v>0</v>
      </c>
      <c r="I125" s="16">
        <f t="shared" si="20"/>
        <v>0</v>
      </c>
      <c r="J125" s="13">
        <v>868304.74199999985</v>
      </c>
      <c r="K125" s="13">
        <v>0</v>
      </c>
      <c r="L125" s="14">
        <f t="shared" si="21"/>
        <v>0</v>
      </c>
      <c r="M125" s="15">
        <v>870084.94899999979</v>
      </c>
      <c r="N125" s="15">
        <v>0</v>
      </c>
      <c r="O125" s="16">
        <f t="shared" si="22"/>
        <v>0</v>
      </c>
      <c r="P125" s="13">
        <v>823205.83700000052</v>
      </c>
      <c r="Q125" s="13">
        <v>0</v>
      </c>
      <c r="R125" s="14">
        <f t="shared" si="23"/>
        <v>0</v>
      </c>
      <c r="S125" s="15">
        <v>872872.93149999995</v>
      </c>
      <c r="T125" s="15">
        <v>25</v>
      </c>
      <c r="U125" s="16">
        <f t="shared" si="24"/>
        <v>2.8641053122174864E-5</v>
      </c>
      <c r="V125" s="13">
        <v>768340.97149999999</v>
      </c>
      <c r="W125" s="13">
        <v>189</v>
      </c>
      <c r="X125" s="14">
        <f t="shared" si="25"/>
        <v>2.4598453943048643E-4</v>
      </c>
      <c r="Y125" s="15">
        <v>461912.27749999997</v>
      </c>
      <c r="Z125" s="15">
        <v>315</v>
      </c>
      <c r="AA125" s="16">
        <f t="shared" si="26"/>
        <v>6.8194766700047289E-4</v>
      </c>
      <c r="AB125" s="13">
        <v>255050.43650000001</v>
      </c>
      <c r="AC125" s="13">
        <v>541</v>
      </c>
      <c r="AD125" s="14">
        <f t="shared" si="27"/>
        <v>2.121149084957555E-3</v>
      </c>
      <c r="AE125" s="15">
        <v>233360.25199999995</v>
      </c>
      <c r="AF125">
        <v>1141</v>
      </c>
      <c r="AG125" s="16">
        <f t="shared" si="28"/>
        <v>4.8894359267318598E-3</v>
      </c>
      <c r="AH125" s="17">
        <v>1997</v>
      </c>
      <c r="AI125" s="17">
        <v>12514525</v>
      </c>
      <c r="AJ125" s="18">
        <f t="shared" si="29"/>
        <v>2.1013908654713078E-3</v>
      </c>
      <c r="AK125" s="19">
        <f>IFERROR(VLOOKUP(A125,[1]CDC_Visits_Integrated!$A$2:$D$501,2,FALSE),"NULL")</f>
        <v>45488</v>
      </c>
      <c r="AL125" s="19">
        <f>IFERROR(VLOOKUP(A125,[1]CDC_Visits_Integrated!$A$2:$D$501,3,FALSE),"NULL")</f>
        <v>4121</v>
      </c>
      <c r="AM125" s="19">
        <f>IFERROR(VLOOKUP(A125,[1]CDC_Visits_Integrated!$A$2:$D$501,4,FALSE),"NULL")</f>
        <v>2456456</v>
      </c>
      <c r="AN125" s="15">
        <f t="shared" si="30"/>
        <v>596.08250424654216</v>
      </c>
      <c r="AO125" s="16">
        <f t="shared" si="31"/>
        <v>1.8517734492292961E-2</v>
      </c>
      <c r="AP125" s="15">
        <f t="shared" si="32"/>
        <v>214</v>
      </c>
      <c r="AQ125" s="15">
        <f t="shared" si="33"/>
        <v>2211</v>
      </c>
    </row>
    <row r="126" spans="1:43" x14ac:dyDescent="0.25">
      <c r="A126" t="s">
        <v>163</v>
      </c>
      <c r="B126" t="str">
        <f t="shared" si="17"/>
        <v>Illinois</v>
      </c>
      <c r="C126" t="str">
        <f t="shared" si="18"/>
        <v>2016</v>
      </c>
      <c r="D126" s="13">
        <v>776121.96899999992</v>
      </c>
      <c r="E126" s="13">
        <v>0</v>
      </c>
      <c r="F126" s="14">
        <f t="shared" si="19"/>
        <v>0</v>
      </c>
      <c r="G126" s="15">
        <v>822281.40650000004</v>
      </c>
      <c r="H126" s="15">
        <v>0</v>
      </c>
      <c r="I126" s="16">
        <f t="shared" si="20"/>
        <v>0</v>
      </c>
      <c r="J126" s="13">
        <v>867807.70799999987</v>
      </c>
      <c r="K126" s="13">
        <v>0</v>
      </c>
      <c r="L126" s="14">
        <f t="shared" si="21"/>
        <v>0</v>
      </c>
      <c r="M126" s="15">
        <v>873900.8075</v>
      </c>
      <c r="N126" s="15">
        <v>0</v>
      </c>
      <c r="O126" s="16">
        <f t="shared" si="22"/>
        <v>0</v>
      </c>
      <c r="P126" s="13">
        <v>820665.78550000023</v>
      </c>
      <c r="Q126" s="13">
        <v>0</v>
      </c>
      <c r="R126" s="14">
        <f t="shared" si="23"/>
        <v>0</v>
      </c>
      <c r="S126" s="15">
        <v>869156.20950000046</v>
      </c>
      <c r="T126" s="15">
        <v>26</v>
      </c>
      <c r="U126" s="16">
        <f t="shared" si="24"/>
        <v>2.9914070354461394E-5</v>
      </c>
      <c r="V126" s="13">
        <v>792155.25350000011</v>
      </c>
      <c r="W126" s="13">
        <v>216</v>
      </c>
      <c r="X126" s="14">
        <f t="shared" si="25"/>
        <v>2.7267382125617621E-4</v>
      </c>
      <c r="Y126" s="15">
        <v>489843.37699999998</v>
      </c>
      <c r="Z126" s="15">
        <v>333</v>
      </c>
      <c r="AA126" s="16">
        <f t="shared" si="26"/>
        <v>6.7980913009261742E-4</v>
      </c>
      <c r="AB126" s="13">
        <v>260684.68899999995</v>
      </c>
      <c r="AC126" s="13">
        <v>519</v>
      </c>
      <c r="AD126" s="14">
        <f t="shared" si="27"/>
        <v>1.9909109429898284E-3</v>
      </c>
      <c r="AE126" s="15">
        <v>240786.94300000003</v>
      </c>
      <c r="AF126">
        <v>947</v>
      </c>
      <c r="AG126" s="16">
        <f t="shared" si="28"/>
        <v>3.9329375098217014E-3</v>
      </c>
      <c r="AH126" s="17">
        <v>1799</v>
      </c>
      <c r="AI126" s="17">
        <v>12613152</v>
      </c>
      <c r="AJ126" s="18">
        <f t="shared" si="29"/>
        <v>1.81476118455501E-3</v>
      </c>
      <c r="AK126" s="19">
        <f>IFERROR(VLOOKUP(A126,[1]CDC_Visits_Integrated!$A$2:$D$501,2,FALSE),"NULL")</f>
        <v>44457</v>
      </c>
      <c r="AL126" s="19">
        <f>IFERROR(VLOOKUP(A126,[1]CDC_Visits_Integrated!$A$2:$D$501,3,FALSE),"NULL")</f>
        <v>3725</v>
      </c>
      <c r="AM126" s="19">
        <f>IFERROR(VLOOKUP(A126,[1]CDC_Visits_Integrated!$A$2:$D$501,4,FALSE),"NULL")</f>
        <v>2303718</v>
      </c>
      <c r="AN126" s="15">
        <f t="shared" si="30"/>
        <v>618.44778523489936</v>
      </c>
      <c r="AO126" s="16">
        <f t="shared" si="31"/>
        <v>1.9297934903490792E-2</v>
      </c>
      <c r="AP126" s="15">
        <f t="shared" si="32"/>
        <v>242</v>
      </c>
      <c r="AQ126" s="15">
        <f t="shared" si="33"/>
        <v>2041</v>
      </c>
    </row>
    <row r="127" spans="1:43" x14ac:dyDescent="0.25">
      <c r="A127" t="s">
        <v>164</v>
      </c>
      <c r="B127" t="str">
        <f t="shared" si="17"/>
        <v>Illinois</v>
      </c>
      <c r="C127" t="str">
        <f t="shared" si="18"/>
        <v>2017</v>
      </c>
      <c r="D127" s="13">
        <v>766302</v>
      </c>
      <c r="E127" s="13">
        <v>0</v>
      </c>
      <c r="F127" s="14">
        <f t="shared" si="19"/>
        <v>0</v>
      </c>
      <c r="G127" s="15">
        <v>807169</v>
      </c>
      <c r="H127" s="15">
        <v>0</v>
      </c>
      <c r="I127" s="16">
        <f t="shared" si="20"/>
        <v>0</v>
      </c>
      <c r="J127" s="13">
        <v>851966.5</v>
      </c>
      <c r="K127" s="13">
        <v>0</v>
      </c>
      <c r="L127" s="14">
        <f t="shared" si="21"/>
        <v>0</v>
      </c>
      <c r="M127" s="15">
        <v>871372</v>
      </c>
      <c r="N127" s="15">
        <v>0</v>
      </c>
      <c r="O127" s="16">
        <f t="shared" si="22"/>
        <v>0</v>
      </c>
      <c r="P127" s="13">
        <v>809869.5</v>
      </c>
      <c r="Q127" s="13">
        <v>0</v>
      </c>
      <c r="R127" s="14">
        <f t="shared" si="23"/>
        <v>0</v>
      </c>
      <c r="S127" s="15">
        <v>844201</v>
      </c>
      <c r="T127" s="15">
        <v>23</v>
      </c>
      <c r="U127" s="16">
        <f t="shared" si="24"/>
        <v>2.7244696464467585E-5</v>
      </c>
      <c r="V127" s="13">
        <v>790970</v>
      </c>
      <c r="W127" s="13">
        <v>202</v>
      </c>
      <c r="X127" s="14">
        <f t="shared" si="25"/>
        <v>2.5538263145252033E-4</v>
      </c>
      <c r="Y127" s="15">
        <v>503084.5</v>
      </c>
      <c r="Z127" s="15">
        <v>370</v>
      </c>
      <c r="AA127" s="16">
        <f t="shared" si="26"/>
        <v>7.3546292918982793E-4</v>
      </c>
      <c r="AB127" s="13">
        <v>263383.5</v>
      </c>
      <c r="AC127" s="13">
        <v>587</v>
      </c>
      <c r="AD127" s="14">
        <f t="shared" si="27"/>
        <v>2.2286893446248532E-3</v>
      </c>
      <c r="AE127" s="15">
        <v>240827</v>
      </c>
      <c r="AF127">
        <v>1069</v>
      </c>
      <c r="AG127" s="16">
        <f t="shared" si="28"/>
        <v>4.4388710568167193E-3</v>
      </c>
      <c r="AH127" s="17">
        <v>2026</v>
      </c>
      <c r="AI127" s="17">
        <v>12491161</v>
      </c>
      <c r="AJ127" s="18">
        <f t="shared" si="29"/>
        <v>2.0113273668587654E-3</v>
      </c>
      <c r="AK127" s="19">
        <f>IFERROR(VLOOKUP(A127,[1]CDC_Visits_Integrated!$A$2:$D$501,2,FALSE),"NULL")</f>
        <v>46075</v>
      </c>
      <c r="AL127" s="19">
        <f>IFERROR(VLOOKUP(A127,[1]CDC_Visits_Integrated!$A$2:$D$501,3,FALSE),"NULL")</f>
        <v>3671</v>
      </c>
      <c r="AM127" s="19">
        <f>IFERROR(VLOOKUP(A127,[1]CDC_Visits_Integrated!$A$2:$D$501,4,FALSE),"NULL")</f>
        <v>2260998</v>
      </c>
      <c r="AN127" s="15">
        <f t="shared" si="30"/>
        <v>615.90792699536905</v>
      </c>
      <c r="AO127" s="16">
        <f t="shared" si="31"/>
        <v>2.0378169286306314E-2</v>
      </c>
      <c r="AP127" s="15">
        <f t="shared" si="32"/>
        <v>225</v>
      </c>
      <c r="AQ127" s="15">
        <f t="shared" si="33"/>
        <v>2251</v>
      </c>
    </row>
    <row r="128" spans="1:43" x14ac:dyDescent="0.25">
      <c r="A128" t="s">
        <v>165</v>
      </c>
      <c r="B128" t="str">
        <f t="shared" si="17"/>
        <v>Indiana</v>
      </c>
      <c r="C128" t="str">
        <f t="shared" si="18"/>
        <v>2009</v>
      </c>
      <c r="D128" s="13">
        <v>441193.0959999999</v>
      </c>
      <c r="E128" s="13">
        <v>0</v>
      </c>
      <c r="F128" s="14">
        <f t="shared" si="19"/>
        <v>0</v>
      </c>
      <c r="G128" s="15">
        <v>436076.24099999992</v>
      </c>
      <c r="H128" s="15">
        <v>0</v>
      </c>
      <c r="I128" s="16">
        <f t="shared" si="20"/>
        <v>0</v>
      </c>
      <c r="J128" s="13">
        <v>454420.22649999999</v>
      </c>
      <c r="K128" s="13">
        <v>0</v>
      </c>
      <c r="L128" s="14">
        <f t="shared" si="21"/>
        <v>0</v>
      </c>
      <c r="M128" s="15">
        <v>413575.05800000008</v>
      </c>
      <c r="N128" s="15">
        <v>0</v>
      </c>
      <c r="O128" s="16">
        <f t="shared" si="22"/>
        <v>0</v>
      </c>
      <c r="P128" s="13">
        <v>439560.80099999998</v>
      </c>
      <c r="Q128" s="13">
        <v>0</v>
      </c>
      <c r="R128" s="14">
        <f t="shared" si="23"/>
        <v>0</v>
      </c>
      <c r="S128" s="15">
        <v>462161.41150000005</v>
      </c>
      <c r="T128" s="15">
        <v>0</v>
      </c>
      <c r="U128" s="16">
        <f t="shared" si="24"/>
        <v>0</v>
      </c>
      <c r="V128" s="13">
        <v>343927.80900000012</v>
      </c>
      <c r="W128" s="13">
        <v>45</v>
      </c>
      <c r="X128" s="14">
        <f t="shared" si="25"/>
        <v>1.3084141154750292E-4</v>
      </c>
      <c r="Y128" s="15">
        <v>206307.37399999998</v>
      </c>
      <c r="Z128" s="15">
        <v>98</v>
      </c>
      <c r="AA128" s="16">
        <f t="shared" si="26"/>
        <v>4.7501937570103536E-4</v>
      </c>
      <c r="AB128" s="13">
        <v>138925.42750000005</v>
      </c>
      <c r="AC128" s="13">
        <v>296</v>
      </c>
      <c r="AD128" s="14">
        <f t="shared" si="27"/>
        <v>2.1306394756280302E-3</v>
      </c>
      <c r="AE128" s="15">
        <v>108053.95500000005</v>
      </c>
      <c r="AF128">
        <v>537</v>
      </c>
      <c r="AG128" s="16">
        <f t="shared" si="28"/>
        <v>4.9697394232353625E-3</v>
      </c>
      <c r="AH128" s="17">
        <v>931</v>
      </c>
      <c r="AI128" s="17">
        <v>6342469</v>
      </c>
      <c r="AJ128" s="18">
        <f t="shared" si="29"/>
        <v>2.0538874931811508E-3</v>
      </c>
      <c r="AK128" s="19" t="str">
        <f>IFERROR(VLOOKUP(A128,[1]CDC_Visits_Integrated!$A$2:$D$501,2,FALSE),"NULL")</f>
        <v>NULL</v>
      </c>
      <c r="AL128" s="19" t="str">
        <f>IFERROR(VLOOKUP(A128,[1]CDC_Visits_Integrated!$A$2:$D$501,3,FALSE),"NULL")</f>
        <v>NULL</v>
      </c>
      <c r="AM128" s="19" t="str">
        <f>IFERROR(VLOOKUP(A128,[1]CDC_Visits_Integrated!$A$2:$D$501,4,FALSE),"NULL")</f>
        <v>NULL</v>
      </c>
      <c r="AN128" s="15" t="str">
        <f t="shared" si="30"/>
        <v>NULL</v>
      </c>
      <c r="AO128" s="16" t="str">
        <f t="shared" si="31"/>
        <v>NULL</v>
      </c>
      <c r="AP128" s="15">
        <f t="shared" si="32"/>
        <v>45</v>
      </c>
      <c r="AQ128" s="15">
        <f t="shared" si="33"/>
        <v>976</v>
      </c>
    </row>
    <row r="129" spans="1:43" x14ac:dyDescent="0.25">
      <c r="A129" t="s">
        <v>166</v>
      </c>
      <c r="B129" t="str">
        <f t="shared" si="17"/>
        <v>Indiana</v>
      </c>
      <c r="C129" t="str">
        <f t="shared" si="18"/>
        <v>2010</v>
      </c>
      <c r="D129" s="13">
        <v>434220.701</v>
      </c>
      <c r="E129" s="13">
        <v>0</v>
      </c>
      <c r="F129" s="14">
        <f t="shared" si="19"/>
        <v>0</v>
      </c>
      <c r="G129" s="15">
        <v>446139.62300000014</v>
      </c>
      <c r="H129" s="15">
        <v>0</v>
      </c>
      <c r="I129" s="16">
        <f t="shared" si="20"/>
        <v>0</v>
      </c>
      <c r="J129" s="13">
        <v>462572.12700000009</v>
      </c>
      <c r="K129" s="13">
        <v>0</v>
      </c>
      <c r="L129" s="14">
        <f t="shared" si="21"/>
        <v>0</v>
      </c>
      <c r="M129" s="15">
        <v>410841.9915</v>
      </c>
      <c r="N129" s="15">
        <v>0</v>
      </c>
      <c r="O129" s="16">
        <f t="shared" si="22"/>
        <v>0</v>
      </c>
      <c r="P129" s="13">
        <v>433835.47449999989</v>
      </c>
      <c r="Q129" s="13">
        <v>0</v>
      </c>
      <c r="R129" s="14">
        <f t="shared" si="23"/>
        <v>0</v>
      </c>
      <c r="S129" s="15">
        <v>468936.62099999998</v>
      </c>
      <c r="T129" s="15">
        <v>10</v>
      </c>
      <c r="U129" s="16">
        <f t="shared" si="24"/>
        <v>2.1324843384325916E-5</v>
      </c>
      <c r="V129" s="13">
        <v>361273.80650000006</v>
      </c>
      <c r="W129" s="13">
        <v>43</v>
      </c>
      <c r="X129" s="14">
        <f t="shared" si="25"/>
        <v>1.190232981919767E-4</v>
      </c>
      <c r="Y129" s="15">
        <v>214909.734</v>
      </c>
      <c r="Z129" s="15">
        <v>91</v>
      </c>
      <c r="AA129" s="16">
        <f t="shared" si="26"/>
        <v>4.2343358909931926E-4</v>
      </c>
      <c r="AB129" s="13">
        <v>139615.9945</v>
      </c>
      <c r="AC129" s="13">
        <v>311</v>
      </c>
      <c r="AD129" s="14">
        <f t="shared" si="27"/>
        <v>2.2275384787664855E-3</v>
      </c>
      <c r="AE129" s="15">
        <v>107913.81699999997</v>
      </c>
      <c r="AF129">
        <v>549</v>
      </c>
      <c r="AG129" s="16">
        <f t="shared" si="28"/>
        <v>5.0873930258624822E-3</v>
      </c>
      <c r="AH129" s="17">
        <v>951</v>
      </c>
      <c r="AI129" s="17">
        <v>6417398</v>
      </c>
      <c r="AJ129" s="18">
        <f t="shared" si="29"/>
        <v>2.0564850243760136E-3</v>
      </c>
      <c r="AK129" s="19">
        <f>IFERROR(VLOOKUP(A129,[1]CDC_Visits_Integrated!$A$2:$D$501,2,FALSE),"NULL")</f>
        <v>1236</v>
      </c>
      <c r="AL129" s="19">
        <f>IFERROR(VLOOKUP(A129,[1]CDC_Visits_Integrated!$A$2:$D$501,3,FALSE),"NULL")</f>
        <v>558</v>
      </c>
      <c r="AM129" s="19">
        <f>IFERROR(VLOOKUP(A129,[1]CDC_Visits_Integrated!$A$2:$D$501,4,FALSE),"NULL")</f>
        <v>148225</v>
      </c>
      <c r="AN129" s="15">
        <f t="shared" si="30"/>
        <v>265.63620071684591</v>
      </c>
      <c r="AO129" s="16">
        <f t="shared" si="31"/>
        <v>8.3386743127002866E-3</v>
      </c>
      <c r="AP129" s="15">
        <f t="shared" si="32"/>
        <v>53</v>
      </c>
      <c r="AQ129" s="15">
        <f t="shared" si="33"/>
        <v>1004</v>
      </c>
    </row>
    <row r="130" spans="1:43" x14ac:dyDescent="0.25">
      <c r="A130" t="s">
        <v>167</v>
      </c>
      <c r="B130" t="str">
        <f t="shared" si="17"/>
        <v>Indiana</v>
      </c>
      <c r="C130" t="str">
        <f t="shared" si="18"/>
        <v>2011</v>
      </c>
      <c r="D130" s="13">
        <v>413324.31099999987</v>
      </c>
      <c r="E130" s="13">
        <v>0</v>
      </c>
      <c r="F130" s="14">
        <f t="shared" si="19"/>
        <v>0</v>
      </c>
      <c r="G130" s="15">
        <v>423459.359</v>
      </c>
      <c r="H130" s="15">
        <v>0</v>
      </c>
      <c r="I130" s="16">
        <f t="shared" si="20"/>
        <v>0</v>
      </c>
      <c r="J130" s="13">
        <v>443093.78249999997</v>
      </c>
      <c r="K130" s="13">
        <v>0</v>
      </c>
      <c r="L130" s="14">
        <f t="shared" si="21"/>
        <v>0</v>
      </c>
      <c r="M130" s="15">
        <v>393411.92799999996</v>
      </c>
      <c r="N130" s="15">
        <v>0</v>
      </c>
      <c r="O130" s="16">
        <f t="shared" si="22"/>
        <v>0</v>
      </c>
      <c r="P130" s="13">
        <v>405599.74949999998</v>
      </c>
      <c r="Q130" s="13">
        <v>0</v>
      </c>
      <c r="R130" s="14">
        <f t="shared" si="23"/>
        <v>0</v>
      </c>
      <c r="S130" s="15">
        <v>444814.92650000018</v>
      </c>
      <c r="T130" s="15">
        <v>0</v>
      </c>
      <c r="U130" s="16">
        <f t="shared" si="24"/>
        <v>0</v>
      </c>
      <c r="V130" s="13">
        <v>353915.02800000005</v>
      </c>
      <c r="W130" s="13">
        <v>12</v>
      </c>
      <c r="X130" s="14">
        <f t="shared" si="25"/>
        <v>3.3906443780624082E-5</v>
      </c>
      <c r="Y130" s="15">
        <v>207885.72449999995</v>
      </c>
      <c r="Z130" s="15">
        <v>77</v>
      </c>
      <c r="AA130" s="16">
        <f t="shared" si="26"/>
        <v>3.7039580368107485E-4</v>
      </c>
      <c r="AB130" s="13">
        <v>131497.17799999996</v>
      </c>
      <c r="AC130" s="13">
        <v>250</v>
      </c>
      <c r="AD130" s="14">
        <f t="shared" si="27"/>
        <v>1.9011814839098682E-3</v>
      </c>
      <c r="AE130" s="15">
        <v>104097.71399999999</v>
      </c>
      <c r="AF130">
        <v>458</v>
      </c>
      <c r="AG130" s="16">
        <f t="shared" si="28"/>
        <v>4.399712370244749E-3</v>
      </c>
      <c r="AH130" s="17">
        <v>785</v>
      </c>
      <c r="AI130" s="17">
        <v>6122854</v>
      </c>
      <c r="AJ130" s="18">
        <f t="shared" si="29"/>
        <v>1.7700886370081075E-3</v>
      </c>
      <c r="AK130" s="19">
        <f>IFERROR(VLOOKUP(A130,[1]CDC_Visits_Integrated!$A$2:$D$501,2,FALSE),"NULL")</f>
        <v>8914</v>
      </c>
      <c r="AL130" s="19">
        <f>IFERROR(VLOOKUP(A130,[1]CDC_Visits_Integrated!$A$2:$D$501,3,FALSE),"NULL")</f>
        <v>1953</v>
      </c>
      <c r="AM130" s="19">
        <f>IFERROR(VLOOKUP(A130,[1]CDC_Visits_Integrated!$A$2:$D$501,4,FALSE),"NULL")</f>
        <v>500628</v>
      </c>
      <c r="AN130" s="15">
        <f t="shared" si="30"/>
        <v>256.33794162826422</v>
      </c>
      <c r="AO130" s="16">
        <f t="shared" si="31"/>
        <v>1.7805636121031983E-2</v>
      </c>
      <c r="AP130" s="15">
        <f t="shared" si="32"/>
        <v>12</v>
      </c>
      <c r="AQ130" s="15">
        <f t="shared" si="33"/>
        <v>797</v>
      </c>
    </row>
    <row r="131" spans="1:43" x14ac:dyDescent="0.25">
      <c r="A131" t="s">
        <v>168</v>
      </c>
      <c r="B131" t="str">
        <f t="shared" ref="B131:B194" si="34">LEFT(A131,FIND(",",A131)-1)</f>
        <v>Indiana</v>
      </c>
      <c r="C131" t="str">
        <f t="shared" ref="C131:C194" si="35">RIGHT(A131,4)</f>
        <v>2012</v>
      </c>
      <c r="D131" s="13">
        <v>413214.62900000013</v>
      </c>
      <c r="E131" s="13">
        <v>0</v>
      </c>
      <c r="F131" s="14">
        <f t="shared" ref="F131:F194" si="36">E131/D131</f>
        <v>0</v>
      </c>
      <c r="G131" s="15">
        <v>426794.37399999989</v>
      </c>
      <c r="H131" s="15">
        <v>0</v>
      </c>
      <c r="I131" s="16">
        <f t="shared" ref="I131:I194" si="37">H131/G131</f>
        <v>0</v>
      </c>
      <c r="J131" s="13">
        <v>447196.46749999991</v>
      </c>
      <c r="K131" s="13">
        <v>0</v>
      </c>
      <c r="L131" s="14">
        <f t="shared" ref="L131:L194" si="38">K131/J131</f>
        <v>0</v>
      </c>
      <c r="M131" s="15">
        <v>397029.01799999992</v>
      </c>
      <c r="N131" s="15">
        <v>0</v>
      </c>
      <c r="O131" s="16">
        <f t="shared" ref="O131:O194" si="39">N131/M131</f>
        <v>0</v>
      </c>
      <c r="P131" s="13">
        <v>402752.57400000002</v>
      </c>
      <c r="Q131" s="13">
        <v>0</v>
      </c>
      <c r="R131" s="14">
        <f t="shared" ref="R131:R194" si="40">Q131/P131</f>
        <v>0</v>
      </c>
      <c r="S131" s="15">
        <v>446667.946</v>
      </c>
      <c r="T131" s="15">
        <v>0</v>
      </c>
      <c r="U131" s="16">
        <f t="shared" ref="U131:U194" si="41">T131/S131</f>
        <v>0</v>
      </c>
      <c r="V131" s="13">
        <v>367198.41499999998</v>
      </c>
      <c r="W131" s="13">
        <v>0</v>
      </c>
      <c r="X131" s="14">
        <f t="shared" ref="X131:X194" si="42">W131/V131</f>
        <v>0</v>
      </c>
      <c r="Y131" s="15">
        <v>217073.35050000006</v>
      </c>
      <c r="Z131" s="15">
        <v>35</v>
      </c>
      <c r="AA131" s="16">
        <f t="shared" ref="AA131:AA194" si="43">Z131/Y131</f>
        <v>1.6123582152936821E-4</v>
      </c>
      <c r="AB131" s="13">
        <v>132313.94749999998</v>
      </c>
      <c r="AC131" s="13">
        <v>244</v>
      </c>
      <c r="AD131" s="14">
        <f t="shared" ref="AD131:AD194" si="44">AC131/AB131</f>
        <v>1.8440988619132541E-3</v>
      </c>
      <c r="AE131" s="15">
        <v>107469.41999999998</v>
      </c>
      <c r="AF131">
        <v>472</v>
      </c>
      <c r="AG131" s="16">
        <f t="shared" ref="AG131:AG194" si="45">AF131/AE131</f>
        <v>4.3919470301412257E-3</v>
      </c>
      <c r="AH131" s="17">
        <v>751</v>
      </c>
      <c r="AI131" s="17">
        <v>6196359</v>
      </c>
      <c r="AJ131" s="18">
        <f t="shared" ref="AJ131:AJ194" si="46">AH131/(Y131+AB131+AE131)</f>
        <v>1.6438414286380264E-3</v>
      </c>
      <c r="AK131" s="19">
        <f>IFERROR(VLOOKUP(A131,[1]CDC_Visits_Integrated!$A$2:$D$501,2,FALSE),"NULL")</f>
        <v>5501</v>
      </c>
      <c r="AL131" s="19">
        <f>IFERROR(VLOOKUP(A131,[1]CDC_Visits_Integrated!$A$2:$D$501,3,FALSE),"NULL")</f>
        <v>1884</v>
      </c>
      <c r="AM131" s="19">
        <f>IFERROR(VLOOKUP(A131,[1]CDC_Visits_Integrated!$A$2:$D$501,4,FALSE),"NULL")</f>
        <v>424967</v>
      </c>
      <c r="AN131" s="15">
        <f t="shared" ref="AN131:AN194" si="47">IFERROR(AM131/AL131,"NULL")</f>
        <v>225.56634819532908</v>
      </c>
      <c r="AO131" s="16">
        <f t="shared" ref="AO131:AO194" si="48">IFERROR(AK131/AM131,"NULL")</f>
        <v>1.2944534516797775E-2</v>
      </c>
      <c r="AP131" s="15">
        <f t="shared" ref="AP131:AP194" si="49">SUM(E131,H131,K131,N131,Q131,T131,W131)</f>
        <v>0</v>
      </c>
      <c r="AQ131" s="15">
        <f t="shared" ref="AQ131:AQ194" si="50">SUM(AP131,AH131)</f>
        <v>751</v>
      </c>
    </row>
    <row r="132" spans="1:43" x14ac:dyDescent="0.25">
      <c r="A132" t="s">
        <v>169</v>
      </c>
      <c r="B132" t="str">
        <f t="shared" si="34"/>
        <v>Indiana</v>
      </c>
      <c r="C132" t="str">
        <f t="shared" si="35"/>
        <v>2013</v>
      </c>
      <c r="D132" s="13">
        <v>414121.54400000005</v>
      </c>
      <c r="E132" s="13">
        <v>0</v>
      </c>
      <c r="F132" s="14">
        <f t="shared" si="36"/>
        <v>0</v>
      </c>
      <c r="G132" s="15">
        <v>433160.81849999994</v>
      </c>
      <c r="H132" s="15">
        <v>0</v>
      </c>
      <c r="I132" s="16">
        <f t="shared" si="37"/>
        <v>0</v>
      </c>
      <c r="J132" s="13">
        <v>452447.11949999997</v>
      </c>
      <c r="K132" s="13">
        <v>0</v>
      </c>
      <c r="L132" s="14">
        <f t="shared" si="38"/>
        <v>0</v>
      </c>
      <c r="M132" s="15">
        <v>404305.522</v>
      </c>
      <c r="N132" s="15">
        <v>0</v>
      </c>
      <c r="O132" s="16">
        <f t="shared" si="39"/>
        <v>0</v>
      </c>
      <c r="P132" s="13">
        <v>404073.51499999996</v>
      </c>
      <c r="Q132" s="13">
        <v>0</v>
      </c>
      <c r="R132" s="14">
        <f t="shared" si="40"/>
        <v>0</v>
      </c>
      <c r="S132" s="15">
        <v>448593.43800000002</v>
      </c>
      <c r="T132" s="15">
        <v>0</v>
      </c>
      <c r="U132" s="16">
        <f t="shared" si="41"/>
        <v>0</v>
      </c>
      <c r="V132" s="13">
        <v>383428.26949999999</v>
      </c>
      <c r="W132" s="13">
        <v>55</v>
      </c>
      <c r="X132" s="14">
        <f t="shared" si="42"/>
        <v>1.4344273590395764E-4</v>
      </c>
      <c r="Y132" s="15">
        <v>226987.07199999999</v>
      </c>
      <c r="Z132" s="15">
        <v>95</v>
      </c>
      <c r="AA132" s="16">
        <f t="shared" si="43"/>
        <v>4.1852603834636012E-4</v>
      </c>
      <c r="AB132" s="13">
        <v>132342.72449999998</v>
      </c>
      <c r="AC132" s="13">
        <v>265</v>
      </c>
      <c r="AD132" s="14">
        <f t="shared" si="44"/>
        <v>2.0023767910263934E-3</v>
      </c>
      <c r="AE132" s="15">
        <v>113043.44000000005</v>
      </c>
      <c r="AF132">
        <v>532</v>
      </c>
      <c r="AG132" s="16">
        <f t="shared" si="45"/>
        <v>4.7061554390064545E-3</v>
      </c>
      <c r="AH132" s="17">
        <v>892</v>
      </c>
      <c r="AI132" s="17">
        <v>6295415</v>
      </c>
      <c r="AJ132" s="18">
        <f t="shared" si="46"/>
        <v>1.8883372957561706E-3</v>
      </c>
      <c r="AK132" s="19">
        <f>IFERROR(VLOOKUP(A132,[1]CDC_Visits_Integrated!$A$2:$D$501,2,FALSE),"NULL")</f>
        <v>6595</v>
      </c>
      <c r="AL132" s="19">
        <f>IFERROR(VLOOKUP(A132,[1]CDC_Visits_Integrated!$A$2:$D$501,3,FALSE),"NULL")</f>
        <v>1831</v>
      </c>
      <c r="AM132" s="19">
        <f>IFERROR(VLOOKUP(A132,[1]CDC_Visits_Integrated!$A$2:$D$501,4,FALSE),"NULL")</f>
        <v>419058</v>
      </c>
      <c r="AN132" s="15">
        <f t="shared" si="47"/>
        <v>228.86837793555435</v>
      </c>
      <c r="AO132" s="16">
        <f t="shared" si="48"/>
        <v>1.5737678316605337E-2</v>
      </c>
      <c r="AP132" s="15">
        <f t="shared" si="49"/>
        <v>55</v>
      </c>
      <c r="AQ132" s="15">
        <f t="shared" si="50"/>
        <v>947</v>
      </c>
    </row>
    <row r="133" spans="1:43" x14ac:dyDescent="0.25">
      <c r="A133" t="s">
        <v>170</v>
      </c>
      <c r="B133" t="str">
        <f t="shared" si="34"/>
        <v>Indiana</v>
      </c>
      <c r="C133" t="str">
        <f t="shared" si="35"/>
        <v>2014</v>
      </c>
      <c r="D133" s="13">
        <v>405766.90000000026</v>
      </c>
      <c r="E133" s="13">
        <v>0</v>
      </c>
      <c r="F133" s="14">
        <f t="shared" si="36"/>
        <v>0</v>
      </c>
      <c r="G133" s="15">
        <v>426288.12649999995</v>
      </c>
      <c r="H133" s="15">
        <v>0</v>
      </c>
      <c r="I133" s="16">
        <f t="shared" si="37"/>
        <v>0</v>
      </c>
      <c r="J133" s="13">
        <v>447505.83</v>
      </c>
      <c r="K133" s="13">
        <v>0</v>
      </c>
      <c r="L133" s="14">
        <f t="shared" si="38"/>
        <v>0</v>
      </c>
      <c r="M133" s="15">
        <v>399407.31999999995</v>
      </c>
      <c r="N133" s="15">
        <v>0</v>
      </c>
      <c r="O133" s="16">
        <f t="shared" si="39"/>
        <v>0</v>
      </c>
      <c r="P133" s="13">
        <v>395078.72749999998</v>
      </c>
      <c r="Q133" s="13">
        <v>12</v>
      </c>
      <c r="R133" s="14">
        <f t="shared" si="40"/>
        <v>3.0373693050836306E-5</v>
      </c>
      <c r="S133" s="15">
        <v>435348.39850000018</v>
      </c>
      <c r="T133" s="15">
        <v>0</v>
      </c>
      <c r="U133" s="16">
        <f t="shared" si="41"/>
        <v>0</v>
      </c>
      <c r="V133" s="13">
        <v>385121.05950000009</v>
      </c>
      <c r="W133" s="13">
        <v>65</v>
      </c>
      <c r="X133" s="14">
        <f t="shared" si="42"/>
        <v>1.6877809820213164E-4</v>
      </c>
      <c r="Y133" s="15">
        <v>233116.02200000006</v>
      </c>
      <c r="Z133" s="15">
        <v>100</v>
      </c>
      <c r="AA133" s="16">
        <f t="shared" si="43"/>
        <v>4.2897094391907553E-4</v>
      </c>
      <c r="AB133" s="13">
        <v>131185.84699999998</v>
      </c>
      <c r="AC133" s="13">
        <v>250</v>
      </c>
      <c r="AD133" s="14">
        <f t="shared" si="44"/>
        <v>1.9056933786462502E-3</v>
      </c>
      <c r="AE133" s="15">
        <v>115554.06200000002</v>
      </c>
      <c r="AF133">
        <v>455</v>
      </c>
      <c r="AG133" s="16">
        <f t="shared" si="45"/>
        <v>3.9375508928452896E-3</v>
      </c>
      <c r="AH133" s="17">
        <v>805</v>
      </c>
      <c r="AI133" s="17">
        <v>6228350</v>
      </c>
      <c r="AJ133" s="18">
        <f t="shared" si="46"/>
        <v>1.6775868505416053E-3</v>
      </c>
      <c r="AK133" s="19">
        <f>IFERROR(VLOOKUP(A133,[1]CDC_Visits_Integrated!$A$2:$D$501,2,FALSE),"NULL")</f>
        <v>6114</v>
      </c>
      <c r="AL133" s="19">
        <f>IFERROR(VLOOKUP(A133,[1]CDC_Visits_Integrated!$A$2:$D$501,3,FALSE),"NULL")</f>
        <v>1714</v>
      </c>
      <c r="AM133" s="19">
        <f>IFERROR(VLOOKUP(A133,[1]CDC_Visits_Integrated!$A$2:$D$501,4,FALSE),"NULL")</f>
        <v>366274</v>
      </c>
      <c r="AN133" s="15">
        <f t="shared" si="47"/>
        <v>213.69544924154025</v>
      </c>
      <c r="AO133" s="16">
        <f t="shared" si="48"/>
        <v>1.6692421520501044E-2</v>
      </c>
      <c r="AP133" s="15">
        <f t="shared" si="49"/>
        <v>77</v>
      </c>
      <c r="AQ133" s="15">
        <f t="shared" si="50"/>
        <v>882</v>
      </c>
    </row>
    <row r="134" spans="1:43" x14ac:dyDescent="0.25">
      <c r="A134" t="s">
        <v>171</v>
      </c>
      <c r="B134" t="str">
        <f t="shared" si="34"/>
        <v>Indiana</v>
      </c>
      <c r="C134" t="str">
        <f t="shared" si="35"/>
        <v>2015</v>
      </c>
      <c r="D134" s="13">
        <v>391287.8</v>
      </c>
      <c r="E134" s="13">
        <v>0</v>
      </c>
      <c r="F134" s="14">
        <f t="shared" si="36"/>
        <v>0</v>
      </c>
      <c r="G134" s="15">
        <v>414432.80399999989</v>
      </c>
      <c r="H134" s="15">
        <v>0</v>
      </c>
      <c r="I134" s="16">
        <f t="shared" si="37"/>
        <v>0</v>
      </c>
      <c r="J134" s="13">
        <v>438530.96250000002</v>
      </c>
      <c r="K134" s="13">
        <v>0</v>
      </c>
      <c r="L134" s="14">
        <f t="shared" si="38"/>
        <v>0</v>
      </c>
      <c r="M134" s="15">
        <v>393929.12849999988</v>
      </c>
      <c r="N134" s="15">
        <v>0</v>
      </c>
      <c r="O134" s="16">
        <f t="shared" si="39"/>
        <v>0</v>
      </c>
      <c r="P134" s="13">
        <v>384237.13249999989</v>
      </c>
      <c r="Q134" s="13">
        <v>0</v>
      </c>
      <c r="R134" s="14">
        <f t="shared" si="40"/>
        <v>0</v>
      </c>
      <c r="S134" s="15">
        <v>417907.85649999999</v>
      </c>
      <c r="T134" s="15">
        <v>0</v>
      </c>
      <c r="U134" s="16">
        <f t="shared" si="41"/>
        <v>0</v>
      </c>
      <c r="V134" s="13">
        <v>381586.25750000007</v>
      </c>
      <c r="W134" s="13">
        <v>13</v>
      </c>
      <c r="X134" s="14">
        <f t="shared" si="42"/>
        <v>3.4068312850601016E-5</v>
      </c>
      <c r="Y134" s="15">
        <v>234754.49749999994</v>
      </c>
      <c r="Z134" s="15">
        <v>97</v>
      </c>
      <c r="AA134" s="16">
        <f t="shared" si="43"/>
        <v>4.1319762148539892E-4</v>
      </c>
      <c r="AB134" s="13">
        <v>126453.64149999997</v>
      </c>
      <c r="AC134" s="13">
        <v>273</v>
      </c>
      <c r="AD134" s="14">
        <f t="shared" si="44"/>
        <v>2.1588939374276544E-3</v>
      </c>
      <c r="AE134" s="15">
        <v>111659.117</v>
      </c>
      <c r="AF134">
        <v>480</v>
      </c>
      <c r="AG134" s="16">
        <f t="shared" si="45"/>
        <v>4.2987980999348221E-3</v>
      </c>
      <c r="AH134" s="17">
        <v>850</v>
      </c>
      <c r="AI134" s="17">
        <v>6085821</v>
      </c>
      <c r="AJ134" s="18">
        <f t="shared" si="46"/>
        <v>1.7975446369244905E-3</v>
      </c>
      <c r="AK134" s="19">
        <f>IFERROR(VLOOKUP(A134,[1]CDC_Visits_Integrated!$A$2:$D$501,2,FALSE),"NULL")</f>
        <v>4029</v>
      </c>
      <c r="AL134" s="19">
        <f>IFERROR(VLOOKUP(A134,[1]CDC_Visits_Integrated!$A$2:$D$501,3,FALSE),"NULL")</f>
        <v>1535</v>
      </c>
      <c r="AM134" s="19">
        <f>IFERROR(VLOOKUP(A134,[1]CDC_Visits_Integrated!$A$2:$D$501,4,FALSE),"NULL")</f>
        <v>310945</v>
      </c>
      <c r="AN134" s="15">
        <f t="shared" si="47"/>
        <v>202.57003257328989</v>
      </c>
      <c r="AO134" s="16">
        <f t="shared" si="48"/>
        <v>1.2957275402402353E-2</v>
      </c>
      <c r="AP134" s="15">
        <f t="shared" si="49"/>
        <v>13</v>
      </c>
      <c r="AQ134" s="15">
        <f t="shared" si="50"/>
        <v>863</v>
      </c>
    </row>
    <row r="135" spans="1:43" x14ac:dyDescent="0.25">
      <c r="A135" t="s">
        <v>172</v>
      </c>
      <c r="B135" t="str">
        <f t="shared" si="34"/>
        <v>Indiana</v>
      </c>
      <c r="C135" t="str">
        <f t="shared" si="35"/>
        <v>2016</v>
      </c>
      <c r="D135" s="13">
        <v>397808.516</v>
      </c>
      <c r="E135" s="13">
        <v>0</v>
      </c>
      <c r="F135" s="14">
        <f t="shared" si="36"/>
        <v>0</v>
      </c>
      <c r="G135" s="15">
        <v>419842.19600000005</v>
      </c>
      <c r="H135" s="15">
        <v>0</v>
      </c>
      <c r="I135" s="16">
        <f t="shared" si="37"/>
        <v>0</v>
      </c>
      <c r="J135" s="13">
        <v>445782.42800000007</v>
      </c>
      <c r="K135" s="13">
        <v>0</v>
      </c>
      <c r="L135" s="14">
        <f t="shared" si="38"/>
        <v>0</v>
      </c>
      <c r="M135" s="15">
        <v>399567.22049999994</v>
      </c>
      <c r="N135" s="15">
        <v>0</v>
      </c>
      <c r="O135" s="16">
        <f t="shared" si="39"/>
        <v>0</v>
      </c>
      <c r="P135" s="13">
        <v>386699.429</v>
      </c>
      <c r="Q135" s="13">
        <v>0</v>
      </c>
      <c r="R135" s="14">
        <f t="shared" si="40"/>
        <v>0</v>
      </c>
      <c r="S135" s="15">
        <v>417144.75549999997</v>
      </c>
      <c r="T135" s="15">
        <v>14</v>
      </c>
      <c r="U135" s="16">
        <f t="shared" si="41"/>
        <v>3.3561491102097776E-5</v>
      </c>
      <c r="V135" s="13">
        <v>394110.46749999991</v>
      </c>
      <c r="W135" s="13">
        <v>49</v>
      </c>
      <c r="X135" s="14">
        <f t="shared" si="42"/>
        <v>1.2433062311393699E-4</v>
      </c>
      <c r="Y135" s="15">
        <v>251661.13800000004</v>
      </c>
      <c r="Z135" s="15">
        <v>133</v>
      </c>
      <c r="AA135" s="16">
        <f t="shared" si="43"/>
        <v>5.2848843113790568E-4</v>
      </c>
      <c r="AB135" s="13">
        <v>131465.65899999996</v>
      </c>
      <c r="AC135" s="13">
        <v>229</v>
      </c>
      <c r="AD135" s="14">
        <f t="shared" si="44"/>
        <v>1.7418997610623172E-3</v>
      </c>
      <c r="AE135" s="15">
        <v>116767.32</v>
      </c>
      <c r="AF135">
        <v>387</v>
      </c>
      <c r="AG135" s="16">
        <f t="shared" si="45"/>
        <v>3.3142834827415749E-3</v>
      </c>
      <c r="AH135" s="17">
        <v>749</v>
      </c>
      <c r="AI135" s="17">
        <v>6207101</v>
      </c>
      <c r="AJ135" s="18">
        <f t="shared" si="46"/>
        <v>1.4983172926597973E-3</v>
      </c>
      <c r="AK135" s="19">
        <f>IFERROR(VLOOKUP(A135,[1]CDC_Visits_Integrated!$A$2:$D$501,2,FALSE),"NULL")</f>
        <v>3362</v>
      </c>
      <c r="AL135" s="19">
        <f>IFERROR(VLOOKUP(A135,[1]CDC_Visits_Integrated!$A$2:$D$501,3,FALSE),"NULL")</f>
        <v>1243</v>
      </c>
      <c r="AM135" s="19">
        <f>IFERROR(VLOOKUP(A135,[1]CDC_Visits_Integrated!$A$2:$D$501,4,FALSE),"NULL")</f>
        <v>253265</v>
      </c>
      <c r="AN135" s="15">
        <f t="shared" si="47"/>
        <v>203.75301689460983</v>
      </c>
      <c r="AO135" s="16">
        <f t="shared" si="48"/>
        <v>1.3274633289242494E-2</v>
      </c>
      <c r="AP135" s="15">
        <f t="shared" si="49"/>
        <v>63</v>
      </c>
      <c r="AQ135" s="15">
        <f t="shared" si="50"/>
        <v>812</v>
      </c>
    </row>
    <row r="136" spans="1:43" x14ac:dyDescent="0.25">
      <c r="A136" t="s">
        <v>173</v>
      </c>
      <c r="B136" t="str">
        <f t="shared" si="34"/>
        <v>Indiana</v>
      </c>
      <c r="C136" t="str">
        <f t="shared" si="35"/>
        <v>2017</v>
      </c>
      <c r="D136" s="13">
        <v>406671</v>
      </c>
      <c r="E136" s="13">
        <v>0</v>
      </c>
      <c r="F136" s="14">
        <f t="shared" si="36"/>
        <v>0</v>
      </c>
      <c r="G136" s="15">
        <v>429703</v>
      </c>
      <c r="H136" s="15">
        <v>0</v>
      </c>
      <c r="I136" s="16">
        <f t="shared" si="37"/>
        <v>0</v>
      </c>
      <c r="J136" s="13">
        <v>458454</v>
      </c>
      <c r="K136" s="13">
        <v>0</v>
      </c>
      <c r="L136" s="14">
        <f t="shared" si="38"/>
        <v>0</v>
      </c>
      <c r="M136" s="15">
        <v>414859</v>
      </c>
      <c r="N136" s="15">
        <v>0</v>
      </c>
      <c r="O136" s="16">
        <f t="shared" si="39"/>
        <v>0</v>
      </c>
      <c r="P136" s="13">
        <v>398739</v>
      </c>
      <c r="Q136" s="13">
        <v>0</v>
      </c>
      <c r="R136" s="14">
        <f t="shared" si="40"/>
        <v>0</v>
      </c>
      <c r="S136" s="15">
        <v>423854.5</v>
      </c>
      <c r="T136" s="15">
        <v>10</v>
      </c>
      <c r="U136" s="16">
        <f t="shared" si="41"/>
        <v>2.3593001843793096E-5</v>
      </c>
      <c r="V136" s="13">
        <v>413118.5</v>
      </c>
      <c r="W136" s="13">
        <v>47</v>
      </c>
      <c r="X136" s="14">
        <f t="shared" si="42"/>
        <v>1.1376880967567418E-4</v>
      </c>
      <c r="Y136" s="15">
        <v>270836</v>
      </c>
      <c r="Z136" s="15">
        <v>150</v>
      </c>
      <c r="AA136" s="16">
        <f t="shared" si="43"/>
        <v>5.5384070064540898E-4</v>
      </c>
      <c r="AB136" s="13">
        <v>137468.5</v>
      </c>
      <c r="AC136" s="13">
        <v>276</v>
      </c>
      <c r="AD136" s="14">
        <f t="shared" si="44"/>
        <v>2.0077326805777325E-3</v>
      </c>
      <c r="AE136" s="15">
        <v>123639</v>
      </c>
      <c r="AF136">
        <v>456</v>
      </c>
      <c r="AG136" s="16">
        <f t="shared" si="45"/>
        <v>3.6881566496008542E-3</v>
      </c>
      <c r="AH136" s="17">
        <v>882</v>
      </c>
      <c r="AI136" s="17">
        <v>6424375</v>
      </c>
      <c r="AJ136" s="18">
        <f t="shared" si="46"/>
        <v>1.658070828950819E-3</v>
      </c>
      <c r="AK136" s="19">
        <f>IFERROR(VLOOKUP(A136,[1]CDC_Visits_Integrated!$A$2:$D$501,2,FALSE),"NULL")</f>
        <v>4859</v>
      </c>
      <c r="AL136" s="19">
        <f>IFERROR(VLOOKUP(A136,[1]CDC_Visits_Integrated!$A$2:$D$501,3,FALSE),"NULL")</f>
        <v>1122</v>
      </c>
      <c r="AM136" s="19">
        <f>IFERROR(VLOOKUP(A136,[1]CDC_Visits_Integrated!$A$2:$D$501,4,FALSE),"NULL")</f>
        <v>226600</v>
      </c>
      <c r="AN136" s="15">
        <f t="shared" si="47"/>
        <v>201.9607843137255</v>
      </c>
      <c r="AO136" s="16">
        <f t="shared" si="48"/>
        <v>2.144307149161518E-2</v>
      </c>
      <c r="AP136" s="15">
        <f t="shared" si="49"/>
        <v>57</v>
      </c>
      <c r="AQ136" s="15">
        <f t="shared" si="50"/>
        <v>939</v>
      </c>
    </row>
    <row r="137" spans="1:43" x14ac:dyDescent="0.25">
      <c r="A137" t="s">
        <v>174</v>
      </c>
      <c r="B137" t="str">
        <f t="shared" si="34"/>
        <v>Iowa</v>
      </c>
      <c r="C137" t="str">
        <f t="shared" si="35"/>
        <v>2009</v>
      </c>
      <c r="D137" s="13">
        <v>194872.17199999999</v>
      </c>
      <c r="E137" s="13">
        <v>0</v>
      </c>
      <c r="F137" s="14">
        <f t="shared" si="36"/>
        <v>0</v>
      </c>
      <c r="G137" s="15">
        <v>190741.96899999998</v>
      </c>
      <c r="H137" s="15">
        <v>0</v>
      </c>
      <c r="I137" s="16">
        <f t="shared" si="37"/>
        <v>0</v>
      </c>
      <c r="J137" s="13">
        <v>220136.62349999999</v>
      </c>
      <c r="K137" s="13">
        <v>0</v>
      </c>
      <c r="L137" s="14">
        <f t="shared" si="38"/>
        <v>0</v>
      </c>
      <c r="M137" s="15">
        <v>175502.16100000002</v>
      </c>
      <c r="N137" s="15">
        <v>0</v>
      </c>
      <c r="O137" s="16">
        <f t="shared" si="39"/>
        <v>0</v>
      </c>
      <c r="P137" s="13">
        <v>190333.30599999998</v>
      </c>
      <c r="Q137" s="13">
        <v>0</v>
      </c>
      <c r="R137" s="14">
        <f t="shared" si="40"/>
        <v>0</v>
      </c>
      <c r="S137" s="15">
        <v>216185.31649999996</v>
      </c>
      <c r="T137" s="15">
        <v>12</v>
      </c>
      <c r="U137" s="16">
        <f t="shared" si="41"/>
        <v>5.5507932704578491E-5</v>
      </c>
      <c r="V137" s="13">
        <v>163288.80350000001</v>
      </c>
      <c r="W137" s="13">
        <v>10</v>
      </c>
      <c r="X137" s="14">
        <f t="shared" si="42"/>
        <v>6.1241186080465088E-5</v>
      </c>
      <c r="Y137" s="15">
        <v>103369.628</v>
      </c>
      <c r="Z137" s="15">
        <v>16</v>
      </c>
      <c r="AA137" s="16">
        <f t="shared" si="43"/>
        <v>1.5478434342435673E-4</v>
      </c>
      <c r="AB137" s="13">
        <v>77403.375</v>
      </c>
      <c r="AC137" s="13">
        <v>148</v>
      </c>
      <c r="AD137" s="14">
        <f t="shared" si="44"/>
        <v>1.9120613280751647E-3</v>
      </c>
      <c r="AE137" s="15">
        <v>69911.267999999996</v>
      </c>
      <c r="AF137">
        <v>342</v>
      </c>
      <c r="AG137" s="16">
        <f t="shared" si="45"/>
        <v>4.8919152775200704E-3</v>
      </c>
      <c r="AH137" s="17">
        <v>506</v>
      </c>
      <c r="AI137" s="17">
        <v>2939403</v>
      </c>
      <c r="AJ137" s="18">
        <f t="shared" si="46"/>
        <v>2.0184752636514636E-3</v>
      </c>
      <c r="AK137" s="19" t="str">
        <f>IFERROR(VLOOKUP(A137,[1]CDC_Visits_Integrated!$A$2:$D$501,2,FALSE),"NULL")</f>
        <v>NULL</v>
      </c>
      <c r="AL137" s="19" t="str">
        <f>IFERROR(VLOOKUP(A137,[1]CDC_Visits_Integrated!$A$2:$D$501,3,FALSE),"NULL")</f>
        <v>NULL</v>
      </c>
      <c r="AM137" s="19" t="str">
        <f>IFERROR(VLOOKUP(A137,[1]CDC_Visits_Integrated!$A$2:$D$501,4,FALSE),"NULL")</f>
        <v>NULL</v>
      </c>
      <c r="AN137" s="15" t="str">
        <f t="shared" si="47"/>
        <v>NULL</v>
      </c>
      <c r="AO137" s="16" t="str">
        <f t="shared" si="48"/>
        <v>NULL</v>
      </c>
      <c r="AP137" s="15">
        <f t="shared" si="49"/>
        <v>22</v>
      </c>
      <c r="AQ137" s="15">
        <f t="shared" si="50"/>
        <v>528</v>
      </c>
    </row>
    <row r="138" spans="1:43" x14ac:dyDescent="0.25">
      <c r="A138" t="s">
        <v>175</v>
      </c>
      <c r="B138" t="str">
        <f t="shared" si="34"/>
        <v>Iowa</v>
      </c>
      <c r="C138" t="str">
        <f t="shared" si="35"/>
        <v>2010</v>
      </c>
      <c r="D138" s="13">
        <v>190348.39</v>
      </c>
      <c r="E138" s="13">
        <v>0</v>
      </c>
      <c r="F138" s="14">
        <f t="shared" si="36"/>
        <v>0</v>
      </c>
      <c r="G138" s="15">
        <v>191565.23600000003</v>
      </c>
      <c r="H138" s="15">
        <v>0</v>
      </c>
      <c r="I138" s="16">
        <f t="shared" si="37"/>
        <v>0</v>
      </c>
      <c r="J138" s="13">
        <v>210545.204</v>
      </c>
      <c r="K138" s="13">
        <v>0</v>
      </c>
      <c r="L138" s="14">
        <f t="shared" si="38"/>
        <v>0</v>
      </c>
      <c r="M138" s="15">
        <v>178213.63250000001</v>
      </c>
      <c r="N138" s="15">
        <v>0</v>
      </c>
      <c r="O138" s="16">
        <f t="shared" si="39"/>
        <v>0</v>
      </c>
      <c r="P138" s="13">
        <v>182238.62599999999</v>
      </c>
      <c r="Q138" s="13">
        <v>0</v>
      </c>
      <c r="R138" s="14">
        <f t="shared" si="40"/>
        <v>0</v>
      </c>
      <c r="S138" s="15">
        <v>211276.55449999997</v>
      </c>
      <c r="T138" s="15">
        <v>0</v>
      </c>
      <c r="U138" s="16">
        <f t="shared" si="41"/>
        <v>0</v>
      </c>
      <c r="V138" s="13">
        <v>167578.28750000003</v>
      </c>
      <c r="W138" s="13">
        <v>0</v>
      </c>
      <c r="X138" s="14">
        <f t="shared" si="42"/>
        <v>0</v>
      </c>
      <c r="Y138" s="15">
        <v>103802.82249999999</v>
      </c>
      <c r="Z138" s="15">
        <v>10</v>
      </c>
      <c r="AA138" s="16">
        <f t="shared" si="43"/>
        <v>9.6336494125677557E-5</v>
      </c>
      <c r="AB138" s="13">
        <v>75312.245500000019</v>
      </c>
      <c r="AC138" s="13">
        <v>105</v>
      </c>
      <c r="AD138" s="14">
        <f t="shared" si="44"/>
        <v>1.3941955827090559E-3</v>
      </c>
      <c r="AE138" s="15">
        <v>68008.944000000003</v>
      </c>
      <c r="AF138">
        <v>319</v>
      </c>
      <c r="AG138" s="16">
        <f t="shared" si="45"/>
        <v>4.6905595240531893E-3</v>
      </c>
      <c r="AH138" s="17">
        <v>434</v>
      </c>
      <c r="AI138" s="17">
        <v>2899335</v>
      </c>
      <c r="AJ138" s="18">
        <f t="shared" si="46"/>
        <v>1.7562032782148258E-3</v>
      </c>
      <c r="AK138" s="19">
        <f>IFERROR(VLOOKUP(A138,[1]CDC_Visits_Integrated!$A$2:$D$501,2,FALSE),"NULL")</f>
        <v>284</v>
      </c>
      <c r="AL138" s="19">
        <f>IFERROR(VLOOKUP(A138,[1]CDC_Visits_Integrated!$A$2:$D$501,3,FALSE),"NULL")</f>
        <v>118</v>
      </c>
      <c r="AM138" s="19">
        <f>IFERROR(VLOOKUP(A138,[1]CDC_Visits_Integrated!$A$2:$D$501,4,FALSE),"NULL")</f>
        <v>40195</v>
      </c>
      <c r="AN138" s="15">
        <f t="shared" si="47"/>
        <v>340.63559322033899</v>
      </c>
      <c r="AO138" s="16">
        <f t="shared" si="48"/>
        <v>7.0655554173404654E-3</v>
      </c>
      <c r="AP138" s="15">
        <f t="shared" si="49"/>
        <v>0</v>
      </c>
      <c r="AQ138" s="15">
        <f t="shared" si="50"/>
        <v>434</v>
      </c>
    </row>
    <row r="139" spans="1:43" x14ac:dyDescent="0.25">
      <c r="A139" t="s">
        <v>176</v>
      </c>
      <c r="B139" t="str">
        <f t="shared" si="34"/>
        <v>Iowa</v>
      </c>
      <c r="C139" t="str">
        <f t="shared" si="35"/>
        <v>2011</v>
      </c>
      <c r="D139" s="13">
        <v>186854.58799999996</v>
      </c>
      <c r="E139" s="13">
        <v>0</v>
      </c>
      <c r="F139" s="14">
        <f t="shared" si="36"/>
        <v>0</v>
      </c>
      <c r="G139" s="15">
        <v>186970.58799999999</v>
      </c>
      <c r="H139" s="15">
        <v>0</v>
      </c>
      <c r="I139" s="16">
        <f t="shared" si="37"/>
        <v>0</v>
      </c>
      <c r="J139" s="13">
        <v>204407.42449999996</v>
      </c>
      <c r="K139" s="13">
        <v>0</v>
      </c>
      <c r="L139" s="14">
        <f t="shared" si="38"/>
        <v>0</v>
      </c>
      <c r="M139" s="15">
        <v>178080.69050000003</v>
      </c>
      <c r="N139" s="15">
        <v>0</v>
      </c>
      <c r="O139" s="16">
        <f t="shared" si="39"/>
        <v>0</v>
      </c>
      <c r="P139" s="13">
        <v>174519.02599999995</v>
      </c>
      <c r="Q139" s="13">
        <v>0</v>
      </c>
      <c r="R139" s="14">
        <f t="shared" si="40"/>
        <v>0</v>
      </c>
      <c r="S139" s="15">
        <v>204571.39849999998</v>
      </c>
      <c r="T139" s="15">
        <v>0</v>
      </c>
      <c r="U139" s="16">
        <f t="shared" si="41"/>
        <v>0</v>
      </c>
      <c r="V139" s="13">
        <v>168929.11900000001</v>
      </c>
      <c r="W139" s="13">
        <v>0</v>
      </c>
      <c r="X139" s="14">
        <f t="shared" si="42"/>
        <v>0</v>
      </c>
      <c r="Y139" s="15">
        <v>103023.62250000001</v>
      </c>
      <c r="Z139" s="15">
        <v>0</v>
      </c>
      <c r="AA139" s="16">
        <f t="shared" si="43"/>
        <v>0</v>
      </c>
      <c r="AB139" s="13">
        <v>72413.375000000015</v>
      </c>
      <c r="AC139" s="13">
        <v>109</v>
      </c>
      <c r="AD139" s="14">
        <f t="shared" si="44"/>
        <v>1.505246786246325E-3</v>
      </c>
      <c r="AE139" s="15">
        <v>66546.440000000017</v>
      </c>
      <c r="AF139">
        <v>388</v>
      </c>
      <c r="AG139" s="16">
        <f t="shared" si="45"/>
        <v>5.8305147503006907E-3</v>
      </c>
      <c r="AH139" s="17">
        <v>497</v>
      </c>
      <c r="AI139" s="17">
        <v>2839877</v>
      </c>
      <c r="AJ139" s="18">
        <f t="shared" si="46"/>
        <v>2.0538595745834875E-3</v>
      </c>
      <c r="AK139" s="19">
        <f>IFERROR(VLOOKUP(A139,[1]CDC_Visits_Integrated!$A$2:$D$501,2,FALSE),"NULL")</f>
        <v>1445</v>
      </c>
      <c r="AL139" s="19">
        <f>IFERROR(VLOOKUP(A139,[1]CDC_Visits_Integrated!$A$2:$D$501,3,FALSE),"NULL")</f>
        <v>440</v>
      </c>
      <c r="AM139" s="19">
        <f>IFERROR(VLOOKUP(A139,[1]CDC_Visits_Integrated!$A$2:$D$501,4,FALSE),"NULL")</f>
        <v>153447</v>
      </c>
      <c r="AN139" s="15">
        <f t="shared" si="47"/>
        <v>348.74318181818182</v>
      </c>
      <c r="AO139" s="16">
        <f t="shared" si="48"/>
        <v>9.4169322306724805E-3</v>
      </c>
      <c r="AP139" s="15">
        <f t="shared" si="49"/>
        <v>0</v>
      </c>
      <c r="AQ139" s="15">
        <f t="shared" si="50"/>
        <v>497</v>
      </c>
    </row>
    <row r="140" spans="1:43" x14ac:dyDescent="0.25">
      <c r="A140" t="s">
        <v>177</v>
      </c>
      <c r="B140" t="str">
        <f t="shared" si="34"/>
        <v>Iowa</v>
      </c>
      <c r="C140" t="str">
        <f t="shared" si="35"/>
        <v>2012</v>
      </c>
      <c r="D140" s="13">
        <v>193429.39699999991</v>
      </c>
      <c r="E140" s="13">
        <v>0</v>
      </c>
      <c r="F140" s="14">
        <f t="shared" si="36"/>
        <v>0</v>
      </c>
      <c r="G140" s="15">
        <v>194958.88199999998</v>
      </c>
      <c r="H140" s="15">
        <v>0</v>
      </c>
      <c r="I140" s="16">
        <f t="shared" si="37"/>
        <v>0</v>
      </c>
      <c r="J140" s="13">
        <v>211503.80899999992</v>
      </c>
      <c r="K140" s="13">
        <v>0</v>
      </c>
      <c r="L140" s="14">
        <f t="shared" si="38"/>
        <v>0</v>
      </c>
      <c r="M140" s="15">
        <v>186521.54249999998</v>
      </c>
      <c r="N140" s="15">
        <v>0</v>
      </c>
      <c r="O140" s="16">
        <f t="shared" si="39"/>
        <v>0</v>
      </c>
      <c r="P140" s="13">
        <v>178252.0385</v>
      </c>
      <c r="Q140" s="13">
        <v>0</v>
      </c>
      <c r="R140" s="14">
        <f t="shared" si="40"/>
        <v>0</v>
      </c>
      <c r="S140" s="15">
        <v>211131.5975</v>
      </c>
      <c r="T140" s="15">
        <v>0</v>
      </c>
      <c r="U140" s="16">
        <f t="shared" si="41"/>
        <v>0</v>
      </c>
      <c r="V140" s="13">
        <v>181448.78049999994</v>
      </c>
      <c r="W140" s="13">
        <v>0</v>
      </c>
      <c r="X140" s="14">
        <f t="shared" si="42"/>
        <v>0</v>
      </c>
      <c r="Y140" s="15">
        <v>110024.408</v>
      </c>
      <c r="Z140" s="15">
        <v>0</v>
      </c>
      <c r="AA140" s="16">
        <f t="shared" si="43"/>
        <v>0</v>
      </c>
      <c r="AB140" s="13">
        <v>74185.386499999993</v>
      </c>
      <c r="AC140" s="13">
        <v>102</v>
      </c>
      <c r="AD140" s="14">
        <f t="shared" si="44"/>
        <v>1.3749338624797758E-3</v>
      </c>
      <c r="AE140" s="15">
        <v>70490.617000000013</v>
      </c>
      <c r="AF140">
        <v>411</v>
      </c>
      <c r="AG140" s="16">
        <f t="shared" si="45"/>
        <v>5.8305632365226699E-3</v>
      </c>
      <c r="AH140" s="17">
        <v>513</v>
      </c>
      <c r="AI140" s="17">
        <v>2961052</v>
      </c>
      <c r="AJ140" s="18">
        <f t="shared" si="46"/>
        <v>2.0141310215354719E-3</v>
      </c>
      <c r="AK140" s="19">
        <f>IFERROR(VLOOKUP(A140,[1]CDC_Visits_Integrated!$A$2:$D$501,2,FALSE),"NULL")</f>
        <v>1114</v>
      </c>
      <c r="AL140" s="19">
        <f>IFERROR(VLOOKUP(A140,[1]CDC_Visits_Integrated!$A$2:$D$501,3,FALSE),"NULL")</f>
        <v>482</v>
      </c>
      <c r="AM140" s="19">
        <f>IFERROR(VLOOKUP(A140,[1]CDC_Visits_Integrated!$A$2:$D$501,4,FALSE),"NULL")</f>
        <v>159525</v>
      </c>
      <c r="AN140" s="15">
        <f t="shared" si="47"/>
        <v>330.96473029045643</v>
      </c>
      <c r="AO140" s="16">
        <f t="shared" si="48"/>
        <v>6.9832314684218771E-3</v>
      </c>
      <c r="AP140" s="15">
        <f t="shared" si="49"/>
        <v>0</v>
      </c>
      <c r="AQ140" s="15">
        <f t="shared" si="50"/>
        <v>513</v>
      </c>
    </row>
    <row r="141" spans="1:43" x14ac:dyDescent="0.25">
      <c r="A141" t="s">
        <v>178</v>
      </c>
      <c r="B141" t="str">
        <f t="shared" si="34"/>
        <v>Iowa</v>
      </c>
      <c r="C141" t="str">
        <f t="shared" si="35"/>
        <v>2013</v>
      </c>
      <c r="D141" s="13">
        <v>185985.31499999997</v>
      </c>
      <c r="E141" s="13">
        <v>0</v>
      </c>
      <c r="F141" s="14">
        <f t="shared" si="36"/>
        <v>0</v>
      </c>
      <c r="G141" s="15">
        <v>189029.04549999998</v>
      </c>
      <c r="H141" s="15">
        <v>0</v>
      </c>
      <c r="I141" s="16">
        <f t="shared" si="37"/>
        <v>0</v>
      </c>
      <c r="J141" s="13">
        <v>205962.16699999996</v>
      </c>
      <c r="K141" s="13">
        <v>0</v>
      </c>
      <c r="L141" s="14">
        <f t="shared" si="38"/>
        <v>0</v>
      </c>
      <c r="M141" s="15">
        <v>183018.99649999998</v>
      </c>
      <c r="N141" s="15">
        <v>0</v>
      </c>
      <c r="O141" s="16">
        <f t="shared" si="39"/>
        <v>0</v>
      </c>
      <c r="P141" s="13">
        <v>171100.80800000002</v>
      </c>
      <c r="Q141" s="13">
        <v>0</v>
      </c>
      <c r="R141" s="14">
        <f t="shared" si="40"/>
        <v>0</v>
      </c>
      <c r="S141" s="15">
        <v>200177.57400000002</v>
      </c>
      <c r="T141" s="15">
        <v>0</v>
      </c>
      <c r="U141" s="16">
        <f t="shared" si="41"/>
        <v>0</v>
      </c>
      <c r="V141" s="13">
        <v>179781.4645</v>
      </c>
      <c r="W141" s="13">
        <v>0</v>
      </c>
      <c r="X141" s="14">
        <f t="shared" si="42"/>
        <v>0</v>
      </c>
      <c r="Y141" s="15">
        <v>107587.72149999997</v>
      </c>
      <c r="Z141" s="15">
        <v>15</v>
      </c>
      <c r="AA141" s="16">
        <f t="shared" si="43"/>
        <v>1.3942111414637592E-4</v>
      </c>
      <c r="AB141" s="13">
        <v>70239.669500000004</v>
      </c>
      <c r="AC141" s="13">
        <v>154</v>
      </c>
      <c r="AD141" s="14">
        <f t="shared" si="44"/>
        <v>2.1924932320474544E-3</v>
      </c>
      <c r="AE141" s="15">
        <v>68351.840999999986</v>
      </c>
      <c r="AF141">
        <v>452</v>
      </c>
      <c r="AG141" s="16">
        <f t="shared" si="45"/>
        <v>6.6128430981105555E-3</v>
      </c>
      <c r="AH141" s="17">
        <v>621</v>
      </c>
      <c r="AI141" s="17">
        <v>2869003</v>
      </c>
      <c r="AJ141" s="18">
        <f t="shared" si="46"/>
        <v>2.52255234917623E-3</v>
      </c>
      <c r="AK141" s="19">
        <f>IFERROR(VLOOKUP(A141,[1]CDC_Visits_Integrated!$A$2:$D$501,2,FALSE),"NULL")</f>
        <v>1969</v>
      </c>
      <c r="AL141" s="19">
        <f>IFERROR(VLOOKUP(A141,[1]CDC_Visits_Integrated!$A$2:$D$501,3,FALSE),"NULL")</f>
        <v>660</v>
      </c>
      <c r="AM141" s="19">
        <f>IFERROR(VLOOKUP(A141,[1]CDC_Visits_Integrated!$A$2:$D$501,4,FALSE),"NULL")</f>
        <v>531881</v>
      </c>
      <c r="AN141" s="15">
        <f t="shared" si="47"/>
        <v>805.88030303030303</v>
      </c>
      <c r="AO141" s="16">
        <f t="shared" si="48"/>
        <v>3.7019558886292234E-3</v>
      </c>
      <c r="AP141" s="15">
        <f t="shared" si="49"/>
        <v>0</v>
      </c>
      <c r="AQ141" s="15">
        <f t="shared" si="50"/>
        <v>621</v>
      </c>
    </row>
    <row r="142" spans="1:43" x14ac:dyDescent="0.25">
      <c r="A142" t="s">
        <v>179</v>
      </c>
      <c r="B142" t="str">
        <f t="shared" si="34"/>
        <v>Iowa</v>
      </c>
      <c r="C142" t="str">
        <f t="shared" si="35"/>
        <v>2014</v>
      </c>
      <c r="D142" s="13">
        <v>175728.29700000002</v>
      </c>
      <c r="E142" s="13">
        <v>0</v>
      </c>
      <c r="F142" s="14">
        <f t="shared" si="36"/>
        <v>0</v>
      </c>
      <c r="G142" s="15">
        <v>179535.44100000002</v>
      </c>
      <c r="H142" s="15">
        <v>0</v>
      </c>
      <c r="I142" s="16">
        <f t="shared" si="37"/>
        <v>0</v>
      </c>
      <c r="J142" s="13">
        <v>196496.52100000001</v>
      </c>
      <c r="K142" s="13">
        <v>0</v>
      </c>
      <c r="L142" s="14">
        <f t="shared" si="38"/>
        <v>0</v>
      </c>
      <c r="M142" s="15">
        <v>175609.85750000004</v>
      </c>
      <c r="N142" s="15">
        <v>0</v>
      </c>
      <c r="O142" s="16">
        <f t="shared" si="39"/>
        <v>0</v>
      </c>
      <c r="P142" s="13">
        <v>161853.68849999996</v>
      </c>
      <c r="Q142" s="13">
        <v>0</v>
      </c>
      <c r="R142" s="14">
        <f t="shared" si="40"/>
        <v>0</v>
      </c>
      <c r="S142" s="15">
        <v>184878.66650000005</v>
      </c>
      <c r="T142" s="15">
        <v>0</v>
      </c>
      <c r="U142" s="16">
        <f t="shared" si="41"/>
        <v>0</v>
      </c>
      <c r="V142" s="13">
        <v>171337.65199999997</v>
      </c>
      <c r="W142" s="13">
        <v>0</v>
      </c>
      <c r="X142" s="14">
        <f t="shared" si="42"/>
        <v>0</v>
      </c>
      <c r="Y142" s="15">
        <v>103985.39350000001</v>
      </c>
      <c r="Z142" s="15">
        <v>0</v>
      </c>
      <c r="AA142" s="16">
        <f t="shared" si="43"/>
        <v>0</v>
      </c>
      <c r="AB142" s="13">
        <v>64995.027499999997</v>
      </c>
      <c r="AC142" s="13">
        <v>87</v>
      </c>
      <c r="AD142" s="14">
        <f t="shared" si="44"/>
        <v>1.3385639386028416E-3</v>
      </c>
      <c r="AE142" s="15">
        <v>62331.764999999999</v>
      </c>
      <c r="AF142">
        <v>333</v>
      </c>
      <c r="AG142" s="16">
        <f t="shared" si="45"/>
        <v>5.3423804058813354E-3</v>
      </c>
      <c r="AH142" s="17">
        <v>420</v>
      </c>
      <c r="AI142" s="17">
        <v>2715855</v>
      </c>
      <c r="AJ142" s="18">
        <f t="shared" si="46"/>
        <v>1.8157279443980527E-3</v>
      </c>
      <c r="AK142" s="19">
        <f>IFERROR(VLOOKUP(A142,[1]CDC_Visits_Integrated!$A$2:$D$501,2,FALSE),"NULL")</f>
        <v>4861</v>
      </c>
      <c r="AL142" s="19">
        <f>IFERROR(VLOOKUP(A142,[1]CDC_Visits_Integrated!$A$2:$D$501,3,FALSE),"NULL")</f>
        <v>783</v>
      </c>
      <c r="AM142" s="19">
        <f>IFERROR(VLOOKUP(A142,[1]CDC_Visits_Integrated!$A$2:$D$501,4,FALSE),"NULL")</f>
        <v>1556877</v>
      </c>
      <c r="AN142" s="15">
        <f t="shared" si="47"/>
        <v>1988.3486590038315</v>
      </c>
      <c r="AO142" s="16">
        <f t="shared" si="48"/>
        <v>3.1222761977985417E-3</v>
      </c>
      <c r="AP142" s="15">
        <f t="shared" si="49"/>
        <v>0</v>
      </c>
      <c r="AQ142" s="15">
        <f t="shared" si="50"/>
        <v>420</v>
      </c>
    </row>
    <row r="143" spans="1:43" x14ac:dyDescent="0.25">
      <c r="A143" t="s">
        <v>180</v>
      </c>
      <c r="B143" t="str">
        <f t="shared" si="34"/>
        <v>Iowa</v>
      </c>
      <c r="C143" t="str">
        <f t="shared" si="35"/>
        <v>2015</v>
      </c>
      <c r="D143" s="13">
        <v>182165.25799999986</v>
      </c>
      <c r="E143" s="13">
        <v>0</v>
      </c>
      <c r="F143" s="14">
        <f t="shared" si="36"/>
        <v>0</v>
      </c>
      <c r="G143" s="15">
        <v>187453.66999999998</v>
      </c>
      <c r="H143" s="15">
        <v>0</v>
      </c>
      <c r="I143" s="16">
        <f t="shared" si="37"/>
        <v>0</v>
      </c>
      <c r="J143" s="13">
        <v>207643.0355</v>
      </c>
      <c r="K143" s="13">
        <v>0</v>
      </c>
      <c r="L143" s="14">
        <f t="shared" si="38"/>
        <v>0</v>
      </c>
      <c r="M143" s="15">
        <v>182781.77649999998</v>
      </c>
      <c r="N143" s="15">
        <v>0</v>
      </c>
      <c r="O143" s="16">
        <f t="shared" si="39"/>
        <v>0</v>
      </c>
      <c r="P143" s="13">
        <v>167955.08899999998</v>
      </c>
      <c r="Q143" s="13">
        <v>0</v>
      </c>
      <c r="R143" s="14">
        <f t="shared" si="40"/>
        <v>0</v>
      </c>
      <c r="S143" s="15">
        <v>190717.82399999996</v>
      </c>
      <c r="T143" s="15">
        <v>0</v>
      </c>
      <c r="U143" s="16">
        <f t="shared" si="41"/>
        <v>0</v>
      </c>
      <c r="V143" s="13">
        <v>183856.61499999999</v>
      </c>
      <c r="W143" s="13">
        <v>11</v>
      </c>
      <c r="X143" s="14">
        <f t="shared" si="42"/>
        <v>5.9829231599852963E-5</v>
      </c>
      <c r="Y143" s="15">
        <v>114668.30750000002</v>
      </c>
      <c r="Z143" s="15">
        <v>13</v>
      </c>
      <c r="AA143" s="16">
        <f t="shared" si="43"/>
        <v>1.1337047073795867E-4</v>
      </c>
      <c r="AB143" s="13">
        <v>69297.958000000013</v>
      </c>
      <c r="AC143" s="13">
        <v>85</v>
      </c>
      <c r="AD143" s="14">
        <f t="shared" si="44"/>
        <v>1.2265873692843877E-3</v>
      </c>
      <c r="AE143" s="15">
        <v>67486.192999999999</v>
      </c>
      <c r="AF143">
        <v>353</v>
      </c>
      <c r="AG143" s="16">
        <f t="shared" si="45"/>
        <v>5.2306995595380523E-3</v>
      </c>
      <c r="AH143" s="17">
        <v>451</v>
      </c>
      <c r="AI143" s="17">
        <v>2858834</v>
      </c>
      <c r="AJ143" s="18">
        <f t="shared" si="46"/>
        <v>1.7935796002567217E-3</v>
      </c>
      <c r="AK143" s="19">
        <f>IFERROR(VLOOKUP(A143,[1]CDC_Visits_Integrated!$A$2:$D$501,2,FALSE),"NULL")</f>
        <v>698</v>
      </c>
      <c r="AL143" s="19">
        <f>IFERROR(VLOOKUP(A143,[1]CDC_Visits_Integrated!$A$2:$D$501,3,FALSE),"NULL")</f>
        <v>342</v>
      </c>
      <c r="AM143" s="19">
        <f>IFERROR(VLOOKUP(A143,[1]CDC_Visits_Integrated!$A$2:$D$501,4,FALSE),"NULL")</f>
        <v>86571</v>
      </c>
      <c r="AN143" s="15">
        <f t="shared" si="47"/>
        <v>253.13157894736841</v>
      </c>
      <c r="AO143" s="16">
        <f t="shared" si="48"/>
        <v>8.0627461852121381E-3</v>
      </c>
      <c r="AP143" s="15">
        <f t="shared" si="49"/>
        <v>11</v>
      </c>
      <c r="AQ143" s="15">
        <f t="shared" si="50"/>
        <v>462</v>
      </c>
    </row>
    <row r="144" spans="1:43" x14ac:dyDescent="0.25">
      <c r="A144" t="s">
        <v>181</v>
      </c>
      <c r="B144" t="str">
        <f t="shared" si="34"/>
        <v>Iowa</v>
      </c>
      <c r="C144" t="str">
        <f t="shared" si="35"/>
        <v>2016</v>
      </c>
      <c r="D144" s="13">
        <v>173932.64600000004</v>
      </c>
      <c r="E144" s="13">
        <v>0</v>
      </c>
      <c r="F144" s="14">
        <f t="shared" si="36"/>
        <v>0</v>
      </c>
      <c r="G144" s="15">
        <v>178873.603</v>
      </c>
      <c r="H144" s="15">
        <v>0</v>
      </c>
      <c r="I144" s="16">
        <f t="shared" si="37"/>
        <v>0</v>
      </c>
      <c r="J144" s="13">
        <v>198372.98200000002</v>
      </c>
      <c r="K144" s="13">
        <v>0</v>
      </c>
      <c r="L144" s="14">
        <f t="shared" si="38"/>
        <v>0</v>
      </c>
      <c r="M144" s="15">
        <v>176055.9705</v>
      </c>
      <c r="N144" s="15">
        <v>0</v>
      </c>
      <c r="O144" s="16">
        <f t="shared" si="39"/>
        <v>0</v>
      </c>
      <c r="P144" s="13">
        <v>162487.86100000003</v>
      </c>
      <c r="Q144" s="13">
        <v>0</v>
      </c>
      <c r="R144" s="14">
        <f t="shared" si="40"/>
        <v>0</v>
      </c>
      <c r="S144" s="15">
        <v>178095.02549999999</v>
      </c>
      <c r="T144" s="15">
        <v>0</v>
      </c>
      <c r="U144" s="16">
        <f t="shared" si="41"/>
        <v>0</v>
      </c>
      <c r="V144" s="13">
        <v>175108.91499999998</v>
      </c>
      <c r="W144" s="13">
        <v>0</v>
      </c>
      <c r="X144" s="14">
        <f t="shared" si="42"/>
        <v>0</v>
      </c>
      <c r="Y144" s="15">
        <v>112891.10900000001</v>
      </c>
      <c r="Z144" s="15">
        <v>0</v>
      </c>
      <c r="AA144" s="16">
        <f t="shared" si="43"/>
        <v>0</v>
      </c>
      <c r="AB144" s="13">
        <v>64053.537499999991</v>
      </c>
      <c r="AC144" s="13">
        <v>68</v>
      </c>
      <c r="AD144" s="14">
        <f t="shared" si="44"/>
        <v>1.061611936733393E-3</v>
      </c>
      <c r="AE144" s="15">
        <v>62700.050000000025</v>
      </c>
      <c r="AF144">
        <v>294</v>
      </c>
      <c r="AG144" s="16">
        <f t="shared" si="45"/>
        <v>4.6889914760833507E-3</v>
      </c>
      <c r="AH144" s="17">
        <v>362</v>
      </c>
      <c r="AI144" s="17">
        <v>2728192</v>
      </c>
      <c r="AJ144" s="18">
        <f t="shared" si="46"/>
        <v>1.5105696278156523E-3</v>
      </c>
      <c r="AK144" s="19">
        <f>IFERROR(VLOOKUP(A144,[1]CDC_Visits_Integrated!$A$2:$D$501,2,FALSE),"NULL")</f>
        <v>438</v>
      </c>
      <c r="AL144" s="19">
        <f>IFERROR(VLOOKUP(A144,[1]CDC_Visits_Integrated!$A$2:$D$501,3,FALSE),"NULL")</f>
        <v>349</v>
      </c>
      <c r="AM144" s="19">
        <f>IFERROR(VLOOKUP(A144,[1]CDC_Visits_Integrated!$A$2:$D$501,4,FALSE),"NULL")</f>
        <v>90980</v>
      </c>
      <c r="AN144" s="15">
        <f t="shared" si="47"/>
        <v>260.68767908309457</v>
      </c>
      <c r="AO144" s="16">
        <f t="shared" si="48"/>
        <v>4.8142448889865906E-3</v>
      </c>
      <c r="AP144" s="15">
        <f t="shared" si="49"/>
        <v>0</v>
      </c>
      <c r="AQ144" s="15">
        <f t="shared" si="50"/>
        <v>362</v>
      </c>
    </row>
    <row r="145" spans="1:43" x14ac:dyDescent="0.25">
      <c r="A145" t="s">
        <v>182</v>
      </c>
      <c r="B145" t="str">
        <f t="shared" si="34"/>
        <v>Iowa</v>
      </c>
      <c r="C145" t="str">
        <f t="shared" si="35"/>
        <v>2017</v>
      </c>
      <c r="D145" s="13">
        <v>169114</v>
      </c>
      <c r="E145" s="13">
        <v>0</v>
      </c>
      <c r="F145" s="14">
        <f t="shared" si="36"/>
        <v>0</v>
      </c>
      <c r="G145" s="15">
        <v>174904</v>
      </c>
      <c r="H145" s="15">
        <v>0</v>
      </c>
      <c r="I145" s="16">
        <f t="shared" si="37"/>
        <v>0</v>
      </c>
      <c r="J145" s="13">
        <v>193029.5</v>
      </c>
      <c r="K145" s="13">
        <v>0</v>
      </c>
      <c r="L145" s="14">
        <f t="shared" si="38"/>
        <v>0</v>
      </c>
      <c r="M145" s="15">
        <v>171919.5</v>
      </c>
      <c r="N145" s="15">
        <v>0</v>
      </c>
      <c r="O145" s="16">
        <f t="shared" si="39"/>
        <v>0</v>
      </c>
      <c r="P145" s="13">
        <v>158791.5</v>
      </c>
      <c r="Q145" s="13">
        <v>0</v>
      </c>
      <c r="R145" s="14">
        <f t="shared" si="40"/>
        <v>0</v>
      </c>
      <c r="S145" s="15">
        <v>169558</v>
      </c>
      <c r="T145" s="15">
        <v>0</v>
      </c>
      <c r="U145" s="16">
        <f t="shared" si="41"/>
        <v>0</v>
      </c>
      <c r="V145" s="13">
        <v>171197.5</v>
      </c>
      <c r="W145" s="13">
        <v>0</v>
      </c>
      <c r="X145" s="14">
        <f t="shared" si="42"/>
        <v>0</v>
      </c>
      <c r="Y145" s="15">
        <v>113821</v>
      </c>
      <c r="Z145" s="15">
        <v>25</v>
      </c>
      <c r="AA145" s="16">
        <f t="shared" si="43"/>
        <v>2.1964312385236467E-4</v>
      </c>
      <c r="AB145" s="13">
        <v>62336</v>
      </c>
      <c r="AC145" s="13">
        <v>61</v>
      </c>
      <c r="AD145" s="14">
        <f t="shared" si="44"/>
        <v>9.785677618069815E-4</v>
      </c>
      <c r="AE145" s="15">
        <v>60676</v>
      </c>
      <c r="AF145">
        <v>327</v>
      </c>
      <c r="AG145" s="16">
        <f t="shared" si="45"/>
        <v>5.3892807699914298E-3</v>
      </c>
      <c r="AH145" s="17">
        <v>413</v>
      </c>
      <c r="AI145" s="17">
        <v>2660904</v>
      </c>
      <c r="AJ145" s="18">
        <f t="shared" si="46"/>
        <v>1.7438448189230386E-3</v>
      </c>
      <c r="AK145" s="19">
        <f>IFERROR(VLOOKUP(A145,[1]CDC_Visits_Integrated!$A$2:$D$501,2,FALSE),"NULL")</f>
        <v>1185</v>
      </c>
      <c r="AL145" s="19">
        <f>IFERROR(VLOOKUP(A145,[1]CDC_Visits_Integrated!$A$2:$D$501,3,FALSE),"NULL")</f>
        <v>471</v>
      </c>
      <c r="AM145" s="19">
        <f>IFERROR(VLOOKUP(A145,[1]CDC_Visits_Integrated!$A$2:$D$501,4,FALSE),"NULL")</f>
        <v>136033</v>
      </c>
      <c r="AN145" s="15">
        <f t="shared" si="47"/>
        <v>288.81740976645438</v>
      </c>
      <c r="AO145" s="16">
        <f t="shared" si="48"/>
        <v>8.7111215660905812E-3</v>
      </c>
      <c r="AP145" s="15">
        <f t="shared" si="49"/>
        <v>0</v>
      </c>
      <c r="AQ145" s="15">
        <f t="shared" si="50"/>
        <v>413</v>
      </c>
    </row>
    <row r="146" spans="1:43" x14ac:dyDescent="0.25">
      <c r="A146" t="s">
        <v>183</v>
      </c>
      <c r="B146" t="str">
        <f t="shared" si="34"/>
        <v>Kansas</v>
      </c>
      <c r="C146" t="str">
        <f t="shared" si="35"/>
        <v>2009</v>
      </c>
      <c r="D146" s="13">
        <v>198379.46799999996</v>
      </c>
      <c r="E146" s="13">
        <v>0</v>
      </c>
      <c r="F146" s="14">
        <f t="shared" si="36"/>
        <v>0</v>
      </c>
      <c r="G146" s="15">
        <v>189528.50099999999</v>
      </c>
      <c r="H146" s="15">
        <v>0</v>
      </c>
      <c r="I146" s="16">
        <f t="shared" si="37"/>
        <v>0</v>
      </c>
      <c r="J146" s="13">
        <v>210575.72450000001</v>
      </c>
      <c r="K146" s="13">
        <v>0</v>
      </c>
      <c r="L146" s="14">
        <f t="shared" si="38"/>
        <v>0</v>
      </c>
      <c r="M146" s="15">
        <v>177168.1035</v>
      </c>
      <c r="N146" s="15">
        <v>0</v>
      </c>
      <c r="O146" s="16">
        <f t="shared" si="39"/>
        <v>0</v>
      </c>
      <c r="P146" s="13">
        <v>180701.02949999998</v>
      </c>
      <c r="Q146" s="13">
        <v>0</v>
      </c>
      <c r="R146" s="14">
        <f t="shared" si="40"/>
        <v>0</v>
      </c>
      <c r="S146" s="15">
        <v>200408.12250000003</v>
      </c>
      <c r="T146" s="15">
        <v>0</v>
      </c>
      <c r="U146" s="16">
        <f t="shared" si="41"/>
        <v>0</v>
      </c>
      <c r="V146" s="13">
        <v>146330.69099999999</v>
      </c>
      <c r="W146" s="13">
        <v>0</v>
      </c>
      <c r="X146" s="14">
        <f t="shared" si="42"/>
        <v>0</v>
      </c>
      <c r="Y146" s="15">
        <v>87023.108499999988</v>
      </c>
      <c r="Z146" s="15">
        <v>0</v>
      </c>
      <c r="AA146" s="16">
        <f t="shared" si="43"/>
        <v>0</v>
      </c>
      <c r="AB146" s="13">
        <v>62773.941000000006</v>
      </c>
      <c r="AC146" s="13">
        <v>127</v>
      </c>
      <c r="AD146" s="14">
        <f t="shared" si="44"/>
        <v>2.0231324969703589E-3</v>
      </c>
      <c r="AE146" s="15">
        <v>57578.03899999999</v>
      </c>
      <c r="AF146">
        <v>322</v>
      </c>
      <c r="AG146" s="16">
        <f t="shared" si="45"/>
        <v>5.5924099811735526E-3</v>
      </c>
      <c r="AH146" s="17">
        <v>449</v>
      </c>
      <c r="AI146" s="17">
        <v>2765788</v>
      </c>
      <c r="AJ146" s="18">
        <f t="shared" si="46"/>
        <v>2.1651588107700799E-3</v>
      </c>
      <c r="AK146" s="19" t="str">
        <f>IFERROR(VLOOKUP(A146,[1]CDC_Visits_Integrated!$A$2:$D$501,2,FALSE),"NULL")</f>
        <v>NULL</v>
      </c>
      <c r="AL146" s="19" t="str">
        <f>IFERROR(VLOOKUP(A146,[1]CDC_Visits_Integrated!$A$2:$D$501,3,FALSE),"NULL")</f>
        <v>NULL</v>
      </c>
      <c r="AM146" s="19" t="str">
        <f>IFERROR(VLOOKUP(A146,[1]CDC_Visits_Integrated!$A$2:$D$501,4,FALSE),"NULL")</f>
        <v>NULL</v>
      </c>
      <c r="AN146" s="15" t="str">
        <f t="shared" si="47"/>
        <v>NULL</v>
      </c>
      <c r="AO146" s="16" t="str">
        <f t="shared" si="48"/>
        <v>NULL</v>
      </c>
      <c r="AP146" s="15">
        <f t="shared" si="49"/>
        <v>0</v>
      </c>
      <c r="AQ146" s="15">
        <f t="shared" si="50"/>
        <v>449</v>
      </c>
    </row>
    <row r="147" spans="1:43" x14ac:dyDescent="0.25">
      <c r="A147" t="s">
        <v>184</v>
      </c>
      <c r="B147" t="str">
        <f t="shared" si="34"/>
        <v>Kansas</v>
      </c>
      <c r="C147" t="str">
        <f t="shared" si="35"/>
        <v>2010</v>
      </c>
      <c r="D147" s="13">
        <v>193043.56899999996</v>
      </c>
      <c r="E147" s="13">
        <v>0</v>
      </c>
      <c r="F147" s="14">
        <f t="shared" si="36"/>
        <v>0</v>
      </c>
      <c r="G147" s="15">
        <v>191641.68549999999</v>
      </c>
      <c r="H147" s="15">
        <v>0</v>
      </c>
      <c r="I147" s="16">
        <f t="shared" si="37"/>
        <v>0</v>
      </c>
      <c r="J147" s="13">
        <v>200551.25450000001</v>
      </c>
      <c r="K147" s="13">
        <v>0</v>
      </c>
      <c r="L147" s="14">
        <f t="shared" si="38"/>
        <v>0</v>
      </c>
      <c r="M147" s="15">
        <v>175397.70849999995</v>
      </c>
      <c r="N147" s="15">
        <v>0</v>
      </c>
      <c r="O147" s="16">
        <f t="shared" si="39"/>
        <v>0</v>
      </c>
      <c r="P147" s="13">
        <v>173779.25849999994</v>
      </c>
      <c r="Q147" s="13">
        <v>0</v>
      </c>
      <c r="R147" s="14">
        <f t="shared" si="40"/>
        <v>0</v>
      </c>
      <c r="S147" s="15">
        <v>198100.59600000002</v>
      </c>
      <c r="T147" s="15">
        <v>0</v>
      </c>
      <c r="U147" s="16">
        <f t="shared" si="41"/>
        <v>0</v>
      </c>
      <c r="V147" s="13">
        <v>150475.10649999994</v>
      </c>
      <c r="W147" s="13">
        <v>0</v>
      </c>
      <c r="X147" s="14">
        <f t="shared" si="42"/>
        <v>0</v>
      </c>
      <c r="Y147" s="15">
        <v>88091.249500000005</v>
      </c>
      <c r="Z147" s="15">
        <v>0</v>
      </c>
      <c r="AA147" s="16">
        <f t="shared" si="43"/>
        <v>0</v>
      </c>
      <c r="AB147" s="13">
        <v>61784.547500000001</v>
      </c>
      <c r="AC147" s="13">
        <v>99</v>
      </c>
      <c r="AD147" s="14">
        <f t="shared" si="44"/>
        <v>1.6023423979919897E-3</v>
      </c>
      <c r="AE147" s="15">
        <v>56191.848000000005</v>
      </c>
      <c r="AF147">
        <v>303</v>
      </c>
      <c r="AG147" s="16">
        <f t="shared" si="45"/>
        <v>5.3922412375546E-3</v>
      </c>
      <c r="AH147" s="17">
        <v>402</v>
      </c>
      <c r="AI147" s="17">
        <v>2728651</v>
      </c>
      <c r="AJ147" s="18">
        <f t="shared" si="46"/>
        <v>1.9508157139370421E-3</v>
      </c>
      <c r="AK147" s="19">
        <f>IFERROR(VLOOKUP(A147,[1]CDC_Visits_Integrated!$A$2:$D$501,2,FALSE),"NULL")</f>
        <v>823</v>
      </c>
      <c r="AL147" s="19">
        <f>IFERROR(VLOOKUP(A147,[1]CDC_Visits_Integrated!$A$2:$D$501,3,FALSE),"NULL")</f>
        <v>543</v>
      </c>
      <c r="AM147" s="19">
        <f>IFERROR(VLOOKUP(A147,[1]CDC_Visits_Integrated!$A$2:$D$501,4,FALSE),"NULL")</f>
        <v>116899</v>
      </c>
      <c r="AN147" s="15">
        <f t="shared" si="47"/>
        <v>215.28360957642727</v>
      </c>
      <c r="AO147" s="16">
        <f t="shared" si="48"/>
        <v>7.0402655283620906E-3</v>
      </c>
      <c r="AP147" s="15">
        <f t="shared" si="49"/>
        <v>0</v>
      </c>
      <c r="AQ147" s="15">
        <f t="shared" si="50"/>
        <v>402</v>
      </c>
    </row>
    <row r="148" spans="1:43" x14ac:dyDescent="0.25">
      <c r="A148" t="s">
        <v>185</v>
      </c>
      <c r="B148" t="str">
        <f t="shared" si="34"/>
        <v>Kansas</v>
      </c>
      <c r="C148" t="str">
        <f t="shared" si="35"/>
        <v>2011</v>
      </c>
      <c r="D148" s="13">
        <v>194623.44399999999</v>
      </c>
      <c r="E148" s="13">
        <v>0</v>
      </c>
      <c r="F148" s="14">
        <f t="shared" si="36"/>
        <v>0</v>
      </c>
      <c r="G148" s="15">
        <v>194166.76750000002</v>
      </c>
      <c r="H148" s="15">
        <v>0</v>
      </c>
      <c r="I148" s="16">
        <f t="shared" si="37"/>
        <v>0</v>
      </c>
      <c r="J148" s="13">
        <v>190675.99400000001</v>
      </c>
      <c r="K148" s="13">
        <v>0</v>
      </c>
      <c r="L148" s="14">
        <f t="shared" si="38"/>
        <v>0</v>
      </c>
      <c r="M148" s="15">
        <v>178273.68650000004</v>
      </c>
      <c r="N148" s="15">
        <v>0</v>
      </c>
      <c r="O148" s="16">
        <f t="shared" si="39"/>
        <v>0</v>
      </c>
      <c r="P148" s="13">
        <v>174068.03450000007</v>
      </c>
      <c r="Q148" s="13">
        <v>0</v>
      </c>
      <c r="R148" s="14">
        <f t="shared" si="40"/>
        <v>0</v>
      </c>
      <c r="S148" s="15">
        <v>198137.63700000002</v>
      </c>
      <c r="T148" s="15">
        <v>0</v>
      </c>
      <c r="U148" s="16">
        <f t="shared" si="41"/>
        <v>0</v>
      </c>
      <c r="V148" s="13">
        <v>156158.56599999999</v>
      </c>
      <c r="W148" s="13">
        <v>0</v>
      </c>
      <c r="X148" s="14">
        <f t="shared" si="42"/>
        <v>0</v>
      </c>
      <c r="Y148" s="15">
        <v>89800.068999999989</v>
      </c>
      <c r="Z148" s="15">
        <v>0</v>
      </c>
      <c r="AA148" s="16">
        <f t="shared" si="43"/>
        <v>0</v>
      </c>
      <c r="AB148" s="13">
        <v>60417.999000000011</v>
      </c>
      <c r="AC148" s="13">
        <v>107</v>
      </c>
      <c r="AD148" s="14">
        <f t="shared" si="44"/>
        <v>1.7709954280346156E-3</v>
      </c>
      <c r="AE148" s="15">
        <v>54983.761999999995</v>
      </c>
      <c r="AF148">
        <v>374</v>
      </c>
      <c r="AG148" s="16">
        <f t="shared" si="45"/>
        <v>6.8020082001664425E-3</v>
      </c>
      <c r="AH148" s="17">
        <v>481</v>
      </c>
      <c r="AI148" s="17">
        <v>2733429</v>
      </c>
      <c r="AJ148" s="18">
        <f t="shared" si="46"/>
        <v>2.3440336765027875E-3</v>
      </c>
      <c r="AK148" s="19">
        <f>IFERROR(VLOOKUP(A148,[1]CDC_Visits_Integrated!$A$2:$D$501,2,FALSE),"NULL")</f>
        <v>4593</v>
      </c>
      <c r="AL148" s="19">
        <f>IFERROR(VLOOKUP(A148,[1]CDC_Visits_Integrated!$A$2:$D$501,3,FALSE),"NULL")</f>
        <v>1703</v>
      </c>
      <c r="AM148" s="19">
        <f>IFERROR(VLOOKUP(A148,[1]CDC_Visits_Integrated!$A$2:$D$501,4,FALSE),"NULL")</f>
        <v>367324</v>
      </c>
      <c r="AN148" s="15">
        <f t="shared" si="47"/>
        <v>215.69230769230768</v>
      </c>
      <c r="AO148" s="16">
        <f t="shared" si="48"/>
        <v>1.2503947468719714E-2</v>
      </c>
      <c r="AP148" s="15">
        <f t="shared" si="49"/>
        <v>0</v>
      </c>
      <c r="AQ148" s="15">
        <f t="shared" si="50"/>
        <v>481</v>
      </c>
    </row>
    <row r="149" spans="1:43" x14ac:dyDescent="0.25">
      <c r="A149" t="s">
        <v>186</v>
      </c>
      <c r="B149" t="str">
        <f t="shared" si="34"/>
        <v>Kansas</v>
      </c>
      <c r="C149" t="str">
        <f t="shared" si="35"/>
        <v>2012</v>
      </c>
      <c r="D149" s="13">
        <v>198921.17200000008</v>
      </c>
      <c r="E149" s="13">
        <v>0</v>
      </c>
      <c r="F149" s="14">
        <f t="shared" si="36"/>
        <v>0</v>
      </c>
      <c r="G149" s="15">
        <v>195822.22200000001</v>
      </c>
      <c r="H149" s="15">
        <v>0</v>
      </c>
      <c r="I149" s="16">
        <f t="shared" si="37"/>
        <v>0</v>
      </c>
      <c r="J149" s="13">
        <v>201299.005</v>
      </c>
      <c r="K149" s="13">
        <v>0</v>
      </c>
      <c r="L149" s="14">
        <f t="shared" si="38"/>
        <v>0</v>
      </c>
      <c r="M149" s="15">
        <v>184651.98150000002</v>
      </c>
      <c r="N149" s="15">
        <v>0</v>
      </c>
      <c r="O149" s="16">
        <f t="shared" si="39"/>
        <v>0</v>
      </c>
      <c r="P149" s="13">
        <v>170737.68550000008</v>
      </c>
      <c r="Q149" s="13">
        <v>0</v>
      </c>
      <c r="R149" s="14">
        <f t="shared" si="40"/>
        <v>0</v>
      </c>
      <c r="S149" s="15">
        <v>196243.07649999997</v>
      </c>
      <c r="T149" s="15">
        <v>0</v>
      </c>
      <c r="U149" s="16">
        <f t="shared" si="41"/>
        <v>0</v>
      </c>
      <c r="V149" s="13">
        <v>161440.33199999999</v>
      </c>
      <c r="W149" s="13">
        <v>0</v>
      </c>
      <c r="X149" s="14">
        <f t="shared" si="42"/>
        <v>0</v>
      </c>
      <c r="Y149" s="15">
        <v>92817.239999999976</v>
      </c>
      <c r="Z149" s="15">
        <v>0</v>
      </c>
      <c r="AA149" s="16">
        <f t="shared" si="43"/>
        <v>0</v>
      </c>
      <c r="AB149" s="13">
        <v>60564.291000000005</v>
      </c>
      <c r="AC149" s="13">
        <v>144</v>
      </c>
      <c r="AD149" s="14">
        <f t="shared" si="44"/>
        <v>2.3776386650014606E-3</v>
      </c>
      <c r="AE149" s="15">
        <v>57438.913000000022</v>
      </c>
      <c r="AF149">
        <v>348</v>
      </c>
      <c r="AG149" s="16">
        <f t="shared" si="45"/>
        <v>6.0586104754454502E-3</v>
      </c>
      <c r="AH149" s="17">
        <v>492</v>
      </c>
      <c r="AI149" s="17">
        <v>2782137</v>
      </c>
      <c r="AJ149" s="18">
        <f t="shared" si="46"/>
        <v>2.333739511524793E-3</v>
      </c>
      <c r="AK149" s="19">
        <f>IFERROR(VLOOKUP(A149,[1]CDC_Visits_Integrated!$A$2:$D$501,2,FALSE),"NULL")</f>
        <v>4526</v>
      </c>
      <c r="AL149" s="19">
        <f>IFERROR(VLOOKUP(A149,[1]CDC_Visits_Integrated!$A$2:$D$501,3,FALSE),"NULL")</f>
        <v>1526</v>
      </c>
      <c r="AM149" s="19">
        <f>IFERROR(VLOOKUP(A149,[1]CDC_Visits_Integrated!$A$2:$D$501,4,FALSE),"NULL")</f>
        <v>337022</v>
      </c>
      <c r="AN149" s="15">
        <f t="shared" si="47"/>
        <v>220.85321100917432</v>
      </c>
      <c r="AO149" s="16">
        <f t="shared" si="48"/>
        <v>1.3429390366207548E-2</v>
      </c>
      <c r="AP149" s="15">
        <f t="shared" si="49"/>
        <v>0</v>
      </c>
      <c r="AQ149" s="15">
        <f t="shared" si="50"/>
        <v>492</v>
      </c>
    </row>
    <row r="150" spans="1:43" x14ac:dyDescent="0.25">
      <c r="A150" t="s">
        <v>187</v>
      </c>
      <c r="B150" t="str">
        <f t="shared" si="34"/>
        <v>Kansas</v>
      </c>
      <c r="C150" t="str">
        <f t="shared" si="35"/>
        <v>2013</v>
      </c>
      <c r="D150" s="13">
        <v>189131.59999999998</v>
      </c>
      <c r="E150" s="13">
        <v>0</v>
      </c>
      <c r="F150" s="14">
        <f t="shared" si="36"/>
        <v>0</v>
      </c>
      <c r="G150" s="15">
        <v>188231.15000000002</v>
      </c>
      <c r="H150" s="15">
        <v>0</v>
      </c>
      <c r="I150" s="16">
        <f t="shared" si="37"/>
        <v>0</v>
      </c>
      <c r="J150" s="13">
        <v>192970.54399999999</v>
      </c>
      <c r="K150" s="13">
        <v>0</v>
      </c>
      <c r="L150" s="14">
        <f t="shared" si="38"/>
        <v>0</v>
      </c>
      <c r="M150" s="15">
        <v>178117.61599999998</v>
      </c>
      <c r="N150" s="15">
        <v>0</v>
      </c>
      <c r="O150" s="16">
        <f t="shared" si="39"/>
        <v>0</v>
      </c>
      <c r="P150" s="13">
        <v>162520.50600000002</v>
      </c>
      <c r="Q150" s="13">
        <v>0</v>
      </c>
      <c r="R150" s="14">
        <f t="shared" si="40"/>
        <v>0</v>
      </c>
      <c r="S150" s="15">
        <v>184008.86250000002</v>
      </c>
      <c r="T150" s="15">
        <v>0</v>
      </c>
      <c r="U150" s="16">
        <f t="shared" si="41"/>
        <v>0</v>
      </c>
      <c r="V150" s="13">
        <v>159018.86849999998</v>
      </c>
      <c r="W150" s="13">
        <v>11</v>
      </c>
      <c r="X150" s="14">
        <f t="shared" si="42"/>
        <v>6.9174181050093441E-5</v>
      </c>
      <c r="Y150" s="15">
        <v>91810.847999999969</v>
      </c>
      <c r="Z150" s="15">
        <v>13</v>
      </c>
      <c r="AA150" s="16">
        <f t="shared" si="43"/>
        <v>1.4159546810851812E-4</v>
      </c>
      <c r="AB150" s="13">
        <v>56688.577999999994</v>
      </c>
      <c r="AC150" s="13">
        <v>121</v>
      </c>
      <c r="AD150" s="14">
        <f t="shared" si="44"/>
        <v>2.1344687813478055E-3</v>
      </c>
      <c r="AE150" s="15">
        <v>55206.286</v>
      </c>
      <c r="AF150">
        <v>403</v>
      </c>
      <c r="AG150" s="16">
        <f t="shared" si="45"/>
        <v>7.2998933491015862E-3</v>
      </c>
      <c r="AH150" s="17">
        <v>537</v>
      </c>
      <c r="AI150" s="17">
        <v>2671957</v>
      </c>
      <c r="AJ150" s="18">
        <f t="shared" si="46"/>
        <v>2.6361558285611553E-3</v>
      </c>
      <c r="AK150" s="19">
        <f>IFERROR(VLOOKUP(A150,[1]CDC_Visits_Integrated!$A$2:$D$501,2,FALSE),"NULL")</f>
        <v>5205</v>
      </c>
      <c r="AL150" s="19">
        <f>IFERROR(VLOOKUP(A150,[1]CDC_Visits_Integrated!$A$2:$D$501,3,FALSE),"NULL")</f>
        <v>1397</v>
      </c>
      <c r="AM150" s="19">
        <f>IFERROR(VLOOKUP(A150,[1]CDC_Visits_Integrated!$A$2:$D$501,4,FALSE),"NULL")</f>
        <v>295468</v>
      </c>
      <c r="AN150" s="15">
        <f t="shared" si="47"/>
        <v>211.50178954903365</v>
      </c>
      <c r="AO150" s="16">
        <f t="shared" si="48"/>
        <v>1.7616120865880568E-2</v>
      </c>
      <c r="AP150" s="15">
        <f t="shared" si="49"/>
        <v>11</v>
      </c>
      <c r="AQ150" s="15">
        <f t="shared" si="50"/>
        <v>548</v>
      </c>
    </row>
    <row r="151" spans="1:43" x14ac:dyDescent="0.25">
      <c r="A151" t="s">
        <v>188</v>
      </c>
      <c r="B151" t="str">
        <f t="shared" si="34"/>
        <v>Kansas</v>
      </c>
      <c r="C151" t="str">
        <f t="shared" si="35"/>
        <v>2014</v>
      </c>
      <c r="D151" s="13">
        <v>190660.54599999994</v>
      </c>
      <c r="E151" s="13">
        <v>0</v>
      </c>
      <c r="F151" s="14">
        <f t="shared" si="36"/>
        <v>0</v>
      </c>
      <c r="G151" s="15">
        <v>190019.17199999999</v>
      </c>
      <c r="H151" s="15">
        <v>0</v>
      </c>
      <c r="I151" s="16">
        <f t="shared" si="37"/>
        <v>0</v>
      </c>
      <c r="J151" s="13">
        <v>196687.57300000003</v>
      </c>
      <c r="K151" s="13">
        <v>0</v>
      </c>
      <c r="L151" s="14">
        <f t="shared" si="38"/>
        <v>0</v>
      </c>
      <c r="M151" s="15">
        <v>183057.36</v>
      </c>
      <c r="N151" s="15">
        <v>0</v>
      </c>
      <c r="O151" s="16">
        <f t="shared" si="39"/>
        <v>0</v>
      </c>
      <c r="P151" s="13">
        <v>164413.51550000001</v>
      </c>
      <c r="Q151" s="13">
        <v>0</v>
      </c>
      <c r="R151" s="14">
        <f t="shared" si="40"/>
        <v>0</v>
      </c>
      <c r="S151" s="15">
        <v>182444.27400000003</v>
      </c>
      <c r="T151" s="15">
        <v>0</v>
      </c>
      <c r="U151" s="16">
        <f t="shared" si="41"/>
        <v>0</v>
      </c>
      <c r="V151" s="13">
        <v>165286.16950000002</v>
      </c>
      <c r="W151" s="13">
        <v>12</v>
      </c>
      <c r="X151" s="14">
        <f t="shared" si="42"/>
        <v>7.260135579583384E-5</v>
      </c>
      <c r="Y151" s="15">
        <v>96921.569499999983</v>
      </c>
      <c r="Z151" s="15">
        <v>21</v>
      </c>
      <c r="AA151" s="16">
        <f t="shared" si="43"/>
        <v>2.166700364875953E-4</v>
      </c>
      <c r="AB151" s="13">
        <v>58901.418500000014</v>
      </c>
      <c r="AC151" s="13">
        <v>125</v>
      </c>
      <c r="AD151" s="14">
        <f t="shared" si="44"/>
        <v>2.1221899774790647E-3</v>
      </c>
      <c r="AE151" s="15">
        <v>56415.146000000008</v>
      </c>
      <c r="AF151">
        <v>307</v>
      </c>
      <c r="AG151" s="16">
        <f t="shared" si="45"/>
        <v>5.4418010369059397E-3</v>
      </c>
      <c r="AH151" s="17">
        <v>453</v>
      </c>
      <c r="AI151" s="17">
        <v>2722708</v>
      </c>
      <c r="AJ151" s="18">
        <f t="shared" si="46"/>
        <v>2.134394943370544E-3</v>
      </c>
      <c r="AK151" s="19">
        <f>IFERROR(VLOOKUP(A151,[1]CDC_Visits_Integrated!$A$2:$D$501,2,FALSE),"NULL")</f>
        <v>5606</v>
      </c>
      <c r="AL151" s="19">
        <f>IFERROR(VLOOKUP(A151,[1]CDC_Visits_Integrated!$A$2:$D$501,3,FALSE),"NULL")</f>
        <v>1270</v>
      </c>
      <c r="AM151" s="19">
        <f>IFERROR(VLOOKUP(A151,[1]CDC_Visits_Integrated!$A$2:$D$501,4,FALSE),"NULL")</f>
        <v>271947</v>
      </c>
      <c r="AN151" s="15">
        <f t="shared" si="47"/>
        <v>214.13149606299211</v>
      </c>
      <c r="AO151" s="16">
        <f t="shared" si="48"/>
        <v>2.061431087675172E-2</v>
      </c>
      <c r="AP151" s="15">
        <f t="shared" si="49"/>
        <v>12</v>
      </c>
      <c r="AQ151" s="15">
        <f t="shared" si="50"/>
        <v>465</v>
      </c>
    </row>
    <row r="152" spans="1:43" x14ac:dyDescent="0.25">
      <c r="A152" t="s">
        <v>189</v>
      </c>
      <c r="B152" t="str">
        <f t="shared" si="34"/>
        <v>Kansas</v>
      </c>
      <c r="C152" t="str">
        <f t="shared" si="35"/>
        <v>2015</v>
      </c>
      <c r="D152" s="13">
        <v>190646.19299999997</v>
      </c>
      <c r="E152" s="13">
        <v>0</v>
      </c>
      <c r="F152" s="14">
        <f t="shared" si="36"/>
        <v>0</v>
      </c>
      <c r="G152" s="15">
        <v>192337.81150000001</v>
      </c>
      <c r="H152" s="15">
        <v>0</v>
      </c>
      <c r="I152" s="16">
        <f t="shared" si="37"/>
        <v>0</v>
      </c>
      <c r="J152" s="13">
        <v>201295.59399999998</v>
      </c>
      <c r="K152" s="13">
        <v>0</v>
      </c>
      <c r="L152" s="14">
        <f t="shared" si="38"/>
        <v>0</v>
      </c>
      <c r="M152" s="15">
        <v>184666.26800000004</v>
      </c>
      <c r="N152" s="15">
        <v>0</v>
      </c>
      <c r="O152" s="16">
        <f t="shared" si="39"/>
        <v>0</v>
      </c>
      <c r="P152" s="13">
        <v>165275.16100000002</v>
      </c>
      <c r="Q152" s="13">
        <v>0</v>
      </c>
      <c r="R152" s="14">
        <f t="shared" si="40"/>
        <v>0</v>
      </c>
      <c r="S152" s="15">
        <v>180963.13949999996</v>
      </c>
      <c r="T152" s="15">
        <v>0</v>
      </c>
      <c r="U152" s="16">
        <f t="shared" si="41"/>
        <v>0</v>
      </c>
      <c r="V152" s="13">
        <v>171253.71449999997</v>
      </c>
      <c r="W152" s="13">
        <v>0</v>
      </c>
      <c r="X152" s="14">
        <f t="shared" si="42"/>
        <v>0</v>
      </c>
      <c r="Y152" s="15">
        <v>104080.37149999998</v>
      </c>
      <c r="Z152" s="15">
        <v>28</v>
      </c>
      <c r="AA152" s="16">
        <f t="shared" si="43"/>
        <v>2.6902286758267389E-4</v>
      </c>
      <c r="AB152" s="13">
        <v>59928.847000000002</v>
      </c>
      <c r="AC152" s="13">
        <v>109</v>
      </c>
      <c r="AD152" s="14">
        <f t="shared" si="44"/>
        <v>1.8188235792355558E-3</v>
      </c>
      <c r="AE152" s="15">
        <v>57200.35500000001</v>
      </c>
      <c r="AF152">
        <v>360</v>
      </c>
      <c r="AG152" s="16">
        <f t="shared" si="45"/>
        <v>6.293667233358953E-3</v>
      </c>
      <c r="AH152" s="17">
        <v>497</v>
      </c>
      <c r="AI152" s="17">
        <v>2767279</v>
      </c>
      <c r="AJ152" s="18">
        <f t="shared" si="46"/>
        <v>2.2467382045741344E-3</v>
      </c>
      <c r="AK152" s="19">
        <f>IFERROR(VLOOKUP(A152,[1]CDC_Visits_Integrated!$A$2:$D$501,2,FALSE),"NULL")</f>
        <v>6252</v>
      </c>
      <c r="AL152" s="19">
        <f>IFERROR(VLOOKUP(A152,[1]CDC_Visits_Integrated!$A$2:$D$501,3,FALSE),"NULL")</f>
        <v>1299</v>
      </c>
      <c r="AM152" s="19">
        <f>IFERROR(VLOOKUP(A152,[1]CDC_Visits_Integrated!$A$2:$D$501,4,FALSE),"NULL")</f>
        <v>289099</v>
      </c>
      <c r="AN152" s="15">
        <f t="shared" si="47"/>
        <v>222.55504234026174</v>
      </c>
      <c r="AO152" s="16">
        <f t="shared" si="48"/>
        <v>2.1625809843686766E-2</v>
      </c>
      <c r="AP152" s="15">
        <f t="shared" si="49"/>
        <v>0</v>
      </c>
      <c r="AQ152" s="15">
        <f t="shared" si="50"/>
        <v>497</v>
      </c>
    </row>
    <row r="153" spans="1:43" x14ac:dyDescent="0.25">
      <c r="A153" t="s">
        <v>190</v>
      </c>
      <c r="B153" t="str">
        <f t="shared" si="34"/>
        <v>Kansas</v>
      </c>
      <c r="C153" t="str">
        <f t="shared" si="35"/>
        <v>2016</v>
      </c>
      <c r="D153" s="13">
        <v>188425.10900000008</v>
      </c>
      <c r="E153" s="13">
        <v>0</v>
      </c>
      <c r="F153" s="14">
        <f t="shared" si="36"/>
        <v>0</v>
      </c>
      <c r="G153" s="15">
        <v>190680.65650000004</v>
      </c>
      <c r="H153" s="15">
        <v>0</v>
      </c>
      <c r="I153" s="16">
        <f t="shared" si="37"/>
        <v>0</v>
      </c>
      <c r="J153" s="13">
        <v>199638.70949999997</v>
      </c>
      <c r="K153" s="13">
        <v>0</v>
      </c>
      <c r="L153" s="14">
        <f t="shared" si="38"/>
        <v>0</v>
      </c>
      <c r="M153" s="15">
        <v>184073.87000000005</v>
      </c>
      <c r="N153" s="15">
        <v>0</v>
      </c>
      <c r="O153" s="16">
        <f t="shared" si="39"/>
        <v>0</v>
      </c>
      <c r="P153" s="13">
        <v>165134.20499999996</v>
      </c>
      <c r="Q153" s="13">
        <v>0</v>
      </c>
      <c r="R153" s="14">
        <f t="shared" si="40"/>
        <v>0</v>
      </c>
      <c r="S153" s="15">
        <v>175012.55250000002</v>
      </c>
      <c r="T153" s="15">
        <v>0</v>
      </c>
      <c r="U153" s="16">
        <f t="shared" si="41"/>
        <v>0</v>
      </c>
      <c r="V153" s="13">
        <v>170507.83850000007</v>
      </c>
      <c r="W153" s="13">
        <v>0</v>
      </c>
      <c r="X153" s="14">
        <f t="shared" si="42"/>
        <v>0</v>
      </c>
      <c r="Y153" s="15">
        <v>105412.09250000003</v>
      </c>
      <c r="Z153" s="15">
        <v>34</v>
      </c>
      <c r="AA153" s="16">
        <f t="shared" si="43"/>
        <v>3.2254363985801716E-4</v>
      </c>
      <c r="AB153" s="13">
        <v>58983.437000000005</v>
      </c>
      <c r="AC153" s="13">
        <v>78</v>
      </c>
      <c r="AD153" s="14">
        <f t="shared" si="44"/>
        <v>1.3224051355298267E-3</v>
      </c>
      <c r="AE153" s="15">
        <v>56078.606999999996</v>
      </c>
      <c r="AF153">
        <v>272</v>
      </c>
      <c r="AG153" s="16">
        <f t="shared" si="45"/>
        <v>4.850334459984001E-3</v>
      </c>
      <c r="AH153" s="17">
        <v>384</v>
      </c>
      <c r="AI153" s="17">
        <v>2741649</v>
      </c>
      <c r="AJ153" s="18">
        <f t="shared" si="46"/>
        <v>1.7417008910702773E-3</v>
      </c>
      <c r="AK153" s="19">
        <f>IFERROR(VLOOKUP(A153,[1]CDC_Visits_Integrated!$A$2:$D$501,2,FALSE),"NULL")</f>
        <v>3740</v>
      </c>
      <c r="AL153" s="19">
        <f>IFERROR(VLOOKUP(A153,[1]CDC_Visits_Integrated!$A$2:$D$501,3,FALSE),"NULL")</f>
        <v>1238</v>
      </c>
      <c r="AM153" s="19">
        <f>IFERROR(VLOOKUP(A153,[1]CDC_Visits_Integrated!$A$2:$D$501,4,FALSE),"NULL")</f>
        <v>289299</v>
      </c>
      <c r="AN153" s="15">
        <f t="shared" si="47"/>
        <v>233.68255250403877</v>
      </c>
      <c r="AO153" s="16">
        <f t="shared" si="48"/>
        <v>1.2927801340481647E-2</v>
      </c>
      <c r="AP153" s="15">
        <f t="shared" si="49"/>
        <v>0</v>
      </c>
      <c r="AQ153" s="15">
        <f t="shared" si="50"/>
        <v>384</v>
      </c>
    </row>
    <row r="154" spans="1:43" x14ac:dyDescent="0.25">
      <c r="A154" t="s">
        <v>191</v>
      </c>
      <c r="B154" t="str">
        <f t="shared" si="34"/>
        <v>Kansas</v>
      </c>
      <c r="C154" t="str">
        <f t="shared" si="35"/>
        <v>2017</v>
      </c>
      <c r="D154" s="13">
        <v>184170</v>
      </c>
      <c r="E154" s="13">
        <v>0</v>
      </c>
      <c r="F154" s="14">
        <f t="shared" si="36"/>
        <v>0</v>
      </c>
      <c r="G154" s="15">
        <v>187968</v>
      </c>
      <c r="H154" s="15">
        <v>0</v>
      </c>
      <c r="I154" s="16">
        <f t="shared" si="37"/>
        <v>0</v>
      </c>
      <c r="J154" s="13">
        <v>196764.5</v>
      </c>
      <c r="K154" s="13">
        <v>0</v>
      </c>
      <c r="L154" s="14">
        <f t="shared" si="38"/>
        <v>0</v>
      </c>
      <c r="M154" s="15">
        <v>181845</v>
      </c>
      <c r="N154" s="15">
        <v>0</v>
      </c>
      <c r="O154" s="16">
        <f t="shared" si="39"/>
        <v>0</v>
      </c>
      <c r="P154" s="13">
        <v>163748</v>
      </c>
      <c r="Q154" s="13">
        <v>0</v>
      </c>
      <c r="R154" s="14">
        <f t="shared" si="40"/>
        <v>0</v>
      </c>
      <c r="S154" s="15">
        <v>167929</v>
      </c>
      <c r="T154" s="15">
        <v>0</v>
      </c>
      <c r="U154" s="16">
        <f t="shared" si="41"/>
        <v>0</v>
      </c>
      <c r="V154" s="13">
        <v>170232.5</v>
      </c>
      <c r="W154" s="13">
        <v>0</v>
      </c>
      <c r="X154" s="14">
        <f t="shared" si="42"/>
        <v>0</v>
      </c>
      <c r="Y154" s="15">
        <v>109127</v>
      </c>
      <c r="Z154" s="15">
        <v>34</v>
      </c>
      <c r="AA154" s="16">
        <f t="shared" si="43"/>
        <v>3.1156359104529587E-4</v>
      </c>
      <c r="AB154" s="13">
        <v>59063</v>
      </c>
      <c r="AC154" s="13">
        <v>90</v>
      </c>
      <c r="AD154" s="14">
        <f t="shared" si="44"/>
        <v>1.5237966239439243E-3</v>
      </c>
      <c r="AE154" s="15">
        <v>57359</v>
      </c>
      <c r="AF154">
        <v>280</v>
      </c>
      <c r="AG154" s="16">
        <f t="shared" si="45"/>
        <v>4.88153559162468E-3</v>
      </c>
      <c r="AH154" s="17">
        <v>404</v>
      </c>
      <c r="AI154" s="17">
        <v>2714883</v>
      </c>
      <c r="AJ154" s="18">
        <f t="shared" si="46"/>
        <v>1.791185063999397E-3</v>
      </c>
      <c r="AK154" s="19">
        <f>IFERROR(VLOOKUP(A154,[1]CDC_Visits_Integrated!$A$2:$D$501,2,FALSE),"NULL")</f>
        <v>7756</v>
      </c>
      <c r="AL154" s="19">
        <f>IFERROR(VLOOKUP(A154,[1]CDC_Visits_Integrated!$A$2:$D$501,3,FALSE),"NULL")</f>
        <v>1147</v>
      </c>
      <c r="AM154" s="19">
        <f>IFERROR(VLOOKUP(A154,[1]CDC_Visits_Integrated!$A$2:$D$501,4,FALSE),"NULL")</f>
        <v>265913</v>
      </c>
      <c r="AN154" s="15">
        <f t="shared" si="47"/>
        <v>231.83347863993026</v>
      </c>
      <c r="AO154" s="16">
        <f t="shared" si="48"/>
        <v>2.916743446164723E-2</v>
      </c>
      <c r="AP154" s="15">
        <f t="shared" si="49"/>
        <v>0</v>
      </c>
      <c r="AQ154" s="15">
        <f t="shared" si="50"/>
        <v>404</v>
      </c>
    </row>
    <row r="155" spans="1:43" x14ac:dyDescent="0.25">
      <c r="A155" t="s">
        <v>192</v>
      </c>
      <c r="B155" t="str">
        <f t="shared" si="34"/>
        <v>Kentucky</v>
      </c>
      <c r="C155" t="str">
        <f t="shared" si="35"/>
        <v>2009</v>
      </c>
      <c r="D155" s="13">
        <v>282636.46099999995</v>
      </c>
      <c r="E155" s="13">
        <v>0</v>
      </c>
      <c r="F155" s="14">
        <f t="shared" si="36"/>
        <v>0</v>
      </c>
      <c r="G155" s="15">
        <v>275285.89999999991</v>
      </c>
      <c r="H155" s="15">
        <v>0</v>
      </c>
      <c r="I155" s="16">
        <f t="shared" si="37"/>
        <v>0</v>
      </c>
      <c r="J155" s="13">
        <v>294020.44799999997</v>
      </c>
      <c r="K155" s="13">
        <v>0</v>
      </c>
      <c r="L155" s="14">
        <f t="shared" si="38"/>
        <v>0</v>
      </c>
      <c r="M155" s="15">
        <v>282226.60749999993</v>
      </c>
      <c r="N155" s="15">
        <v>0</v>
      </c>
      <c r="O155" s="16">
        <f t="shared" si="39"/>
        <v>0</v>
      </c>
      <c r="P155" s="13">
        <v>299404.34899999999</v>
      </c>
      <c r="Q155" s="13">
        <v>0</v>
      </c>
      <c r="R155" s="14">
        <f t="shared" si="40"/>
        <v>0</v>
      </c>
      <c r="S155" s="15">
        <v>311506.72200000018</v>
      </c>
      <c r="T155" s="15">
        <v>0</v>
      </c>
      <c r="U155" s="16">
        <f t="shared" si="41"/>
        <v>0</v>
      </c>
      <c r="V155" s="13">
        <v>241980.81100000002</v>
      </c>
      <c r="W155" s="13">
        <v>34</v>
      </c>
      <c r="X155" s="14">
        <f t="shared" si="42"/>
        <v>1.4050700904544037E-4</v>
      </c>
      <c r="Y155" s="15">
        <v>148034.85649999999</v>
      </c>
      <c r="Z155" s="15">
        <v>128</v>
      </c>
      <c r="AA155" s="16">
        <f t="shared" si="43"/>
        <v>8.6466122254119258E-4</v>
      </c>
      <c r="AB155" s="13">
        <v>91921.866000000024</v>
      </c>
      <c r="AC155" s="13">
        <v>268</v>
      </c>
      <c r="AD155" s="14">
        <f t="shared" si="44"/>
        <v>2.9155195783340596E-3</v>
      </c>
      <c r="AE155" s="15">
        <v>67024.43200000003</v>
      </c>
      <c r="AF155">
        <v>398</v>
      </c>
      <c r="AG155" s="16">
        <f t="shared" si="45"/>
        <v>5.938133127334818E-3</v>
      </c>
      <c r="AH155" s="17">
        <v>794</v>
      </c>
      <c r="AI155" s="17">
        <v>4238868</v>
      </c>
      <c r="AJ155" s="18">
        <f t="shared" si="46"/>
        <v>2.5864779917621943E-3</v>
      </c>
      <c r="AK155" s="19" t="str">
        <f>IFERROR(VLOOKUP(A155,[1]CDC_Visits_Integrated!$A$2:$D$501,2,FALSE),"NULL")</f>
        <v>NULL</v>
      </c>
      <c r="AL155" s="19" t="str">
        <f>IFERROR(VLOOKUP(A155,[1]CDC_Visits_Integrated!$A$2:$D$501,3,FALSE),"NULL")</f>
        <v>NULL</v>
      </c>
      <c r="AM155" s="19" t="str">
        <f>IFERROR(VLOOKUP(A155,[1]CDC_Visits_Integrated!$A$2:$D$501,4,FALSE),"NULL")</f>
        <v>NULL</v>
      </c>
      <c r="AN155" s="15" t="str">
        <f t="shared" si="47"/>
        <v>NULL</v>
      </c>
      <c r="AO155" s="16" t="str">
        <f t="shared" si="48"/>
        <v>NULL</v>
      </c>
      <c r="AP155" s="15">
        <f t="shared" si="49"/>
        <v>34</v>
      </c>
      <c r="AQ155" s="15">
        <f t="shared" si="50"/>
        <v>828</v>
      </c>
    </row>
    <row r="156" spans="1:43" x14ac:dyDescent="0.25">
      <c r="A156" t="s">
        <v>193</v>
      </c>
      <c r="B156" t="str">
        <f t="shared" si="34"/>
        <v>Kentucky</v>
      </c>
      <c r="C156" t="str">
        <f t="shared" si="35"/>
        <v>2010</v>
      </c>
      <c r="D156" s="13">
        <v>262336.82700000005</v>
      </c>
      <c r="E156" s="13">
        <v>0</v>
      </c>
      <c r="F156" s="14">
        <f t="shared" si="36"/>
        <v>0</v>
      </c>
      <c r="G156" s="15">
        <v>265637.72249999997</v>
      </c>
      <c r="H156" s="15">
        <v>0</v>
      </c>
      <c r="I156" s="16">
        <f t="shared" si="37"/>
        <v>0</v>
      </c>
      <c r="J156" s="13">
        <v>277092.01500000001</v>
      </c>
      <c r="K156" s="13">
        <v>0</v>
      </c>
      <c r="L156" s="14">
        <f t="shared" si="38"/>
        <v>0</v>
      </c>
      <c r="M156" s="15">
        <v>264178.772</v>
      </c>
      <c r="N156" s="15">
        <v>0</v>
      </c>
      <c r="O156" s="16">
        <f t="shared" si="39"/>
        <v>0</v>
      </c>
      <c r="P156" s="13">
        <v>279327.86249999993</v>
      </c>
      <c r="Q156" s="13">
        <v>0</v>
      </c>
      <c r="R156" s="14">
        <f t="shared" si="40"/>
        <v>0</v>
      </c>
      <c r="S156" s="15">
        <v>298118.527</v>
      </c>
      <c r="T156" s="15">
        <v>0</v>
      </c>
      <c r="U156" s="16">
        <f t="shared" si="41"/>
        <v>0</v>
      </c>
      <c r="V156" s="13">
        <v>238505.87349999993</v>
      </c>
      <c r="W156" s="13">
        <v>11</v>
      </c>
      <c r="X156" s="14">
        <f t="shared" si="42"/>
        <v>4.6120457490536406E-5</v>
      </c>
      <c r="Y156" s="15">
        <v>144811.99599999998</v>
      </c>
      <c r="Z156" s="15">
        <v>61</v>
      </c>
      <c r="AA156" s="16">
        <f t="shared" si="43"/>
        <v>4.2123582082246837E-4</v>
      </c>
      <c r="AB156" s="13">
        <v>85157.611499999999</v>
      </c>
      <c r="AC156" s="13">
        <v>266</v>
      </c>
      <c r="AD156" s="14">
        <f t="shared" si="44"/>
        <v>3.1236197835351454E-3</v>
      </c>
      <c r="AE156" s="15">
        <v>64334.701000000001</v>
      </c>
      <c r="AF156">
        <v>407</v>
      </c>
      <c r="AG156" s="16">
        <f t="shared" si="45"/>
        <v>6.3262903794330215E-3</v>
      </c>
      <c r="AH156" s="17">
        <v>734</v>
      </c>
      <c r="AI156" s="17">
        <v>4032123</v>
      </c>
      <c r="AJ156" s="18">
        <f t="shared" si="46"/>
        <v>2.4940171747434682E-3</v>
      </c>
      <c r="AK156" s="19">
        <f>IFERROR(VLOOKUP(A156,[1]CDC_Visits_Integrated!$A$2:$D$501,2,FALSE),"NULL")</f>
        <v>867</v>
      </c>
      <c r="AL156" s="19">
        <f>IFERROR(VLOOKUP(A156,[1]CDC_Visits_Integrated!$A$2:$D$501,3,FALSE),"NULL")</f>
        <v>187</v>
      </c>
      <c r="AM156" s="19">
        <f>IFERROR(VLOOKUP(A156,[1]CDC_Visits_Integrated!$A$2:$D$501,4,FALSE),"NULL")</f>
        <v>183721</v>
      </c>
      <c r="AN156" s="15">
        <f t="shared" si="47"/>
        <v>982.46524064171126</v>
      </c>
      <c r="AO156" s="16">
        <f t="shared" si="48"/>
        <v>4.7191121319827348E-3</v>
      </c>
      <c r="AP156" s="15">
        <f t="shared" si="49"/>
        <v>11</v>
      </c>
      <c r="AQ156" s="15">
        <f t="shared" si="50"/>
        <v>745</v>
      </c>
    </row>
    <row r="157" spans="1:43" x14ac:dyDescent="0.25">
      <c r="A157" t="s">
        <v>194</v>
      </c>
      <c r="B157" t="str">
        <f t="shared" si="34"/>
        <v>Kentucky</v>
      </c>
      <c r="C157" t="str">
        <f t="shared" si="35"/>
        <v>2011</v>
      </c>
      <c r="D157" s="13">
        <v>264708.25300000014</v>
      </c>
      <c r="E157" s="13">
        <v>0</v>
      </c>
      <c r="F157" s="14">
        <f t="shared" si="36"/>
        <v>0</v>
      </c>
      <c r="G157" s="15">
        <v>267746.15649999998</v>
      </c>
      <c r="H157" s="15">
        <v>0</v>
      </c>
      <c r="I157" s="16">
        <f t="shared" si="37"/>
        <v>0</v>
      </c>
      <c r="J157" s="13">
        <v>276253.60749999998</v>
      </c>
      <c r="K157" s="13">
        <v>0</v>
      </c>
      <c r="L157" s="14">
        <f t="shared" si="38"/>
        <v>0</v>
      </c>
      <c r="M157" s="15">
        <v>265960.75300000003</v>
      </c>
      <c r="N157" s="15">
        <v>0</v>
      </c>
      <c r="O157" s="16">
        <f t="shared" si="39"/>
        <v>0</v>
      </c>
      <c r="P157" s="13">
        <v>276810.00049999985</v>
      </c>
      <c r="Q157" s="13">
        <v>0</v>
      </c>
      <c r="R157" s="14">
        <f t="shared" si="40"/>
        <v>0</v>
      </c>
      <c r="S157" s="15">
        <v>301495.06350000005</v>
      </c>
      <c r="T157" s="15">
        <v>24</v>
      </c>
      <c r="U157" s="16">
        <f t="shared" si="41"/>
        <v>7.9603293405167136E-5</v>
      </c>
      <c r="V157" s="13">
        <v>249120.353</v>
      </c>
      <c r="W157" s="13">
        <v>33</v>
      </c>
      <c r="X157" s="14">
        <f t="shared" si="42"/>
        <v>1.3246609360737378E-4</v>
      </c>
      <c r="Y157" s="15">
        <v>150486.85550000001</v>
      </c>
      <c r="Z157" s="15">
        <v>101</v>
      </c>
      <c r="AA157" s="16">
        <f t="shared" si="43"/>
        <v>6.7115496343134098E-4</v>
      </c>
      <c r="AB157" s="13">
        <v>86253.967000000062</v>
      </c>
      <c r="AC157" s="13">
        <v>256</v>
      </c>
      <c r="AD157" s="14">
        <f t="shared" si="44"/>
        <v>2.9679794321807811E-3</v>
      </c>
      <c r="AE157" s="15">
        <v>67744.048000000024</v>
      </c>
      <c r="AF157">
        <v>386</v>
      </c>
      <c r="AG157" s="16">
        <f t="shared" si="45"/>
        <v>5.6979175498930897E-3</v>
      </c>
      <c r="AH157" s="17">
        <v>743</v>
      </c>
      <c r="AI157" s="17">
        <v>4079507</v>
      </c>
      <c r="AJ157" s="18">
        <f t="shared" si="46"/>
        <v>2.4401869254781243E-3</v>
      </c>
      <c r="AK157" s="19">
        <f>IFERROR(VLOOKUP(A157,[1]CDC_Visits_Integrated!$A$2:$D$501,2,FALSE),"NULL")</f>
        <v>4543</v>
      </c>
      <c r="AL157" s="19">
        <f>IFERROR(VLOOKUP(A157,[1]CDC_Visits_Integrated!$A$2:$D$501,3,FALSE),"NULL")</f>
        <v>657</v>
      </c>
      <c r="AM157" s="19">
        <f>IFERROR(VLOOKUP(A157,[1]CDC_Visits_Integrated!$A$2:$D$501,4,FALSE),"NULL")</f>
        <v>801841</v>
      </c>
      <c r="AN157" s="15">
        <f t="shared" si="47"/>
        <v>1220.4581430745814</v>
      </c>
      <c r="AO157" s="16">
        <f t="shared" si="48"/>
        <v>5.6657117807645159E-3</v>
      </c>
      <c r="AP157" s="15">
        <f t="shared" si="49"/>
        <v>57</v>
      </c>
      <c r="AQ157" s="15">
        <f t="shared" si="50"/>
        <v>800</v>
      </c>
    </row>
    <row r="158" spans="1:43" x14ac:dyDescent="0.25">
      <c r="A158" t="s">
        <v>195</v>
      </c>
      <c r="B158" t="str">
        <f t="shared" si="34"/>
        <v>Kentucky</v>
      </c>
      <c r="C158" t="str">
        <f t="shared" si="35"/>
        <v>2012</v>
      </c>
      <c r="D158" s="13">
        <v>271303.23900000006</v>
      </c>
      <c r="E158" s="13">
        <v>0</v>
      </c>
      <c r="F158" s="14">
        <f t="shared" si="36"/>
        <v>0</v>
      </c>
      <c r="G158" s="15">
        <v>274436.27599999995</v>
      </c>
      <c r="H158" s="15">
        <v>0</v>
      </c>
      <c r="I158" s="16">
        <f t="shared" si="37"/>
        <v>0</v>
      </c>
      <c r="J158" s="13">
        <v>285386.18599999999</v>
      </c>
      <c r="K158" s="13">
        <v>0</v>
      </c>
      <c r="L158" s="14">
        <f t="shared" si="38"/>
        <v>0</v>
      </c>
      <c r="M158" s="15">
        <v>272533.39299999992</v>
      </c>
      <c r="N158" s="15">
        <v>0</v>
      </c>
      <c r="O158" s="16">
        <f t="shared" si="39"/>
        <v>0</v>
      </c>
      <c r="P158" s="13">
        <v>279559.93499999982</v>
      </c>
      <c r="Q158" s="13">
        <v>0</v>
      </c>
      <c r="R158" s="14">
        <f t="shared" si="40"/>
        <v>0</v>
      </c>
      <c r="S158" s="15">
        <v>306500.12449999992</v>
      </c>
      <c r="T158" s="15">
        <v>0</v>
      </c>
      <c r="U158" s="16">
        <f t="shared" si="41"/>
        <v>0</v>
      </c>
      <c r="V158" s="13">
        <v>259501.14350000001</v>
      </c>
      <c r="W158" s="13">
        <v>23</v>
      </c>
      <c r="X158" s="14">
        <f t="shared" si="42"/>
        <v>8.8631594026097231E-5</v>
      </c>
      <c r="Y158" s="15">
        <v>158482.20299999998</v>
      </c>
      <c r="Z158" s="15">
        <v>90</v>
      </c>
      <c r="AA158" s="16">
        <f t="shared" si="43"/>
        <v>5.6788710843450356E-4</v>
      </c>
      <c r="AB158" s="13">
        <v>87937.814500000008</v>
      </c>
      <c r="AC158" s="13">
        <v>244</v>
      </c>
      <c r="AD158" s="14">
        <f t="shared" si="44"/>
        <v>2.7746880154725698E-3</v>
      </c>
      <c r="AE158" s="15">
        <v>68813.03499999996</v>
      </c>
      <c r="AF158">
        <v>357</v>
      </c>
      <c r="AG158" s="16">
        <f t="shared" si="45"/>
        <v>5.1879705640072438E-3</v>
      </c>
      <c r="AH158" s="17">
        <v>691</v>
      </c>
      <c r="AI158" s="17">
        <v>4189112</v>
      </c>
      <c r="AJ158" s="18">
        <f t="shared" si="46"/>
        <v>2.1920290227180417E-3</v>
      </c>
      <c r="AK158" s="19">
        <f>IFERROR(VLOOKUP(A158,[1]CDC_Visits_Integrated!$A$2:$D$501,2,FALSE),"NULL")</f>
        <v>2467</v>
      </c>
      <c r="AL158" s="19">
        <f>IFERROR(VLOOKUP(A158,[1]CDC_Visits_Integrated!$A$2:$D$501,3,FALSE),"NULL")</f>
        <v>733</v>
      </c>
      <c r="AM158" s="19">
        <f>IFERROR(VLOOKUP(A158,[1]CDC_Visits_Integrated!$A$2:$D$501,4,FALSE),"NULL")</f>
        <v>941329</v>
      </c>
      <c r="AN158" s="15">
        <f t="shared" si="47"/>
        <v>1284.2141882673943</v>
      </c>
      <c r="AO158" s="16">
        <f t="shared" si="48"/>
        <v>2.6207627726331601E-3</v>
      </c>
      <c r="AP158" s="15">
        <f t="shared" si="49"/>
        <v>23</v>
      </c>
      <c r="AQ158" s="15">
        <f t="shared" si="50"/>
        <v>714</v>
      </c>
    </row>
    <row r="159" spans="1:43" x14ac:dyDescent="0.25">
      <c r="A159" t="s">
        <v>196</v>
      </c>
      <c r="B159" t="str">
        <f t="shared" si="34"/>
        <v>Kentucky</v>
      </c>
      <c r="C159" t="str">
        <f t="shared" si="35"/>
        <v>2013</v>
      </c>
      <c r="D159" s="13">
        <v>261979.14200000011</v>
      </c>
      <c r="E159" s="13">
        <v>0</v>
      </c>
      <c r="F159" s="14">
        <f t="shared" si="36"/>
        <v>0</v>
      </c>
      <c r="G159" s="15">
        <v>267441.82799999998</v>
      </c>
      <c r="H159" s="15">
        <v>0</v>
      </c>
      <c r="I159" s="16">
        <f t="shared" si="37"/>
        <v>0</v>
      </c>
      <c r="J159" s="13">
        <v>279556.47199999995</v>
      </c>
      <c r="K159" s="13">
        <v>0</v>
      </c>
      <c r="L159" s="14">
        <f t="shared" si="38"/>
        <v>0</v>
      </c>
      <c r="M159" s="15">
        <v>267037.05799999996</v>
      </c>
      <c r="N159" s="15">
        <v>0</v>
      </c>
      <c r="O159" s="16">
        <f t="shared" si="39"/>
        <v>0</v>
      </c>
      <c r="P159" s="13">
        <v>268073.68050000002</v>
      </c>
      <c r="Q159" s="13">
        <v>0</v>
      </c>
      <c r="R159" s="14">
        <f t="shared" si="40"/>
        <v>0</v>
      </c>
      <c r="S159" s="15">
        <v>296164.22900000005</v>
      </c>
      <c r="T159" s="15">
        <v>0</v>
      </c>
      <c r="U159" s="16">
        <f t="shared" si="41"/>
        <v>0</v>
      </c>
      <c r="V159" s="13">
        <v>259342.40399999998</v>
      </c>
      <c r="W159" s="13">
        <v>21</v>
      </c>
      <c r="X159" s="14">
        <f t="shared" si="42"/>
        <v>8.0974031535544806E-5</v>
      </c>
      <c r="Y159" s="15">
        <v>159182.41699999996</v>
      </c>
      <c r="Z159" s="15">
        <v>135</v>
      </c>
      <c r="AA159" s="16">
        <f t="shared" si="43"/>
        <v>8.4808361717487958E-4</v>
      </c>
      <c r="AB159" s="13">
        <v>86424.832999999955</v>
      </c>
      <c r="AC159" s="13">
        <v>224</v>
      </c>
      <c r="AD159" s="14">
        <f t="shared" si="44"/>
        <v>2.5918476463819159E-3</v>
      </c>
      <c r="AE159" s="15">
        <v>68394.593000000023</v>
      </c>
      <c r="AF159">
        <v>377</v>
      </c>
      <c r="AG159" s="16">
        <f t="shared" si="45"/>
        <v>5.5121316388270615E-3</v>
      </c>
      <c r="AH159" s="17">
        <v>736</v>
      </c>
      <c r="AI159" s="17">
        <v>4094900</v>
      </c>
      <c r="AJ159" s="18">
        <f t="shared" si="46"/>
        <v>2.3439352870295101E-3</v>
      </c>
      <c r="AK159" s="19">
        <f>IFERROR(VLOOKUP(A159,[1]CDC_Visits_Integrated!$A$2:$D$501,2,FALSE),"NULL")</f>
        <v>4799</v>
      </c>
      <c r="AL159" s="19">
        <f>IFERROR(VLOOKUP(A159,[1]CDC_Visits_Integrated!$A$2:$D$501,3,FALSE),"NULL")</f>
        <v>652</v>
      </c>
      <c r="AM159" s="19">
        <f>IFERROR(VLOOKUP(A159,[1]CDC_Visits_Integrated!$A$2:$D$501,4,FALSE),"NULL")</f>
        <v>732741</v>
      </c>
      <c r="AN159" s="15">
        <f t="shared" si="47"/>
        <v>1123.8358895705521</v>
      </c>
      <c r="AO159" s="16">
        <f t="shared" si="48"/>
        <v>6.5493810227624768E-3</v>
      </c>
      <c r="AP159" s="15">
        <f t="shared" si="49"/>
        <v>21</v>
      </c>
      <c r="AQ159" s="15">
        <f t="shared" si="50"/>
        <v>757</v>
      </c>
    </row>
    <row r="160" spans="1:43" x14ac:dyDescent="0.25">
      <c r="A160" t="s">
        <v>197</v>
      </c>
      <c r="B160" t="str">
        <f t="shared" si="34"/>
        <v>Kentucky</v>
      </c>
      <c r="C160" t="str">
        <f t="shared" si="35"/>
        <v>2014</v>
      </c>
      <c r="D160" s="13">
        <v>256071.18600000005</v>
      </c>
      <c r="E160" s="13">
        <v>0</v>
      </c>
      <c r="F160" s="14">
        <f t="shared" si="36"/>
        <v>0</v>
      </c>
      <c r="G160" s="15">
        <v>262289.098</v>
      </c>
      <c r="H160" s="15">
        <v>0</v>
      </c>
      <c r="I160" s="16">
        <f t="shared" si="37"/>
        <v>0</v>
      </c>
      <c r="J160" s="13">
        <v>276277.6860000001</v>
      </c>
      <c r="K160" s="13">
        <v>0</v>
      </c>
      <c r="L160" s="14">
        <f t="shared" si="38"/>
        <v>0</v>
      </c>
      <c r="M160" s="15">
        <v>261886.78700000007</v>
      </c>
      <c r="N160" s="15">
        <v>0</v>
      </c>
      <c r="O160" s="16">
        <f t="shared" si="39"/>
        <v>0</v>
      </c>
      <c r="P160" s="13">
        <v>260940.32449999999</v>
      </c>
      <c r="Q160" s="13">
        <v>0</v>
      </c>
      <c r="R160" s="14">
        <f t="shared" si="40"/>
        <v>0</v>
      </c>
      <c r="S160" s="15">
        <v>286646.73199999996</v>
      </c>
      <c r="T160" s="15">
        <v>12</v>
      </c>
      <c r="U160" s="16">
        <f t="shared" si="41"/>
        <v>4.1863376275993974E-5</v>
      </c>
      <c r="V160" s="13">
        <v>258665.04000000004</v>
      </c>
      <c r="W160" s="13">
        <v>63</v>
      </c>
      <c r="X160" s="14">
        <f t="shared" si="42"/>
        <v>2.4355823268579313E-4</v>
      </c>
      <c r="Y160" s="15">
        <v>161058.22800000003</v>
      </c>
      <c r="Z160" s="15">
        <v>154</v>
      </c>
      <c r="AA160" s="16">
        <f t="shared" si="43"/>
        <v>9.561759241508603E-4</v>
      </c>
      <c r="AB160" s="13">
        <v>85323.534499999994</v>
      </c>
      <c r="AC160" s="13">
        <v>257</v>
      </c>
      <c r="AD160" s="14">
        <f t="shared" si="44"/>
        <v>3.0120646256162772E-3</v>
      </c>
      <c r="AE160" s="15">
        <v>68682.324999999983</v>
      </c>
      <c r="AF160">
        <v>374</v>
      </c>
      <c r="AG160" s="16">
        <f t="shared" si="45"/>
        <v>5.4453602145821374E-3</v>
      </c>
      <c r="AH160" s="17">
        <v>785</v>
      </c>
      <c r="AI160" s="17">
        <v>4030950</v>
      </c>
      <c r="AJ160" s="18">
        <f t="shared" si="46"/>
        <v>2.4915565789452279E-3</v>
      </c>
      <c r="AK160" s="19">
        <f>IFERROR(VLOOKUP(A160,[1]CDC_Visits_Integrated!$A$2:$D$501,2,FALSE),"NULL")</f>
        <v>5441</v>
      </c>
      <c r="AL160" s="19">
        <f>IFERROR(VLOOKUP(A160,[1]CDC_Visits_Integrated!$A$2:$D$501,3,FALSE),"NULL")</f>
        <v>803</v>
      </c>
      <c r="AM160" s="19">
        <f>IFERROR(VLOOKUP(A160,[1]CDC_Visits_Integrated!$A$2:$D$501,4,FALSE),"NULL")</f>
        <v>1071609</v>
      </c>
      <c r="AN160" s="15">
        <f t="shared" si="47"/>
        <v>1334.5068493150684</v>
      </c>
      <c r="AO160" s="16">
        <f t="shared" si="48"/>
        <v>5.0774116305480821E-3</v>
      </c>
      <c r="AP160" s="15">
        <f t="shared" si="49"/>
        <v>75</v>
      </c>
      <c r="AQ160" s="15">
        <f t="shared" si="50"/>
        <v>860</v>
      </c>
    </row>
    <row r="161" spans="1:43" x14ac:dyDescent="0.25">
      <c r="A161" t="s">
        <v>198</v>
      </c>
      <c r="B161" t="str">
        <f t="shared" si="34"/>
        <v>Kentucky</v>
      </c>
      <c r="C161" t="str">
        <f t="shared" si="35"/>
        <v>2015</v>
      </c>
      <c r="D161" s="13">
        <v>260585.73</v>
      </c>
      <c r="E161" s="13">
        <v>0</v>
      </c>
      <c r="F161" s="14">
        <f t="shared" si="36"/>
        <v>0</v>
      </c>
      <c r="G161" s="15">
        <v>268304.2855</v>
      </c>
      <c r="H161" s="15">
        <v>0</v>
      </c>
      <c r="I161" s="16">
        <f t="shared" si="37"/>
        <v>0</v>
      </c>
      <c r="J161" s="13">
        <v>283855.82300000009</v>
      </c>
      <c r="K161" s="13">
        <v>0</v>
      </c>
      <c r="L161" s="14">
        <f t="shared" si="38"/>
        <v>0</v>
      </c>
      <c r="M161" s="15">
        <v>266014.85799999995</v>
      </c>
      <c r="N161" s="15">
        <v>0</v>
      </c>
      <c r="O161" s="16">
        <f t="shared" si="39"/>
        <v>0</v>
      </c>
      <c r="P161" s="13">
        <v>264582.19350000005</v>
      </c>
      <c r="Q161" s="13">
        <v>0</v>
      </c>
      <c r="R161" s="14">
        <f t="shared" si="40"/>
        <v>0</v>
      </c>
      <c r="S161" s="15">
        <v>290499.27250000002</v>
      </c>
      <c r="T161" s="15">
        <v>0</v>
      </c>
      <c r="U161" s="16">
        <f t="shared" si="41"/>
        <v>0</v>
      </c>
      <c r="V161" s="13">
        <v>268643.78400000004</v>
      </c>
      <c r="W161" s="13">
        <v>56</v>
      </c>
      <c r="X161" s="14">
        <f t="shared" si="42"/>
        <v>2.0845447888717943E-4</v>
      </c>
      <c r="Y161" s="15">
        <v>173278.35099999997</v>
      </c>
      <c r="Z161" s="15">
        <v>161</v>
      </c>
      <c r="AA161" s="16">
        <f t="shared" si="43"/>
        <v>9.2914088269457288E-4</v>
      </c>
      <c r="AB161" s="13">
        <v>88807.648499999981</v>
      </c>
      <c r="AC161" s="13">
        <v>228</v>
      </c>
      <c r="AD161" s="14">
        <f t="shared" si="44"/>
        <v>2.5673464375087023E-3</v>
      </c>
      <c r="AE161" s="15">
        <v>72086.805000000008</v>
      </c>
      <c r="AF161">
        <v>390</v>
      </c>
      <c r="AG161" s="16">
        <f t="shared" si="45"/>
        <v>5.4101440617322404E-3</v>
      </c>
      <c r="AH161" s="17">
        <v>779</v>
      </c>
      <c r="AI161" s="17">
        <v>4141008</v>
      </c>
      <c r="AJ161" s="18">
        <f t="shared" si="46"/>
        <v>2.331129252619957E-3</v>
      </c>
      <c r="AK161" s="19">
        <f>IFERROR(VLOOKUP(A161,[1]CDC_Visits_Integrated!$A$2:$D$501,2,FALSE),"NULL")</f>
        <v>3935</v>
      </c>
      <c r="AL161" s="19">
        <f>IFERROR(VLOOKUP(A161,[1]CDC_Visits_Integrated!$A$2:$D$501,3,FALSE),"NULL")</f>
        <v>992</v>
      </c>
      <c r="AM161" s="19">
        <f>IFERROR(VLOOKUP(A161,[1]CDC_Visits_Integrated!$A$2:$D$501,4,FALSE),"NULL")</f>
        <v>1130453</v>
      </c>
      <c r="AN161" s="15">
        <f t="shared" si="47"/>
        <v>1139.5695564516129</v>
      </c>
      <c r="AO161" s="16">
        <f t="shared" si="48"/>
        <v>3.4809054423315254E-3</v>
      </c>
      <c r="AP161" s="15">
        <f t="shared" si="49"/>
        <v>56</v>
      </c>
      <c r="AQ161" s="15">
        <f t="shared" si="50"/>
        <v>835</v>
      </c>
    </row>
    <row r="162" spans="1:43" x14ac:dyDescent="0.25">
      <c r="A162" t="s">
        <v>199</v>
      </c>
      <c r="B162" t="str">
        <f t="shared" si="34"/>
        <v>Kentucky</v>
      </c>
      <c r="C162" t="str">
        <f t="shared" si="35"/>
        <v>2016</v>
      </c>
      <c r="D162" s="13">
        <v>252546.34199999995</v>
      </c>
      <c r="E162" s="13">
        <v>0</v>
      </c>
      <c r="F162" s="14">
        <f t="shared" si="36"/>
        <v>0</v>
      </c>
      <c r="G162" s="15">
        <v>260651.82299999992</v>
      </c>
      <c r="H162" s="15">
        <v>0</v>
      </c>
      <c r="I162" s="16">
        <f t="shared" si="37"/>
        <v>0</v>
      </c>
      <c r="J162" s="13">
        <v>275459.52149999997</v>
      </c>
      <c r="K162" s="13">
        <v>0</v>
      </c>
      <c r="L162" s="14">
        <f t="shared" si="38"/>
        <v>0</v>
      </c>
      <c r="M162" s="15">
        <v>262019.9265</v>
      </c>
      <c r="N162" s="15">
        <v>0</v>
      </c>
      <c r="O162" s="16">
        <f t="shared" si="39"/>
        <v>0</v>
      </c>
      <c r="P162" s="13">
        <v>257330.84799999994</v>
      </c>
      <c r="Q162" s="13">
        <v>0</v>
      </c>
      <c r="R162" s="14">
        <f t="shared" si="40"/>
        <v>0</v>
      </c>
      <c r="S162" s="15">
        <v>280035.67749999999</v>
      </c>
      <c r="T162" s="15">
        <v>0</v>
      </c>
      <c r="U162" s="16">
        <f t="shared" si="41"/>
        <v>0</v>
      </c>
      <c r="V162" s="13">
        <v>265035.70750000008</v>
      </c>
      <c r="W162" s="13">
        <v>53</v>
      </c>
      <c r="X162" s="14">
        <f t="shared" si="42"/>
        <v>1.9997305457416519E-4</v>
      </c>
      <c r="Y162" s="15">
        <v>176601.07499999995</v>
      </c>
      <c r="Z162" s="15">
        <v>160</v>
      </c>
      <c r="AA162" s="16">
        <f t="shared" si="43"/>
        <v>9.0599675001978353E-4</v>
      </c>
      <c r="AB162" s="13">
        <v>88967.705500000011</v>
      </c>
      <c r="AC162" s="13">
        <v>213</v>
      </c>
      <c r="AD162" s="14">
        <f t="shared" si="44"/>
        <v>2.3941271588711478E-3</v>
      </c>
      <c r="AE162" s="15">
        <v>70876.893999999971</v>
      </c>
      <c r="AF162">
        <v>318</v>
      </c>
      <c r="AG162" s="16">
        <f t="shared" si="45"/>
        <v>4.4866525894884744E-3</v>
      </c>
      <c r="AH162" s="17">
        <v>691</v>
      </c>
      <c r="AI162" s="17">
        <v>4055532</v>
      </c>
      <c r="AJ162" s="18">
        <f t="shared" si="46"/>
        <v>2.0538234026248421E-3</v>
      </c>
      <c r="AK162" s="19">
        <f>IFERROR(VLOOKUP(A162,[1]CDC_Visits_Integrated!$A$2:$D$501,2,FALSE),"NULL")</f>
        <v>9052</v>
      </c>
      <c r="AL162" s="19">
        <f>IFERROR(VLOOKUP(A162,[1]CDC_Visits_Integrated!$A$2:$D$501,3,FALSE),"NULL")</f>
        <v>1374</v>
      </c>
      <c r="AM162" s="19">
        <f>IFERROR(VLOOKUP(A162,[1]CDC_Visits_Integrated!$A$2:$D$501,4,FALSE),"NULL")</f>
        <v>1075730</v>
      </c>
      <c r="AN162" s="15">
        <f t="shared" si="47"/>
        <v>782.91848617176129</v>
      </c>
      <c r="AO162" s="16">
        <f t="shared" si="48"/>
        <v>8.4147509133332722E-3</v>
      </c>
      <c r="AP162" s="15">
        <f t="shared" si="49"/>
        <v>53</v>
      </c>
      <c r="AQ162" s="15">
        <f t="shared" si="50"/>
        <v>744</v>
      </c>
    </row>
    <row r="163" spans="1:43" x14ac:dyDescent="0.25">
      <c r="A163" t="s">
        <v>200</v>
      </c>
      <c r="B163" t="str">
        <f t="shared" si="34"/>
        <v>Kentucky</v>
      </c>
      <c r="C163" t="str">
        <f t="shared" si="35"/>
        <v>2017</v>
      </c>
      <c r="D163" s="13">
        <v>241145</v>
      </c>
      <c r="E163" s="13">
        <v>0</v>
      </c>
      <c r="F163" s="14">
        <f t="shared" si="36"/>
        <v>0</v>
      </c>
      <c r="G163" s="15">
        <v>248457</v>
      </c>
      <c r="H163" s="15">
        <v>0</v>
      </c>
      <c r="I163" s="16">
        <f t="shared" si="37"/>
        <v>0</v>
      </c>
      <c r="J163" s="13">
        <v>264191.5</v>
      </c>
      <c r="K163" s="13">
        <v>0</v>
      </c>
      <c r="L163" s="14">
        <f t="shared" si="38"/>
        <v>0</v>
      </c>
      <c r="M163" s="15">
        <v>253371.5</v>
      </c>
      <c r="N163" s="15">
        <v>0</v>
      </c>
      <c r="O163" s="16">
        <f t="shared" si="39"/>
        <v>0</v>
      </c>
      <c r="P163" s="13">
        <v>244164.5</v>
      </c>
      <c r="Q163" s="13">
        <v>0</v>
      </c>
      <c r="R163" s="14">
        <f t="shared" si="40"/>
        <v>0</v>
      </c>
      <c r="S163" s="15">
        <v>262872</v>
      </c>
      <c r="T163" s="15">
        <v>0</v>
      </c>
      <c r="U163" s="16">
        <f t="shared" si="41"/>
        <v>0</v>
      </c>
      <c r="V163" s="13">
        <v>255287</v>
      </c>
      <c r="W163" s="13">
        <v>39</v>
      </c>
      <c r="X163" s="14">
        <f t="shared" si="42"/>
        <v>1.5276923619299062E-4</v>
      </c>
      <c r="Y163" s="15">
        <v>173379</v>
      </c>
      <c r="Z163" s="15">
        <v>126</v>
      </c>
      <c r="AA163" s="16">
        <f t="shared" si="43"/>
        <v>7.2673161109476929E-4</v>
      </c>
      <c r="AB163" s="13">
        <v>86673.5</v>
      </c>
      <c r="AC163" s="13">
        <v>270</v>
      </c>
      <c r="AD163" s="14">
        <f t="shared" si="44"/>
        <v>3.1151389986558754E-3</v>
      </c>
      <c r="AE163" s="15">
        <v>69235</v>
      </c>
      <c r="AF163">
        <v>328</v>
      </c>
      <c r="AG163" s="16">
        <f t="shared" si="45"/>
        <v>4.7374882646060521E-3</v>
      </c>
      <c r="AH163" s="17">
        <v>724</v>
      </c>
      <c r="AI163" s="17">
        <v>3887172</v>
      </c>
      <c r="AJ163" s="18">
        <f t="shared" si="46"/>
        <v>2.1986865580989256E-3</v>
      </c>
      <c r="AK163" s="19">
        <f>IFERROR(VLOOKUP(A163,[1]CDC_Visits_Integrated!$A$2:$D$501,2,FALSE),"NULL")</f>
        <v>13348</v>
      </c>
      <c r="AL163" s="19">
        <f>IFERROR(VLOOKUP(A163,[1]CDC_Visits_Integrated!$A$2:$D$501,3,FALSE),"NULL")</f>
        <v>1086</v>
      </c>
      <c r="AM163" s="19">
        <f>IFERROR(VLOOKUP(A163,[1]CDC_Visits_Integrated!$A$2:$D$501,4,FALSE),"NULL")</f>
        <v>450355</v>
      </c>
      <c r="AN163" s="15">
        <f t="shared" si="47"/>
        <v>414.6915285451197</v>
      </c>
      <c r="AO163" s="16">
        <f t="shared" si="48"/>
        <v>2.9638840470295656E-2</v>
      </c>
      <c r="AP163" s="15">
        <f t="shared" si="49"/>
        <v>39</v>
      </c>
      <c r="AQ163" s="15">
        <f t="shared" si="50"/>
        <v>763</v>
      </c>
    </row>
    <row r="164" spans="1:43" x14ac:dyDescent="0.25">
      <c r="A164" t="s">
        <v>201</v>
      </c>
      <c r="B164" t="str">
        <f t="shared" si="34"/>
        <v>Louisiana</v>
      </c>
      <c r="C164" t="str">
        <f t="shared" si="35"/>
        <v>2009</v>
      </c>
      <c r="D164" s="13">
        <v>310127.76799999992</v>
      </c>
      <c r="E164" s="13">
        <v>0</v>
      </c>
      <c r="F164" s="14">
        <f t="shared" si="36"/>
        <v>0</v>
      </c>
      <c r="G164" s="15">
        <v>304648.84600000002</v>
      </c>
      <c r="H164" s="15">
        <v>0</v>
      </c>
      <c r="I164" s="16">
        <f t="shared" si="37"/>
        <v>0</v>
      </c>
      <c r="J164" s="13">
        <v>338843.88150000002</v>
      </c>
      <c r="K164" s="13">
        <v>0</v>
      </c>
      <c r="L164" s="14">
        <f t="shared" si="38"/>
        <v>0</v>
      </c>
      <c r="M164" s="15">
        <v>291963.46799999999</v>
      </c>
      <c r="N164" s="15">
        <v>0</v>
      </c>
      <c r="O164" s="16">
        <f t="shared" si="39"/>
        <v>0</v>
      </c>
      <c r="P164" s="13">
        <v>293803.01049999997</v>
      </c>
      <c r="Q164" s="13">
        <v>0</v>
      </c>
      <c r="R164" s="14">
        <f t="shared" si="40"/>
        <v>0</v>
      </c>
      <c r="S164" s="15">
        <v>317172.56600000011</v>
      </c>
      <c r="T164" s="15">
        <v>0</v>
      </c>
      <c r="U164" s="16">
        <f t="shared" si="41"/>
        <v>0</v>
      </c>
      <c r="V164" s="13">
        <v>237459.81299999999</v>
      </c>
      <c r="W164" s="13">
        <v>0</v>
      </c>
      <c r="X164" s="14">
        <f t="shared" si="42"/>
        <v>0</v>
      </c>
      <c r="Y164" s="15">
        <v>143129.81400000004</v>
      </c>
      <c r="Z164" s="15">
        <v>73</v>
      </c>
      <c r="AA164" s="16">
        <f t="shared" si="43"/>
        <v>5.1002651341389973E-4</v>
      </c>
      <c r="AB164" s="13">
        <v>91541.923999999999</v>
      </c>
      <c r="AC164" s="13">
        <v>243</v>
      </c>
      <c r="AD164" s="14">
        <f t="shared" si="44"/>
        <v>2.6545214409083211E-3</v>
      </c>
      <c r="AE164" s="15">
        <v>65448.53</v>
      </c>
      <c r="AF164">
        <v>345</v>
      </c>
      <c r="AG164" s="16">
        <f t="shared" si="45"/>
        <v>5.2713177820800563E-3</v>
      </c>
      <c r="AH164" s="17">
        <v>661</v>
      </c>
      <c r="AI164" s="17">
        <v>4411546</v>
      </c>
      <c r="AJ164" s="18">
        <f t="shared" si="46"/>
        <v>2.2024503856567256E-3</v>
      </c>
      <c r="AK164" s="19" t="str">
        <f>IFERROR(VLOOKUP(A164,[1]CDC_Visits_Integrated!$A$2:$D$501,2,FALSE),"NULL")</f>
        <v>NULL</v>
      </c>
      <c r="AL164" s="19" t="str">
        <f>IFERROR(VLOOKUP(A164,[1]CDC_Visits_Integrated!$A$2:$D$501,3,FALSE),"NULL")</f>
        <v>NULL</v>
      </c>
      <c r="AM164" s="19" t="str">
        <f>IFERROR(VLOOKUP(A164,[1]CDC_Visits_Integrated!$A$2:$D$501,4,FALSE),"NULL")</f>
        <v>NULL</v>
      </c>
      <c r="AN164" s="15" t="str">
        <f t="shared" si="47"/>
        <v>NULL</v>
      </c>
      <c r="AO164" s="16" t="str">
        <f t="shared" si="48"/>
        <v>NULL</v>
      </c>
      <c r="AP164" s="15">
        <f t="shared" si="49"/>
        <v>0</v>
      </c>
      <c r="AQ164" s="15">
        <f t="shared" si="50"/>
        <v>661</v>
      </c>
    </row>
    <row r="165" spans="1:43" x14ac:dyDescent="0.25">
      <c r="A165" t="s">
        <v>202</v>
      </c>
      <c r="B165" t="str">
        <f t="shared" si="34"/>
        <v>Louisiana</v>
      </c>
      <c r="C165" t="str">
        <f t="shared" si="35"/>
        <v>2010</v>
      </c>
      <c r="D165" s="13">
        <v>304474.06900000008</v>
      </c>
      <c r="E165" s="13">
        <v>0</v>
      </c>
      <c r="F165" s="14">
        <f t="shared" si="36"/>
        <v>0</v>
      </c>
      <c r="G165" s="15">
        <v>302948.11849999998</v>
      </c>
      <c r="H165" s="15">
        <v>0</v>
      </c>
      <c r="I165" s="16">
        <f t="shared" si="37"/>
        <v>0</v>
      </c>
      <c r="J165" s="13">
        <v>330163.70399999997</v>
      </c>
      <c r="K165" s="13">
        <v>0</v>
      </c>
      <c r="L165" s="14">
        <f t="shared" si="38"/>
        <v>0</v>
      </c>
      <c r="M165" s="15">
        <v>294737.53900000005</v>
      </c>
      <c r="N165" s="15">
        <v>0</v>
      </c>
      <c r="O165" s="16">
        <f t="shared" si="39"/>
        <v>0</v>
      </c>
      <c r="P165" s="13">
        <v>290858.41599999997</v>
      </c>
      <c r="Q165" s="13">
        <v>0</v>
      </c>
      <c r="R165" s="14">
        <f t="shared" si="40"/>
        <v>0</v>
      </c>
      <c r="S165" s="15">
        <v>322971.26900000009</v>
      </c>
      <c r="T165" s="15">
        <v>0</v>
      </c>
      <c r="U165" s="16">
        <f t="shared" si="41"/>
        <v>0</v>
      </c>
      <c r="V165" s="13">
        <v>249838.90200000006</v>
      </c>
      <c r="W165" s="13">
        <v>11</v>
      </c>
      <c r="X165" s="14">
        <f t="shared" si="42"/>
        <v>4.4028371530387197E-5</v>
      </c>
      <c r="Y165" s="15">
        <v>147448.17499999999</v>
      </c>
      <c r="Z165" s="15">
        <v>122</v>
      </c>
      <c r="AA165" s="16">
        <f t="shared" si="43"/>
        <v>8.2740935925453138E-4</v>
      </c>
      <c r="AB165" s="13">
        <v>88372.35</v>
      </c>
      <c r="AC165" s="13">
        <v>247</v>
      </c>
      <c r="AD165" s="14">
        <f t="shared" si="44"/>
        <v>2.7949918724578444E-3</v>
      </c>
      <c r="AE165" s="15">
        <v>63535.936999999991</v>
      </c>
      <c r="AF165">
        <v>338</v>
      </c>
      <c r="AG165" s="16">
        <f t="shared" si="45"/>
        <v>5.3198239604147187E-3</v>
      </c>
      <c r="AH165" s="17">
        <v>707</v>
      </c>
      <c r="AI165" s="17">
        <v>4421938</v>
      </c>
      <c r="AJ165" s="18">
        <f t="shared" si="46"/>
        <v>2.3617328828532186E-3</v>
      </c>
      <c r="AK165" s="19">
        <f>IFERROR(VLOOKUP(A165,[1]CDC_Visits_Integrated!$A$2:$D$501,2,FALSE),"NULL")</f>
        <v>6651</v>
      </c>
      <c r="AL165" s="19">
        <f>IFERROR(VLOOKUP(A165,[1]CDC_Visits_Integrated!$A$2:$D$501,3,FALSE),"NULL")</f>
        <v>512</v>
      </c>
      <c r="AM165" s="19">
        <f>IFERROR(VLOOKUP(A165,[1]CDC_Visits_Integrated!$A$2:$D$501,4,FALSE),"NULL")</f>
        <v>226172</v>
      </c>
      <c r="AN165" s="15">
        <f t="shared" si="47"/>
        <v>441.7421875</v>
      </c>
      <c r="AO165" s="16">
        <f t="shared" si="48"/>
        <v>2.9406823125762694E-2</v>
      </c>
      <c r="AP165" s="15">
        <f t="shared" si="49"/>
        <v>11</v>
      </c>
      <c r="AQ165" s="15">
        <f t="shared" si="50"/>
        <v>718</v>
      </c>
    </row>
    <row r="166" spans="1:43" x14ac:dyDescent="0.25">
      <c r="A166" t="s">
        <v>203</v>
      </c>
      <c r="B166" t="str">
        <f t="shared" si="34"/>
        <v>Louisiana</v>
      </c>
      <c r="C166" t="str">
        <f t="shared" si="35"/>
        <v>2011</v>
      </c>
      <c r="D166" s="13">
        <v>309364.402</v>
      </c>
      <c r="E166" s="13">
        <v>0</v>
      </c>
      <c r="F166" s="14">
        <f t="shared" si="36"/>
        <v>0</v>
      </c>
      <c r="G166" s="15">
        <v>303672.72850000008</v>
      </c>
      <c r="H166" s="15">
        <v>0</v>
      </c>
      <c r="I166" s="16">
        <f t="shared" si="37"/>
        <v>0</v>
      </c>
      <c r="J166" s="13">
        <v>331299.68300000002</v>
      </c>
      <c r="K166" s="13">
        <v>0</v>
      </c>
      <c r="L166" s="14">
        <f t="shared" si="38"/>
        <v>0</v>
      </c>
      <c r="M166" s="15">
        <v>302386.23899999994</v>
      </c>
      <c r="N166" s="15">
        <v>0</v>
      </c>
      <c r="O166" s="16">
        <f t="shared" si="39"/>
        <v>0</v>
      </c>
      <c r="P166" s="13">
        <v>285136.22400000005</v>
      </c>
      <c r="Q166" s="13">
        <v>0</v>
      </c>
      <c r="R166" s="14">
        <f t="shared" si="40"/>
        <v>0</v>
      </c>
      <c r="S166" s="15">
        <v>323571.83650000003</v>
      </c>
      <c r="T166" s="15">
        <v>0</v>
      </c>
      <c r="U166" s="16">
        <f t="shared" si="41"/>
        <v>0</v>
      </c>
      <c r="V166" s="13">
        <v>258812.66649999993</v>
      </c>
      <c r="W166" s="13">
        <v>38</v>
      </c>
      <c r="X166" s="14">
        <f t="shared" si="42"/>
        <v>1.468243440859569E-4</v>
      </c>
      <c r="Y166" s="15">
        <v>151476.514</v>
      </c>
      <c r="Z166" s="15">
        <v>35</v>
      </c>
      <c r="AA166" s="16">
        <f t="shared" si="43"/>
        <v>2.3105892178110199E-4</v>
      </c>
      <c r="AB166" s="13">
        <v>89059.563499999989</v>
      </c>
      <c r="AC166" s="13">
        <v>242</v>
      </c>
      <c r="AD166" s="14">
        <f t="shared" si="44"/>
        <v>2.7172825745996388E-3</v>
      </c>
      <c r="AE166" s="15">
        <v>65560.430999999982</v>
      </c>
      <c r="AF166">
        <v>341</v>
      </c>
      <c r="AG166" s="16">
        <f t="shared" si="45"/>
        <v>5.201308087800705E-3</v>
      </c>
      <c r="AH166" s="17">
        <v>618</v>
      </c>
      <c r="AI166" s="17">
        <v>4465332</v>
      </c>
      <c r="AJ166" s="18">
        <f t="shared" si="46"/>
        <v>2.0189710853889078E-3</v>
      </c>
      <c r="AK166" s="19">
        <f>IFERROR(VLOOKUP(A166,[1]CDC_Visits_Integrated!$A$2:$D$501,2,FALSE),"NULL")</f>
        <v>22829</v>
      </c>
      <c r="AL166" s="19">
        <f>IFERROR(VLOOKUP(A166,[1]CDC_Visits_Integrated!$A$2:$D$501,3,FALSE),"NULL")</f>
        <v>1368</v>
      </c>
      <c r="AM166" s="19">
        <f>IFERROR(VLOOKUP(A166,[1]CDC_Visits_Integrated!$A$2:$D$501,4,FALSE),"NULL")</f>
        <v>746177</v>
      </c>
      <c r="AN166" s="15">
        <f t="shared" si="47"/>
        <v>545.4510233918129</v>
      </c>
      <c r="AO166" s="16">
        <f t="shared" si="48"/>
        <v>3.0594617630937432E-2</v>
      </c>
      <c r="AP166" s="15">
        <f t="shared" si="49"/>
        <v>38</v>
      </c>
      <c r="AQ166" s="15">
        <f t="shared" si="50"/>
        <v>656</v>
      </c>
    </row>
    <row r="167" spans="1:43" x14ac:dyDescent="0.25">
      <c r="A167" t="s">
        <v>204</v>
      </c>
      <c r="B167" t="str">
        <f t="shared" si="34"/>
        <v>Louisiana</v>
      </c>
      <c r="C167" t="str">
        <f t="shared" si="35"/>
        <v>2012</v>
      </c>
      <c r="D167" s="13">
        <v>301761.88900000002</v>
      </c>
      <c r="E167" s="13">
        <v>0</v>
      </c>
      <c r="F167" s="14">
        <f t="shared" si="36"/>
        <v>0</v>
      </c>
      <c r="G167" s="15">
        <v>298033.43150000006</v>
      </c>
      <c r="H167" s="15">
        <v>0</v>
      </c>
      <c r="I167" s="16">
        <f t="shared" si="37"/>
        <v>0</v>
      </c>
      <c r="J167" s="13">
        <v>321503.65350000001</v>
      </c>
      <c r="K167" s="13">
        <v>0</v>
      </c>
      <c r="L167" s="14">
        <f t="shared" si="38"/>
        <v>0</v>
      </c>
      <c r="M167" s="15">
        <v>300486.005</v>
      </c>
      <c r="N167" s="15">
        <v>0</v>
      </c>
      <c r="O167" s="16">
        <f t="shared" si="39"/>
        <v>0</v>
      </c>
      <c r="P167" s="13">
        <v>277523.5064999999</v>
      </c>
      <c r="Q167" s="13">
        <v>0</v>
      </c>
      <c r="R167" s="14">
        <f t="shared" si="40"/>
        <v>0</v>
      </c>
      <c r="S167" s="15">
        <v>314350.08200000005</v>
      </c>
      <c r="T167" s="15">
        <v>0</v>
      </c>
      <c r="U167" s="16">
        <f t="shared" si="41"/>
        <v>0</v>
      </c>
      <c r="V167" s="13">
        <v>259960.30100000001</v>
      </c>
      <c r="W167" s="13">
        <v>12</v>
      </c>
      <c r="X167" s="14">
        <f t="shared" si="42"/>
        <v>4.6160894389793772E-5</v>
      </c>
      <c r="Y167" s="15">
        <v>151948.78700000004</v>
      </c>
      <c r="Z167" s="15">
        <v>78</v>
      </c>
      <c r="AA167" s="16">
        <f t="shared" si="43"/>
        <v>5.1333085008437734E-4</v>
      </c>
      <c r="AB167" s="13">
        <v>85801.055500000017</v>
      </c>
      <c r="AC167" s="13">
        <v>209</v>
      </c>
      <c r="AD167" s="14">
        <f t="shared" si="44"/>
        <v>2.4358674701851421E-3</v>
      </c>
      <c r="AE167" s="15">
        <v>64827.034999999996</v>
      </c>
      <c r="AF167">
        <v>313</v>
      </c>
      <c r="AG167" s="16">
        <f t="shared" si="45"/>
        <v>4.8282325421793552E-3</v>
      </c>
      <c r="AH167" s="17">
        <v>600</v>
      </c>
      <c r="AI167" s="17">
        <v>4385910</v>
      </c>
      <c r="AJ167" s="18">
        <f t="shared" si="46"/>
        <v>1.9829671221324565E-3</v>
      </c>
      <c r="AK167" s="19">
        <f>IFERROR(VLOOKUP(A167,[1]CDC_Visits_Integrated!$A$2:$D$501,2,FALSE),"NULL")</f>
        <v>28265</v>
      </c>
      <c r="AL167" s="19">
        <f>IFERROR(VLOOKUP(A167,[1]CDC_Visits_Integrated!$A$2:$D$501,3,FALSE),"NULL")</f>
        <v>1455</v>
      </c>
      <c r="AM167" s="19">
        <f>IFERROR(VLOOKUP(A167,[1]CDC_Visits_Integrated!$A$2:$D$501,4,FALSE),"NULL")</f>
        <v>954156</v>
      </c>
      <c r="AN167" s="15">
        <f t="shared" si="47"/>
        <v>655.77731958762888</v>
      </c>
      <c r="AO167" s="16">
        <f t="shared" si="48"/>
        <v>2.9623038580693303E-2</v>
      </c>
      <c r="AP167" s="15">
        <f t="shared" si="49"/>
        <v>12</v>
      </c>
      <c r="AQ167" s="15">
        <f t="shared" si="50"/>
        <v>612</v>
      </c>
    </row>
    <row r="168" spans="1:43" x14ac:dyDescent="0.25">
      <c r="A168" t="s">
        <v>205</v>
      </c>
      <c r="B168" t="str">
        <f t="shared" si="34"/>
        <v>Louisiana</v>
      </c>
      <c r="C168" t="str">
        <f t="shared" si="35"/>
        <v>2013</v>
      </c>
      <c r="D168" s="13">
        <v>295377.44399999996</v>
      </c>
      <c r="E168" s="13">
        <v>0</v>
      </c>
      <c r="F168" s="14">
        <f t="shared" si="36"/>
        <v>0</v>
      </c>
      <c r="G168" s="15">
        <v>291512.14899999998</v>
      </c>
      <c r="H168" s="15">
        <v>0</v>
      </c>
      <c r="I168" s="16">
        <f t="shared" si="37"/>
        <v>0</v>
      </c>
      <c r="J168" s="13">
        <v>313940.57849999995</v>
      </c>
      <c r="K168" s="13">
        <v>0</v>
      </c>
      <c r="L168" s="14">
        <f t="shared" si="38"/>
        <v>0</v>
      </c>
      <c r="M168" s="15">
        <v>303884.52250000008</v>
      </c>
      <c r="N168" s="15">
        <v>0</v>
      </c>
      <c r="O168" s="16">
        <f t="shared" si="39"/>
        <v>0</v>
      </c>
      <c r="P168" s="13">
        <v>267871.59600000002</v>
      </c>
      <c r="Q168" s="13">
        <v>0</v>
      </c>
      <c r="R168" s="14">
        <f t="shared" si="40"/>
        <v>0</v>
      </c>
      <c r="S168" s="15">
        <v>303293.08050000004</v>
      </c>
      <c r="T168" s="15">
        <v>14</v>
      </c>
      <c r="U168" s="16">
        <f t="shared" si="41"/>
        <v>4.6159971658173053E-5</v>
      </c>
      <c r="V168" s="13">
        <v>262085.55050000004</v>
      </c>
      <c r="W168" s="13">
        <v>80</v>
      </c>
      <c r="X168" s="14">
        <f t="shared" si="42"/>
        <v>3.0524384059853004E-4</v>
      </c>
      <c r="Y168" s="15">
        <v>154818.78749999998</v>
      </c>
      <c r="Z168" s="15">
        <v>107</v>
      </c>
      <c r="AA168" s="16">
        <f t="shared" si="43"/>
        <v>6.9113059033613748E-4</v>
      </c>
      <c r="AB168" s="13">
        <v>86167.851499999975</v>
      </c>
      <c r="AC168" s="13">
        <v>185</v>
      </c>
      <c r="AD168" s="14">
        <f t="shared" si="44"/>
        <v>2.14697241232712E-3</v>
      </c>
      <c r="AE168" s="15">
        <v>65107.31</v>
      </c>
      <c r="AF168">
        <v>344</v>
      </c>
      <c r="AG168" s="16">
        <f t="shared" si="45"/>
        <v>5.283584900067289E-3</v>
      </c>
      <c r="AH168" s="17">
        <v>636</v>
      </c>
      <c r="AI168" s="17">
        <v>4326373</v>
      </c>
      <c r="AJ168" s="18">
        <f t="shared" si="46"/>
        <v>2.0777934424309709E-3</v>
      </c>
      <c r="AK168" s="19">
        <f>IFERROR(VLOOKUP(A168,[1]CDC_Visits_Integrated!$A$2:$D$501,2,FALSE),"NULL")</f>
        <v>45449</v>
      </c>
      <c r="AL168" s="19">
        <f>IFERROR(VLOOKUP(A168,[1]CDC_Visits_Integrated!$A$2:$D$501,3,FALSE),"NULL")</f>
        <v>2681</v>
      </c>
      <c r="AM168" s="19">
        <f>IFERROR(VLOOKUP(A168,[1]CDC_Visits_Integrated!$A$2:$D$501,4,FALSE),"NULL")</f>
        <v>1586719</v>
      </c>
      <c r="AN168" s="15">
        <f t="shared" si="47"/>
        <v>591.83849309958975</v>
      </c>
      <c r="AO168" s="16">
        <f t="shared" si="48"/>
        <v>2.8643382980855465E-2</v>
      </c>
      <c r="AP168" s="15">
        <f t="shared" si="49"/>
        <v>94</v>
      </c>
      <c r="AQ168" s="15">
        <f t="shared" si="50"/>
        <v>730</v>
      </c>
    </row>
    <row r="169" spans="1:43" x14ac:dyDescent="0.25">
      <c r="A169" t="s">
        <v>206</v>
      </c>
      <c r="B169" t="str">
        <f t="shared" si="34"/>
        <v>Louisiana</v>
      </c>
      <c r="C169" t="str">
        <f t="shared" si="35"/>
        <v>2014</v>
      </c>
      <c r="D169" s="13">
        <v>299934.027</v>
      </c>
      <c r="E169" s="13">
        <v>0</v>
      </c>
      <c r="F169" s="14">
        <f t="shared" si="36"/>
        <v>0</v>
      </c>
      <c r="G169" s="15">
        <v>299340.15749999991</v>
      </c>
      <c r="H169" s="15">
        <v>0</v>
      </c>
      <c r="I169" s="16">
        <f t="shared" si="37"/>
        <v>0</v>
      </c>
      <c r="J169" s="13">
        <v>319341.83399999997</v>
      </c>
      <c r="K169" s="13">
        <v>0</v>
      </c>
      <c r="L169" s="14">
        <f t="shared" si="38"/>
        <v>0</v>
      </c>
      <c r="M169" s="15">
        <v>313810.57449999999</v>
      </c>
      <c r="N169" s="15">
        <v>0</v>
      </c>
      <c r="O169" s="16">
        <f t="shared" si="39"/>
        <v>0</v>
      </c>
      <c r="P169" s="13">
        <v>274746.70650000009</v>
      </c>
      <c r="Q169" s="13">
        <v>0</v>
      </c>
      <c r="R169" s="14">
        <f t="shared" si="40"/>
        <v>0</v>
      </c>
      <c r="S169" s="15">
        <v>307342.48399999994</v>
      </c>
      <c r="T169" s="15">
        <v>37</v>
      </c>
      <c r="U169" s="16">
        <f t="shared" si="41"/>
        <v>1.2038687108418115E-4</v>
      </c>
      <c r="V169" s="13">
        <v>276410.30299999996</v>
      </c>
      <c r="W169" s="13">
        <v>60</v>
      </c>
      <c r="X169" s="14">
        <f t="shared" si="42"/>
        <v>2.1706860905253597E-4</v>
      </c>
      <c r="Y169" s="15">
        <v>166331.95949999994</v>
      </c>
      <c r="Z169" s="15">
        <v>114</v>
      </c>
      <c r="AA169" s="16">
        <f t="shared" si="43"/>
        <v>6.8537640236240979E-4</v>
      </c>
      <c r="AB169" s="13">
        <v>89707.823999999964</v>
      </c>
      <c r="AC169" s="13">
        <v>162</v>
      </c>
      <c r="AD169" s="14">
        <f t="shared" si="44"/>
        <v>1.8058625521894284E-3</v>
      </c>
      <c r="AE169" s="15">
        <v>68595.265000000029</v>
      </c>
      <c r="AF169">
        <v>292</v>
      </c>
      <c r="AG169" s="16">
        <f t="shared" si="45"/>
        <v>4.2568535889466992E-3</v>
      </c>
      <c r="AH169" s="17">
        <v>568</v>
      </c>
      <c r="AI169" s="17">
        <v>4461998</v>
      </c>
      <c r="AJ169" s="18">
        <f t="shared" si="46"/>
        <v>1.7496570460413493E-3</v>
      </c>
      <c r="AK169" s="19">
        <f>IFERROR(VLOOKUP(A169,[1]CDC_Visits_Integrated!$A$2:$D$501,2,FALSE),"NULL")</f>
        <v>59880</v>
      </c>
      <c r="AL169" s="19">
        <f>IFERROR(VLOOKUP(A169,[1]CDC_Visits_Integrated!$A$2:$D$501,3,FALSE),"NULL")</f>
        <v>3376</v>
      </c>
      <c r="AM169" s="19">
        <f>IFERROR(VLOOKUP(A169,[1]CDC_Visits_Integrated!$A$2:$D$501,4,FALSE),"NULL")</f>
        <v>2021780</v>
      </c>
      <c r="AN169" s="15">
        <f t="shared" si="47"/>
        <v>598.86848341232223</v>
      </c>
      <c r="AO169" s="16">
        <f t="shared" si="48"/>
        <v>2.96174657974656E-2</v>
      </c>
      <c r="AP169" s="15">
        <f t="shared" si="49"/>
        <v>97</v>
      </c>
      <c r="AQ169" s="15">
        <f t="shared" si="50"/>
        <v>665</v>
      </c>
    </row>
    <row r="170" spans="1:43" x14ac:dyDescent="0.25">
      <c r="A170" t="s">
        <v>207</v>
      </c>
      <c r="B170" t="str">
        <f t="shared" si="34"/>
        <v>Louisiana</v>
      </c>
      <c r="C170" t="str">
        <f t="shared" si="35"/>
        <v>2015</v>
      </c>
      <c r="D170" s="13">
        <v>294835.37799999985</v>
      </c>
      <c r="E170" s="13">
        <v>0</v>
      </c>
      <c r="F170" s="14">
        <f t="shared" si="36"/>
        <v>0</v>
      </c>
      <c r="G170" s="15">
        <v>293111.48749999999</v>
      </c>
      <c r="H170" s="15">
        <v>0</v>
      </c>
      <c r="I170" s="16">
        <f t="shared" si="37"/>
        <v>0</v>
      </c>
      <c r="J170" s="13">
        <v>311263.25650000002</v>
      </c>
      <c r="K170" s="13">
        <v>0</v>
      </c>
      <c r="L170" s="14">
        <f t="shared" si="38"/>
        <v>0</v>
      </c>
      <c r="M170" s="15">
        <v>311416.78949999996</v>
      </c>
      <c r="N170" s="15">
        <v>0</v>
      </c>
      <c r="O170" s="16">
        <f t="shared" si="39"/>
        <v>0</v>
      </c>
      <c r="P170" s="13">
        <v>267222.50750000001</v>
      </c>
      <c r="Q170" s="13">
        <v>0</v>
      </c>
      <c r="R170" s="14">
        <f t="shared" si="40"/>
        <v>0</v>
      </c>
      <c r="S170" s="15">
        <v>294991.4659999999</v>
      </c>
      <c r="T170" s="15">
        <v>0</v>
      </c>
      <c r="U170" s="16">
        <f t="shared" si="41"/>
        <v>0</v>
      </c>
      <c r="V170" s="13">
        <v>275926.60700000002</v>
      </c>
      <c r="W170" s="13">
        <v>26</v>
      </c>
      <c r="X170" s="14">
        <f t="shared" si="42"/>
        <v>9.4227955334514002E-5</v>
      </c>
      <c r="Y170" s="15">
        <v>168629.61299999998</v>
      </c>
      <c r="Z170" s="15">
        <v>74</v>
      </c>
      <c r="AA170" s="16">
        <f t="shared" si="43"/>
        <v>4.3883158292013636E-4</v>
      </c>
      <c r="AB170" s="13">
        <v>88895.978499999997</v>
      </c>
      <c r="AC170" s="13">
        <v>178</v>
      </c>
      <c r="AD170" s="14">
        <f t="shared" si="44"/>
        <v>2.0023402970922922E-3</v>
      </c>
      <c r="AE170" s="15">
        <v>68925.246999999988</v>
      </c>
      <c r="AF170">
        <v>291</v>
      </c>
      <c r="AG170" s="16">
        <f t="shared" si="45"/>
        <v>4.221965283635473E-3</v>
      </c>
      <c r="AH170" s="17">
        <v>543</v>
      </c>
      <c r="AI170" s="17">
        <v>4389027</v>
      </c>
      <c r="AJ170" s="18">
        <f t="shared" si="46"/>
        <v>1.663343866705982E-3</v>
      </c>
      <c r="AK170" s="19">
        <f>IFERROR(VLOOKUP(A170,[1]CDC_Visits_Integrated!$A$2:$D$501,2,FALSE),"NULL")</f>
        <v>51179</v>
      </c>
      <c r="AL170" s="19">
        <f>IFERROR(VLOOKUP(A170,[1]CDC_Visits_Integrated!$A$2:$D$501,3,FALSE),"NULL")</f>
        <v>3796</v>
      </c>
      <c r="AM170" s="19">
        <f>IFERROR(VLOOKUP(A170,[1]CDC_Visits_Integrated!$A$2:$D$501,4,FALSE),"NULL")</f>
        <v>2262652</v>
      </c>
      <c r="AN170" s="15">
        <f t="shared" si="47"/>
        <v>596.06217070600633</v>
      </c>
      <c r="AO170" s="16">
        <f t="shared" si="48"/>
        <v>2.2619032887072336E-2</v>
      </c>
      <c r="AP170" s="15">
        <f t="shared" si="49"/>
        <v>26</v>
      </c>
      <c r="AQ170" s="15">
        <f t="shared" si="50"/>
        <v>569</v>
      </c>
    </row>
    <row r="171" spans="1:43" x14ac:dyDescent="0.25">
      <c r="A171" t="s">
        <v>208</v>
      </c>
      <c r="B171" t="str">
        <f t="shared" si="34"/>
        <v>Louisiana</v>
      </c>
      <c r="C171" t="str">
        <f t="shared" si="35"/>
        <v>2016</v>
      </c>
      <c r="D171" s="13">
        <v>291428.78000000003</v>
      </c>
      <c r="E171" s="13">
        <v>0</v>
      </c>
      <c r="F171" s="14">
        <f t="shared" si="36"/>
        <v>0</v>
      </c>
      <c r="G171" s="15">
        <v>294498.61349999998</v>
      </c>
      <c r="H171" s="15">
        <v>0</v>
      </c>
      <c r="I171" s="16">
        <f t="shared" si="37"/>
        <v>0</v>
      </c>
      <c r="J171" s="13">
        <v>307369.85349999997</v>
      </c>
      <c r="K171" s="13">
        <v>0</v>
      </c>
      <c r="L171" s="14">
        <f t="shared" si="38"/>
        <v>0</v>
      </c>
      <c r="M171" s="15">
        <v>312045.08599999995</v>
      </c>
      <c r="N171" s="15">
        <v>0</v>
      </c>
      <c r="O171" s="16">
        <f t="shared" si="39"/>
        <v>0</v>
      </c>
      <c r="P171" s="13">
        <v>270453.96750000003</v>
      </c>
      <c r="Q171" s="13">
        <v>0</v>
      </c>
      <c r="R171" s="14">
        <f t="shared" si="40"/>
        <v>0</v>
      </c>
      <c r="S171" s="15">
        <v>293347.93499999994</v>
      </c>
      <c r="T171" s="15">
        <v>0</v>
      </c>
      <c r="U171" s="16">
        <f t="shared" si="41"/>
        <v>0</v>
      </c>
      <c r="V171" s="13">
        <v>290389.46699999995</v>
      </c>
      <c r="W171" s="13">
        <v>31</v>
      </c>
      <c r="X171" s="14">
        <f t="shared" si="42"/>
        <v>1.0675318330330489E-4</v>
      </c>
      <c r="Y171" s="15">
        <v>191573.98050000001</v>
      </c>
      <c r="Z171" s="15">
        <v>81</v>
      </c>
      <c r="AA171" s="16">
        <f t="shared" si="43"/>
        <v>4.2281315963991258E-4</v>
      </c>
      <c r="AB171" s="13">
        <v>96806.946499999991</v>
      </c>
      <c r="AC171" s="13">
        <v>175</v>
      </c>
      <c r="AD171" s="14">
        <f t="shared" si="44"/>
        <v>1.8077215151084227E-3</v>
      </c>
      <c r="AE171" s="15">
        <v>75358.881000000023</v>
      </c>
      <c r="AF171">
        <v>253</v>
      </c>
      <c r="AG171" s="16">
        <f t="shared" si="45"/>
        <v>3.3572685348127705E-3</v>
      </c>
      <c r="AH171" s="17">
        <v>509</v>
      </c>
      <c r="AI171" s="17">
        <v>4481311</v>
      </c>
      <c r="AJ171" s="18">
        <f t="shared" si="46"/>
        <v>1.3993519235596008E-3</v>
      </c>
      <c r="AK171" s="19">
        <f>IFERROR(VLOOKUP(A171,[1]CDC_Visits_Integrated!$A$2:$D$501,2,FALSE),"NULL")</f>
        <v>48143</v>
      </c>
      <c r="AL171" s="19">
        <f>IFERROR(VLOOKUP(A171,[1]CDC_Visits_Integrated!$A$2:$D$501,3,FALSE),"NULL")</f>
        <v>4044</v>
      </c>
      <c r="AM171" s="19">
        <f>IFERROR(VLOOKUP(A171,[1]CDC_Visits_Integrated!$A$2:$D$501,4,FALSE),"NULL")</f>
        <v>2402652</v>
      </c>
      <c r="AN171" s="15">
        <f t="shared" si="47"/>
        <v>594.12759643916911</v>
      </c>
      <c r="AO171" s="16">
        <f t="shared" si="48"/>
        <v>2.003744195996757E-2</v>
      </c>
      <c r="AP171" s="15">
        <f t="shared" si="49"/>
        <v>31</v>
      </c>
      <c r="AQ171" s="15">
        <f t="shared" si="50"/>
        <v>540</v>
      </c>
    </row>
    <row r="172" spans="1:43" x14ac:dyDescent="0.25">
      <c r="A172" t="s">
        <v>209</v>
      </c>
      <c r="B172" t="str">
        <f t="shared" si="34"/>
        <v>Louisiana</v>
      </c>
      <c r="C172" t="str">
        <f t="shared" si="35"/>
        <v>2017</v>
      </c>
      <c r="D172" s="13">
        <v>289816</v>
      </c>
      <c r="E172" s="13">
        <v>0</v>
      </c>
      <c r="F172" s="14">
        <f t="shared" si="36"/>
        <v>0</v>
      </c>
      <c r="G172" s="15">
        <v>286314</v>
      </c>
      <c r="H172" s="15">
        <v>0</v>
      </c>
      <c r="I172" s="16">
        <f t="shared" si="37"/>
        <v>0</v>
      </c>
      <c r="J172" s="13">
        <v>303111</v>
      </c>
      <c r="K172" s="13">
        <v>0</v>
      </c>
      <c r="L172" s="14">
        <f t="shared" si="38"/>
        <v>0</v>
      </c>
      <c r="M172" s="15">
        <v>313758.5</v>
      </c>
      <c r="N172" s="15">
        <v>0</v>
      </c>
      <c r="O172" s="16">
        <f t="shared" si="39"/>
        <v>0</v>
      </c>
      <c r="P172" s="13">
        <v>265301</v>
      </c>
      <c r="Q172" s="13">
        <v>0</v>
      </c>
      <c r="R172" s="14">
        <f t="shared" si="40"/>
        <v>0</v>
      </c>
      <c r="S172" s="15">
        <v>277616</v>
      </c>
      <c r="T172" s="15">
        <v>0</v>
      </c>
      <c r="U172" s="16">
        <f t="shared" si="41"/>
        <v>0</v>
      </c>
      <c r="V172" s="13">
        <v>274036</v>
      </c>
      <c r="W172" s="13">
        <v>58</v>
      </c>
      <c r="X172" s="14">
        <f t="shared" si="42"/>
        <v>2.1165102395305727E-4</v>
      </c>
      <c r="Y172" s="15">
        <v>178449</v>
      </c>
      <c r="Z172" s="15">
        <v>121</v>
      </c>
      <c r="AA172" s="16">
        <f t="shared" si="43"/>
        <v>6.7806488128260736E-4</v>
      </c>
      <c r="AB172" s="13">
        <v>88320</v>
      </c>
      <c r="AC172" s="13">
        <v>183</v>
      </c>
      <c r="AD172" s="14">
        <f t="shared" si="44"/>
        <v>2.0720108695652176E-3</v>
      </c>
      <c r="AE172" s="15">
        <v>69369</v>
      </c>
      <c r="AF172">
        <v>266</v>
      </c>
      <c r="AG172" s="16">
        <f t="shared" si="45"/>
        <v>3.8345658723637358E-3</v>
      </c>
      <c r="AH172" s="17">
        <v>570</v>
      </c>
      <c r="AI172" s="17">
        <v>4332996</v>
      </c>
      <c r="AJ172" s="18">
        <f t="shared" si="46"/>
        <v>1.6957321100262391E-3</v>
      </c>
      <c r="AK172" s="19">
        <f>IFERROR(VLOOKUP(A172,[1]CDC_Visits_Integrated!$A$2:$D$501,2,FALSE),"NULL")</f>
        <v>88610</v>
      </c>
      <c r="AL172" s="19">
        <f>IFERROR(VLOOKUP(A172,[1]CDC_Visits_Integrated!$A$2:$D$501,3,FALSE),"NULL")</f>
        <v>4910</v>
      </c>
      <c r="AM172" s="19">
        <f>IFERROR(VLOOKUP(A172,[1]CDC_Visits_Integrated!$A$2:$D$501,4,FALSE),"NULL")</f>
        <v>2740078</v>
      </c>
      <c r="AN172" s="15">
        <f t="shared" si="47"/>
        <v>558.06069246435845</v>
      </c>
      <c r="AO172" s="16">
        <f t="shared" si="48"/>
        <v>3.2338495473486523E-2</v>
      </c>
      <c r="AP172" s="15">
        <f t="shared" si="49"/>
        <v>58</v>
      </c>
      <c r="AQ172" s="15">
        <f t="shared" si="50"/>
        <v>628</v>
      </c>
    </row>
    <row r="173" spans="1:43" x14ac:dyDescent="0.25">
      <c r="A173" t="s">
        <v>210</v>
      </c>
      <c r="B173" t="str">
        <f t="shared" si="34"/>
        <v>Maine</v>
      </c>
      <c r="C173" t="str">
        <f t="shared" si="35"/>
        <v>2009</v>
      </c>
      <c r="D173" s="13">
        <v>70908.907999999996</v>
      </c>
      <c r="E173" s="13">
        <v>0</v>
      </c>
      <c r="F173" s="14">
        <f t="shared" si="36"/>
        <v>0</v>
      </c>
      <c r="G173" s="15">
        <v>77085.088499999998</v>
      </c>
      <c r="H173" s="15">
        <v>0</v>
      </c>
      <c r="I173" s="16">
        <f t="shared" si="37"/>
        <v>0</v>
      </c>
      <c r="J173" s="13">
        <v>86739.9375</v>
      </c>
      <c r="K173" s="13">
        <v>0</v>
      </c>
      <c r="L173" s="14">
        <f t="shared" si="38"/>
        <v>0</v>
      </c>
      <c r="M173" s="15">
        <v>73693.738500000007</v>
      </c>
      <c r="N173" s="15">
        <v>0</v>
      </c>
      <c r="O173" s="16">
        <f t="shared" si="39"/>
        <v>0</v>
      </c>
      <c r="P173" s="13">
        <v>92454.463999999993</v>
      </c>
      <c r="Q173" s="13">
        <v>0</v>
      </c>
      <c r="R173" s="14">
        <f t="shared" si="40"/>
        <v>0</v>
      </c>
      <c r="S173" s="15">
        <v>108326.851</v>
      </c>
      <c r="T173" s="15">
        <v>0</v>
      </c>
      <c r="U173" s="16">
        <f t="shared" si="41"/>
        <v>0</v>
      </c>
      <c r="V173" s="13">
        <v>85910.780499999993</v>
      </c>
      <c r="W173" s="13">
        <v>0</v>
      </c>
      <c r="X173" s="14">
        <f t="shared" si="42"/>
        <v>0</v>
      </c>
      <c r="Y173" s="15">
        <v>50969.81</v>
      </c>
      <c r="Z173" s="15">
        <v>0</v>
      </c>
      <c r="AA173" s="16">
        <f t="shared" si="43"/>
        <v>0</v>
      </c>
      <c r="AB173" s="13">
        <v>34453.965499999998</v>
      </c>
      <c r="AC173" s="13">
        <v>11</v>
      </c>
      <c r="AD173" s="14">
        <f t="shared" si="44"/>
        <v>3.1926658776041327E-4</v>
      </c>
      <c r="AE173" s="15">
        <v>26937.315999999992</v>
      </c>
      <c r="AF173">
        <v>70</v>
      </c>
      <c r="AG173" s="16">
        <f t="shared" si="45"/>
        <v>2.5986256388721143E-3</v>
      </c>
      <c r="AH173" s="17">
        <v>81</v>
      </c>
      <c r="AI173" s="17">
        <v>1316380</v>
      </c>
      <c r="AJ173" s="18">
        <f t="shared" si="46"/>
        <v>7.2089011346067257E-4</v>
      </c>
      <c r="AK173" s="19" t="str">
        <f>IFERROR(VLOOKUP(A173,[1]CDC_Visits_Integrated!$A$2:$D$501,2,FALSE),"NULL")</f>
        <v>NULL</v>
      </c>
      <c r="AL173" s="19" t="str">
        <f>IFERROR(VLOOKUP(A173,[1]CDC_Visits_Integrated!$A$2:$D$501,3,FALSE),"NULL")</f>
        <v>NULL</v>
      </c>
      <c r="AM173" s="19" t="str">
        <f>IFERROR(VLOOKUP(A173,[1]CDC_Visits_Integrated!$A$2:$D$501,4,FALSE),"NULL")</f>
        <v>NULL</v>
      </c>
      <c r="AN173" s="15" t="str">
        <f t="shared" si="47"/>
        <v>NULL</v>
      </c>
      <c r="AO173" s="16" t="str">
        <f t="shared" si="48"/>
        <v>NULL</v>
      </c>
      <c r="AP173" s="15">
        <f t="shared" si="49"/>
        <v>0</v>
      </c>
      <c r="AQ173" s="15">
        <f t="shared" si="50"/>
        <v>81</v>
      </c>
    </row>
    <row r="174" spans="1:43" x14ac:dyDescent="0.25">
      <c r="A174" t="s">
        <v>211</v>
      </c>
      <c r="B174" t="str">
        <f t="shared" si="34"/>
        <v>Maine</v>
      </c>
      <c r="C174" t="str">
        <f t="shared" si="35"/>
        <v>2010</v>
      </c>
      <c r="D174" s="13">
        <v>69854.609000000011</v>
      </c>
      <c r="E174" s="13">
        <v>0</v>
      </c>
      <c r="F174" s="14">
        <f t="shared" si="36"/>
        <v>0</v>
      </c>
      <c r="G174" s="15">
        <v>78195.512499999997</v>
      </c>
      <c r="H174" s="15">
        <v>0</v>
      </c>
      <c r="I174" s="16">
        <f t="shared" si="37"/>
        <v>0</v>
      </c>
      <c r="J174" s="13">
        <v>85867.980500000005</v>
      </c>
      <c r="K174" s="13">
        <v>0</v>
      </c>
      <c r="L174" s="14">
        <f t="shared" si="38"/>
        <v>0</v>
      </c>
      <c r="M174" s="15">
        <v>72116.281999999992</v>
      </c>
      <c r="N174" s="15">
        <v>0</v>
      </c>
      <c r="O174" s="16">
        <f t="shared" si="39"/>
        <v>0</v>
      </c>
      <c r="P174" s="13">
        <v>91313.097000000009</v>
      </c>
      <c r="Q174" s="13">
        <v>0</v>
      </c>
      <c r="R174" s="14">
        <f t="shared" si="40"/>
        <v>0</v>
      </c>
      <c r="S174" s="15">
        <v>109493.70349999999</v>
      </c>
      <c r="T174" s="15">
        <v>0</v>
      </c>
      <c r="U174" s="16">
        <f t="shared" si="41"/>
        <v>0</v>
      </c>
      <c r="V174" s="13">
        <v>90395.833999999988</v>
      </c>
      <c r="W174" s="13">
        <v>0</v>
      </c>
      <c r="X174" s="14">
        <f t="shared" si="42"/>
        <v>0</v>
      </c>
      <c r="Y174" s="15">
        <v>53140.796500000004</v>
      </c>
      <c r="Z174" s="15">
        <v>0</v>
      </c>
      <c r="AA174" s="16">
        <f t="shared" si="43"/>
        <v>0</v>
      </c>
      <c r="AB174" s="13">
        <v>34906.171999999999</v>
      </c>
      <c r="AC174" s="13">
        <v>0</v>
      </c>
      <c r="AD174" s="14">
        <f t="shared" si="44"/>
        <v>0</v>
      </c>
      <c r="AE174" s="15">
        <v>27321.834999999999</v>
      </c>
      <c r="AF174">
        <v>100</v>
      </c>
      <c r="AG174" s="16">
        <f t="shared" si="45"/>
        <v>3.6600762723294393E-3</v>
      </c>
      <c r="AH174" s="17">
        <v>100</v>
      </c>
      <c r="AI174" s="17">
        <v>1327665</v>
      </c>
      <c r="AJ174" s="18">
        <f t="shared" si="46"/>
        <v>8.6678544776621518E-4</v>
      </c>
      <c r="AK174" s="19">
        <f>IFERROR(VLOOKUP(A174,[1]CDC_Visits_Integrated!$A$2:$D$501,2,FALSE),"NULL")</f>
        <v>307</v>
      </c>
      <c r="AL174" s="19">
        <f>IFERROR(VLOOKUP(A174,[1]CDC_Visits_Integrated!$A$2:$D$501,3,FALSE),"NULL")</f>
        <v>393</v>
      </c>
      <c r="AM174" s="19">
        <f>IFERROR(VLOOKUP(A174,[1]CDC_Visits_Integrated!$A$2:$D$501,4,FALSE),"NULL")</f>
        <v>73503</v>
      </c>
      <c r="AN174" s="15">
        <f t="shared" si="47"/>
        <v>187.03053435114504</v>
      </c>
      <c r="AO174" s="16">
        <f t="shared" si="48"/>
        <v>4.1767002707372488E-3</v>
      </c>
      <c r="AP174" s="15">
        <f t="shared" si="49"/>
        <v>0</v>
      </c>
      <c r="AQ174" s="15">
        <f t="shared" si="50"/>
        <v>100</v>
      </c>
    </row>
    <row r="175" spans="1:43" x14ac:dyDescent="0.25">
      <c r="A175" t="s">
        <v>212</v>
      </c>
      <c r="B175" t="str">
        <f t="shared" si="34"/>
        <v>Maine</v>
      </c>
      <c r="C175" t="str">
        <f t="shared" si="35"/>
        <v>2011</v>
      </c>
      <c r="D175" s="13">
        <v>70427.854999999996</v>
      </c>
      <c r="E175" s="13">
        <v>0</v>
      </c>
      <c r="F175" s="14">
        <f t="shared" si="36"/>
        <v>0</v>
      </c>
      <c r="G175" s="15">
        <v>78376.427499999991</v>
      </c>
      <c r="H175" s="15">
        <v>0</v>
      </c>
      <c r="I175" s="16">
        <f t="shared" si="37"/>
        <v>0</v>
      </c>
      <c r="J175" s="13">
        <v>85122.083500000008</v>
      </c>
      <c r="K175" s="13">
        <v>0</v>
      </c>
      <c r="L175" s="14">
        <f t="shared" si="38"/>
        <v>0</v>
      </c>
      <c r="M175" s="15">
        <v>73263.197499999995</v>
      </c>
      <c r="N175" s="15">
        <v>0</v>
      </c>
      <c r="O175" s="16">
        <f t="shared" si="39"/>
        <v>0</v>
      </c>
      <c r="P175" s="13">
        <v>88651.579500000022</v>
      </c>
      <c r="Q175" s="13">
        <v>0</v>
      </c>
      <c r="R175" s="14">
        <f t="shared" si="40"/>
        <v>0</v>
      </c>
      <c r="S175" s="15">
        <v>108974.88149999999</v>
      </c>
      <c r="T175" s="15">
        <v>0</v>
      </c>
      <c r="U175" s="16">
        <f t="shared" si="41"/>
        <v>0</v>
      </c>
      <c r="V175" s="13">
        <v>92356.975000000006</v>
      </c>
      <c r="W175" s="13">
        <v>0</v>
      </c>
      <c r="X175" s="14">
        <f t="shared" si="42"/>
        <v>0</v>
      </c>
      <c r="Y175" s="15">
        <v>54627.856999999989</v>
      </c>
      <c r="Z175" s="15">
        <v>0</v>
      </c>
      <c r="AA175" s="16">
        <f t="shared" si="43"/>
        <v>0</v>
      </c>
      <c r="AB175" s="13">
        <v>34476.806499999999</v>
      </c>
      <c r="AC175" s="13">
        <v>31</v>
      </c>
      <c r="AD175" s="14">
        <f t="shared" si="44"/>
        <v>8.9915520452858656E-4</v>
      </c>
      <c r="AE175" s="15">
        <v>26903.403000000006</v>
      </c>
      <c r="AF175">
        <v>117</v>
      </c>
      <c r="AG175" s="16">
        <f t="shared" si="45"/>
        <v>4.3488922200659889E-3</v>
      </c>
      <c r="AH175" s="17">
        <v>148</v>
      </c>
      <c r="AI175" s="17">
        <v>1328640</v>
      </c>
      <c r="AJ175" s="18">
        <f t="shared" si="46"/>
        <v>1.2757733532262603E-3</v>
      </c>
      <c r="AK175" s="19">
        <f>IFERROR(VLOOKUP(A175,[1]CDC_Visits_Integrated!$A$2:$D$501,2,FALSE),"NULL")</f>
        <v>1915</v>
      </c>
      <c r="AL175" s="19">
        <f>IFERROR(VLOOKUP(A175,[1]CDC_Visits_Integrated!$A$2:$D$501,3,FALSE),"NULL")</f>
        <v>1332</v>
      </c>
      <c r="AM175" s="19">
        <f>IFERROR(VLOOKUP(A175,[1]CDC_Visits_Integrated!$A$2:$D$501,4,FALSE),"NULL")</f>
        <v>262444</v>
      </c>
      <c r="AN175" s="15">
        <f t="shared" si="47"/>
        <v>197.03003003003002</v>
      </c>
      <c r="AO175" s="16">
        <f t="shared" si="48"/>
        <v>7.2967947447836494E-3</v>
      </c>
      <c r="AP175" s="15">
        <f t="shared" si="49"/>
        <v>0</v>
      </c>
      <c r="AQ175" s="15">
        <f t="shared" si="50"/>
        <v>148</v>
      </c>
    </row>
    <row r="176" spans="1:43" x14ac:dyDescent="0.25">
      <c r="A176" t="s">
        <v>213</v>
      </c>
      <c r="B176" t="str">
        <f t="shared" si="34"/>
        <v>Maine</v>
      </c>
      <c r="C176" t="str">
        <f t="shared" si="35"/>
        <v>2012</v>
      </c>
      <c r="D176" s="13">
        <v>67997.368999999992</v>
      </c>
      <c r="E176" s="13">
        <v>0</v>
      </c>
      <c r="F176" s="14">
        <f t="shared" si="36"/>
        <v>0</v>
      </c>
      <c r="G176" s="15">
        <v>75876.309000000008</v>
      </c>
      <c r="H176" s="15">
        <v>0</v>
      </c>
      <c r="I176" s="16">
        <f t="shared" si="37"/>
        <v>0</v>
      </c>
      <c r="J176" s="13">
        <v>83302.785999999993</v>
      </c>
      <c r="K176" s="13">
        <v>0</v>
      </c>
      <c r="L176" s="14">
        <f t="shared" si="38"/>
        <v>0</v>
      </c>
      <c r="M176" s="15">
        <v>71820.23550000001</v>
      </c>
      <c r="N176" s="15">
        <v>0</v>
      </c>
      <c r="O176" s="16">
        <f t="shared" si="39"/>
        <v>0</v>
      </c>
      <c r="P176" s="13">
        <v>84624.417499999981</v>
      </c>
      <c r="Q176" s="13">
        <v>0</v>
      </c>
      <c r="R176" s="14">
        <f t="shared" si="40"/>
        <v>0</v>
      </c>
      <c r="S176" s="15">
        <v>106978.57250000001</v>
      </c>
      <c r="T176" s="15">
        <v>0</v>
      </c>
      <c r="U176" s="16">
        <f t="shared" si="41"/>
        <v>0</v>
      </c>
      <c r="V176" s="13">
        <v>94589.323000000004</v>
      </c>
      <c r="W176" s="13">
        <v>0</v>
      </c>
      <c r="X176" s="14">
        <f t="shared" si="42"/>
        <v>0</v>
      </c>
      <c r="Y176" s="15">
        <v>56131.885500000004</v>
      </c>
      <c r="Z176" s="15">
        <v>0</v>
      </c>
      <c r="AA176" s="16">
        <f t="shared" si="43"/>
        <v>0</v>
      </c>
      <c r="AB176" s="13">
        <v>34594.15</v>
      </c>
      <c r="AC176" s="13">
        <v>13</v>
      </c>
      <c r="AD176" s="14">
        <f t="shared" si="44"/>
        <v>3.7578607943828654E-4</v>
      </c>
      <c r="AE176" s="15">
        <v>28274.793000000005</v>
      </c>
      <c r="AF176">
        <v>38</v>
      </c>
      <c r="AG176" s="16">
        <f t="shared" si="45"/>
        <v>1.3439532519300846E-3</v>
      </c>
      <c r="AH176" s="17">
        <v>51</v>
      </c>
      <c r="AI176" s="17">
        <v>1311652</v>
      </c>
      <c r="AJ176" s="18">
        <f t="shared" si="46"/>
        <v>4.2856844479868475E-4</v>
      </c>
      <c r="AK176" s="19">
        <f>IFERROR(VLOOKUP(A176,[1]CDC_Visits_Integrated!$A$2:$D$501,2,FALSE),"NULL")</f>
        <v>1668</v>
      </c>
      <c r="AL176" s="19">
        <f>IFERROR(VLOOKUP(A176,[1]CDC_Visits_Integrated!$A$2:$D$501,3,FALSE),"NULL")</f>
        <v>1465</v>
      </c>
      <c r="AM176" s="19">
        <f>IFERROR(VLOOKUP(A176,[1]CDC_Visits_Integrated!$A$2:$D$501,4,FALSE),"NULL")</f>
        <v>280443</v>
      </c>
      <c r="AN176" s="15">
        <f t="shared" si="47"/>
        <v>191.42866894197951</v>
      </c>
      <c r="AO176" s="16">
        <f t="shared" si="48"/>
        <v>5.947732694344305E-3</v>
      </c>
      <c r="AP176" s="15">
        <f t="shared" si="49"/>
        <v>0</v>
      </c>
      <c r="AQ176" s="15">
        <f t="shared" si="50"/>
        <v>51</v>
      </c>
    </row>
    <row r="177" spans="1:43" x14ac:dyDescent="0.25">
      <c r="A177" t="s">
        <v>214</v>
      </c>
      <c r="B177" t="str">
        <f t="shared" si="34"/>
        <v>Maine</v>
      </c>
      <c r="C177" t="str">
        <f t="shared" si="35"/>
        <v>2013</v>
      </c>
      <c r="D177" s="13">
        <v>67206.489000000001</v>
      </c>
      <c r="E177" s="13">
        <v>0</v>
      </c>
      <c r="F177" s="14">
        <f t="shared" si="36"/>
        <v>0</v>
      </c>
      <c r="G177" s="15">
        <v>75693.917000000001</v>
      </c>
      <c r="H177" s="15">
        <v>0</v>
      </c>
      <c r="I177" s="16">
        <f t="shared" si="37"/>
        <v>0</v>
      </c>
      <c r="J177" s="13">
        <v>83139.999500000005</v>
      </c>
      <c r="K177" s="13">
        <v>0</v>
      </c>
      <c r="L177" s="14">
        <f t="shared" si="38"/>
        <v>0</v>
      </c>
      <c r="M177" s="15">
        <v>73282.861000000004</v>
      </c>
      <c r="N177" s="15">
        <v>0</v>
      </c>
      <c r="O177" s="16">
        <f t="shared" si="39"/>
        <v>0</v>
      </c>
      <c r="P177" s="13">
        <v>83257.988000000012</v>
      </c>
      <c r="Q177" s="13">
        <v>0</v>
      </c>
      <c r="R177" s="14">
        <f t="shared" si="40"/>
        <v>0</v>
      </c>
      <c r="S177" s="15">
        <v>107055.94900000001</v>
      </c>
      <c r="T177" s="15">
        <v>0</v>
      </c>
      <c r="U177" s="16">
        <f t="shared" si="41"/>
        <v>0</v>
      </c>
      <c r="V177" s="13">
        <v>98546.107000000018</v>
      </c>
      <c r="W177" s="13">
        <v>0</v>
      </c>
      <c r="X177" s="14">
        <f t="shared" si="42"/>
        <v>0</v>
      </c>
      <c r="Y177" s="15">
        <v>60042.841499999995</v>
      </c>
      <c r="Z177" s="15">
        <v>0</v>
      </c>
      <c r="AA177" s="16">
        <f t="shared" si="43"/>
        <v>0</v>
      </c>
      <c r="AB177" s="13">
        <v>35329.955499999996</v>
      </c>
      <c r="AC177" s="13">
        <v>23</v>
      </c>
      <c r="AD177" s="14">
        <f t="shared" si="44"/>
        <v>6.5100563175065425E-4</v>
      </c>
      <c r="AE177" s="15">
        <v>29655.079000000002</v>
      </c>
      <c r="AF177">
        <v>82</v>
      </c>
      <c r="AG177" s="16">
        <f t="shared" si="45"/>
        <v>2.7651249892134831E-3</v>
      </c>
      <c r="AH177" s="17">
        <v>105</v>
      </c>
      <c r="AI177" s="17">
        <v>1328320</v>
      </c>
      <c r="AJ177" s="18">
        <f t="shared" si="46"/>
        <v>8.398127150460431E-4</v>
      </c>
      <c r="AK177" s="19">
        <f>IFERROR(VLOOKUP(A177,[1]CDC_Visits_Integrated!$A$2:$D$501,2,FALSE),"NULL")</f>
        <v>2766</v>
      </c>
      <c r="AL177" s="19">
        <f>IFERROR(VLOOKUP(A177,[1]CDC_Visits_Integrated!$A$2:$D$501,3,FALSE),"NULL")</f>
        <v>1636</v>
      </c>
      <c r="AM177" s="19">
        <f>IFERROR(VLOOKUP(A177,[1]CDC_Visits_Integrated!$A$2:$D$501,4,FALSE),"NULL")</f>
        <v>282930</v>
      </c>
      <c r="AN177" s="15">
        <f t="shared" si="47"/>
        <v>172.94009779951099</v>
      </c>
      <c r="AO177" s="16">
        <f t="shared" si="48"/>
        <v>9.7762697487010913E-3</v>
      </c>
      <c r="AP177" s="15">
        <f t="shared" si="49"/>
        <v>0</v>
      </c>
      <c r="AQ177" s="15">
        <f t="shared" si="50"/>
        <v>105</v>
      </c>
    </row>
    <row r="178" spans="1:43" x14ac:dyDescent="0.25">
      <c r="A178" t="s">
        <v>215</v>
      </c>
      <c r="B178" t="str">
        <f t="shared" si="34"/>
        <v>Maine</v>
      </c>
      <c r="C178" t="str">
        <f t="shared" si="35"/>
        <v>2014</v>
      </c>
      <c r="D178" s="13">
        <v>65956.34199999999</v>
      </c>
      <c r="E178" s="13">
        <v>0</v>
      </c>
      <c r="F178" s="14">
        <f t="shared" si="36"/>
        <v>0</v>
      </c>
      <c r="G178" s="15">
        <v>74927.918000000005</v>
      </c>
      <c r="H178" s="15">
        <v>0</v>
      </c>
      <c r="I178" s="16">
        <f t="shared" si="37"/>
        <v>0</v>
      </c>
      <c r="J178" s="13">
        <v>82105.602500000008</v>
      </c>
      <c r="K178" s="13">
        <v>0</v>
      </c>
      <c r="L178" s="14">
        <f t="shared" si="38"/>
        <v>0</v>
      </c>
      <c r="M178" s="15">
        <v>74456.598499999993</v>
      </c>
      <c r="N178" s="15">
        <v>0</v>
      </c>
      <c r="O178" s="16">
        <f t="shared" si="39"/>
        <v>0</v>
      </c>
      <c r="P178" s="13">
        <v>81272.9375</v>
      </c>
      <c r="Q178" s="13">
        <v>0</v>
      </c>
      <c r="R178" s="14">
        <f t="shared" si="40"/>
        <v>0</v>
      </c>
      <c r="S178" s="15">
        <v>104868.03599999999</v>
      </c>
      <c r="T178" s="15">
        <v>0</v>
      </c>
      <c r="U178" s="16">
        <f t="shared" si="41"/>
        <v>0</v>
      </c>
      <c r="V178" s="13">
        <v>100451.80299999999</v>
      </c>
      <c r="W178" s="13">
        <v>0</v>
      </c>
      <c r="X178" s="14">
        <f t="shared" si="42"/>
        <v>0</v>
      </c>
      <c r="Y178" s="15">
        <v>62930.512000000002</v>
      </c>
      <c r="Z178" s="15">
        <v>0</v>
      </c>
      <c r="AA178" s="16">
        <f t="shared" si="43"/>
        <v>0</v>
      </c>
      <c r="AB178" s="13">
        <v>35475.708500000001</v>
      </c>
      <c r="AC178" s="13">
        <v>0</v>
      </c>
      <c r="AD178" s="14">
        <f t="shared" si="44"/>
        <v>0</v>
      </c>
      <c r="AE178" s="15">
        <v>29861.784999999996</v>
      </c>
      <c r="AF178">
        <v>61</v>
      </c>
      <c r="AG178" s="16">
        <f t="shared" si="45"/>
        <v>2.0427445981544643E-3</v>
      </c>
      <c r="AH178" s="17">
        <v>61</v>
      </c>
      <c r="AI178" s="17">
        <v>1328535</v>
      </c>
      <c r="AJ178" s="18">
        <f t="shared" si="46"/>
        <v>4.755667616582687E-4</v>
      </c>
      <c r="AK178" s="19">
        <f>IFERROR(VLOOKUP(A178,[1]CDC_Visits_Integrated!$A$2:$D$501,2,FALSE),"NULL")</f>
        <v>2957</v>
      </c>
      <c r="AL178" s="19">
        <f>IFERROR(VLOOKUP(A178,[1]CDC_Visits_Integrated!$A$2:$D$501,3,FALSE),"NULL")</f>
        <v>1548</v>
      </c>
      <c r="AM178" s="19">
        <f>IFERROR(VLOOKUP(A178,[1]CDC_Visits_Integrated!$A$2:$D$501,4,FALSE),"NULL")</f>
        <v>263930</v>
      </c>
      <c r="AN178" s="15">
        <f t="shared" si="47"/>
        <v>170.49741602067184</v>
      </c>
      <c r="AO178" s="16">
        <f t="shared" si="48"/>
        <v>1.1203728261281401E-2</v>
      </c>
      <c r="AP178" s="15">
        <f t="shared" si="49"/>
        <v>0</v>
      </c>
      <c r="AQ178" s="15">
        <f t="shared" si="50"/>
        <v>61</v>
      </c>
    </row>
    <row r="179" spans="1:43" x14ac:dyDescent="0.25">
      <c r="A179" t="s">
        <v>216</v>
      </c>
      <c r="B179" t="str">
        <f t="shared" si="34"/>
        <v>Maine</v>
      </c>
      <c r="C179" t="str">
        <f t="shared" si="35"/>
        <v>2015</v>
      </c>
      <c r="D179" s="13">
        <v>64944.401000000013</v>
      </c>
      <c r="E179" s="13">
        <v>0</v>
      </c>
      <c r="F179" s="14">
        <f t="shared" si="36"/>
        <v>0</v>
      </c>
      <c r="G179" s="15">
        <v>72979.544499999989</v>
      </c>
      <c r="H179" s="15">
        <v>0</v>
      </c>
      <c r="I179" s="16">
        <f t="shared" si="37"/>
        <v>0</v>
      </c>
      <c r="J179" s="13">
        <v>80189.835500000016</v>
      </c>
      <c r="K179" s="13">
        <v>0</v>
      </c>
      <c r="L179" s="14">
        <f t="shared" si="38"/>
        <v>0</v>
      </c>
      <c r="M179" s="15">
        <v>73764.656000000003</v>
      </c>
      <c r="N179" s="15">
        <v>0</v>
      </c>
      <c r="O179" s="16">
        <f t="shared" si="39"/>
        <v>0</v>
      </c>
      <c r="P179" s="13">
        <v>77117.029500000004</v>
      </c>
      <c r="Q179" s="13">
        <v>0</v>
      </c>
      <c r="R179" s="14">
        <f t="shared" si="40"/>
        <v>0</v>
      </c>
      <c r="S179" s="15">
        <v>99301.286000000007</v>
      </c>
      <c r="T179" s="15">
        <v>0</v>
      </c>
      <c r="U179" s="16">
        <f t="shared" si="41"/>
        <v>0</v>
      </c>
      <c r="V179" s="13">
        <v>98085.83600000001</v>
      </c>
      <c r="W179" s="13">
        <v>0</v>
      </c>
      <c r="X179" s="14">
        <f t="shared" si="42"/>
        <v>0</v>
      </c>
      <c r="Y179" s="15">
        <v>63842.347499999996</v>
      </c>
      <c r="Z179" s="15">
        <v>0</v>
      </c>
      <c r="AA179" s="16">
        <f t="shared" si="43"/>
        <v>0</v>
      </c>
      <c r="AB179" s="13">
        <v>34618.417999999998</v>
      </c>
      <c r="AC179" s="13">
        <v>37</v>
      </c>
      <c r="AD179" s="14">
        <f t="shared" si="44"/>
        <v>1.0687952291754061E-3</v>
      </c>
      <c r="AE179" s="15">
        <v>29402.300999999999</v>
      </c>
      <c r="AF179">
        <v>133</v>
      </c>
      <c r="AG179" s="16">
        <f t="shared" si="45"/>
        <v>4.5234554941805402E-3</v>
      </c>
      <c r="AH179" s="17">
        <v>170</v>
      </c>
      <c r="AI179" s="17">
        <v>1293764</v>
      </c>
      <c r="AJ179" s="18">
        <f t="shared" si="46"/>
        <v>1.3295473403963764E-3</v>
      </c>
      <c r="AK179" s="19">
        <f>IFERROR(VLOOKUP(A179,[1]CDC_Visits_Integrated!$A$2:$D$501,2,FALSE),"NULL")</f>
        <v>3140</v>
      </c>
      <c r="AL179" s="19">
        <f>IFERROR(VLOOKUP(A179,[1]CDC_Visits_Integrated!$A$2:$D$501,3,FALSE),"NULL")</f>
        <v>1397</v>
      </c>
      <c r="AM179" s="19">
        <f>IFERROR(VLOOKUP(A179,[1]CDC_Visits_Integrated!$A$2:$D$501,4,FALSE),"NULL")</f>
        <v>262184</v>
      </c>
      <c r="AN179" s="15">
        <f t="shared" si="47"/>
        <v>187.67644953471725</v>
      </c>
      <c r="AO179" s="16">
        <f t="shared" si="48"/>
        <v>1.1976321972355292E-2</v>
      </c>
      <c r="AP179" s="15">
        <f t="shared" si="49"/>
        <v>0</v>
      </c>
      <c r="AQ179" s="15">
        <f t="shared" si="50"/>
        <v>170</v>
      </c>
    </row>
    <row r="180" spans="1:43" x14ac:dyDescent="0.25">
      <c r="A180" t="s">
        <v>217</v>
      </c>
      <c r="B180" t="str">
        <f t="shared" si="34"/>
        <v>Maine</v>
      </c>
      <c r="C180" t="str">
        <f t="shared" si="35"/>
        <v>2016</v>
      </c>
      <c r="D180" s="13">
        <v>61962.506999999998</v>
      </c>
      <c r="E180" s="13">
        <v>0</v>
      </c>
      <c r="F180" s="14">
        <f t="shared" si="36"/>
        <v>0</v>
      </c>
      <c r="G180" s="15">
        <v>69502.225999999995</v>
      </c>
      <c r="H180" s="15">
        <v>0</v>
      </c>
      <c r="I180" s="16">
        <f t="shared" si="37"/>
        <v>0</v>
      </c>
      <c r="J180" s="13">
        <v>77036.565999999992</v>
      </c>
      <c r="K180" s="13">
        <v>0</v>
      </c>
      <c r="L180" s="14">
        <f t="shared" si="38"/>
        <v>0</v>
      </c>
      <c r="M180" s="15">
        <v>72643.397999999986</v>
      </c>
      <c r="N180" s="15">
        <v>0</v>
      </c>
      <c r="O180" s="16">
        <f t="shared" si="39"/>
        <v>0</v>
      </c>
      <c r="P180" s="13">
        <v>73955.670000000013</v>
      </c>
      <c r="Q180" s="13">
        <v>0</v>
      </c>
      <c r="R180" s="14">
        <f t="shared" si="40"/>
        <v>0</v>
      </c>
      <c r="S180" s="15">
        <v>95200.815999999992</v>
      </c>
      <c r="T180" s="15">
        <v>0</v>
      </c>
      <c r="U180" s="16">
        <f t="shared" si="41"/>
        <v>0</v>
      </c>
      <c r="V180" s="13">
        <v>97430.638500000001</v>
      </c>
      <c r="W180" s="13">
        <v>0</v>
      </c>
      <c r="X180" s="14">
        <f t="shared" si="42"/>
        <v>0</v>
      </c>
      <c r="Y180" s="15">
        <v>65788.932499999995</v>
      </c>
      <c r="Z180" s="15">
        <v>0</v>
      </c>
      <c r="AA180" s="16">
        <f t="shared" si="43"/>
        <v>0</v>
      </c>
      <c r="AB180" s="13">
        <v>33773.371500000001</v>
      </c>
      <c r="AC180" s="13">
        <v>10</v>
      </c>
      <c r="AD180" s="14">
        <f t="shared" si="44"/>
        <v>2.9609125639114828E-4</v>
      </c>
      <c r="AE180" s="15">
        <v>29568.532999999996</v>
      </c>
      <c r="AF180">
        <v>70</v>
      </c>
      <c r="AG180" s="16">
        <f t="shared" si="45"/>
        <v>2.3673815674250735E-3</v>
      </c>
      <c r="AH180" s="17">
        <v>80</v>
      </c>
      <c r="AI180" s="17">
        <v>1262864</v>
      </c>
      <c r="AJ180" s="18">
        <f t="shared" si="46"/>
        <v>6.1952668981770796E-4</v>
      </c>
      <c r="AK180" s="19">
        <f>IFERROR(VLOOKUP(A180,[1]CDC_Visits_Integrated!$A$2:$D$501,2,FALSE),"NULL")</f>
        <v>2203</v>
      </c>
      <c r="AL180" s="19">
        <f>IFERROR(VLOOKUP(A180,[1]CDC_Visits_Integrated!$A$2:$D$501,3,FALSE),"NULL")</f>
        <v>1367</v>
      </c>
      <c r="AM180" s="19">
        <f>IFERROR(VLOOKUP(A180,[1]CDC_Visits_Integrated!$A$2:$D$501,4,FALSE),"NULL")</f>
        <v>253914</v>
      </c>
      <c r="AN180" s="15">
        <f t="shared" si="47"/>
        <v>185.74542794440381</v>
      </c>
      <c r="AO180" s="16">
        <f t="shared" si="48"/>
        <v>8.6761659459502032E-3</v>
      </c>
      <c r="AP180" s="15">
        <f t="shared" si="49"/>
        <v>0</v>
      </c>
      <c r="AQ180" s="15">
        <f t="shared" si="50"/>
        <v>80</v>
      </c>
    </row>
    <row r="181" spans="1:43" x14ac:dyDescent="0.25">
      <c r="A181" t="s">
        <v>218</v>
      </c>
      <c r="B181" t="str">
        <f t="shared" si="34"/>
        <v>Maine</v>
      </c>
      <c r="C181" t="str">
        <f t="shared" si="35"/>
        <v>2017</v>
      </c>
      <c r="D181" s="13">
        <v>61065</v>
      </c>
      <c r="E181" s="13">
        <v>0</v>
      </c>
      <c r="F181" s="14">
        <f t="shared" si="36"/>
        <v>0</v>
      </c>
      <c r="G181" s="15">
        <v>68203.5</v>
      </c>
      <c r="H181" s="15">
        <v>0</v>
      </c>
      <c r="I181" s="16">
        <f t="shared" si="37"/>
        <v>0</v>
      </c>
      <c r="J181" s="13">
        <v>74919.5</v>
      </c>
      <c r="K181" s="13">
        <v>0</v>
      </c>
      <c r="L181" s="14">
        <f t="shared" si="38"/>
        <v>0</v>
      </c>
      <c r="M181" s="15">
        <v>72813</v>
      </c>
      <c r="N181" s="15">
        <v>0</v>
      </c>
      <c r="O181" s="16">
        <f t="shared" si="39"/>
        <v>0</v>
      </c>
      <c r="P181" s="13">
        <v>72511.5</v>
      </c>
      <c r="Q181" s="13">
        <v>0</v>
      </c>
      <c r="R181" s="14">
        <f t="shared" si="40"/>
        <v>0</v>
      </c>
      <c r="S181" s="15">
        <v>90937.5</v>
      </c>
      <c r="T181" s="15">
        <v>0</v>
      </c>
      <c r="U181" s="16">
        <f t="shared" si="41"/>
        <v>0</v>
      </c>
      <c r="V181" s="13">
        <v>95948</v>
      </c>
      <c r="W181" s="13">
        <v>0</v>
      </c>
      <c r="X181" s="14">
        <f t="shared" si="42"/>
        <v>0</v>
      </c>
      <c r="Y181" s="15">
        <v>67359</v>
      </c>
      <c r="Z181" s="15">
        <v>0</v>
      </c>
      <c r="AA181" s="16">
        <f t="shared" si="43"/>
        <v>0</v>
      </c>
      <c r="AB181" s="13">
        <v>33638</v>
      </c>
      <c r="AC181" s="13">
        <v>12</v>
      </c>
      <c r="AD181" s="14">
        <f t="shared" si="44"/>
        <v>3.5673940186693623E-4</v>
      </c>
      <c r="AE181" s="15">
        <v>29565</v>
      </c>
      <c r="AF181">
        <v>118</v>
      </c>
      <c r="AG181" s="16">
        <f t="shared" si="45"/>
        <v>3.9912058176898363E-3</v>
      </c>
      <c r="AH181" s="17">
        <v>130</v>
      </c>
      <c r="AI181" s="17">
        <v>1243290</v>
      </c>
      <c r="AJ181" s="18">
        <f t="shared" si="46"/>
        <v>9.9569553162482186E-4</v>
      </c>
      <c r="AK181" s="19">
        <f>IFERROR(VLOOKUP(A181,[1]CDC_Visits_Integrated!$A$2:$D$501,2,FALSE),"NULL")</f>
        <v>1870</v>
      </c>
      <c r="AL181" s="19">
        <f>IFERROR(VLOOKUP(A181,[1]CDC_Visits_Integrated!$A$2:$D$501,3,FALSE),"NULL")</f>
        <v>1272</v>
      </c>
      <c r="AM181" s="19">
        <f>IFERROR(VLOOKUP(A181,[1]CDC_Visits_Integrated!$A$2:$D$501,4,FALSE),"NULL")</f>
        <v>203764</v>
      </c>
      <c r="AN181" s="15">
        <f t="shared" si="47"/>
        <v>160.19182389937106</v>
      </c>
      <c r="AO181" s="16">
        <f t="shared" si="48"/>
        <v>9.1772835240768735E-3</v>
      </c>
      <c r="AP181" s="15">
        <f t="shared" si="49"/>
        <v>0</v>
      </c>
      <c r="AQ181" s="15">
        <f t="shared" si="50"/>
        <v>130</v>
      </c>
    </row>
    <row r="182" spans="1:43" x14ac:dyDescent="0.25">
      <c r="A182" t="s">
        <v>219</v>
      </c>
      <c r="B182" t="str">
        <f t="shared" si="34"/>
        <v>Maryland</v>
      </c>
      <c r="C182" t="str">
        <f t="shared" si="35"/>
        <v>2009</v>
      </c>
      <c r="D182" s="13">
        <v>376457.23900000006</v>
      </c>
      <c r="E182" s="13">
        <v>0</v>
      </c>
      <c r="F182" s="14">
        <f t="shared" si="36"/>
        <v>0</v>
      </c>
      <c r="G182" s="15">
        <v>372270.64350000001</v>
      </c>
      <c r="H182" s="15">
        <v>0</v>
      </c>
      <c r="I182" s="16">
        <f t="shared" si="37"/>
        <v>0</v>
      </c>
      <c r="J182" s="13">
        <v>388543.99549999996</v>
      </c>
      <c r="K182" s="13">
        <v>0</v>
      </c>
      <c r="L182" s="14">
        <f t="shared" si="38"/>
        <v>0</v>
      </c>
      <c r="M182" s="15">
        <v>368598.22250000003</v>
      </c>
      <c r="N182" s="15">
        <v>0</v>
      </c>
      <c r="O182" s="16">
        <f t="shared" si="39"/>
        <v>0</v>
      </c>
      <c r="P182" s="13">
        <v>422516.85949999985</v>
      </c>
      <c r="Q182" s="13">
        <v>0</v>
      </c>
      <c r="R182" s="14">
        <f t="shared" si="40"/>
        <v>0</v>
      </c>
      <c r="S182" s="15">
        <v>433267.92100000003</v>
      </c>
      <c r="T182" s="15">
        <v>22</v>
      </c>
      <c r="U182" s="16">
        <f t="shared" si="41"/>
        <v>5.0776895619742869E-5</v>
      </c>
      <c r="V182" s="13">
        <v>313288.31650000002</v>
      </c>
      <c r="W182" s="13">
        <v>10</v>
      </c>
      <c r="X182" s="14">
        <f t="shared" si="42"/>
        <v>3.191947951241265E-5</v>
      </c>
      <c r="Y182" s="15">
        <v>176995.7555</v>
      </c>
      <c r="Z182" s="15">
        <v>10</v>
      </c>
      <c r="AA182" s="16">
        <f t="shared" si="43"/>
        <v>5.64985299887601E-5</v>
      </c>
      <c r="AB182" s="13">
        <v>112381.84349999999</v>
      </c>
      <c r="AC182" s="13">
        <v>284</v>
      </c>
      <c r="AD182" s="14">
        <f t="shared" si="44"/>
        <v>2.5270986055679007E-3</v>
      </c>
      <c r="AE182" s="15">
        <v>84359.325000000012</v>
      </c>
      <c r="AF182">
        <v>398</v>
      </c>
      <c r="AG182" s="16">
        <f t="shared" si="45"/>
        <v>4.7179135205266277E-3</v>
      </c>
      <c r="AH182" s="17">
        <v>692</v>
      </c>
      <c r="AI182" s="17">
        <v>5637418</v>
      </c>
      <c r="AJ182" s="18">
        <f t="shared" si="46"/>
        <v>1.8515697956565833E-3</v>
      </c>
      <c r="AK182" s="19" t="str">
        <f>IFERROR(VLOOKUP(A182,[1]CDC_Visits_Integrated!$A$2:$D$501,2,FALSE),"NULL")</f>
        <v>NULL</v>
      </c>
      <c r="AL182" s="19" t="str">
        <f>IFERROR(VLOOKUP(A182,[1]CDC_Visits_Integrated!$A$2:$D$501,3,FALSE),"NULL")</f>
        <v>NULL</v>
      </c>
      <c r="AM182" s="19" t="str">
        <f>IFERROR(VLOOKUP(A182,[1]CDC_Visits_Integrated!$A$2:$D$501,4,FALSE),"NULL")</f>
        <v>NULL</v>
      </c>
      <c r="AN182" s="15" t="str">
        <f t="shared" si="47"/>
        <v>NULL</v>
      </c>
      <c r="AO182" s="16" t="str">
        <f t="shared" si="48"/>
        <v>NULL</v>
      </c>
      <c r="AP182" s="15">
        <f t="shared" si="49"/>
        <v>32</v>
      </c>
      <c r="AQ182" s="15">
        <f t="shared" si="50"/>
        <v>724</v>
      </c>
    </row>
    <row r="183" spans="1:43" x14ac:dyDescent="0.25">
      <c r="A183" t="s">
        <v>220</v>
      </c>
      <c r="B183" t="str">
        <f t="shared" si="34"/>
        <v>Maryland</v>
      </c>
      <c r="C183" t="str">
        <f t="shared" si="35"/>
        <v>2010</v>
      </c>
      <c r="D183" s="13">
        <v>365794.34299999999</v>
      </c>
      <c r="E183" s="13">
        <v>0</v>
      </c>
      <c r="F183" s="14">
        <f t="shared" si="36"/>
        <v>0</v>
      </c>
      <c r="G183" s="15">
        <v>374357.95899999992</v>
      </c>
      <c r="H183" s="15">
        <v>0</v>
      </c>
      <c r="I183" s="16">
        <f t="shared" si="37"/>
        <v>0</v>
      </c>
      <c r="J183" s="13">
        <v>397113.37899999996</v>
      </c>
      <c r="K183" s="13">
        <v>0</v>
      </c>
      <c r="L183" s="14">
        <f t="shared" si="38"/>
        <v>0</v>
      </c>
      <c r="M183" s="15">
        <v>371003.28850000002</v>
      </c>
      <c r="N183" s="15">
        <v>0</v>
      </c>
      <c r="O183" s="16">
        <f t="shared" si="39"/>
        <v>0</v>
      </c>
      <c r="P183" s="13">
        <v>416157.56</v>
      </c>
      <c r="Q183" s="13">
        <v>0</v>
      </c>
      <c r="R183" s="14">
        <f t="shared" si="40"/>
        <v>0</v>
      </c>
      <c r="S183" s="15">
        <v>440497.21549999999</v>
      </c>
      <c r="T183" s="15">
        <v>0</v>
      </c>
      <c r="U183" s="16">
        <f t="shared" si="41"/>
        <v>0</v>
      </c>
      <c r="V183" s="13">
        <v>327865.9595</v>
      </c>
      <c r="W183" s="13">
        <v>13</v>
      </c>
      <c r="X183" s="14">
        <f t="shared" si="42"/>
        <v>3.9650349855853213E-5</v>
      </c>
      <c r="Y183" s="15">
        <v>181315.66400000002</v>
      </c>
      <c r="Z183" s="15">
        <v>62</v>
      </c>
      <c r="AA183" s="16">
        <f t="shared" si="43"/>
        <v>3.4194508423717872E-4</v>
      </c>
      <c r="AB183" s="13">
        <v>112297.62699999999</v>
      </c>
      <c r="AC183" s="13">
        <v>252</v>
      </c>
      <c r="AD183" s="14">
        <f t="shared" si="44"/>
        <v>2.2440367328509978E-3</v>
      </c>
      <c r="AE183" s="15">
        <v>89221.076000000001</v>
      </c>
      <c r="AF183">
        <v>412</v>
      </c>
      <c r="AG183" s="16">
        <f t="shared" si="45"/>
        <v>4.6177430095104433E-3</v>
      </c>
      <c r="AH183" s="17">
        <v>726</v>
      </c>
      <c r="AI183" s="17">
        <v>5696345</v>
      </c>
      <c r="AJ183" s="18">
        <f t="shared" si="46"/>
        <v>1.8963814708933902E-3</v>
      </c>
      <c r="AK183" s="19">
        <f>IFERROR(VLOOKUP(A183,[1]CDC_Visits_Integrated!$A$2:$D$501,2,FALSE),"NULL")</f>
        <v>1962</v>
      </c>
      <c r="AL183" s="19">
        <f>IFERROR(VLOOKUP(A183,[1]CDC_Visits_Integrated!$A$2:$D$501,3,FALSE),"NULL")</f>
        <v>245</v>
      </c>
      <c r="AM183" s="19">
        <f>IFERROR(VLOOKUP(A183,[1]CDC_Visits_Integrated!$A$2:$D$501,4,FALSE),"NULL")</f>
        <v>112167</v>
      </c>
      <c r="AN183" s="15">
        <f t="shared" si="47"/>
        <v>457.82448979591834</v>
      </c>
      <c r="AO183" s="16">
        <f t="shared" si="48"/>
        <v>1.7491775655941587E-2</v>
      </c>
      <c r="AP183" s="15">
        <f t="shared" si="49"/>
        <v>13</v>
      </c>
      <c r="AQ183" s="15">
        <f t="shared" si="50"/>
        <v>739</v>
      </c>
    </row>
    <row r="184" spans="1:43" x14ac:dyDescent="0.25">
      <c r="A184" t="s">
        <v>221</v>
      </c>
      <c r="B184" t="str">
        <f t="shared" si="34"/>
        <v>Maryland</v>
      </c>
      <c r="C184" t="str">
        <f t="shared" si="35"/>
        <v>2011</v>
      </c>
      <c r="D184" s="13">
        <v>362843.81699999998</v>
      </c>
      <c r="E184" s="13">
        <v>0</v>
      </c>
      <c r="F184" s="14">
        <f t="shared" si="36"/>
        <v>0</v>
      </c>
      <c r="G184" s="15">
        <v>370137.95650000009</v>
      </c>
      <c r="H184" s="15">
        <v>0</v>
      </c>
      <c r="I184" s="16">
        <f t="shared" si="37"/>
        <v>0</v>
      </c>
      <c r="J184" s="13">
        <v>396350.76</v>
      </c>
      <c r="K184" s="13">
        <v>0</v>
      </c>
      <c r="L184" s="14">
        <f t="shared" si="38"/>
        <v>0</v>
      </c>
      <c r="M184" s="15">
        <v>373221.47899999999</v>
      </c>
      <c r="N184" s="15">
        <v>0</v>
      </c>
      <c r="O184" s="16">
        <f t="shared" si="39"/>
        <v>0</v>
      </c>
      <c r="P184" s="13">
        <v>406005.5895</v>
      </c>
      <c r="Q184" s="13">
        <v>0</v>
      </c>
      <c r="R184" s="14">
        <f t="shared" si="40"/>
        <v>0</v>
      </c>
      <c r="S184" s="15">
        <v>442437.97749999998</v>
      </c>
      <c r="T184" s="15">
        <v>0</v>
      </c>
      <c r="U184" s="16">
        <f t="shared" si="41"/>
        <v>0</v>
      </c>
      <c r="V184" s="13">
        <v>336203.41200000001</v>
      </c>
      <c r="W184" s="13">
        <v>30</v>
      </c>
      <c r="X184" s="14">
        <f t="shared" si="42"/>
        <v>8.923169405550232E-5</v>
      </c>
      <c r="Y184" s="15">
        <v>186931.44449999998</v>
      </c>
      <c r="Z184" s="15">
        <v>111</v>
      </c>
      <c r="AA184" s="16">
        <f t="shared" si="43"/>
        <v>5.9380057912086597E-4</v>
      </c>
      <c r="AB184" s="13">
        <v>112693.7095</v>
      </c>
      <c r="AC184" s="13">
        <v>279</v>
      </c>
      <c r="AD184" s="14">
        <f t="shared" si="44"/>
        <v>2.4757371217778578E-3</v>
      </c>
      <c r="AE184" s="15">
        <v>92728.934000000023</v>
      </c>
      <c r="AF184">
        <v>457</v>
      </c>
      <c r="AG184" s="16">
        <f t="shared" si="45"/>
        <v>4.9283430779005818E-3</v>
      </c>
      <c r="AH184" s="17">
        <v>847</v>
      </c>
      <c r="AI184" s="17">
        <v>5704065</v>
      </c>
      <c r="AJ184" s="18">
        <f t="shared" si="46"/>
        <v>2.1587643047572885E-3</v>
      </c>
      <c r="AK184" s="19">
        <f>IFERROR(VLOOKUP(A184,[1]CDC_Visits_Integrated!$A$2:$D$501,2,FALSE),"NULL")</f>
        <v>7122</v>
      </c>
      <c r="AL184" s="19">
        <f>IFERROR(VLOOKUP(A184,[1]CDC_Visits_Integrated!$A$2:$D$501,3,FALSE),"NULL")</f>
        <v>601</v>
      </c>
      <c r="AM184" s="19">
        <f>IFERROR(VLOOKUP(A184,[1]CDC_Visits_Integrated!$A$2:$D$501,4,FALSE),"NULL")</f>
        <v>365373</v>
      </c>
      <c r="AN184" s="15">
        <f t="shared" si="47"/>
        <v>607.9417637271215</v>
      </c>
      <c r="AO184" s="16">
        <f t="shared" si="48"/>
        <v>1.9492409127111199E-2</v>
      </c>
      <c r="AP184" s="15">
        <f t="shared" si="49"/>
        <v>30</v>
      </c>
      <c r="AQ184" s="15">
        <f t="shared" si="50"/>
        <v>877</v>
      </c>
    </row>
    <row r="185" spans="1:43" x14ac:dyDescent="0.25">
      <c r="A185" t="s">
        <v>222</v>
      </c>
      <c r="B185" t="str">
        <f t="shared" si="34"/>
        <v>Maryland</v>
      </c>
      <c r="C185" t="str">
        <f t="shared" si="35"/>
        <v>2012</v>
      </c>
      <c r="D185" s="13">
        <v>365907.95699999994</v>
      </c>
      <c r="E185" s="13">
        <v>0</v>
      </c>
      <c r="F185" s="14">
        <f t="shared" si="36"/>
        <v>0</v>
      </c>
      <c r="G185" s="15">
        <v>371777.8345</v>
      </c>
      <c r="H185" s="15">
        <v>0</v>
      </c>
      <c r="I185" s="16">
        <f t="shared" si="37"/>
        <v>0</v>
      </c>
      <c r="J185" s="13">
        <v>400309.29700000002</v>
      </c>
      <c r="K185" s="13">
        <v>0</v>
      </c>
      <c r="L185" s="14">
        <f t="shared" si="38"/>
        <v>0</v>
      </c>
      <c r="M185" s="15">
        <v>382916.60149999999</v>
      </c>
      <c r="N185" s="15">
        <v>0</v>
      </c>
      <c r="O185" s="16">
        <f t="shared" si="39"/>
        <v>0</v>
      </c>
      <c r="P185" s="13">
        <v>399526.52449999994</v>
      </c>
      <c r="Q185" s="13">
        <v>0</v>
      </c>
      <c r="R185" s="14">
        <f t="shared" si="40"/>
        <v>0</v>
      </c>
      <c r="S185" s="15">
        <v>447034.429</v>
      </c>
      <c r="T185" s="15">
        <v>0</v>
      </c>
      <c r="U185" s="16">
        <f t="shared" si="41"/>
        <v>0</v>
      </c>
      <c r="V185" s="13">
        <v>349023.21549999999</v>
      </c>
      <c r="W185" s="13">
        <v>11</v>
      </c>
      <c r="X185" s="14">
        <f t="shared" si="42"/>
        <v>3.1516528160574467E-5</v>
      </c>
      <c r="Y185" s="15">
        <v>196306.50700000001</v>
      </c>
      <c r="Z185" s="15">
        <v>52</v>
      </c>
      <c r="AA185" s="16">
        <f t="shared" si="43"/>
        <v>2.6489188155133341E-4</v>
      </c>
      <c r="AB185" s="13">
        <v>112830.70500000002</v>
      </c>
      <c r="AC185" s="13">
        <v>250</v>
      </c>
      <c r="AD185" s="14">
        <f t="shared" si="44"/>
        <v>2.2157089242684424E-3</v>
      </c>
      <c r="AE185" s="15">
        <v>98018.225000000006</v>
      </c>
      <c r="AF185">
        <v>450</v>
      </c>
      <c r="AG185" s="16">
        <f t="shared" si="45"/>
        <v>4.5909829524050242E-3</v>
      </c>
      <c r="AH185" s="17">
        <v>752</v>
      </c>
      <c r="AI185" s="17">
        <v>5785496</v>
      </c>
      <c r="AJ185" s="18">
        <f t="shared" si="46"/>
        <v>1.8469604766692578E-3</v>
      </c>
      <c r="AK185" s="19">
        <f>IFERROR(VLOOKUP(A185,[1]CDC_Visits_Integrated!$A$2:$D$501,2,FALSE),"NULL")</f>
        <v>6220</v>
      </c>
      <c r="AL185" s="19">
        <f>IFERROR(VLOOKUP(A185,[1]CDC_Visits_Integrated!$A$2:$D$501,3,FALSE),"NULL")</f>
        <v>582</v>
      </c>
      <c r="AM185" s="19">
        <f>IFERROR(VLOOKUP(A185,[1]CDC_Visits_Integrated!$A$2:$D$501,4,FALSE),"NULL")</f>
        <v>295307</v>
      </c>
      <c r="AN185" s="15">
        <f t="shared" si="47"/>
        <v>507.40034364261169</v>
      </c>
      <c r="AO185" s="16">
        <f t="shared" si="48"/>
        <v>2.1062826143640346E-2</v>
      </c>
      <c r="AP185" s="15">
        <f t="shared" si="49"/>
        <v>11</v>
      </c>
      <c r="AQ185" s="15">
        <f t="shared" si="50"/>
        <v>763</v>
      </c>
    </row>
    <row r="186" spans="1:43" x14ac:dyDescent="0.25">
      <c r="A186" t="s">
        <v>223</v>
      </c>
      <c r="B186" t="str">
        <f t="shared" si="34"/>
        <v>Maryland</v>
      </c>
      <c r="C186" t="str">
        <f t="shared" si="35"/>
        <v>2013</v>
      </c>
      <c r="D186" s="13">
        <v>364820.08800000005</v>
      </c>
      <c r="E186" s="13">
        <v>0</v>
      </c>
      <c r="F186" s="14">
        <f t="shared" si="36"/>
        <v>0</v>
      </c>
      <c r="G186" s="15">
        <v>370869.31599999993</v>
      </c>
      <c r="H186" s="15">
        <v>0</v>
      </c>
      <c r="I186" s="16">
        <f t="shared" si="37"/>
        <v>0</v>
      </c>
      <c r="J186" s="13">
        <v>398187.02599999995</v>
      </c>
      <c r="K186" s="13">
        <v>0</v>
      </c>
      <c r="L186" s="14">
        <f t="shared" si="38"/>
        <v>0</v>
      </c>
      <c r="M186" s="15">
        <v>390073.69550000015</v>
      </c>
      <c r="N186" s="15">
        <v>0</v>
      </c>
      <c r="O186" s="16">
        <f t="shared" si="39"/>
        <v>0</v>
      </c>
      <c r="P186" s="13">
        <v>390786.33550000004</v>
      </c>
      <c r="Q186" s="13">
        <v>0</v>
      </c>
      <c r="R186" s="14">
        <f t="shared" si="40"/>
        <v>0</v>
      </c>
      <c r="S186" s="15">
        <v>445861.90450000006</v>
      </c>
      <c r="T186" s="15">
        <v>0</v>
      </c>
      <c r="U186" s="16">
        <f t="shared" si="41"/>
        <v>0</v>
      </c>
      <c r="V186" s="13">
        <v>357096.66300000006</v>
      </c>
      <c r="W186" s="13">
        <v>43</v>
      </c>
      <c r="X186" s="14">
        <f t="shared" si="42"/>
        <v>1.2041557498396447E-4</v>
      </c>
      <c r="Y186" s="15">
        <v>204455.42200000005</v>
      </c>
      <c r="Z186" s="15">
        <v>112</v>
      </c>
      <c r="AA186" s="16">
        <f t="shared" si="43"/>
        <v>5.4779667325232382E-4</v>
      </c>
      <c r="AB186" s="13">
        <v>112270.52650000001</v>
      </c>
      <c r="AC186" s="13">
        <v>275</v>
      </c>
      <c r="AD186" s="14">
        <f t="shared" si="44"/>
        <v>2.4494407265472297E-3</v>
      </c>
      <c r="AE186" s="15">
        <v>100625.353</v>
      </c>
      <c r="AF186">
        <v>513</v>
      </c>
      <c r="AG186" s="16">
        <f t="shared" si="45"/>
        <v>5.098118761382134E-3</v>
      </c>
      <c r="AH186" s="17">
        <v>900</v>
      </c>
      <c r="AI186" s="17">
        <v>5801682</v>
      </c>
      <c r="AJ186" s="18">
        <f t="shared" si="46"/>
        <v>2.1564566751446921E-3</v>
      </c>
      <c r="AK186" s="19">
        <f>IFERROR(VLOOKUP(A186,[1]CDC_Visits_Integrated!$A$2:$D$501,2,FALSE),"NULL")</f>
        <v>6429</v>
      </c>
      <c r="AL186" s="19">
        <f>IFERROR(VLOOKUP(A186,[1]CDC_Visits_Integrated!$A$2:$D$501,3,FALSE),"NULL")</f>
        <v>709</v>
      </c>
      <c r="AM186" s="19">
        <f>IFERROR(VLOOKUP(A186,[1]CDC_Visits_Integrated!$A$2:$D$501,4,FALSE),"NULL")</f>
        <v>388905</v>
      </c>
      <c r="AN186" s="15">
        <f t="shared" si="47"/>
        <v>548.52609308885758</v>
      </c>
      <c r="AO186" s="16">
        <f t="shared" si="48"/>
        <v>1.6531029428780809E-2</v>
      </c>
      <c r="AP186" s="15">
        <f t="shared" si="49"/>
        <v>43</v>
      </c>
      <c r="AQ186" s="15">
        <f t="shared" si="50"/>
        <v>943</v>
      </c>
    </row>
    <row r="187" spans="1:43" x14ac:dyDescent="0.25">
      <c r="A187" t="s">
        <v>224</v>
      </c>
      <c r="B187" t="str">
        <f t="shared" si="34"/>
        <v>Maryland</v>
      </c>
      <c r="C187" t="str">
        <f t="shared" si="35"/>
        <v>2014</v>
      </c>
      <c r="D187" s="13">
        <v>366246.83200000011</v>
      </c>
      <c r="E187" s="13">
        <v>0</v>
      </c>
      <c r="F187" s="14">
        <f t="shared" si="36"/>
        <v>0</v>
      </c>
      <c r="G187" s="15">
        <v>374666.40699999989</v>
      </c>
      <c r="H187" s="15">
        <v>0</v>
      </c>
      <c r="I187" s="16">
        <f t="shared" si="37"/>
        <v>0</v>
      </c>
      <c r="J187" s="13">
        <v>399566.90149999992</v>
      </c>
      <c r="K187" s="13">
        <v>0</v>
      </c>
      <c r="L187" s="14">
        <f t="shared" si="38"/>
        <v>0</v>
      </c>
      <c r="M187" s="15">
        <v>400292.63699999999</v>
      </c>
      <c r="N187" s="15">
        <v>0</v>
      </c>
      <c r="O187" s="16">
        <f t="shared" si="39"/>
        <v>0</v>
      </c>
      <c r="P187" s="13">
        <v>388856.5515</v>
      </c>
      <c r="Q187" s="13">
        <v>0</v>
      </c>
      <c r="R187" s="14">
        <f t="shared" si="40"/>
        <v>0</v>
      </c>
      <c r="S187" s="15">
        <v>445942.54599999997</v>
      </c>
      <c r="T187" s="15">
        <v>20</v>
      </c>
      <c r="U187" s="16">
        <f t="shared" si="41"/>
        <v>4.4848826781376457E-5</v>
      </c>
      <c r="V187" s="13">
        <v>367839.93949999992</v>
      </c>
      <c r="W187" s="13">
        <v>38</v>
      </c>
      <c r="X187" s="14">
        <f t="shared" si="42"/>
        <v>1.0330580211505283E-4</v>
      </c>
      <c r="Y187" s="15">
        <v>215542.04249999998</v>
      </c>
      <c r="Z187" s="15">
        <v>137</v>
      </c>
      <c r="AA187" s="16">
        <f t="shared" si="43"/>
        <v>6.3560685614269432E-4</v>
      </c>
      <c r="AB187" s="13">
        <v>114590.57999999999</v>
      </c>
      <c r="AC187" s="13">
        <v>242</v>
      </c>
      <c r="AD187" s="14">
        <f t="shared" si="44"/>
        <v>2.1118664378869541E-3</v>
      </c>
      <c r="AE187" s="15">
        <v>103575.16099999999</v>
      </c>
      <c r="AF187">
        <v>418</v>
      </c>
      <c r="AG187" s="16">
        <f t="shared" si="45"/>
        <v>4.0357166328710802E-3</v>
      </c>
      <c r="AH187" s="17">
        <v>797</v>
      </c>
      <c r="AI187" s="17">
        <v>5887776</v>
      </c>
      <c r="AJ187" s="18">
        <f t="shared" si="46"/>
        <v>1.8376428330804909E-3</v>
      </c>
      <c r="AK187" s="19">
        <f>IFERROR(VLOOKUP(A187,[1]CDC_Visits_Integrated!$A$2:$D$501,2,FALSE),"NULL")</f>
        <v>6472</v>
      </c>
      <c r="AL187" s="19">
        <f>IFERROR(VLOOKUP(A187,[1]CDC_Visits_Integrated!$A$2:$D$501,3,FALSE),"NULL")</f>
        <v>921</v>
      </c>
      <c r="AM187" s="19">
        <f>IFERROR(VLOOKUP(A187,[1]CDC_Visits_Integrated!$A$2:$D$501,4,FALSE),"NULL")</f>
        <v>438827</v>
      </c>
      <c r="AN187" s="15">
        <f t="shared" si="47"/>
        <v>476.46796959826275</v>
      </c>
      <c r="AO187" s="16">
        <f t="shared" si="48"/>
        <v>1.4748408826257272E-2</v>
      </c>
      <c r="AP187" s="15">
        <f t="shared" si="49"/>
        <v>58</v>
      </c>
      <c r="AQ187" s="15">
        <f t="shared" si="50"/>
        <v>855</v>
      </c>
    </row>
    <row r="188" spans="1:43" x14ac:dyDescent="0.25">
      <c r="A188" t="s">
        <v>225</v>
      </c>
      <c r="B188" t="str">
        <f t="shared" si="34"/>
        <v>Maryland</v>
      </c>
      <c r="C188" t="str">
        <f t="shared" si="35"/>
        <v>2015</v>
      </c>
      <c r="D188" s="13">
        <v>367816.799</v>
      </c>
      <c r="E188" s="13">
        <v>0</v>
      </c>
      <c r="F188" s="14">
        <f t="shared" si="36"/>
        <v>0</v>
      </c>
      <c r="G188" s="15">
        <v>375391.22200000001</v>
      </c>
      <c r="H188" s="15">
        <v>0</v>
      </c>
      <c r="I188" s="16">
        <f t="shared" si="37"/>
        <v>0</v>
      </c>
      <c r="J188" s="13">
        <v>399324.83100000001</v>
      </c>
      <c r="K188" s="13">
        <v>0</v>
      </c>
      <c r="L188" s="14">
        <f t="shared" si="38"/>
        <v>0</v>
      </c>
      <c r="M188" s="15">
        <v>406409.71549999999</v>
      </c>
      <c r="N188" s="15">
        <v>0</v>
      </c>
      <c r="O188" s="16">
        <f t="shared" si="39"/>
        <v>0</v>
      </c>
      <c r="P188" s="13">
        <v>387502.63150000002</v>
      </c>
      <c r="Q188" s="13">
        <v>0</v>
      </c>
      <c r="R188" s="14">
        <f t="shared" si="40"/>
        <v>0</v>
      </c>
      <c r="S188" s="15">
        <v>444659.54100000008</v>
      </c>
      <c r="T188" s="15">
        <v>0</v>
      </c>
      <c r="U188" s="16">
        <f t="shared" si="41"/>
        <v>0</v>
      </c>
      <c r="V188" s="13">
        <v>376444.88250000001</v>
      </c>
      <c r="W188" s="13">
        <v>25</v>
      </c>
      <c r="X188" s="14">
        <f t="shared" si="42"/>
        <v>6.6410784585443255E-5</v>
      </c>
      <c r="Y188" s="15">
        <v>225466.19899999999</v>
      </c>
      <c r="Z188" s="15">
        <v>170</v>
      </c>
      <c r="AA188" s="16">
        <f t="shared" si="43"/>
        <v>7.5399328482048881E-4</v>
      </c>
      <c r="AB188" s="13">
        <v>114931.8495</v>
      </c>
      <c r="AC188" s="13">
        <v>305</v>
      </c>
      <c r="AD188" s="14">
        <f t="shared" si="44"/>
        <v>2.6537465578677561E-3</v>
      </c>
      <c r="AE188" s="15">
        <v>105434.622</v>
      </c>
      <c r="AF188">
        <v>518</v>
      </c>
      <c r="AG188" s="16">
        <f t="shared" si="45"/>
        <v>4.9129971746851809E-3</v>
      </c>
      <c r="AH188" s="17">
        <v>993</v>
      </c>
      <c r="AI188" s="17">
        <v>5930195</v>
      </c>
      <c r="AJ188" s="18">
        <f t="shared" si="46"/>
        <v>2.2272930310072462E-3</v>
      </c>
      <c r="AK188" s="19">
        <f>IFERROR(VLOOKUP(A188,[1]CDC_Visits_Integrated!$A$2:$D$501,2,FALSE),"NULL")</f>
        <v>6487</v>
      </c>
      <c r="AL188" s="19">
        <f>IFERROR(VLOOKUP(A188,[1]CDC_Visits_Integrated!$A$2:$D$501,3,FALSE),"NULL")</f>
        <v>1269</v>
      </c>
      <c r="AM188" s="19">
        <f>IFERROR(VLOOKUP(A188,[1]CDC_Visits_Integrated!$A$2:$D$501,4,FALSE),"NULL")</f>
        <v>400260</v>
      </c>
      <c r="AN188" s="15">
        <f t="shared" si="47"/>
        <v>315.41371158392434</v>
      </c>
      <c r="AO188" s="16">
        <f t="shared" si="48"/>
        <v>1.6206965472442911E-2</v>
      </c>
      <c r="AP188" s="15">
        <f t="shared" si="49"/>
        <v>25</v>
      </c>
      <c r="AQ188" s="15">
        <f t="shared" si="50"/>
        <v>1018</v>
      </c>
    </row>
    <row r="189" spans="1:43" x14ac:dyDescent="0.25">
      <c r="A189" t="s">
        <v>226</v>
      </c>
      <c r="B189" t="str">
        <f t="shared" si="34"/>
        <v>Maryland</v>
      </c>
      <c r="C189" t="str">
        <f t="shared" si="35"/>
        <v>2016</v>
      </c>
      <c r="D189" s="13">
        <v>362932.74400000006</v>
      </c>
      <c r="E189" s="13">
        <v>0</v>
      </c>
      <c r="F189" s="14">
        <f t="shared" si="36"/>
        <v>0</v>
      </c>
      <c r="G189" s="15">
        <v>369384.7365</v>
      </c>
      <c r="H189" s="15">
        <v>0</v>
      </c>
      <c r="I189" s="16">
        <f t="shared" si="37"/>
        <v>0</v>
      </c>
      <c r="J189" s="13">
        <v>390096.56650000002</v>
      </c>
      <c r="K189" s="13">
        <v>0</v>
      </c>
      <c r="L189" s="14">
        <f t="shared" si="38"/>
        <v>0</v>
      </c>
      <c r="M189" s="15">
        <v>405954.32399999991</v>
      </c>
      <c r="N189" s="15">
        <v>0</v>
      </c>
      <c r="O189" s="16">
        <f t="shared" si="39"/>
        <v>0</v>
      </c>
      <c r="P189" s="13">
        <v>379936.24100000004</v>
      </c>
      <c r="Q189" s="13">
        <v>0</v>
      </c>
      <c r="R189" s="14">
        <f t="shared" si="40"/>
        <v>0</v>
      </c>
      <c r="S189" s="15">
        <v>432692.83100000001</v>
      </c>
      <c r="T189" s="15">
        <v>11</v>
      </c>
      <c r="U189" s="16">
        <f t="shared" si="41"/>
        <v>2.5422191476058914E-5</v>
      </c>
      <c r="V189" s="13">
        <v>377957.00550000003</v>
      </c>
      <c r="W189" s="13">
        <v>27</v>
      </c>
      <c r="X189" s="14">
        <f t="shared" si="42"/>
        <v>7.1436696785872909E-5</v>
      </c>
      <c r="Y189" s="15">
        <v>233940.26200000002</v>
      </c>
      <c r="Z189" s="15">
        <v>139</v>
      </c>
      <c r="AA189" s="16">
        <f t="shared" si="43"/>
        <v>5.9416877972035442E-4</v>
      </c>
      <c r="AB189" s="13">
        <v>115484.0515</v>
      </c>
      <c r="AC189" s="13">
        <v>254</v>
      </c>
      <c r="AD189" s="14">
        <f t="shared" si="44"/>
        <v>2.1994379024708878E-3</v>
      </c>
      <c r="AE189" s="15">
        <v>105973.87500000001</v>
      </c>
      <c r="AF189">
        <v>440</v>
      </c>
      <c r="AG189" s="16">
        <f t="shared" si="45"/>
        <v>4.1519666993398135E-3</v>
      </c>
      <c r="AH189" s="17">
        <v>833</v>
      </c>
      <c r="AI189" s="17">
        <v>5878915</v>
      </c>
      <c r="AJ189" s="18">
        <f t="shared" si="46"/>
        <v>1.8291684530932207E-3</v>
      </c>
      <c r="AK189" s="19">
        <f>IFERROR(VLOOKUP(A189,[1]CDC_Visits_Integrated!$A$2:$D$501,2,FALSE),"NULL")</f>
        <v>6074</v>
      </c>
      <c r="AL189" s="19">
        <f>IFERROR(VLOOKUP(A189,[1]CDC_Visits_Integrated!$A$2:$D$501,3,FALSE),"NULL")</f>
        <v>1447</v>
      </c>
      <c r="AM189" s="19">
        <f>IFERROR(VLOOKUP(A189,[1]CDC_Visits_Integrated!$A$2:$D$501,4,FALSE),"NULL")</f>
        <v>384833</v>
      </c>
      <c r="AN189" s="15">
        <f t="shared" si="47"/>
        <v>265.95231513476159</v>
      </c>
      <c r="AO189" s="16">
        <f t="shared" si="48"/>
        <v>1.5783469712836479E-2</v>
      </c>
      <c r="AP189" s="15">
        <f t="shared" si="49"/>
        <v>38</v>
      </c>
      <c r="AQ189" s="15">
        <f t="shared" si="50"/>
        <v>871</v>
      </c>
    </row>
    <row r="190" spans="1:43" x14ac:dyDescent="0.25">
      <c r="A190" t="s">
        <v>227</v>
      </c>
      <c r="B190" t="str">
        <f t="shared" si="34"/>
        <v>Maryland</v>
      </c>
      <c r="C190" t="str">
        <f t="shared" si="35"/>
        <v>2017</v>
      </c>
      <c r="D190" s="13">
        <v>363031</v>
      </c>
      <c r="E190" s="13">
        <v>0</v>
      </c>
      <c r="F190" s="14">
        <f t="shared" si="36"/>
        <v>0</v>
      </c>
      <c r="G190" s="15">
        <v>370696</v>
      </c>
      <c r="H190" s="15">
        <v>0</v>
      </c>
      <c r="I190" s="16">
        <f t="shared" si="37"/>
        <v>0</v>
      </c>
      <c r="J190" s="13">
        <v>386439.5</v>
      </c>
      <c r="K190" s="13">
        <v>0</v>
      </c>
      <c r="L190" s="14">
        <f t="shared" si="38"/>
        <v>0</v>
      </c>
      <c r="M190" s="15">
        <v>409401</v>
      </c>
      <c r="N190" s="15">
        <v>0</v>
      </c>
      <c r="O190" s="16">
        <f t="shared" si="39"/>
        <v>0</v>
      </c>
      <c r="P190" s="13">
        <v>379916.5</v>
      </c>
      <c r="Q190" s="13">
        <v>0</v>
      </c>
      <c r="R190" s="14">
        <f t="shared" si="40"/>
        <v>0</v>
      </c>
      <c r="S190" s="15">
        <v>428516</v>
      </c>
      <c r="T190" s="15">
        <v>0</v>
      </c>
      <c r="U190" s="16">
        <f t="shared" si="41"/>
        <v>0</v>
      </c>
      <c r="V190" s="13">
        <v>385882</v>
      </c>
      <c r="W190" s="13">
        <v>15</v>
      </c>
      <c r="X190" s="14">
        <f t="shared" si="42"/>
        <v>3.8871986773158635E-5</v>
      </c>
      <c r="Y190" s="15">
        <v>244591</v>
      </c>
      <c r="Z190" s="15">
        <v>145</v>
      </c>
      <c r="AA190" s="16">
        <f t="shared" si="43"/>
        <v>5.92826391813272E-4</v>
      </c>
      <c r="AB190" s="13">
        <v>120155.5</v>
      </c>
      <c r="AC190" s="13">
        <v>235</v>
      </c>
      <c r="AD190" s="14">
        <f t="shared" si="44"/>
        <v>1.9557989438685705E-3</v>
      </c>
      <c r="AE190" s="15">
        <v>106981</v>
      </c>
      <c r="AF190">
        <v>442</v>
      </c>
      <c r="AG190" s="16">
        <f t="shared" si="45"/>
        <v>4.1315747656125853E-3</v>
      </c>
      <c r="AH190" s="17">
        <v>822</v>
      </c>
      <c r="AI190" s="17">
        <v>5921207</v>
      </c>
      <c r="AJ190" s="18">
        <f t="shared" si="46"/>
        <v>1.7425314402912699E-3</v>
      </c>
      <c r="AK190" s="19">
        <f>IFERROR(VLOOKUP(A190,[1]CDC_Visits_Integrated!$A$2:$D$501,2,FALSE),"NULL")</f>
        <v>7467</v>
      </c>
      <c r="AL190" s="19">
        <f>IFERROR(VLOOKUP(A190,[1]CDC_Visits_Integrated!$A$2:$D$501,3,FALSE),"NULL")</f>
        <v>1752</v>
      </c>
      <c r="AM190" s="19">
        <f>IFERROR(VLOOKUP(A190,[1]CDC_Visits_Integrated!$A$2:$D$501,4,FALSE),"NULL")</f>
        <v>361602</v>
      </c>
      <c r="AN190" s="15">
        <f t="shared" si="47"/>
        <v>206.39383561643837</v>
      </c>
      <c r="AO190" s="16">
        <f t="shared" si="48"/>
        <v>2.0649775167172747E-2</v>
      </c>
      <c r="AP190" s="15">
        <f t="shared" si="49"/>
        <v>15</v>
      </c>
      <c r="AQ190" s="15">
        <f t="shared" si="50"/>
        <v>837</v>
      </c>
    </row>
    <row r="191" spans="1:43" x14ac:dyDescent="0.25">
      <c r="A191" t="s">
        <v>228</v>
      </c>
      <c r="B191" t="str">
        <f t="shared" si="34"/>
        <v>Massachusetts</v>
      </c>
      <c r="C191" t="str">
        <f t="shared" si="35"/>
        <v>2009</v>
      </c>
      <c r="D191" s="13">
        <v>384502.80899999995</v>
      </c>
      <c r="E191" s="13">
        <v>0</v>
      </c>
      <c r="F191" s="14">
        <f t="shared" si="36"/>
        <v>0</v>
      </c>
      <c r="G191" s="15">
        <v>400233.15049999999</v>
      </c>
      <c r="H191" s="15">
        <v>0</v>
      </c>
      <c r="I191" s="16">
        <f t="shared" si="37"/>
        <v>0</v>
      </c>
      <c r="J191" s="13">
        <v>454991.43200000003</v>
      </c>
      <c r="K191" s="13">
        <v>0</v>
      </c>
      <c r="L191" s="14">
        <f t="shared" si="38"/>
        <v>0</v>
      </c>
      <c r="M191" s="15">
        <v>419616.16700000002</v>
      </c>
      <c r="N191" s="15">
        <v>0</v>
      </c>
      <c r="O191" s="16">
        <f t="shared" si="39"/>
        <v>0</v>
      </c>
      <c r="P191" s="13">
        <v>487733.55700000003</v>
      </c>
      <c r="Q191" s="13">
        <v>0</v>
      </c>
      <c r="R191" s="14">
        <f t="shared" si="40"/>
        <v>0</v>
      </c>
      <c r="S191" s="15">
        <v>499033.06900000002</v>
      </c>
      <c r="T191" s="15">
        <v>13</v>
      </c>
      <c r="U191" s="16">
        <f t="shared" si="41"/>
        <v>2.605037783578226E-5</v>
      </c>
      <c r="V191" s="13">
        <v>366384.42150000005</v>
      </c>
      <c r="W191" s="13">
        <v>0</v>
      </c>
      <c r="X191" s="14">
        <f t="shared" si="42"/>
        <v>0</v>
      </c>
      <c r="Y191" s="15">
        <v>213240.67849999998</v>
      </c>
      <c r="Z191" s="15">
        <v>92</v>
      </c>
      <c r="AA191" s="16">
        <f t="shared" si="43"/>
        <v>4.3143738168137564E-4</v>
      </c>
      <c r="AB191" s="13">
        <v>152774.18800000002</v>
      </c>
      <c r="AC191" s="13">
        <v>362</v>
      </c>
      <c r="AD191" s="14">
        <f t="shared" si="44"/>
        <v>2.3695102211899821E-3</v>
      </c>
      <c r="AE191" s="15">
        <v>136968.65</v>
      </c>
      <c r="AF191">
        <v>706</v>
      </c>
      <c r="AG191" s="16">
        <f t="shared" si="45"/>
        <v>5.1544641784817182E-3</v>
      </c>
      <c r="AH191" s="17">
        <v>1160</v>
      </c>
      <c r="AI191" s="17">
        <v>6511176</v>
      </c>
      <c r="AJ191" s="18">
        <f t="shared" si="46"/>
        <v>2.3062385981787933E-3</v>
      </c>
      <c r="AK191" s="19" t="str">
        <f>IFERROR(VLOOKUP(A191,[1]CDC_Visits_Integrated!$A$2:$D$501,2,FALSE),"NULL")</f>
        <v>NULL</v>
      </c>
      <c r="AL191" s="19" t="str">
        <f>IFERROR(VLOOKUP(A191,[1]CDC_Visits_Integrated!$A$2:$D$501,3,FALSE),"NULL")</f>
        <v>NULL</v>
      </c>
      <c r="AM191" s="19" t="str">
        <f>IFERROR(VLOOKUP(A191,[1]CDC_Visits_Integrated!$A$2:$D$501,4,FALSE),"NULL")</f>
        <v>NULL</v>
      </c>
      <c r="AN191" s="15" t="str">
        <f t="shared" si="47"/>
        <v>NULL</v>
      </c>
      <c r="AO191" s="16" t="str">
        <f t="shared" si="48"/>
        <v>NULL</v>
      </c>
      <c r="AP191" s="15">
        <f t="shared" si="49"/>
        <v>13</v>
      </c>
      <c r="AQ191" s="15">
        <f t="shared" si="50"/>
        <v>1173</v>
      </c>
    </row>
    <row r="192" spans="1:43" x14ac:dyDescent="0.25">
      <c r="A192" t="s">
        <v>229</v>
      </c>
      <c r="B192" t="str">
        <f t="shared" si="34"/>
        <v>Massachusetts</v>
      </c>
      <c r="C192" t="str">
        <f t="shared" si="35"/>
        <v>2010</v>
      </c>
      <c r="D192" s="13">
        <v>367201.01999999996</v>
      </c>
      <c r="E192" s="13">
        <v>0</v>
      </c>
      <c r="F192" s="14">
        <f t="shared" si="36"/>
        <v>0</v>
      </c>
      <c r="G192" s="15">
        <v>398368.29200000002</v>
      </c>
      <c r="H192" s="15">
        <v>0</v>
      </c>
      <c r="I192" s="16">
        <f t="shared" si="37"/>
        <v>0</v>
      </c>
      <c r="J192" s="13">
        <v>464034.76199999999</v>
      </c>
      <c r="K192" s="13">
        <v>0</v>
      </c>
      <c r="L192" s="14">
        <f t="shared" si="38"/>
        <v>0</v>
      </c>
      <c r="M192" s="15">
        <v>413861.68749999994</v>
      </c>
      <c r="N192" s="15">
        <v>0</v>
      </c>
      <c r="O192" s="16">
        <f t="shared" si="39"/>
        <v>0</v>
      </c>
      <c r="P192" s="13">
        <v>465703.10950000002</v>
      </c>
      <c r="Q192" s="13">
        <v>0</v>
      </c>
      <c r="R192" s="14">
        <f t="shared" si="40"/>
        <v>0</v>
      </c>
      <c r="S192" s="15">
        <v>495092.09349999996</v>
      </c>
      <c r="T192" s="15">
        <v>0</v>
      </c>
      <c r="U192" s="16">
        <f t="shared" si="41"/>
        <v>0</v>
      </c>
      <c r="V192" s="13">
        <v>377780.88399999996</v>
      </c>
      <c r="W192" s="13">
        <v>12</v>
      </c>
      <c r="X192" s="14">
        <f t="shared" si="42"/>
        <v>3.1764444703877607E-5</v>
      </c>
      <c r="Y192" s="15">
        <v>215091.34700000001</v>
      </c>
      <c r="Z192" s="15">
        <v>78</v>
      </c>
      <c r="AA192" s="16">
        <f t="shared" si="43"/>
        <v>3.6263662433617098E-4</v>
      </c>
      <c r="AB192" s="13">
        <v>153339.462</v>
      </c>
      <c r="AC192" s="13">
        <v>340</v>
      </c>
      <c r="AD192" s="14">
        <f t="shared" si="44"/>
        <v>2.2173026797237621E-3</v>
      </c>
      <c r="AE192" s="15">
        <v>137755.10800000001</v>
      </c>
      <c r="AF192">
        <v>703</v>
      </c>
      <c r="AG192" s="16">
        <f t="shared" si="45"/>
        <v>5.1032590384960533E-3</v>
      </c>
      <c r="AH192" s="17">
        <v>1121</v>
      </c>
      <c r="AI192" s="17">
        <v>6476616</v>
      </c>
      <c r="AJ192" s="18">
        <f t="shared" si="46"/>
        <v>2.2146013200916451E-3</v>
      </c>
      <c r="AK192" s="19">
        <f>IFERROR(VLOOKUP(A192,[1]CDC_Visits_Integrated!$A$2:$D$501,2,FALSE),"NULL")</f>
        <v>3041</v>
      </c>
      <c r="AL192" s="19">
        <f>IFERROR(VLOOKUP(A192,[1]CDC_Visits_Integrated!$A$2:$D$501,3,FALSE),"NULL")</f>
        <v>685</v>
      </c>
      <c r="AM192" s="19">
        <f>IFERROR(VLOOKUP(A192,[1]CDC_Visits_Integrated!$A$2:$D$501,4,FALSE),"NULL")</f>
        <v>335811</v>
      </c>
      <c r="AN192" s="15">
        <f t="shared" si="47"/>
        <v>490.23503649635035</v>
      </c>
      <c r="AO192" s="16">
        <f t="shared" si="48"/>
        <v>9.0556890631932844E-3</v>
      </c>
      <c r="AP192" s="15">
        <f t="shared" si="49"/>
        <v>12</v>
      </c>
      <c r="AQ192" s="15">
        <f t="shared" si="50"/>
        <v>1133</v>
      </c>
    </row>
    <row r="193" spans="1:43" x14ac:dyDescent="0.25">
      <c r="A193" t="s">
        <v>230</v>
      </c>
      <c r="B193" t="str">
        <f t="shared" si="34"/>
        <v>Massachusetts</v>
      </c>
      <c r="C193" t="str">
        <f t="shared" si="35"/>
        <v>2011</v>
      </c>
      <c r="D193" s="13">
        <v>366558.07400000002</v>
      </c>
      <c r="E193" s="13">
        <v>0</v>
      </c>
      <c r="F193" s="14">
        <f t="shared" si="36"/>
        <v>0</v>
      </c>
      <c r="G193" s="15">
        <v>396065.745</v>
      </c>
      <c r="H193" s="15">
        <v>0</v>
      </c>
      <c r="I193" s="16">
        <f t="shared" si="37"/>
        <v>0</v>
      </c>
      <c r="J193" s="13">
        <v>466932.84500000003</v>
      </c>
      <c r="K193" s="13">
        <v>0</v>
      </c>
      <c r="L193" s="14">
        <f t="shared" si="38"/>
        <v>0</v>
      </c>
      <c r="M193" s="15">
        <v>418393.49100000004</v>
      </c>
      <c r="N193" s="15">
        <v>0</v>
      </c>
      <c r="O193" s="16">
        <f t="shared" si="39"/>
        <v>0</v>
      </c>
      <c r="P193" s="13">
        <v>454889.83900000004</v>
      </c>
      <c r="Q193" s="13">
        <v>0</v>
      </c>
      <c r="R193" s="14">
        <f t="shared" si="40"/>
        <v>0</v>
      </c>
      <c r="S193" s="15">
        <v>499113.84450000001</v>
      </c>
      <c r="T193" s="15">
        <v>0</v>
      </c>
      <c r="U193" s="16">
        <f t="shared" si="41"/>
        <v>0</v>
      </c>
      <c r="V193" s="13">
        <v>390380.33050000004</v>
      </c>
      <c r="W193" s="13">
        <v>13</v>
      </c>
      <c r="X193" s="14">
        <f t="shared" si="42"/>
        <v>3.3300858123024715E-5</v>
      </c>
      <c r="Y193" s="15">
        <v>222952.59949999998</v>
      </c>
      <c r="Z193" s="15">
        <v>88</v>
      </c>
      <c r="AA193" s="16">
        <f t="shared" si="43"/>
        <v>3.9470273142072068E-4</v>
      </c>
      <c r="AB193" s="13">
        <v>153590.755</v>
      </c>
      <c r="AC193" s="13">
        <v>318</v>
      </c>
      <c r="AD193" s="14">
        <f t="shared" si="44"/>
        <v>2.0704371171298688E-3</v>
      </c>
      <c r="AE193" s="15">
        <v>141603.03799999997</v>
      </c>
      <c r="AF193">
        <v>838</v>
      </c>
      <c r="AG193" s="16">
        <f t="shared" si="45"/>
        <v>5.9179521275525187E-3</v>
      </c>
      <c r="AH193" s="17">
        <v>1244</v>
      </c>
      <c r="AI193" s="17">
        <v>6511549</v>
      </c>
      <c r="AJ193" s="18">
        <f t="shared" si="46"/>
        <v>2.4008658904249732E-3</v>
      </c>
      <c r="AK193" s="19">
        <f>IFERROR(VLOOKUP(A193,[1]CDC_Visits_Integrated!$A$2:$D$501,2,FALSE),"NULL")</f>
        <v>15542</v>
      </c>
      <c r="AL193" s="19">
        <f>IFERROR(VLOOKUP(A193,[1]CDC_Visits_Integrated!$A$2:$D$501,3,FALSE),"NULL")</f>
        <v>2227</v>
      </c>
      <c r="AM193" s="19">
        <f>IFERROR(VLOOKUP(A193,[1]CDC_Visits_Integrated!$A$2:$D$501,4,FALSE),"NULL")</f>
        <v>1336153</v>
      </c>
      <c r="AN193" s="15">
        <f t="shared" si="47"/>
        <v>599.97889537494382</v>
      </c>
      <c r="AO193" s="16">
        <f t="shared" si="48"/>
        <v>1.1631901436437294E-2</v>
      </c>
      <c r="AP193" s="15">
        <f t="shared" si="49"/>
        <v>13</v>
      </c>
      <c r="AQ193" s="15">
        <f t="shared" si="50"/>
        <v>1257</v>
      </c>
    </row>
    <row r="194" spans="1:43" x14ac:dyDescent="0.25">
      <c r="A194" t="s">
        <v>231</v>
      </c>
      <c r="B194" t="str">
        <f t="shared" si="34"/>
        <v>Massachusetts</v>
      </c>
      <c r="C194" t="str">
        <f t="shared" si="35"/>
        <v>2012</v>
      </c>
      <c r="D194" s="13">
        <v>366924.87400000007</v>
      </c>
      <c r="E194" s="13">
        <v>0</v>
      </c>
      <c r="F194" s="14">
        <f t="shared" si="36"/>
        <v>0</v>
      </c>
      <c r="G194" s="15">
        <v>394077.20050000004</v>
      </c>
      <c r="H194" s="15">
        <v>0</v>
      </c>
      <c r="I194" s="16">
        <f t="shared" si="37"/>
        <v>0</v>
      </c>
      <c r="J194" s="13">
        <v>467665.0625</v>
      </c>
      <c r="K194" s="13">
        <v>0</v>
      </c>
      <c r="L194" s="14">
        <f t="shared" si="38"/>
        <v>0</v>
      </c>
      <c r="M194" s="15">
        <v>425899.51250000001</v>
      </c>
      <c r="N194" s="15">
        <v>0</v>
      </c>
      <c r="O194" s="16">
        <f t="shared" si="39"/>
        <v>0</v>
      </c>
      <c r="P194" s="13">
        <v>443667.21749999991</v>
      </c>
      <c r="Q194" s="13">
        <v>0</v>
      </c>
      <c r="R194" s="14">
        <f t="shared" si="40"/>
        <v>0</v>
      </c>
      <c r="S194" s="15">
        <v>501939.82149999996</v>
      </c>
      <c r="T194" s="15">
        <v>0</v>
      </c>
      <c r="U194" s="16">
        <f t="shared" si="41"/>
        <v>0</v>
      </c>
      <c r="V194" s="13">
        <v>402188.46799999999</v>
      </c>
      <c r="W194" s="13">
        <v>0</v>
      </c>
      <c r="X194" s="14">
        <f t="shared" si="42"/>
        <v>0</v>
      </c>
      <c r="Y194" s="15">
        <v>231654.00649999996</v>
      </c>
      <c r="Z194" s="15">
        <v>106</v>
      </c>
      <c r="AA194" s="16">
        <f t="shared" si="43"/>
        <v>4.5757896270186038E-4</v>
      </c>
      <c r="AB194" s="13">
        <v>150864.26</v>
      </c>
      <c r="AC194" s="13">
        <v>329</v>
      </c>
      <c r="AD194" s="14">
        <f t="shared" si="44"/>
        <v>2.1807683277669607E-3</v>
      </c>
      <c r="AE194" s="15">
        <v>144422.84900000002</v>
      </c>
      <c r="AF194">
        <v>762</v>
      </c>
      <c r="AG194" s="16">
        <f t="shared" si="45"/>
        <v>5.2761734398412254E-3</v>
      </c>
      <c r="AH194" s="17">
        <v>1197</v>
      </c>
      <c r="AI194" s="17">
        <v>6544014</v>
      </c>
      <c r="AJ194" s="18">
        <f t="shared" si="46"/>
        <v>2.2716010665901438E-3</v>
      </c>
      <c r="AK194" s="19">
        <f>IFERROR(VLOOKUP(A194,[1]CDC_Visits_Integrated!$A$2:$D$501,2,FALSE),"NULL")</f>
        <v>13451</v>
      </c>
      <c r="AL194" s="19">
        <f>IFERROR(VLOOKUP(A194,[1]CDC_Visits_Integrated!$A$2:$D$501,3,FALSE),"NULL")</f>
        <v>2185</v>
      </c>
      <c r="AM194" s="19">
        <f>IFERROR(VLOOKUP(A194,[1]CDC_Visits_Integrated!$A$2:$D$501,4,FALSE),"NULL")</f>
        <v>1314710</v>
      </c>
      <c r="AN194" s="15">
        <f t="shared" si="47"/>
        <v>601.69794050343251</v>
      </c>
      <c r="AO194" s="16">
        <f t="shared" si="48"/>
        <v>1.0231153638444981E-2</v>
      </c>
      <c r="AP194" s="15">
        <f t="shared" si="49"/>
        <v>0</v>
      </c>
      <c r="AQ194" s="15">
        <f t="shared" si="50"/>
        <v>1197</v>
      </c>
    </row>
    <row r="195" spans="1:43" x14ac:dyDescent="0.25">
      <c r="A195" t="s">
        <v>232</v>
      </c>
      <c r="B195" t="str">
        <f t="shared" ref="B195:B258" si="51">LEFT(A195,FIND(",",A195)-1)</f>
        <v>Massachusetts</v>
      </c>
      <c r="C195" t="str">
        <f t="shared" ref="C195:C258" si="52">RIGHT(A195,4)</f>
        <v>2013</v>
      </c>
      <c r="D195" s="13">
        <v>365746.65100000001</v>
      </c>
      <c r="E195" s="13">
        <v>0</v>
      </c>
      <c r="F195" s="14">
        <f t="shared" ref="F195:F258" si="53">E195/D195</f>
        <v>0</v>
      </c>
      <c r="G195" s="15">
        <v>393261.42850000004</v>
      </c>
      <c r="H195" s="15">
        <v>0</v>
      </c>
      <c r="I195" s="16">
        <f t="shared" ref="I195:I258" si="54">H195/G195</f>
        <v>0</v>
      </c>
      <c r="J195" s="13">
        <v>471379.13199999998</v>
      </c>
      <c r="K195" s="13">
        <v>0</v>
      </c>
      <c r="L195" s="14">
        <f t="shared" ref="L195:L258" si="55">K195/J195</f>
        <v>0</v>
      </c>
      <c r="M195" s="15">
        <v>436793.50150000001</v>
      </c>
      <c r="N195" s="15">
        <v>0</v>
      </c>
      <c r="O195" s="16">
        <f t="shared" ref="O195:O258" si="56">N195/M195</f>
        <v>0</v>
      </c>
      <c r="P195" s="13">
        <v>435444.46550000005</v>
      </c>
      <c r="Q195" s="13">
        <v>0</v>
      </c>
      <c r="R195" s="14">
        <f t="shared" ref="R195:R258" si="57">Q195/P195</f>
        <v>0</v>
      </c>
      <c r="S195" s="15">
        <v>502896.45050000004</v>
      </c>
      <c r="T195" s="15">
        <v>0</v>
      </c>
      <c r="U195" s="16">
        <f t="shared" ref="U195:U258" si="58">T195/S195</f>
        <v>0</v>
      </c>
      <c r="V195" s="13">
        <v>414822.46399999998</v>
      </c>
      <c r="W195" s="13">
        <v>39</v>
      </c>
      <c r="X195" s="14">
        <f t="shared" ref="X195:X258" si="59">W195/V195</f>
        <v>9.4016123485540074E-5</v>
      </c>
      <c r="Y195" s="15">
        <v>243152.11850000004</v>
      </c>
      <c r="Z195" s="15">
        <v>137</v>
      </c>
      <c r="AA195" s="16">
        <f t="shared" ref="AA195:AA258" si="60">Z195/Y195</f>
        <v>5.6343329782668531E-4</v>
      </c>
      <c r="AB195" s="13">
        <v>150391.342</v>
      </c>
      <c r="AC195" s="13">
        <v>363</v>
      </c>
      <c r="AD195" s="14">
        <f t="shared" ref="AD195:AD258" si="61">AC195/AB195</f>
        <v>2.4137027781825364E-3</v>
      </c>
      <c r="AE195" s="15">
        <v>148437.78499999997</v>
      </c>
      <c r="AF195">
        <v>883</v>
      </c>
      <c r="AG195" s="16">
        <f t="shared" ref="AG195:AG258" si="62">AF195/AE195</f>
        <v>5.9486201575966666E-3</v>
      </c>
      <c r="AH195" s="17">
        <v>1383</v>
      </c>
      <c r="AI195" s="17">
        <v>6605058</v>
      </c>
      <c r="AJ195" s="18">
        <f t="shared" ref="AJ195:AJ258" si="63">AH195/(Y195+AB195+AE195)</f>
        <v>2.5517488132345348E-3</v>
      </c>
      <c r="AK195" s="19">
        <f>IFERROR(VLOOKUP(A195,[1]CDC_Visits_Integrated!$A$2:$D$501,2,FALSE),"NULL")</f>
        <v>14455</v>
      </c>
      <c r="AL195" s="19">
        <f>IFERROR(VLOOKUP(A195,[1]CDC_Visits_Integrated!$A$2:$D$501,3,FALSE),"NULL")</f>
        <v>2236</v>
      </c>
      <c r="AM195" s="19">
        <f>IFERROR(VLOOKUP(A195,[1]CDC_Visits_Integrated!$A$2:$D$501,4,FALSE),"NULL")</f>
        <v>1337844</v>
      </c>
      <c r="AN195" s="15">
        <f t="shared" ref="AN195:AN258" si="64">IFERROR(AM195/AL195,"NULL")</f>
        <v>598.32021466905189</v>
      </c>
      <c r="AO195" s="16">
        <f t="shared" ref="AO195:AO258" si="65">IFERROR(AK195/AM195,"NULL")</f>
        <v>1.0804697707655003E-2</v>
      </c>
      <c r="AP195" s="15">
        <f t="shared" ref="AP195:AP258" si="66">SUM(E195,H195,K195,N195,Q195,T195,W195)</f>
        <v>39</v>
      </c>
      <c r="AQ195" s="15">
        <f t="shared" ref="AQ195:AQ258" si="67">SUM(AP195,AH195)</f>
        <v>1422</v>
      </c>
    </row>
    <row r="196" spans="1:43" x14ac:dyDescent="0.25">
      <c r="A196" t="s">
        <v>233</v>
      </c>
      <c r="B196" t="str">
        <f t="shared" si="51"/>
        <v>Massachusetts</v>
      </c>
      <c r="C196" t="str">
        <f t="shared" si="52"/>
        <v>2014</v>
      </c>
      <c r="D196" s="13">
        <v>365071.283</v>
      </c>
      <c r="E196" s="13">
        <v>0</v>
      </c>
      <c r="F196" s="14">
        <f t="shared" si="53"/>
        <v>0</v>
      </c>
      <c r="G196" s="15">
        <v>391856.76449999999</v>
      </c>
      <c r="H196" s="15">
        <v>0</v>
      </c>
      <c r="I196" s="16">
        <f t="shared" si="54"/>
        <v>0</v>
      </c>
      <c r="J196" s="13">
        <v>473741.304</v>
      </c>
      <c r="K196" s="13">
        <v>0</v>
      </c>
      <c r="L196" s="14">
        <f t="shared" si="55"/>
        <v>0</v>
      </c>
      <c r="M196" s="15">
        <v>446132.35849999997</v>
      </c>
      <c r="N196" s="15">
        <v>0</v>
      </c>
      <c r="O196" s="16">
        <f t="shared" si="56"/>
        <v>0</v>
      </c>
      <c r="P196" s="13">
        <v>428373.64750000002</v>
      </c>
      <c r="Q196" s="13">
        <v>0</v>
      </c>
      <c r="R196" s="14">
        <f t="shared" si="57"/>
        <v>0</v>
      </c>
      <c r="S196" s="15">
        <v>500945.35049999994</v>
      </c>
      <c r="T196" s="15">
        <v>0</v>
      </c>
      <c r="U196" s="16">
        <f t="shared" si="58"/>
        <v>0</v>
      </c>
      <c r="V196" s="13">
        <v>425381.46149999998</v>
      </c>
      <c r="W196" s="13">
        <v>74</v>
      </c>
      <c r="X196" s="14">
        <f t="shared" si="59"/>
        <v>1.7396150678277737E-4</v>
      </c>
      <c r="Y196" s="15">
        <v>254965.23700000002</v>
      </c>
      <c r="Z196" s="15">
        <v>148</v>
      </c>
      <c r="AA196" s="16">
        <f t="shared" si="60"/>
        <v>5.804712898958849E-4</v>
      </c>
      <c r="AB196" s="13">
        <v>149800.35349999997</v>
      </c>
      <c r="AC196" s="13">
        <v>310</v>
      </c>
      <c r="AD196" s="14">
        <f t="shared" si="61"/>
        <v>2.0694210177548081E-3</v>
      </c>
      <c r="AE196" s="15">
        <v>151002.726</v>
      </c>
      <c r="AF196">
        <v>720</v>
      </c>
      <c r="AG196" s="16">
        <f t="shared" si="62"/>
        <v>4.7681258416487132E-3</v>
      </c>
      <c r="AH196" s="17">
        <v>1178</v>
      </c>
      <c r="AI196" s="17">
        <v>6657291</v>
      </c>
      <c r="AJ196" s="18">
        <f t="shared" si="63"/>
        <v>2.1195882619192094E-3</v>
      </c>
      <c r="AK196" s="19">
        <f>IFERROR(VLOOKUP(A196,[1]CDC_Visits_Integrated!$A$2:$D$501,2,FALSE),"NULL")</f>
        <v>14544</v>
      </c>
      <c r="AL196" s="19">
        <f>IFERROR(VLOOKUP(A196,[1]CDC_Visits_Integrated!$A$2:$D$501,3,FALSE),"NULL")</f>
        <v>2259</v>
      </c>
      <c r="AM196" s="19">
        <f>IFERROR(VLOOKUP(A196,[1]CDC_Visits_Integrated!$A$2:$D$501,4,FALSE),"NULL")</f>
        <v>1341175</v>
      </c>
      <c r="AN196" s="15">
        <f t="shared" si="64"/>
        <v>593.70296591412125</v>
      </c>
      <c r="AO196" s="16">
        <f t="shared" si="65"/>
        <v>1.0844222416910545E-2</v>
      </c>
      <c r="AP196" s="15">
        <f t="shared" si="66"/>
        <v>74</v>
      </c>
      <c r="AQ196" s="15">
        <f t="shared" si="67"/>
        <v>1252</v>
      </c>
    </row>
    <row r="197" spans="1:43" x14ac:dyDescent="0.25">
      <c r="A197" t="s">
        <v>234</v>
      </c>
      <c r="B197" t="str">
        <f t="shared" si="51"/>
        <v>Massachusetts</v>
      </c>
      <c r="C197" t="str">
        <f t="shared" si="52"/>
        <v>2015</v>
      </c>
      <c r="D197" s="13">
        <v>363716.66799999995</v>
      </c>
      <c r="E197" s="13">
        <v>0</v>
      </c>
      <c r="F197" s="14">
        <f t="shared" si="53"/>
        <v>0</v>
      </c>
      <c r="G197" s="15">
        <v>388473.65299999993</v>
      </c>
      <c r="H197" s="15">
        <v>0</v>
      </c>
      <c r="I197" s="16">
        <f t="shared" si="54"/>
        <v>0</v>
      </c>
      <c r="J197" s="13">
        <v>474248.83999999997</v>
      </c>
      <c r="K197" s="13">
        <v>0</v>
      </c>
      <c r="L197" s="14">
        <f t="shared" si="55"/>
        <v>0</v>
      </c>
      <c r="M197" s="15">
        <v>454127.83250000002</v>
      </c>
      <c r="N197" s="15">
        <v>0</v>
      </c>
      <c r="O197" s="16">
        <f t="shared" si="56"/>
        <v>0</v>
      </c>
      <c r="P197" s="13">
        <v>423578.15149999992</v>
      </c>
      <c r="Q197" s="13">
        <v>0</v>
      </c>
      <c r="R197" s="14">
        <f t="shared" si="57"/>
        <v>0</v>
      </c>
      <c r="S197" s="15">
        <v>497099.15450000006</v>
      </c>
      <c r="T197" s="15">
        <v>0</v>
      </c>
      <c r="U197" s="16">
        <f t="shared" si="58"/>
        <v>0</v>
      </c>
      <c r="V197" s="13">
        <v>432537.13199999998</v>
      </c>
      <c r="W197" s="13">
        <v>40</v>
      </c>
      <c r="X197" s="14">
        <f t="shared" si="59"/>
        <v>9.24776095292554E-5</v>
      </c>
      <c r="Y197" s="15">
        <v>266469.86249999999</v>
      </c>
      <c r="Z197" s="15">
        <v>161</v>
      </c>
      <c r="AA197" s="16">
        <f t="shared" si="60"/>
        <v>6.0419590601920321E-4</v>
      </c>
      <c r="AB197" s="13">
        <v>146843.83499999996</v>
      </c>
      <c r="AC197" s="13">
        <v>337</v>
      </c>
      <c r="AD197" s="14">
        <f t="shared" si="61"/>
        <v>2.2949550452696912E-3</v>
      </c>
      <c r="AE197" s="15">
        <v>153639.87100000001</v>
      </c>
      <c r="AF197">
        <v>868</v>
      </c>
      <c r="AG197" s="16">
        <f t="shared" si="62"/>
        <v>5.6495751678937558E-3</v>
      </c>
      <c r="AH197" s="17">
        <v>1366</v>
      </c>
      <c r="AI197" s="17">
        <v>6688538</v>
      </c>
      <c r="AJ197" s="18">
        <f t="shared" si="63"/>
        <v>2.4093683784618424E-3</v>
      </c>
      <c r="AK197" s="19">
        <f>IFERROR(VLOOKUP(A197,[1]CDC_Visits_Integrated!$A$2:$D$501,2,FALSE),"NULL")</f>
        <v>12921</v>
      </c>
      <c r="AL197" s="19">
        <f>IFERROR(VLOOKUP(A197,[1]CDC_Visits_Integrated!$A$2:$D$501,3,FALSE),"NULL")</f>
        <v>1933</v>
      </c>
      <c r="AM197" s="19">
        <f>IFERROR(VLOOKUP(A197,[1]CDC_Visits_Integrated!$A$2:$D$501,4,FALSE),"NULL")</f>
        <v>1147979</v>
      </c>
      <c r="AN197" s="15">
        <f t="shared" si="64"/>
        <v>593.88463528194518</v>
      </c>
      <c r="AO197" s="16">
        <f t="shared" si="65"/>
        <v>1.1255432372891838E-2</v>
      </c>
      <c r="AP197" s="15">
        <f t="shared" si="66"/>
        <v>40</v>
      </c>
      <c r="AQ197" s="15">
        <f t="shared" si="67"/>
        <v>1406</v>
      </c>
    </row>
    <row r="198" spans="1:43" x14ac:dyDescent="0.25">
      <c r="A198" t="s">
        <v>235</v>
      </c>
      <c r="B198" t="str">
        <f t="shared" si="51"/>
        <v>Massachusetts</v>
      </c>
      <c r="C198" t="str">
        <f t="shared" si="52"/>
        <v>2016</v>
      </c>
      <c r="D198" s="13">
        <v>363626.19200000004</v>
      </c>
      <c r="E198" s="13">
        <v>0</v>
      </c>
      <c r="F198" s="14">
        <f t="shared" si="53"/>
        <v>0</v>
      </c>
      <c r="G198" s="15">
        <v>388292.53950000001</v>
      </c>
      <c r="H198" s="15">
        <v>0</v>
      </c>
      <c r="I198" s="16">
        <f t="shared" si="54"/>
        <v>0</v>
      </c>
      <c r="J198" s="13">
        <v>476990.32349999994</v>
      </c>
      <c r="K198" s="13">
        <v>0</v>
      </c>
      <c r="L198" s="14">
        <f t="shared" si="55"/>
        <v>0</v>
      </c>
      <c r="M198" s="15">
        <v>463082.902</v>
      </c>
      <c r="N198" s="15">
        <v>0</v>
      </c>
      <c r="O198" s="16">
        <f t="shared" si="56"/>
        <v>0</v>
      </c>
      <c r="P198" s="13">
        <v>419326.46799999999</v>
      </c>
      <c r="Q198" s="13">
        <v>0</v>
      </c>
      <c r="R198" s="14">
        <f t="shared" si="57"/>
        <v>0</v>
      </c>
      <c r="S198" s="15">
        <v>492184.50699999998</v>
      </c>
      <c r="T198" s="15">
        <v>0</v>
      </c>
      <c r="U198" s="16">
        <f t="shared" si="58"/>
        <v>0</v>
      </c>
      <c r="V198" s="13">
        <v>441870.99799999996</v>
      </c>
      <c r="W198" s="13">
        <v>22</v>
      </c>
      <c r="X198" s="14">
        <f t="shared" si="59"/>
        <v>4.9788286851992041E-5</v>
      </c>
      <c r="Y198" s="15">
        <v>280318.46950000001</v>
      </c>
      <c r="Z198" s="15">
        <v>150</v>
      </c>
      <c r="AA198" s="16">
        <f t="shared" si="60"/>
        <v>5.3510566131283763E-4</v>
      </c>
      <c r="AB198" s="13">
        <v>150476.70199999999</v>
      </c>
      <c r="AC198" s="13">
        <v>292</v>
      </c>
      <c r="AD198" s="14">
        <f t="shared" si="61"/>
        <v>1.9404997326429975E-3</v>
      </c>
      <c r="AE198" s="15">
        <v>155000.51</v>
      </c>
      <c r="AF198">
        <v>654</v>
      </c>
      <c r="AG198" s="16">
        <f t="shared" si="62"/>
        <v>4.2193409557168549E-3</v>
      </c>
      <c r="AH198" s="17">
        <v>1096</v>
      </c>
      <c r="AI198" s="17">
        <v>6741921</v>
      </c>
      <c r="AJ198" s="18">
        <f t="shared" si="63"/>
        <v>1.870959507918462E-3</v>
      </c>
      <c r="AK198" s="19">
        <f>IFERROR(VLOOKUP(A198,[1]CDC_Visits_Integrated!$A$2:$D$501,2,FALSE),"NULL")</f>
        <v>11701</v>
      </c>
      <c r="AL198" s="19">
        <f>IFERROR(VLOOKUP(A198,[1]CDC_Visits_Integrated!$A$2:$D$501,3,FALSE),"NULL")</f>
        <v>1876</v>
      </c>
      <c r="AM198" s="19">
        <f>IFERROR(VLOOKUP(A198,[1]CDC_Visits_Integrated!$A$2:$D$501,4,FALSE),"NULL")</f>
        <v>1193451</v>
      </c>
      <c r="AN198" s="15">
        <f t="shared" si="64"/>
        <v>636.16791044776119</v>
      </c>
      <c r="AO198" s="16">
        <f t="shared" si="65"/>
        <v>9.8043405217306777E-3</v>
      </c>
      <c r="AP198" s="15">
        <f t="shared" si="66"/>
        <v>22</v>
      </c>
      <c r="AQ198" s="15">
        <f t="shared" si="67"/>
        <v>1118</v>
      </c>
    </row>
    <row r="199" spans="1:43" x14ac:dyDescent="0.25">
      <c r="A199" t="s">
        <v>236</v>
      </c>
      <c r="B199" t="str">
        <f t="shared" si="51"/>
        <v>Massachusetts</v>
      </c>
      <c r="C199" t="str">
        <f t="shared" si="52"/>
        <v>2017</v>
      </c>
      <c r="D199" s="13">
        <v>362100</v>
      </c>
      <c r="E199" s="13">
        <v>0</v>
      </c>
      <c r="F199" s="14">
        <f t="shared" si="53"/>
        <v>0</v>
      </c>
      <c r="G199" s="15">
        <v>384037</v>
      </c>
      <c r="H199" s="15">
        <v>0</v>
      </c>
      <c r="I199" s="16">
        <f t="shared" si="54"/>
        <v>0</v>
      </c>
      <c r="J199" s="13">
        <v>474030.5</v>
      </c>
      <c r="K199" s="13">
        <v>0</v>
      </c>
      <c r="L199" s="14">
        <f t="shared" si="55"/>
        <v>0</v>
      </c>
      <c r="M199" s="15">
        <v>472621.5</v>
      </c>
      <c r="N199" s="15">
        <v>0</v>
      </c>
      <c r="O199" s="16">
        <f t="shared" si="56"/>
        <v>0</v>
      </c>
      <c r="P199" s="13">
        <v>416472.5</v>
      </c>
      <c r="Q199" s="13">
        <v>0</v>
      </c>
      <c r="R199" s="14">
        <f t="shared" si="57"/>
        <v>0</v>
      </c>
      <c r="S199" s="15">
        <v>485329.5</v>
      </c>
      <c r="T199" s="15">
        <v>0</v>
      </c>
      <c r="U199" s="16">
        <f t="shared" si="58"/>
        <v>0</v>
      </c>
      <c r="V199" s="13">
        <v>449435</v>
      </c>
      <c r="W199" s="13">
        <v>38</v>
      </c>
      <c r="X199" s="14">
        <f t="shared" si="59"/>
        <v>8.4550602423042259E-5</v>
      </c>
      <c r="Y199" s="15">
        <v>293530.5</v>
      </c>
      <c r="Z199" s="15">
        <v>164</v>
      </c>
      <c r="AA199" s="16">
        <f t="shared" si="60"/>
        <v>5.5871536348011536E-4</v>
      </c>
      <c r="AB199" s="13">
        <v>152118.5</v>
      </c>
      <c r="AC199" s="13">
        <v>342</v>
      </c>
      <c r="AD199" s="14">
        <f t="shared" si="61"/>
        <v>2.2482472546074277E-3</v>
      </c>
      <c r="AE199" s="15">
        <v>154794</v>
      </c>
      <c r="AF199">
        <v>791</v>
      </c>
      <c r="AG199" s="16">
        <f t="shared" si="62"/>
        <v>5.1100171841285836E-3</v>
      </c>
      <c r="AH199" s="17">
        <v>1297</v>
      </c>
      <c r="AI199" s="17">
        <v>6772044</v>
      </c>
      <c r="AJ199" s="18">
        <f t="shared" si="63"/>
        <v>2.1600718136442591E-3</v>
      </c>
      <c r="AK199" s="19">
        <f>IFERROR(VLOOKUP(A199,[1]CDC_Visits_Integrated!$A$2:$D$501,2,FALSE),"NULL")</f>
        <v>17714</v>
      </c>
      <c r="AL199" s="19">
        <f>IFERROR(VLOOKUP(A199,[1]CDC_Visits_Integrated!$A$2:$D$501,3,FALSE),"NULL")</f>
        <v>1925</v>
      </c>
      <c r="AM199" s="19">
        <f>IFERROR(VLOOKUP(A199,[1]CDC_Visits_Integrated!$A$2:$D$501,4,FALSE),"NULL")</f>
        <v>1386991</v>
      </c>
      <c r="AN199" s="15">
        <f t="shared" si="64"/>
        <v>720.51480519480515</v>
      </c>
      <c r="AO199" s="16">
        <f t="shared" si="65"/>
        <v>1.2771532043106264E-2</v>
      </c>
      <c r="AP199" s="15">
        <f t="shared" si="66"/>
        <v>38</v>
      </c>
      <c r="AQ199" s="15">
        <f t="shared" si="67"/>
        <v>1335</v>
      </c>
    </row>
    <row r="200" spans="1:43" x14ac:dyDescent="0.25">
      <c r="A200" t="s">
        <v>237</v>
      </c>
      <c r="B200" t="str">
        <f t="shared" si="51"/>
        <v>Michigan</v>
      </c>
      <c r="C200" t="str">
        <f t="shared" si="52"/>
        <v>2009</v>
      </c>
      <c r="D200" s="13">
        <v>630769.59899999993</v>
      </c>
      <c r="E200" s="13">
        <v>0</v>
      </c>
      <c r="F200" s="14">
        <f t="shared" si="53"/>
        <v>0</v>
      </c>
      <c r="G200" s="15">
        <v>675627.56799999997</v>
      </c>
      <c r="H200" s="15">
        <v>0</v>
      </c>
      <c r="I200" s="16">
        <f t="shared" si="54"/>
        <v>0</v>
      </c>
      <c r="J200" s="13">
        <v>717438.86950000003</v>
      </c>
      <c r="K200" s="13">
        <v>0</v>
      </c>
      <c r="L200" s="14">
        <f t="shared" si="55"/>
        <v>0</v>
      </c>
      <c r="M200" s="15">
        <v>612933.85050000018</v>
      </c>
      <c r="N200" s="15">
        <v>0</v>
      </c>
      <c r="O200" s="16">
        <f t="shared" si="56"/>
        <v>0</v>
      </c>
      <c r="P200" s="13">
        <v>707574.48450000002</v>
      </c>
      <c r="Q200" s="13">
        <v>10</v>
      </c>
      <c r="R200" s="14">
        <f t="shared" si="57"/>
        <v>1.4132787740454482E-5</v>
      </c>
      <c r="S200" s="15">
        <v>764074.48399999994</v>
      </c>
      <c r="T200" s="15">
        <v>31</v>
      </c>
      <c r="U200" s="16">
        <f t="shared" si="58"/>
        <v>4.0571960782818134E-5</v>
      </c>
      <c r="V200" s="13">
        <v>567913.12049999996</v>
      </c>
      <c r="W200" s="13">
        <v>126</v>
      </c>
      <c r="X200" s="14">
        <f t="shared" si="59"/>
        <v>2.2186492167863202E-4</v>
      </c>
      <c r="Y200" s="15">
        <v>332473.43350000004</v>
      </c>
      <c r="Z200" s="15">
        <v>191</v>
      </c>
      <c r="AA200" s="16">
        <f t="shared" si="60"/>
        <v>5.7448199090469581E-4</v>
      </c>
      <c r="AB200" s="13">
        <v>222202.57700000002</v>
      </c>
      <c r="AC200" s="13">
        <v>417</v>
      </c>
      <c r="AD200" s="14">
        <f t="shared" si="61"/>
        <v>1.8766659038342295E-3</v>
      </c>
      <c r="AE200" s="15">
        <v>173978.43300000002</v>
      </c>
      <c r="AF200">
        <v>685</v>
      </c>
      <c r="AG200" s="16">
        <f t="shared" si="62"/>
        <v>3.9372696269772698E-3</v>
      </c>
      <c r="AH200" s="17">
        <v>1293</v>
      </c>
      <c r="AI200" s="17">
        <v>10008213</v>
      </c>
      <c r="AJ200" s="18">
        <f t="shared" si="63"/>
        <v>1.7745036917489131E-3</v>
      </c>
      <c r="AK200" s="19" t="str">
        <f>IFERROR(VLOOKUP(A200,[1]CDC_Visits_Integrated!$A$2:$D$501,2,FALSE),"NULL")</f>
        <v>NULL</v>
      </c>
      <c r="AL200" s="19" t="str">
        <f>IFERROR(VLOOKUP(A200,[1]CDC_Visits_Integrated!$A$2:$D$501,3,FALSE),"NULL")</f>
        <v>NULL</v>
      </c>
      <c r="AM200" s="19" t="str">
        <f>IFERROR(VLOOKUP(A200,[1]CDC_Visits_Integrated!$A$2:$D$501,4,FALSE),"NULL")</f>
        <v>NULL</v>
      </c>
      <c r="AN200" s="15" t="str">
        <f t="shared" si="64"/>
        <v>NULL</v>
      </c>
      <c r="AO200" s="16" t="str">
        <f t="shared" si="65"/>
        <v>NULL</v>
      </c>
      <c r="AP200" s="15">
        <f t="shared" si="66"/>
        <v>167</v>
      </c>
      <c r="AQ200" s="15">
        <f t="shared" si="67"/>
        <v>1460</v>
      </c>
    </row>
    <row r="201" spans="1:43" x14ac:dyDescent="0.25">
      <c r="A201" t="s">
        <v>238</v>
      </c>
      <c r="B201" t="str">
        <f t="shared" si="51"/>
        <v>Michigan</v>
      </c>
      <c r="C201" t="str">
        <f t="shared" si="52"/>
        <v>2010</v>
      </c>
      <c r="D201" s="13">
        <v>614519.55900000001</v>
      </c>
      <c r="E201" s="13">
        <v>0</v>
      </c>
      <c r="F201" s="14">
        <f t="shared" si="53"/>
        <v>0</v>
      </c>
      <c r="G201" s="15">
        <v>675357.76049999997</v>
      </c>
      <c r="H201" s="15">
        <v>0</v>
      </c>
      <c r="I201" s="16">
        <f t="shared" si="54"/>
        <v>0</v>
      </c>
      <c r="J201" s="13">
        <v>711676.49249999993</v>
      </c>
      <c r="K201" s="13">
        <v>0</v>
      </c>
      <c r="L201" s="14">
        <f t="shared" si="55"/>
        <v>0</v>
      </c>
      <c r="M201" s="15">
        <v>593282.9709999999</v>
      </c>
      <c r="N201" s="15">
        <v>0</v>
      </c>
      <c r="O201" s="16">
        <f t="shared" si="56"/>
        <v>0</v>
      </c>
      <c r="P201" s="13">
        <v>677342.20199999993</v>
      </c>
      <c r="Q201" s="13">
        <v>0</v>
      </c>
      <c r="R201" s="14">
        <f t="shared" si="57"/>
        <v>0</v>
      </c>
      <c r="S201" s="15">
        <v>758176.89800000004</v>
      </c>
      <c r="T201" s="15">
        <v>0</v>
      </c>
      <c r="U201" s="16">
        <f t="shared" si="58"/>
        <v>0</v>
      </c>
      <c r="V201" s="13">
        <v>589539.59000000008</v>
      </c>
      <c r="W201" s="13">
        <v>62</v>
      </c>
      <c r="X201" s="14">
        <f t="shared" si="59"/>
        <v>1.0516681330934873E-4</v>
      </c>
      <c r="Y201" s="15">
        <v>341666.50799999997</v>
      </c>
      <c r="Z201" s="15">
        <v>193</v>
      </c>
      <c r="AA201" s="16">
        <f t="shared" si="60"/>
        <v>5.6487831110446456E-4</v>
      </c>
      <c r="AB201" s="13">
        <v>225930.35149999993</v>
      </c>
      <c r="AC201" s="13">
        <v>433</v>
      </c>
      <c r="AD201" s="14">
        <f t="shared" si="61"/>
        <v>1.9165198350961719E-3</v>
      </c>
      <c r="AE201" s="15">
        <v>178703.78200000001</v>
      </c>
      <c r="AF201">
        <v>643</v>
      </c>
      <c r="AG201" s="16">
        <f t="shared" si="62"/>
        <v>3.5981331385588691E-3</v>
      </c>
      <c r="AH201" s="17">
        <v>1269</v>
      </c>
      <c r="AI201" s="17">
        <v>9937232</v>
      </c>
      <c r="AJ201" s="18">
        <f t="shared" si="63"/>
        <v>1.7003871220710991E-3</v>
      </c>
      <c r="AK201" s="19">
        <f>IFERROR(VLOOKUP(A201,[1]CDC_Visits_Integrated!$A$2:$D$501,2,FALSE),"NULL")</f>
        <v>1340</v>
      </c>
      <c r="AL201" s="19">
        <f>IFERROR(VLOOKUP(A201,[1]CDC_Visits_Integrated!$A$2:$D$501,3,FALSE),"NULL")</f>
        <v>654</v>
      </c>
      <c r="AM201" s="19">
        <f>IFERROR(VLOOKUP(A201,[1]CDC_Visits_Integrated!$A$2:$D$501,4,FALSE),"NULL")</f>
        <v>188121</v>
      </c>
      <c r="AN201" s="15">
        <f t="shared" si="64"/>
        <v>287.64678899082571</v>
      </c>
      <c r="AO201" s="16">
        <f t="shared" si="65"/>
        <v>7.1230750421271416E-3</v>
      </c>
      <c r="AP201" s="15">
        <f t="shared" si="66"/>
        <v>62</v>
      </c>
      <c r="AQ201" s="15">
        <f t="shared" si="67"/>
        <v>1331</v>
      </c>
    </row>
    <row r="202" spans="1:43" x14ac:dyDescent="0.25">
      <c r="A202" t="s">
        <v>239</v>
      </c>
      <c r="B202" t="str">
        <f t="shared" si="51"/>
        <v>Michigan</v>
      </c>
      <c r="C202" t="str">
        <f t="shared" si="52"/>
        <v>2011</v>
      </c>
      <c r="D202" s="13">
        <v>603142.495</v>
      </c>
      <c r="E202" s="13">
        <v>0</v>
      </c>
      <c r="F202" s="14">
        <f t="shared" si="53"/>
        <v>0</v>
      </c>
      <c r="G202" s="15">
        <v>662408.68500000006</v>
      </c>
      <c r="H202" s="15">
        <v>0</v>
      </c>
      <c r="I202" s="16">
        <f t="shared" si="54"/>
        <v>0</v>
      </c>
      <c r="J202" s="13">
        <v>706245.04299999995</v>
      </c>
      <c r="K202" s="13">
        <v>0</v>
      </c>
      <c r="L202" s="14">
        <f t="shared" si="55"/>
        <v>0</v>
      </c>
      <c r="M202" s="15">
        <v>586731.94900000002</v>
      </c>
      <c r="N202" s="15">
        <v>0</v>
      </c>
      <c r="O202" s="16">
        <f t="shared" si="56"/>
        <v>0</v>
      </c>
      <c r="P202" s="13">
        <v>654746.96900000004</v>
      </c>
      <c r="Q202" s="13">
        <v>0</v>
      </c>
      <c r="R202" s="14">
        <f t="shared" si="57"/>
        <v>0</v>
      </c>
      <c r="S202" s="15">
        <v>750752.41949999984</v>
      </c>
      <c r="T202" s="15">
        <v>12</v>
      </c>
      <c r="U202" s="16">
        <f t="shared" si="58"/>
        <v>1.598396447125936E-5</v>
      </c>
      <c r="V202" s="13">
        <v>605384.70900000003</v>
      </c>
      <c r="W202" s="13">
        <v>130</v>
      </c>
      <c r="X202" s="14">
        <f t="shared" si="59"/>
        <v>2.1473948394689301E-4</v>
      </c>
      <c r="Y202" s="15">
        <v>348707.30900000012</v>
      </c>
      <c r="Z202" s="15">
        <v>216</v>
      </c>
      <c r="AA202" s="16">
        <f t="shared" si="60"/>
        <v>6.1943066412754747E-4</v>
      </c>
      <c r="AB202" s="13">
        <v>223377.6385</v>
      </c>
      <c r="AC202" s="13">
        <v>439</v>
      </c>
      <c r="AD202" s="14">
        <f t="shared" si="61"/>
        <v>1.9652817665542651E-3</v>
      </c>
      <c r="AE202" s="15">
        <v>183028.43399999998</v>
      </c>
      <c r="AF202">
        <v>805</v>
      </c>
      <c r="AG202" s="16">
        <f t="shared" si="62"/>
        <v>4.3982237208017643E-3</v>
      </c>
      <c r="AH202" s="17">
        <v>1460</v>
      </c>
      <c r="AI202" s="17">
        <v>9857189</v>
      </c>
      <c r="AJ202" s="18">
        <f t="shared" si="63"/>
        <v>1.9334844750066183E-3</v>
      </c>
      <c r="AK202" s="19">
        <f>IFERROR(VLOOKUP(A202,[1]CDC_Visits_Integrated!$A$2:$D$501,2,FALSE),"NULL")</f>
        <v>6200</v>
      </c>
      <c r="AL202" s="19">
        <f>IFERROR(VLOOKUP(A202,[1]CDC_Visits_Integrated!$A$2:$D$501,3,FALSE),"NULL")</f>
        <v>2320</v>
      </c>
      <c r="AM202" s="19">
        <f>IFERROR(VLOOKUP(A202,[1]CDC_Visits_Integrated!$A$2:$D$501,4,FALSE),"NULL")</f>
        <v>695410</v>
      </c>
      <c r="AN202" s="15">
        <f t="shared" si="64"/>
        <v>299.74568965517244</v>
      </c>
      <c r="AO202" s="16">
        <f t="shared" si="65"/>
        <v>8.9156037445535727E-3</v>
      </c>
      <c r="AP202" s="15">
        <f t="shared" si="66"/>
        <v>142</v>
      </c>
      <c r="AQ202" s="15">
        <f t="shared" si="67"/>
        <v>1602</v>
      </c>
    </row>
    <row r="203" spans="1:43" x14ac:dyDescent="0.25">
      <c r="A203" t="s">
        <v>240</v>
      </c>
      <c r="B203" t="str">
        <f t="shared" si="51"/>
        <v>Michigan</v>
      </c>
      <c r="C203" t="str">
        <f t="shared" si="52"/>
        <v>2012</v>
      </c>
      <c r="D203" s="13">
        <v>588603.09900000016</v>
      </c>
      <c r="E203" s="13">
        <v>0</v>
      </c>
      <c r="F203" s="14">
        <f t="shared" si="53"/>
        <v>0</v>
      </c>
      <c r="G203" s="15">
        <v>648545.62600000016</v>
      </c>
      <c r="H203" s="15">
        <v>0</v>
      </c>
      <c r="I203" s="16">
        <f t="shared" si="54"/>
        <v>0</v>
      </c>
      <c r="J203" s="13">
        <v>700441.08649999998</v>
      </c>
      <c r="K203" s="13">
        <v>0</v>
      </c>
      <c r="L203" s="14">
        <f t="shared" si="55"/>
        <v>0</v>
      </c>
      <c r="M203" s="15">
        <v>581555.7585</v>
      </c>
      <c r="N203" s="15">
        <v>0</v>
      </c>
      <c r="O203" s="16">
        <f t="shared" si="56"/>
        <v>0</v>
      </c>
      <c r="P203" s="13">
        <v>633455.40100000007</v>
      </c>
      <c r="Q203" s="13">
        <v>0</v>
      </c>
      <c r="R203" s="14">
        <f t="shared" si="57"/>
        <v>0</v>
      </c>
      <c r="S203" s="15">
        <v>738932.68200000015</v>
      </c>
      <c r="T203" s="15">
        <v>13</v>
      </c>
      <c r="U203" s="16">
        <f t="shared" si="58"/>
        <v>1.7592942248560602E-5</v>
      </c>
      <c r="V203" s="13">
        <v>618431.90700000012</v>
      </c>
      <c r="W203" s="13">
        <v>84</v>
      </c>
      <c r="X203" s="14">
        <f t="shared" si="59"/>
        <v>1.3582740322614045E-4</v>
      </c>
      <c r="Y203" s="15">
        <v>359555.62599999993</v>
      </c>
      <c r="Z203" s="15">
        <v>178</v>
      </c>
      <c r="AA203" s="16">
        <f t="shared" si="60"/>
        <v>4.9505552723572187E-4</v>
      </c>
      <c r="AB203" s="13">
        <v>220553.25849999994</v>
      </c>
      <c r="AC203" s="13">
        <v>435</v>
      </c>
      <c r="AD203" s="14">
        <f t="shared" si="61"/>
        <v>1.9723127327996386E-3</v>
      </c>
      <c r="AE203" s="15">
        <v>188165.75100000008</v>
      </c>
      <c r="AF203">
        <v>717</v>
      </c>
      <c r="AG203" s="16">
        <f t="shared" si="62"/>
        <v>3.8104702699058115E-3</v>
      </c>
      <c r="AH203" s="17">
        <v>1330</v>
      </c>
      <c r="AI203" s="17">
        <v>9778449</v>
      </c>
      <c r="AJ203" s="18">
        <f t="shared" si="63"/>
        <v>1.7311517763884318E-3</v>
      </c>
      <c r="AK203" s="19">
        <f>IFERROR(VLOOKUP(A203,[1]CDC_Visits_Integrated!$A$2:$D$501,2,FALSE),"NULL")</f>
        <v>6268</v>
      </c>
      <c r="AL203" s="19">
        <f>IFERROR(VLOOKUP(A203,[1]CDC_Visits_Integrated!$A$2:$D$501,3,FALSE),"NULL")</f>
        <v>2307</v>
      </c>
      <c r="AM203" s="19">
        <f>IFERROR(VLOOKUP(A203,[1]CDC_Visits_Integrated!$A$2:$D$501,4,FALSE),"NULL")</f>
        <v>651156</v>
      </c>
      <c r="AN203" s="15">
        <f t="shared" si="64"/>
        <v>282.25227568270481</v>
      </c>
      <c r="AO203" s="16">
        <f t="shared" si="65"/>
        <v>9.6259575278427895E-3</v>
      </c>
      <c r="AP203" s="15">
        <f t="shared" si="66"/>
        <v>97</v>
      </c>
      <c r="AQ203" s="15">
        <f t="shared" si="67"/>
        <v>1427</v>
      </c>
    </row>
    <row r="204" spans="1:43" x14ac:dyDescent="0.25">
      <c r="A204" t="s">
        <v>241</v>
      </c>
      <c r="B204" t="str">
        <f t="shared" si="51"/>
        <v>Michigan</v>
      </c>
      <c r="C204" t="str">
        <f t="shared" si="52"/>
        <v>2013</v>
      </c>
      <c r="D204" s="13">
        <v>577017.20999999985</v>
      </c>
      <c r="E204" s="13">
        <v>0</v>
      </c>
      <c r="F204" s="14">
        <f t="shared" si="53"/>
        <v>0</v>
      </c>
      <c r="G204" s="15">
        <v>638797.58799999999</v>
      </c>
      <c r="H204" s="15">
        <v>0</v>
      </c>
      <c r="I204" s="16">
        <f t="shared" si="54"/>
        <v>0</v>
      </c>
      <c r="J204" s="13">
        <v>697563.15699999989</v>
      </c>
      <c r="K204" s="13">
        <v>0</v>
      </c>
      <c r="L204" s="14">
        <f t="shared" si="55"/>
        <v>0</v>
      </c>
      <c r="M204" s="15">
        <v>577741.17699999991</v>
      </c>
      <c r="N204" s="15">
        <v>0</v>
      </c>
      <c r="O204" s="16">
        <f t="shared" si="56"/>
        <v>0</v>
      </c>
      <c r="P204" s="13">
        <v>615833.12399999984</v>
      </c>
      <c r="Q204" s="13">
        <v>0</v>
      </c>
      <c r="R204" s="14">
        <f t="shared" si="57"/>
        <v>0</v>
      </c>
      <c r="S204" s="15">
        <v>724854.21299999987</v>
      </c>
      <c r="T204" s="15">
        <v>20</v>
      </c>
      <c r="U204" s="16">
        <f t="shared" si="58"/>
        <v>2.7591755198917501E-5</v>
      </c>
      <c r="V204" s="13">
        <v>630981.06350000005</v>
      </c>
      <c r="W204" s="13">
        <v>161</v>
      </c>
      <c r="X204" s="14">
        <f t="shared" si="59"/>
        <v>2.5515821204989296E-4</v>
      </c>
      <c r="Y204" s="15">
        <v>370359.2699999999</v>
      </c>
      <c r="Z204" s="15">
        <v>267</v>
      </c>
      <c r="AA204" s="16">
        <f t="shared" si="60"/>
        <v>7.2092160674147587E-4</v>
      </c>
      <c r="AB204" s="13">
        <v>215945.20849999998</v>
      </c>
      <c r="AC204" s="13">
        <v>472</v>
      </c>
      <c r="AD204" s="14">
        <f t="shared" si="61"/>
        <v>2.185739629411597E-3</v>
      </c>
      <c r="AE204" s="15">
        <v>189853.31899999996</v>
      </c>
      <c r="AF204">
        <v>847</v>
      </c>
      <c r="AG204" s="16">
        <f t="shared" si="62"/>
        <v>4.4613389139644176E-3</v>
      </c>
      <c r="AH204" s="17">
        <v>1586</v>
      </c>
      <c r="AI204" s="17">
        <v>9711943</v>
      </c>
      <c r="AJ204" s="18">
        <f t="shared" si="63"/>
        <v>2.0433989133504778E-3</v>
      </c>
      <c r="AK204" s="19">
        <f>IFERROR(VLOOKUP(A204,[1]CDC_Visits_Integrated!$A$2:$D$501,2,FALSE),"NULL")</f>
        <v>13293</v>
      </c>
      <c r="AL204" s="19">
        <f>IFERROR(VLOOKUP(A204,[1]CDC_Visits_Integrated!$A$2:$D$501,3,FALSE),"NULL")</f>
        <v>2309</v>
      </c>
      <c r="AM204" s="19">
        <f>IFERROR(VLOOKUP(A204,[1]CDC_Visits_Integrated!$A$2:$D$501,4,FALSE),"NULL")</f>
        <v>663548</v>
      </c>
      <c r="AN204" s="15">
        <f t="shared" si="64"/>
        <v>287.37462104807275</v>
      </c>
      <c r="AO204" s="16">
        <f t="shared" si="65"/>
        <v>2.0033215381554913E-2</v>
      </c>
      <c r="AP204" s="15">
        <f t="shared" si="66"/>
        <v>181</v>
      </c>
      <c r="AQ204" s="15">
        <f t="shared" si="67"/>
        <v>1767</v>
      </c>
    </row>
    <row r="205" spans="1:43" x14ac:dyDescent="0.25">
      <c r="A205" t="s">
        <v>242</v>
      </c>
      <c r="B205" t="str">
        <f t="shared" si="51"/>
        <v>Michigan</v>
      </c>
      <c r="C205" t="str">
        <f t="shared" si="52"/>
        <v>2014</v>
      </c>
      <c r="D205" s="13">
        <v>574297.74999999988</v>
      </c>
      <c r="E205" s="13">
        <v>0</v>
      </c>
      <c r="F205" s="14">
        <f t="shared" si="53"/>
        <v>0</v>
      </c>
      <c r="G205" s="15">
        <v>632946.40750000009</v>
      </c>
      <c r="H205" s="15">
        <v>0</v>
      </c>
      <c r="I205" s="16">
        <f t="shared" si="54"/>
        <v>0</v>
      </c>
      <c r="J205" s="13">
        <v>696559.03899999999</v>
      </c>
      <c r="K205" s="13">
        <v>0</v>
      </c>
      <c r="L205" s="14">
        <f t="shared" si="55"/>
        <v>0</v>
      </c>
      <c r="M205" s="15">
        <v>583290.8075</v>
      </c>
      <c r="N205" s="15">
        <v>0</v>
      </c>
      <c r="O205" s="16">
        <f t="shared" si="56"/>
        <v>0</v>
      </c>
      <c r="P205" s="13">
        <v>606408.91600000008</v>
      </c>
      <c r="Q205" s="13">
        <v>11</v>
      </c>
      <c r="R205" s="14">
        <f t="shared" si="57"/>
        <v>1.8139574979468141E-5</v>
      </c>
      <c r="S205" s="15">
        <v>715986.598</v>
      </c>
      <c r="T205" s="15">
        <v>42</v>
      </c>
      <c r="U205" s="16">
        <f t="shared" si="58"/>
        <v>5.8660315873677845E-5</v>
      </c>
      <c r="V205" s="13">
        <v>648830.30149999994</v>
      </c>
      <c r="W205" s="13">
        <v>120</v>
      </c>
      <c r="X205" s="14">
        <f t="shared" si="59"/>
        <v>1.8494820559794711E-4</v>
      </c>
      <c r="Y205" s="15">
        <v>388663.91600000003</v>
      </c>
      <c r="Z205" s="15">
        <v>267</v>
      </c>
      <c r="AA205" s="16">
        <f t="shared" si="60"/>
        <v>6.869688412237373E-4</v>
      </c>
      <c r="AB205" s="13">
        <v>218600.10700000005</v>
      </c>
      <c r="AC205" s="13">
        <v>457</v>
      </c>
      <c r="AD205" s="14">
        <f t="shared" si="61"/>
        <v>2.0905753719507553E-3</v>
      </c>
      <c r="AE205" s="15">
        <v>196495.41899999999</v>
      </c>
      <c r="AF205">
        <v>829</v>
      </c>
      <c r="AG205" s="16">
        <f t="shared" si="62"/>
        <v>4.2189278723083106E-3</v>
      </c>
      <c r="AH205" s="17">
        <v>1553</v>
      </c>
      <c r="AI205" s="17">
        <v>9750020</v>
      </c>
      <c r="AJ205" s="18">
        <f t="shared" si="63"/>
        <v>1.9321701479931106E-3</v>
      </c>
      <c r="AK205" s="19">
        <f>IFERROR(VLOOKUP(A205,[1]CDC_Visits_Integrated!$A$2:$D$501,2,FALSE),"NULL")</f>
        <v>9844</v>
      </c>
      <c r="AL205" s="19">
        <f>IFERROR(VLOOKUP(A205,[1]CDC_Visits_Integrated!$A$2:$D$501,3,FALSE),"NULL")</f>
        <v>2159</v>
      </c>
      <c r="AM205" s="19">
        <f>IFERROR(VLOOKUP(A205,[1]CDC_Visits_Integrated!$A$2:$D$501,4,FALSE),"NULL")</f>
        <v>688508</v>
      </c>
      <c r="AN205" s="15">
        <f t="shared" si="64"/>
        <v>318.90134321445112</v>
      </c>
      <c r="AO205" s="16">
        <f t="shared" si="65"/>
        <v>1.4297582598895003E-2</v>
      </c>
      <c r="AP205" s="15">
        <f t="shared" si="66"/>
        <v>173</v>
      </c>
      <c r="AQ205" s="15">
        <f t="shared" si="67"/>
        <v>1726</v>
      </c>
    </row>
    <row r="206" spans="1:43" x14ac:dyDescent="0.25">
      <c r="A206" t="s">
        <v>243</v>
      </c>
      <c r="B206" t="str">
        <f t="shared" si="51"/>
        <v>Michigan</v>
      </c>
      <c r="C206" t="str">
        <f t="shared" si="52"/>
        <v>2015</v>
      </c>
      <c r="D206" s="13">
        <v>562749.53699999989</v>
      </c>
      <c r="E206" s="13">
        <v>0</v>
      </c>
      <c r="F206" s="14">
        <f t="shared" si="53"/>
        <v>0</v>
      </c>
      <c r="G206" s="15">
        <v>618206.57250000001</v>
      </c>
      <c r="H206" s="15">
        <v>0</v>
      </c>
      <c r="I206" s="16">
        <f t="shared" si="54"/>
        <v>0</v>
      </c>
      <c r="J206" s="13">
        <v>692102.03799999994</v>
      </c>
      <c r="K206" s="13">
        <v>0</v>
      </c>
      <c r="L206" s="14">
        <f t="shared" si="55"/>
        <v>0</v>
      </c>
      <c r="M206" s="15">
        <v>582376.32949999999</v>
      </c>
      <c r="N206" s="15">
        <v>0</v>
      </c>
      <c r="O206" s="16">
        <f t="shared" si="56"/>
        <v>0</v>
      </c>
      <c r="P206" s="13">
        <v>589952.64350000001</v>
      </c>
      <c r="Q206" s="13">
        <v>0</v>
      </c>
      <c r="R206" s="14">
        <f t="shared" si="57"/>
        <v>0</v>
      </c>
      <c r="S206" s="15">
        <v>693350.04800000007</v>
      </c>
      <c r="T206" s="15">
        <v>34</v>
      </c>
      <c r="U206" s="16">
        <f t="shared" si="58"/>
        <v>4.903727936281905E-5</v>
      </c>
      <c r="V206" s="13">
        <v>650695.26600000006</v>
      </c>
      <c r="W206" s="13">
        <v>135</v>
      </c>
      <c r="X206" s="14">
        <f t="shared" si="59"/>
        <v>2.074703890653478E-4</v>
      </c>
      <c r="Y206" s="15">
        <v>398166.42949999997</v>
      </c>
      <c r="Z206" s="15">
        <v>269</v>
      </c>
      <c r="AA206" s="16">
        <f t="shared" si="60"/>
        <v>6.7559688630153595E-4</v>
      </c>
      <c r="AB206" s="13">
        <v>216361.88449999999</v>
      </c>
      <c r="AC206" s="13">
        <v>438</v>
      </c>
      <c r="AD206" s="14">
        <f t="shared" si="61"/>
        <v>2.0243861390475178E-3</v>
      </c>
      <c r="AE206" s="15">
        <v>195686.24100000004</v>
      </c>
      <c r="AF206">
        <v>900</v>
      </c>
      <c r="AG206" s="16">
        <f t="shared" si="62"/>
        <v>4.5991991843718832E-3</v>
      </c>
      <c r="AH206" s="17">
        <v>1607</v>
      </c>
      <c r="AI206" s="17">
        <v>9637574</v>
      </c>
      <c r="AJ206" s="18">
        <f t="shared" si="63"/>
        <v>1.9834252422187108E-3</v>
      </c>
      <c r="AK206" s="19">
        <f>IFERROR(VLOOKUP(A206,[1]CDC_Visits_Integrated!$A$2:$D$501,2,FALSE),"NULL")</f>
        <v>6238</v>
      </c>
      <c r="AL206" s="19">
        <f>IFERROR(VLOOKUP(A206,[1]CDC_Visits_Integrated!$A$2:$D$501,3,FALSE),"NULL")</f>
        <v>2681</v>
      </c>
      <c r="AM206" s="19">
        <f>IFERROR(VLOOKUP(A206,[1]CDC_Visits_Integrated!$A$2:$D$501,4,FALSE),"NULL")</f>
        <v>863972</v>
      </c>
      <c r="AN206" s="15">
        <f t="shared" si="64"/>
        <v>322.25736665423352</v>
      </c>
      <c r="AO206" s="16">
        <f t="shared" si="65"/>
        <v>7.2201413934710849E-3</v>
      </c>
      <c r="AP206" s="15">
        <f t="shared" si="66"/>
        <v>169</v>
      </c>
      <c r="AQ206" s="15">
        <f t="shared" si="67"/>
        <v>1776</v>
      </c>
    </row>
    <row r="207" spans="1:43" x14ac:dyDescent="0.25">
      <c r="A207" t="s">
        <v>244</v>
      </c>
      <c r="B207" t="str">
        <f t="shared" si="51"/>
        <v>Michigan</v>
      </c>
      <c r="C207" t="str">
        <f t="shared" si="52"/>
        <v>2016</v>
      </c>
      <c r="D207" s="13">
        <v>560201.51199999999</v>
      </c>
      <c r="E207" s="13">
        <v>0</v>
      </c>
      <c r="F207" s="14">
        <f t="shared" si="53"/>
        <v>0</v>
      </c>
      <c r="G207" s="15">
        <v>609517.86599999992</v>
      </c>
      <c r="H207" s="15">
        <v>0</v>
      </c>
      <c r="I207" s="16">
        <f t="shared" si="54"/>
        <v>0</v>
      </c>
      <c r="J207" s="13">
        <v>690263.93599999999</v>
      </c>
      <c r="K207" s="13">
        <v>0</v>
      </c>
      <c r="L207" s="14">
        <f t="shared" si="55"/>
        <v>0</v>
      </c>
      <c r="M207" s="15">
        <v>591379.04850000003</v>
      </c>
      <c r="N207" s="15">
        <v>0</v>
      </c>
      <c r="O207" s="16">
        <f t="shared" si="56"/>
        <v>0</v>
      </c>
      <c r="P207" s="13">
        <v>580986.36099999992</v>
      </c>
      <c r="Q207" s="13">
        <v>0</v>
      </c>
      <c r="R207" s="14">
        <f t="shared" si="57"/>
        <v>0</v>
      </c>
      <c r="S207" s="15">
        <v>677700.52399999998</v>
      </c>
      <c r="T207" s="15">
        <v>26</v>
      </c>
      <c r="U207" s="16">
        <f t="shared" si="58"/>
        <v>3.8365028621403278E-5</v>
      </c>
      <c r="V207" s="13">
        <v>654961.37199999997</v>
      </c>
      <c r="W207" s="13">
        <v>134</v>
      </c>
      <c r="X207" s="14">
        <f t="shared" si="59"/>
        <v>2.0459221830260854E-4</v>
      </c>
      <c r="Y207" s="15">
        <v>413948.19700000004</v>
      </c>
      <c r="Z207" s="15">
        <v>272</v>
      </c>
      <c r="AA207" s="16">
        <f t="shared" si="60"/>
        <v>6.5708705091907906E-4</v>
      </c>
      <c r="AB207" s="13">
        <v>214956.62849999999</v>
      </c>
      <c r="AC207" s="13">
        <v>442</v>
      </c>
      <c r="AD207" s="14">
        <f t="shared" si="61"/>
        <v>2.0562287522108212E-3</v>
      </c>
      <c r="AE207" s="15">
        <v>197501.09499999997</v>
      </c>
      <c r="AF207">
        <v>640</v>
      </c>
      <c r="AG207" s="16">
        <f t="shared" si="62"/>
        <v>3.2404883628619889E-3</v>
      </c>
      <c r="AH207" s="17">
        <v>1354</v>
      </c>
      <c r="AI207" s="17">
        <v>9624709</v>
      </c>
      <c r="AJ207" s="18">
        <f t="shared" si="63"/>
        <v>1.6384200141993054E-3</v>
      </c>
      <c r="AK207" s="19">
        <f>IFERROR(VLOOKUP(A207,[1]CDC_Visits_Integrated!$A$2:$D$501,2,FALSE),"NULL")</f>
        <v>12749</v>
      </c>
      <c r="AL207" s="19">
        <f>IFERROR(VLOOKUP(A207,[1]CDC_Visits_Integrated!$A$2:$D$501,3,FALSE),"NULL")</f>
        <v>3526</v>
      </c>
      <c r="AM207" s="19">
        <f>IFERROR(VLOOKUP(A207,[1]CDC_Visits_Integrated!$A$2:$D$501,4,FALSE),"NULL")</f>
        <v>1088281</v>
      </c>
      <c r="AN207" s="15">
        <f t="shared" si="64"/>
        <v>308.64463981849121</v>
      </c>
      <c r="AO207" s="16">
        <f t="shared" si="65"/>
        <v>1.1714805275475727E-2</v>
      </c>
      <c r="AP207" s="15">
        <f t="shared" si="66"/>
        <v>160</v>
      </c>
      <c r="AQ207" s="15">
        <f t="shared" si="67"/>
        <v>1514</v>
      </c>
    </row>
    <row r="208" spans="1:43" x14ac:dyDescent="0.25">
      <c r="A208" t="s">
        <v>245</v>
      </c>
      <c r="B208" t="str">
        <f t="shared" si="51"/>
        <v>Michigan</v>
      </c>
      <c r="C208" t="str">
        <f t="shared" si="52"/>
        <v>2017</v>
      </c>
      <c r="D208" s="13">
        <v>554329</v>
      </c>
      <c r="E208" s="13">
        <v>0</v>
      </c>
      <c r="F208" s="14">
        <f t="shared" si="53"/>
        <v>0</v>
      </c>
      <c r="G208" s="15">
        <v>597021</v>
      </c>
      <c r="H208" s="15">
        <v>0</v>
      </c>
      <c r="I208" s="16">
        <f t="shared" si="54"/>
        <v>0</v>
      </c>
      <c r="J208" s="13">
        <v>674637.5</v>
      </c>
      <c r="K208" s="13">
        <v>0</v>
      </c>
      <c r="L208" s="14">
        <f t="shared" si="55"/>
        <v>0</v>
      </c>
      <c r="M208" s="15">
        <v>590864.5</v>
      </c>
      <c r="N208" s="15">
        <v>0</v>
      </c>
      <c r="O208" s="16">
        <f t="shared" si="56"/>
        <v>0</v>
      </c>
      <c r="P208" s="13">
        <v>569172.5</v>
      </c>
      <c r="Q208" s="13">
        <v>0</v>
      </c>
      <c r="R208" s="14">
        <f t="shared" si="57"/>
        <v>0</v>
      </c>
      <c r="S208" s="15">
        <v>659036.5</v>
      </c>
      <c r="T208" s="15">
        <v>10</v>
      </c>
      <c r="U208" s="16">
        <f t="shared" si="58"/>
        <v>1.517366640542671E-5</v>
      </c>
      <c r="V208" s="13">
        <v>658573.5</v>
      </c>
      <c r="W208" s="13">
        <v>162</v>
      </c>
      <c r="X208" s="14">
        <f t="shared" si="59"/>
        <v>2.4598621110627744E-4</v>
      </c>
      <c r="Y208" s="15">
        <v>432091</v>
      </c>
      <c r="Z208" s="15">
        <v>270</v>
      </c>
      <c r="AA208" s="16">
        <f t="shared" si="60"/>
        <v>6.248683726344682E-4</v>
      </c>
      <c r="AB208" s="13">
        <v>218228</v>
      </c>
      <c r="AC208" s="13">
        <v>441</v>
      </c>
      <c r="AD208" s="14">
        <f t="shared" si="61"/>
        <v>2.0208222592884508E-3</v>
      </c>
      <c r="AE208" s="15">
        <v>197450</v>
      </c>
      <c r="AF208">
        <v>784</v>
      </c>
      <c r="AG208" s="16">
        <f t="shared" si="62"/>
        <v>3.9706254748037477E-3</v>
      </c>
      <c r="AH208" s="17">
        <v>1495</v>
      </c>
      <c r="AI208" s="17">
        <v>9551028</v>
      </c>
      <c r="AJ208" s="18">
        <f t="shared" si="63"/>
        <v>1.7634520724395444E-3</v>
      </c>
      <c r="AK208" s="19">
        <f>IFERROR(VLOOKUP(A208,[1]CDC_Visits_Integrated!$A$2:$D$501,2,FALSE),"NULL")</f>
        <v>19608</v>
      </c>
      <c r="AL208" s="19">
        <f>IFERROR(VLOOKUP(A208,[1]CDC_Visits_Integrated!$A$2:$D$501,3,FALSE),"NULL")</f>
        <v>3711</v>
      </c>
      <c r="AM208" s="19">
        <f>IFERROR(VLOOKUP(A208,[1]CDC_Visits_Integrated!$A$2:$D$501,4,FALSE),"NULL")</f>
        <v>1113070</v>
      </c>
      <c r="AN208" s="15">
        <f t="shared" si="64"/>
        <v>299.93802209646998</v>
      </c>
      <c r="AO208" s="16">
        <f t="shared" si="65"/>
        <v>1.7616142740348766E-2</v>
      </c>
      <c r="AP208" s="15">
        <f t="shared" si="66"/>
        <v>172</v>
      </c>
      <c r="AQ208" s="15">
        <f t="shared" si="67"/>
        <v>1667</v>
      </c>
    </row>
    <row r="209" spans="1:43" x14ac:dyDescent="0.25">
      <c r="A209" t="s">
        <v>246</v>
      </c>
      <c r="B209" t="str">
        <f t="shared" si="51"/>
        <v>Minnesota</v>
      </c>
      <c r="C209" t="str">
        <f t="shared" si="52"/>
        <v>2009</v>
      </c>
      <c r="D209" s="13">
        <v>354883.35799999977</v>
      </c>
      <c r="E209" s="13">
        <v>0</v>
      </c>
      <c r="F209" s="14">
        <f t="shared" si="53"/>
        <v>0</v>
      </c>
      <c r="G209" s="15">
        <v>340705.136</v>
      </c>
      <c r="H209" s="15">
        <v>0</v>
      </c>
      <c r="I209" s="16">
        <f t="shared" si="54"/>
        <v>0</v>
      </c>
      <c r="J209" s="13">
        <v>371650.53149999998</v>
      </c>
      <c r="K209" s="13">
        <v>0</v>
      </c>
      <c r="L209" s="14">
        <f t="shared" si="55"/>
        <v>0</v>
      </c>
      <c r="M209" s="15">
        <v>336885.05800000008</v>
      </c>
      <c r="N209" s="15">
        <v>0</v>
      </c>
      <c r="O209" s="16">
        <f t="shared" si="56"/>
        <v>0</v>
      </c>
      <c r="P209" s="13">
        <v>365676.85799999989</v>
      </c>
      <c r="Q209" s="13">
        <v>0</v>
      </c>
      <c r="R209" s="14">
        <f t="shared" si="57"/>
        <v>0</v>
      </c>
      <c r="S209" s="15">
        <v>395949.73550000001</v>
      </c>
      <c r="T209" s="15">
        <v>11</v>
      </c>
      <c r="U209" s="16">
        <f t="shared" si="58"/>
        <v>2.7781304074137967E-5</v>
      </c>
      <c r="V209" s="13">
        <v>277339.76949999994</v>
      </c>
      <c r="W209" s="13">
        <v>0</v>
      </c>
      <c r="X209" s="14">
        <f t="shared" si="59"/>
        <v>0</v>
      </c>
      <c r="Y209" s="15">
        <v>160696.52350000001</v>
      </c>
      <c r="Z209" s="15">
        <v>0</v>
      </c>
      <c r="AA209" s="16">
        <f t="shared" si="60"/>
        <v>0</v>
      </c>
      <c r="AB209" s="13">
        <v>109851.1385</v>
      </c>
      <c r="AC209" s="13">
        <v>91</v>
      </c>
      <c r="AD209" s="14">
        <f t="shared" si="61"/>
        <v>8.2839378128065559E-4</v>
      </c>
      <c r="AE209" s="15">
        <v>98819.255999999965</v>
      </c>
      <c r="AF209">
        <v>348</v>
      </c>
      <c r="AG209" s="16">
        <f t="shared" si="62"/>
        <v>3.5215808546463874E-3</v>
      </c>
      <c r="AH209" s="17">
        <v>439</v>
      </c>
      <c r="AI209" s="17">
        <v>5168946</v>
      </c>
      <c r="AJ209" s="18">
        <f t="shared" si="63"/>
        <v>1.188520082894917E-3</v>
      </c>
      <c r="AK209" s="19" t="str">
        <f>IFERROR(VLOOKUP(A209,[1]CDC_Visits_Integrated!$A$2:$D$501,2,FALSE),"NULL")</f>
        <v>NULL</v>
      </c>
      <c r="AL209" s="19" t="str">
        <f>IFERROR(VLOOKUP(A209,[1]CDC_Visits_Integrated!$A$2:$D$501,3,FALSE),"NULL")</f>
        <v>NULL</v>
      </c>
      <c r="AM209" s="19" t="str">
        <f>IFERROR(VLOOKUP(A209,[1]CDC_Visits_Integrated!$A$2:$D$501,4,FALSE),"NULL")</f>
        <v>NULL</v>
      </c>
      <c r="AN209" s="15" t="str">
        <f t="shared" si="64"/>
        <v>NULL</v>
      </c>
      <c r="AO209" s="16" t="str">
        <f t="shared" si="65"/>
        <v>NULL</v>
      </c>
      <c r="AP209" s="15">
        <f t="shared" si="66"/>
        <v>11</v>
      </c>
      <c r="AQ209" s="15">
        <f t="shared" si="67"/>
        <v>450</v>
      </c>
    </row>
    <row r="210" spans="1:43" x14ac:dyDescent="0.25">
      <c r="A210" t="s">
        <v>247</v>
      </c>
      <c r="B210" t="str">
        <f t="shared" si="51"/>
        <v>Minnesota</v>
      </c>
      <c r="C210" t="str">
        <f t="shared" si="52"/>
        <v>2010</v>
      </c>
      <c r="D210" s="13">
        <v>352390.09799999988</v>
      </c>
      <c r="E210" s="13">
        <v>0</v>
      </c>
      <c r="F210" s="14">
        <f t="shared" si="53"/>
        <v>0</v>
      </c>
      <c r="G210" s="15">
        <v>350728.50949999993</v>
      </c>
      <c r="H210" s="15">
        <v>0</v>
      </c>
      <c r="I210" s="16">
        <f t="shared" si="54"/>
        <v>0</v>
      </c>
      <c r="J210" s="13">
        <v>366533.69900000002</v>
      </c>
      <c r="K210" s="13">
        <v>0</v>
      </c>
      <c r="L210" s="14">
        <f t="shared" si="55"/>
        <v>0</v>
      </c>
      <c r="M210" s="15">
        <v>346316.64450000005</v>
      </c>
      <c r="N210" s="15">
        <v>0</v>
      </c>
      <c r="O210" s="16">
        <f t="shared" si="56"/>
        <v>0</v>
      </c>
      <c r="P210" s="13">
        <v>356914.96249999991</v>
      </c>
      <c r="Q210" s="13">
        <v>0</v>
      </c>
      <c r="R210" s="14">
        <f t="shared" si="57"/>
        <v>0</v>
      </c>
      <c r="S210" s="15">
        <v>399279.45600000001</v>
      </c>
      <c r="T210" s="15">
        <v>0</v>
      </c>
      <c r="U210" s="16">
        <f t="shared" si="58"/>
        <v>0</v>
      </c>
      <c r="V210" s="13">
        <v>291766.35649999988</v>
      </c>
      <c r="W210" s="13">
        <v>0</v>
      </c>
      <c r="X210" s="14">
        <f t="shared" si="59"/>
        <v>0</v>
      </c>
      <c r="Y210" s="15">
        <v>165709.674</v>
      </c>
      <c r="Z210" s="15">
        <v>0</v>
      </c>
      <c r="AA210" s="16">
        <f t="shared" si="60"/>
        <v>0</v>
      </c>
      <c r="AB210" s="13">
        <v>111630.79850000002</v>
      </c>
      <c r="AC210" s="13">
        <v>84</v>
      </c>
      <c r="AD210" s="14">
        <f t="shared" si="61"/>
        <v>7.5248050832494933E-4</v>
      </c>
      <c r="AE210" s="15">
        <v>98524.028999999966</v>
      </c>
      <c r="AF210">
        <v>355</v>
      </c>
      <c r="AG210" s="16">
        <f t="shared" si="62"/>
        <v>3.6031819202196869E-3</v>
      </c>
      <c r="AH210" s="17">
        <v>439</v>
      </c>
      <c r="AI210" s="17">
        <v>5228413</v>
      </c>
      <c r="AJ210" s="18">
        <f t="shared" si="63"/>
        <v>1.1679740923871205E-3</v>
      </c>
      <c r="AK210" s="19">
        <f>IFERROR(VLOOKUP(A210,[1]CDC_Visits_Integrated!$A$2:$D$501,2,FALSE),"NULL")</f>
        <v>554</v>
      </c>
      <c r="AL210" s="19">
        <f>IFERROR(VLOOKUP(A210,[1]CDC_Visits_Integrated!$A$2:$D$501,3,FALSE),"NULL")</f>
        <v>220</v>
      </c>
      <c r="AM210" s="19">
        <f>IFERROR(VLOOKUP(A210,[1]CDC_Visits_Integrated!$A$2:$D$501,4,FALSE),"NULL")</f>
        <v>72521</v>
      </c>
      <c r="AN210" s="15">
        <f t="shared" si="64"/>
        <v>329.64090909090908</v>
      </c>
      <c r="AO210" s="16">
        <f t="shared" si="65"/>
        <v>7.6391665862301956E-3</v>
      </c>
      <c r="AP210" s="15">
        <f t="shared" si="66"/>
        <v>0</v>
      </c>
      <c r="AQ210" s="15">
        <f t="shared" si="67"/>
        <v>439</v>
      </c>
    </row>
    <row r="211" spans="1:43" x14ac:dyDescent="0.25">
      <c r="A211" t="s">
        <v>248</v>
      </c>
      <c r="B211" t="str">
        <f t="shared" si="51"/>
        <v>Minnesota</v>
      </c>
      <c r="C211" t="str">
        <f t="shared" si="52"/>
        <v>2011</v>
      </c>
      <c r="D211" s="13">
        <v>339163.89199999993</v>
      </c>
      <c r="E211" s="13">
        <v>0</v>
      </c>
      <c r="F211" s="14">
        <f t="shared" si="53"/>
        <v>0</v>
      </c>
      <c r="G211" s="15">
        <v>338502.45149999991</v>
      </c>
      <c r="H211" s="15">
        <v>0</v>
      </c>
      <c r="I211" s="16">
        <f t="shared" si="54"/>
        <v>0</v>
      </c>
      <c r="J211" s="13">
        <v>351143.60349999991</v>
      </c>
      <c r="K211" s="13">
        <v>0</v>
      </c>
      <c r="L211" s="14">
        <f t="shared" si="55"/>
        <v>0</v>
      </c>
      <c r="M211" s="15">
        <v>339881.50549999997</v>
      </c>
      <c r="N211" s="15">
        <v>0</v>
      </c>
      <c r="O211" s="16">
        <f t="shared" si="56"/>
        <v>0</v>
      </c>
      <c r="P211" s="13">
        <v>336822.77400000009</v>
      </c>
      <c r="Q211" s="13">
        <v>0</v>
      </c>
      <c r="R211" s="14">
        <f t="shared" si="57"/>
        <v>0</v>
      </c>
      <c r="S211" s="15">
        <v>385116.93900000007</v>
      </c>
      <c r="T211" s="15">
        <v>0</v>
      </c>
      <c r="U211" s="16">
        <f t="shared" si="58"/>
        <v>0</v>
      </c>
      <c r="V211" s="13">
        <v>290137.36650000006</v>
      </c>
      <c r="W211" s="13">
        <v>0</v>
      </c>
      <c r="X211" s="14">
        <f t="shared" si="59"/>
        <v>0</v>
      </c>
      <c r="Y211" s="15">
        <v>161954.88800000004</v>
      </c>
      <c r="Z211" s="15">
        <v>0</v>
      </c>
      <c r="AA211" s="16">
        <f t="shared" si="60"/>
        <v>0</v>
      </c>
      <c r="AB211" s="13">
        <v>104984.52500000002</v>
      </c>
      <c r="AC211" s="13">
        <v>107</v>
      </c>
      <c r="AD211" s="14">
        <f t="shared" si="61"/>
        <v>1.0191978293943795E-3</v>
      </c>
      <c r="AE211" s="15">
        <v>95140.465000000011</v>
      </c>
      <c r="AF211">
        <v>394</v>
      </c>
      <c r="AG211" s="16">
        <f t="shared" si="62"/>
        <v>4.1412452629908834E-3</v>
      </c>
      <c r="AH211" s="17">
        <v>501</v>
      </c>
      <c r="AI211" s="17">
        <v>5049930</v>
      </c>
      <c r="AJ211" s="18">
        <f t="shared" si="63"/>
        <v>1.3836725828768642E-3</v>
      </c>
      <c r="AK211" s="19">
        <f>IFERROR(VLOOKUP(A211,[1]CDC_Visits_Integrated!$A$2:$D$501,2,FALSE),"NULL")</f>
        <v>3076</v>
      </c>
      <c r="AL211" s="19">
        <f>IFERROR(VLOOKUP(A211,[1]CDC_Visits_Integrated!$A$2:$D$501,3,FALSE),"NULL")</f>
        <v>605</v>
      </c>
      <c r="AM211" s="19">
        <f>IFERROR(VLOOKUP(A211,[1]CDC_Visits_Integrated!$A$2:$D$501,4,FALSE),"NULL")</f>
        <v>208509</v>
      </c>
      <c r="AN211" s="15">
        <f t="shared" si="64"/>
        <v>344.6429752066116</v>
      </c>
      <c r="AO211" s="16">
        <f t="shared" si="65"/>
        <v>1.4752360809365542E-2</v>
      </c>
      <c r="AP211" s="15">
        <f t="shared" si="66"/>
        <v>0</v>
      </c>
      <c r="AQ211" s="15">
        <f t="shared" si="67"/>
        <v>501</v>
      </c>
    </row>
    <row r="212" spans="1:43" x14ac:dyDescent="0.25">
      <c r="A212" t="s">
        <v>249</v>
      </c>
      <c r="B212" t="str">
        <f t="shared" si="51"/>
        <v>Minnesota</v>
      </c>
      <c r="C212" t="str">
        <f t="shared" si="52"/>
        <v>2012</v>
      </c>
      <c r="D212" s="13">
        <v>335678.71800000005</v>
      </c>
      <c r="E212" s="13">
        <v>0</v>
      </c>
      <c r="F212" s="14">
        <f t="shared" si="53"/>
        <v>0</v>
      </c>
      <c r="G212" s="15">
        <v>336211.87450000003</v>
      </c>
      <c r="H212" s="15">
        <v>0</v>
      </c>
      <c r="I212" s="16">
        <f t="shared" si="54"/>
        <v>0</v>
      </c>
      <c r="J212" s="13">
        <v>347771.255</v>
      </c>
      <c r="K212" s="13">
        <v>0</v>
      </c>
      <c r="L212" s="14">
        <f t="shared" si="55"/>
        <v>0</v>
      </c>
      <c r="M212" s="15">
        <v>343688.93849999993</v>
      </c>
      <c r="N212" s="15">
        <v>0</v>
      </c>
      <c r="O212" s="16">
        <f t="shared" si="56"/>
        <v>0</v>
      </c>
      <c r="P212" s="13">
        <v>327448.58799999999</v>
      </c>
      <c r="Q212" s="13">
        <v>0</v>
      </c>
      <c r="R212" s="14">
        <f t="shared" si="57"/>
        <v>0</v>
      </c>
      <c r="S212" s="15">
        <v>379181.59249999997</v>
      </c>
      <c r="T212" s="15">
        <v>0</v>
      </c>
      <c r="U212" s="16">
        <f t="shared" si="58"/>
        <v>0</v>
      </c>
      <c r="V212" s="13">
        <v>296728.12300000002</v>
      </c>
      <c r="W212" s="13">
        <v>0</v>
      </c>
      <c r="X212" s="14">
        <f t="shared" si="59"/>
        <v>0</v>
      </c>
      <c r="Y212" s="15">
        <v>166015.41200000001</v>
      </c>
      <c r="Z212" s="15">
        <v>20</v>
      </c>
      <c r="AA212" s="16">
        <f t="shared" si="60"/>
        <v>1.2047074280067442E-4</v>
      </c>
      <c r="AB212" s="13">
        <v>103002.40700000001</v>
      </c>
      <c r="AC212" s="13">
        <v>131</v>
      </c>
      <c r="AD212" s="14">
        <f t="shared" si="61"/>
        <v>1.2718149392372936E-3</v>
      </c>
      <c r="AE212" s="15">
        <v>94985.637999999948</v>
      </c>
      <c r="AF212">
        <v>366</v>
      </c>
      <c r="AG212" s="16">
        <f t="shared" si="62"/>
        <v>3.8532141037995681E-3</v>
      </c>
      <c r="AH212" s="17">
        <v>517</v>
      </c>
      <c r="AI212" s="17">
        <v>5032187</v>
      </c>
      <c r="AJ212" s="18">
        <f t="shared" si="63"/>
        <v>1.4203161812279164E-3</v>
      </c>
      <c r="AK212" s="19">
        <f>IFERROR(VLOOKUP(A212,[1]CDC_Visits_Integrated!$A$2:$D$501,2,FALSE),"NULL")</f>
        <v>2625</v>
      </c>
      <c r="AL212" s="19">
        <f>IFERROR(VLOOKUP(A212,[1]CDC_Visits_Integrated!$A$2:$D$501,3,FALSE),"NULL")</f>
        <v>672</v>
      </c>
      <c r="AM212" s="19">
        <f>IFERROR(VLOOKUP(A212,[1]CDC_Visits_Integrated!$A$2:$D$501,4,FALSE),"NULL")</f>
        <v>212972</v>
      </c>
      <c r="AN212" s="15">
        <f t="shared" si="64"/>
        <v>316.92261904761904</v>
      </c>
      <c r="AO212" s="16">
        <f t="shared" si="65"/>
        <v>1.23255639238961E-2</v>
      </c>
      <c r="AP212" s="15">
        <f t="shared" si="66"/>
        <v>0</v>
      </c>
      <c r="AQ212" s="15">
        <f t="shared" si="67"/>
        <v>517</v>
      </c>
    </row>
    <row r="213" spans="1:43" x14ac:dyDescent="0.25">
      <c r="A213" t="s">
        <v>250</v>
      </c>
      <c r="B213" t="str">
        <f t="shared" si="51"/>
        <v>Minnesota</v>
      </c>
      <c r="C213" t="str">
        <f t="shared" si="52"/>
        <v>2013</v>
      </c>
      <c r="D213" s="13">
        <v>336961.84200000012</v>
      </c>
      <c r="E213" s="13">
        <v>0</v>
      </c>
      <c r="F213" s="14">
        <f t="shared" si="53"/>
        <v>0</v>
      </c>
      <c r="G213" s="15">
        <v>340214.7365</v>
      </c>
      <c r="H213" s="15">
        <v>0</v>
      </c>
      <c r="I213" s="16">
        <f t="shared" si="54"/>
        <v>0</v>
      </c>
      <c r="J213" s="13">
        <v>349459.52549999999</v>
      </c>
      <c r="K213" s="13">
        <v>0</v>
      </c>
      <c r="L213" s="14">
        <f t="shared" si="55"/>
        <v>0</v>
      </c>
      <c r="M213" s="15">
        <v>349868.93199999997</v>
      </c>
      <c r="N213" s="15">
        <v>0</v>
      </c>
      <c r="O213" s="16">
        <f t="shared" si="56"/>
        <v>0</v>
      </c>
      <c r="P213" s="13">
        <v>324893.9929999999</v>
      </c>
      <c r="Q213" s="13">
        <v>0</v>
      </c>
      <c r="R213" s="14">
        <f t="shared" si="57"/>
        <v>0</v>
      </c>
      <c r="S213" s="15">
        <v>380691.21300000011</v>
      </c>
      <c r="T213" s="15">
        <v>0</v>
      </c>
      <c r="U213" s="16">
        <f t="shared" si="58"/>
        <v>0</v>
      </c>
      <c r="V213" s="13">
        <v>320629.69099999999</v>
      </c>
      <c r="W213" s="13">
        <v>0</v>
      </c>
      <c r="X213" s="14">
        <f t="shared" si="59"/>
        <v>0</v>
      </c>
      <c r="Y213" s="15">
        <v>191044.07900000006</v>
      </c>
      <c r="Z213" s="15">
        <v>28</v>
      </c>
      <c r="AA213" s="16">
        <f t="shared" si="60"/>
        <v>1.4656303480622393E-4</v>
      </c>
      <c r="AB213" s="13">
        <v>117411.466</v>
      </c>
      <c r="AC213" s="13">
        <v>119</v>
      </c>
      <c r="AD213" s="14">
        <f t="shared" si="61"/>
        <v>1.0135296326169712E-3</v>
      </c>
      <c r="AE213" s="15">
        <v>107269.71299999999</v>
      </c>
      <c r="AF213">
        <v>420</v>
      </c>
      <c r="AG213" s="16">
        <f t="shared" si="62"/>
        <v>3.9153642557056157E-3</v>
      </c>
      <c r="AH213" s="17">
        <v>567</v>
      </c>
      <c r="AI213" s="17">
        <v>5190792</v>
      </c>
      <c r="AJ213" s="18">
        <f t="shared" si="63"/>
        <v>1.363881527737244E-3</v>
      </c>
      <c r="AK213" s="19">
        <f>IFERROR(VLOOKUP(A213,[1]CDC_Visits_Integrated!$A$2:$D$501,2,FALSE),"NULL")</f>
        <v>2697</v>
      </c>
      <c r="AL213" s="19">
        <f>IFERROR(VLOOKUP(A213,[1]CDC_Visits_Integrated!$A$2:$D$501,3,FALSE),"NULL")</f>
        <v>652</v>
      </c>
      <c r="AM213" s="19">
        <f>IFERROR(VLOOKUP(A213,[1]CDC_Visits_Integrated!$A$2:$D$501,4,FALSE),"NULL")</f>
        <v>216501</v>
      </c>
      <c r="AN213" s="15">
        <f t="shared" si="64"/>
        <v>332.05674846625766</v>
      </c>
      <c r="AO213" s="16">
        <f t="shared" si="65"/>
        <v>1.2457217287679965E-2</v>
      </c>
      <c r="AP213" s="15">
        <f t="shared" si="66"/>
        <v>0</v>
      </c>
      <c r="AQ213" s="15">
        <f t="shared" si="67"/>
        <v>567</v>
      </c>
    </row>
    <row r="214" spans="1:43" x14ac:dyDescent="0.25">
      <c r="A214" t="s">
        <v>251</v>
      </c>
      <c r="B214" t="str">
        <f t="shared" si="51"/>
        <v>Minnesota</v>
      </c>
      <c r="C214" t="str">
        <f t="shared" si="52"/>
        <v>2014</v>
      </c>
      <c r="D214" s="13">
        <v>338865.79599999997</v>
      </c>
      <c r="E214" s="13">
        <v>0</v>
      </c>
      <c r="F214" s="14">
        <f t="shared" si="53"/>
        <v>0</v>
      </c>
      <c r="G214" s="15">
        <v>344113.53799999994</v>
      </c>
      <c r="H214" s="15">
        <v>0</v>
      </c>
      <c r="I214" s="16">
        <f t="shared" si="54"/>
        <v>0</v>
      </c>
      <c r="J214" s="13">
        <v>346801.9580000001</v>
      </c>
      <c r="K214" s="13">
        <v>0</v>
      </c>
      <c r="L214" s="14">
        <f t="shared" si="55"/>
        <v>0</v>
      </c>
      <c r="M214" s="15">
        <v>358030.32349999994</v>
      </c>
      <c r="N214" s="15">
        <v>0</v>
      </c>
      <c r="O214" s="16">
        <f t="shared" si="56"/>
        <v>0</v>
      </c>
      <c r="P214" s="13">
        <v>324986.59299999999</v>
      </c>
      <c r="Q214" s="13">
        <v>0</v>
      </c>
      <c r="R214" s="14">
        <f t="shared" si="57"/>
        <v>0</v>
      </c>
      <c r="S214" s="15">
        <v>375833.77500000002</v>
      </c>
      <c r="T214" s="15">
        <v>10</v>
      </c>
      <c r="U214" s="16">
        <f t="shared" si="58"/>
        <v>2.6607507534414647E-5</v>
      </c>
      <c r="V214" s="13">
        <v>321346.27499999985</v>
      </c>
      <c r="W214" s="13">
        <v>10</v>
      </c>
      <c r="X214" s="14">
        <f t="shared" si="59"/>
        <v>3.1119078632543678E-5</v>
      </c>
      <c r="Y214" s="15">
        <v>186045.2905</v>
      </c>
      <c r="Z214" s="15">
        <v>11</v>
      </c>
      <c r="AA214" s="16">
        <f t="shared" si="60"/>
        <v>5.9125388073179956E-5</v>
      </c>
      <c r="AB214" s="13">
        <v>106845.4535</v>
      </c>
      <c r="AC214" s="13">
        <v>77</v>
      </c>
      <c r="AD214" s="14">
        <f t="shared" si="61"/>
        <v>7.206670707799466E-4</v>
      </c>
      <c r="AE214" s="15">
        <v>100288.46400000002</v>
      </c>
      <c r="AF214">
        <v>337</v>
      </c>
      <c r="AG214" s="16">
        <f t="shared" si="62"/>
        <v>3.3603067248093453E-3</v>
      </c>
      <c r="AH214" s="17">
        <v>425</v>
      </c>
      <c r="AI214" s="17">
        <v>5166404</v>
      </c>
      <c r="AJ214" s="18">
        <f t="shared" si="63"/>
        <v>1.0809320313804589E-3</v>
      </c>
      <c r="AK214" s="19">
        <f>IFERROR(VLOOKUP(A214,[1]CDC_Visits_Integrated!$A$2:$D$501,2,FALSE),"NULL")</f>
        <v>4099</v>
      </c>
      <c r="AL214" s="19">
        <f>IFERROR(VLOOKUP(A214,[1]CDC_Visits_Integrated!$A$2:$D$501,3,FALSE),"NULL")</f>
        <v>758</v>
      </c>
      <c r="AM214" s="19">
        <f>IFERROR(VLOOKUP(A214,[1]CDC_Visits_Integrated!$A$2:$D$501,4,FALSE),"NULL")</f>
        <v>230671</v>
      </c>
      <c r="AN214" s="15">
        <f t="shared" si="64"/>
        <v>304.31530343007915</v>
      </c>
      <c r="AO214" s="16">
        <f t="shared" si="65"/>
        <v>1.7769897386320777E-2</v>
      </c>
      <c r="AP214" s="15">
        <f t="shared" si="66"/>
        <v>20</v>
      </c>
      <c r="AQ214" s="15">
        <f t="shared" si="67"/>
        <v>445</v>
      </c>
    </row>
    <row r="215" spans="1:43" x14ac:dyDescent="0.25">
      <c r="A215" t="s">
        <v>252</v>
      </c>
      <c r="B215" t="str">
        <f t="shared" si="51"/>
        <v>Minnesota</v>
      </c>
      <c r="C215" t="str">
        <f t="shared" si="52"/>
        <v>2015</v>
      </c>
      <c r="D215" s="13">
        <v>332898.69199999998</v>
      </c>
      <c r="E215" s="13">
        <v>0</v>
      </c>
      <c r="F215" s="14">
        <f t="shared" si="53"/>
        <v>0</v>
      </c>
      <c r="G215" s="15">
        <v>340203.57299999997</v>
      </c>
      <c r="H215" s="15">
        <v>0</v>
      </c>
      <c r="I215" s="16">
        <f t="shared" si="54"/>
        <v>0</v>
      </c>
      <c r="J215" s="13">
        <v>341117.86449999991</v>
      </c>
      <c r="K215" s="13">
        <v>0</v>
      </c>
      <c r="L215" s="14">
        <f t="shared" si="55"/>
        <v>0</v>
      </c>
      <c r="M215" s="15">
        <v>356799.85600000009</v>
      </c>
      <c r="N215" s="15">
        <v>0</v>
      </c>
      <c r="O215" s="16">
        <f t="shared" si="56"/>
        <v>0</v>
      </c>
      <c r="P215" s="13">
        <v>321170.56799999991</v>
      </c>
      <c r="Q215" s="13">
        <v>0</v>
      </c>
      <c r="R215" s="14">
        <f t="shared" si="57"/>
        <v>0</v>
      </c>
      <c r="S215" s="15">
        <v>368402.10750000004</v>
      </c>
      <c r="T215" s="15">
        <v>0</v>
      </c>
      <c r="U215" s="16">
        <f t="shared" si="58"/>
        <v>0</v>
      </c>
      <c r="V215" s="13">
        <v>329114.89500000002</v>
      </c>
      <c r="W215" s="13">
        <v>0</v>
      </c>
      <c r="X215" s="14">
        <f t="shared" si="59"/>
        <v>0</v>
      </c>
      <c r="Y215" s="15">
        <v>192849.89049999998</v>
      </c>
      <c r="Z215" s="15">
        <v>31</v>
      </c>
      <c r="AA215" s="16">
        <f t="shared" si="60"/>
        <v>1.607467855938451E-4</v>
      </c>
      <c r="AB215" s="13">
        <v>107883.69649999999</v>
      </c>
      <c r="AC215" s="13">
        <v>116</v>
      </c>
      <c r="AD215" s="14">
        <f t="shared" si="61"/>
        <v>1.0752319744624251E-3</v>
      </c>
      <c r="AE215" s="15">
        <v>102889.867</v>
      </c>
      <c r="AF215">
        <v>415</v>
      </c>
      <c r="AG215" s="16">
        <f t="shared" si="62"/>
        <v>4.03343897800937E-3</v>
      </c>
      <c r="AH215" s="17">
        <v>562</v>
      </c>
      <c r="AI215" s="17">
        <v>5152678</v>
      </c>
      <c r="AJ215" s="18">
        <f t="shared" si="63"/>
        <v>1.3923868755159113E-3</v>
      </c>
      <c r="AK215" s="19">
        <f>IFERROR(VLOOKUP(A215,[1]CDC_Visits_Integrated!$A$2:$D$501,2,FALSE),"NULL")</f>
        <v>3962</v>
      </c>
      <c r="AL215" s="19">
        <f>IFERROR(VLOOKUP(A215,[1]CDC_Visits_Integrated!$A$2:$D$501,3,FALSE),"NULL")</f>
        <v>756</v>
      </c>
      <c r="AM215" s="19">
        <f>IFERROR(VLOOKUP(A215,[1]CDC_Visits_Integrated!$A$2:$D$501,4,FALSE),"NULL")</f>
        <v>252376</v>
      </c>
      <c r="AN215" s="15">
        <f t="shared" si="64"/>
        <v>333.83068783068785</v>
      </c>
      <c r="AO215" s="16">
        <f t="shared" si="65"/>
        <v>1.5698798617935144E-2</v>
      </c>
      <c r="AP215" s="15">
        <f t="shared" si="66"/>
        <v>0</v>
      </c>
      <c r="AQ215" s="15">
        <f t="shared" si="67"/>
        <v>562</v>
      </c>
    </row>
    <row r="216" spans="1:43" x14ac:dyDescent="0.25">
      <c r="A216" t="s">
        <v>253</v>
      </c>
      <c r="B216" t="str">
        <f t="shared" si="51"/>
        <v>Minnesota</v>
      </c>
      <c r="C216" t="str">
        <f t="shared" si="52"/>
        <v>2016</v>
      </c>
      <c r="D216" s="13">
        <v>333261.73300000007</v>
      </c>
      <c r="E216" s="13">
        <v>0</v>
      </c>
      <c r="F216" s="14">
        <f t="shared" si="53"/>
        <v>0</v>
      </c>
      <c r="G216" s="15">
        <v>343140.41449999996</v>
      </c>
      <c r="H216" s="15">
        <v>0</v>
      </c>
      <c r="I216" s="16">
        <f t="shared" si="54"/>
        <v>0</v>
      </c>
      <c r="J216" s="13">
        <v>341694.47749999992</v>
      </c>
      <c r="K216" s="13">
        <v>0</v>
      </c>
      <c r="L216" s="14">
        <f t="shared" si="55"/>
        <v>0</v>
      </c>
      <c r="M216" s="15">
        <v>357973.51499999996</v>
      </c>
      <c r="N216" s="15">
        <v>0</v>
      </c>
      <c r="O216" s="16">
        <f t="shared" si="56"/>
        <v>0</v>
      </c>
      <c r="P216" s="13">
        <v>321881.4794999999</v>
      </c>
      <c r="Q216" s="13">
        <v>0</v>
      </c>
      <c r="R216" s="14">
        <f t="shared" si="57"/>
        <v>0</v>
      </c>
      <c r="S216" s="15">
        <v>362095.46500000008</v>
      </c>
      <c r="T216" s="15">
        <v>0</v>
      </c>
      <c r="U216" s="16">
        <f t="shared" si="58"/>
        <v>0</v>
      </c>
      <c r="V216" s="13">
        <v>337169.25349999999</v>
      </c>
      <c r="W216" s="13">
        <v>0</v>
      </c>
      <c r="X216" s="14">
        <f t="shared" si="59"/>
        <v>0</v>
      </c>
      <c r="Y216" s="15">
        <v>204004.74599999993</v>
      </c>
      <c r="Z216" s="15">
        <v>13</v>
      </c>
      <c r="AA216" s="16">
        <f t="shared" si="60"/>
        <v>6.3724007675782239E-5</v>
      </c>
      <c r="AB216" s="13">
        <v>109267.86550000001</v>
      </c>
      <c r="AC216" s="13">
        <v>56</v>
      </c>
      <c r="AD216" s="14">
        <f t="shared" si="61"/>
        <v>5.1250200361971918E-4</v>
      </c>
      <c r="AE216" s="15">
        <v>107132.141</v>
      </c>
      <c r="AF216">
        <v>275</v>
      </c>
      <c r="AG216" s="16">
        <f t="shared" si="62"/>
        <v>2.5669234035003556E-3</v>
      </c>
      <c r="AH216" s="17">
        <v>344</v>
      </c>
      <c r="AI216" s="17">
        <v>5195638</v>
      </c>
      <c r="AJ216" s="18">
        <f t="shared" si="63"/>
        <v>8.1825906570834979E-4</v>
      </c>
      <c r="AK216" s="19">
        <f>IFERROR(VLOOKUP(A216,[1]CDC_Visits_Integrated!$A$2:$D$501,2,FALSE),"NULL")</f>
        <v>2764</v>
      </c>
      <c r="AL216" s="19">
        <f>IFERROR(VLOOKUP(A216,[1]CDC_Visits_Integrated!$A$2:$D$501,3,FALSE),"NULL")</f>
        <v>783</v>
      </c>
      <c r="AM216" s="19">
        <f>IFERROR(VLOOKUP(A216,[1]CDC_Visits_Integrated!$A$2:$D$501,4,FALSE),"NULL")</f>
        <v>208374</v>
      </c>
      <c r="AN216" s="15">
        <f t="shared" si="64"/>
        <v>266.12260536398469</v>
      </c>
      <c r="AO216" s="16">
        <f t="shared" si="65"/>
        <v>1.3264610747981994E-2</v>
      </c>
      <c r="AP216" s="15">
        <f t="shared" si="66"/>
        <v>0</v>
      </c>
      <c r="AQ216" s="15">
        <f t="shared" si="67"/>
        <v>344</v>
      </c>
    </row>
    <row r="217" spans="1:43" x14ac:dyDescent="0.25">
      <c r="A217" t="s">
        <v>254</v>
      </c>
      <c r="B217" t="str">
        <f t="shared" si="51"/>
        <v>Minnesota</v>
      </c>
      <c r="C217" t="str">
        <f t="shared" si="52"/>
        <v>2017</v>
      </c>
      <c r="D217" s="13">
        <v>316049</v>
      </c>
      <c r="E217" s="13">
        <v>0</v>
      </c>
      <c r="F217" s="14">
        <f t="shared" si="53"/>
        <v>0</v>
      </c>
      <c r="G217" s="15">
        <v>325488</v>
      </c>
      <c r="H217" s="15">
        <v>0</v>
      </c>
      <c r="I217" s="16">
        <f t="shared" si="54"/>
        <v>0</v>
      </c>
      <c r="J217" s="13">
        <v>319927</v>
      </c>
      <c r="K217" s="13">
        <v>0</v>
      </c>
      <c r="L217" s="14">
        <f t="shared" si="55"/>
        <v>0</v>
      </c>
      <c r="M217" s="15">
        <v>342162</v>
      </c>
      <c r="N217" s="15">
        <v>0</v>
      </c>
      <c r="O217" s="16">
        <f t="shared" si="56"/>
        <v>0</v>
      </c>
      <c r="P217" s="13">
        <v>308074</v>
      </c>
      <c r="Q217" s="13">
        <v>0</v>
      </c>
      <c r="R217" s="14">
        <f t="shared" si="57"/>
        <v>0</v>
      </c>
      <c r="S217" s="15">
        <v>335703.5</v>
      </c>
      <c r="T217" s="15">
        <v>0</v>
      </c>
      <c r="U217" s="16">
        <f t="shared" si="58"/>
        <v>0</v>
      </c>
      <c r="V217" s="13">
        <v>323225.5</v>
      </c>
      <c r="W217" s="13">
        <v>0</v>
      </c>
      <c r="X217" s="14">
        <f t="shared" si="59"/>
        <v>0</v>
      </c>
      <c r="Y217" s="15">
        <v>199252</v>
      </c>
      <c r="Z217" s="15">
        <v>27</v>
      </c>
      <c r="AA217" s="16">
        <f t="shared" si="60"/>
        <v>1.3550679541485155E-4</v>
      </c>
      <c r="AB217" s="13">
        <v>102878</v>
      </c>
      <c r="AC217" s="13">
        <v>88</v>
      </c>
      <c r="AD217" s="14">
        <f t="shared" si="61"/>
        <v>8.5538210307354342E-4</v>
      </c>
      <c r="AE217" s="15">
        <v>98505</v>
      </c>
      <c r="AF217">
        <v>377</v>
      </c>
      <c r="AG217" s="16">
        <f t="shared" si="62"/>
        <v>3.8272168925435257E-3</v>
      </c>
      <c r="AH217" s="17">
        <v>492</v>
      </c>
      <c r="AI217" s="17">
        <v>4927974</v>
      </c>
      <c r="AJ217" s="18">
        <f t="shared" si="63"/>
        <v>1.2280504698790669E-3</v>
      </c>
      <c r="AK217" s="19">
        <f>IFERROR(VLOOKUP(A217,[1]CDC_Visits_Integrated!$A$2:$D$501,2,FALSE),"NULL")</f>
        <v>6325</v>
      </c>
      <c r="AL217" s="19">
        <f>IFERROR(VLOOKUP(A217,[1]CDC_Visits_Integrated!$A$2:$D$501,3,FALSE),"NULL")</f>
        <v>981</v>
      </c>
      <c r="AM217" s="19">
        <f>IFERROR(VLOOKUP(A217,[1]CDC_Visits_Integrated!$A$2:$D$501,4,FALSE),"NULL")</f>
        <v>293219</v>
      </c>
      <c r="AN217" s="15">
        <f t="shared" si="64"/>
        <v>298.8980632008155</v>
      </c>
      <c r="AO217" s="16">
        <f t="shared" si="65"/>
        <v>2.1570907751544067E-2</v>
      </c>
      <c r="AP217" s="15">
        <f t="shared" si="66"/>
        <v>0</v>
      </c>
      <c r="AQ217" s="15">
        <f t="shared" si="67"/>
        <v>492</v>
      </c>
    </row>
    <row r="218" spans="1:43" x14ac:dyDescent="0.25">
      <c r="A218" t="s">
        <v>255</v>
      </c>
      <c r="B218" t="str">
        <f t="shared" si="51"/>
        <v>Mississippi</v>
      </c>
      <c r="C218" t="str">
        <f t="shared" si="52"/>
        <v>2009</v>
      </c>
      <c r="D218" s="13">
        <v>215338.05700000003</v>
      </c>
      <c r="E218" s="13">
        <v>0</v>
      </c>
      <c r="F218" s="14">
        <f t="shared" si="53"/>
        <v>0</v>
      </c>
      <c r="G218" s="15">
        <v>208386.46100000001</v>
      </c>
      <c r="H218" s="15">
        <v>0</v>
      </c>
      <c r="I218" s="16">
        <f t="shared" si="54"/>
        <v>0</v>
      </c>
      <c r="J218" s="13">
        <v>223648.37699999998</v>
      </c>
      <c r="K218" s="13">
        <v>0</v>
      </c>
      <c r="L218" s="14">
        <f t="shared" si="55"/>
        <v>0</v>
      </c>
      <c r="M218" s="15">
        <v>190653.18400000001</v>
      </c>
      <c r="N218" s="15">
        <v>0</v>
      </c>
      <c r="O218" s="16">
        <f t="shared" si="56"/>
        <v>0</v>
      </c>
      <c r="P218" s="13">
        <v>191879.97500000001</v>
      </c>
      <c r="Q218" s="13">
        <v>0</v>
      </c>
      <c r="R218" s="14">
        <f t="shared" si="57"/>
        <v>0</v>
      </c>
      <c r="S218" s="15">
        <v>201823.33350000001</v>
      </c>
      <c r="T218" s="15">
        <v>0</v>
      </c>
      <c r="U218" s="16">
        <f t="shared" si="58"/>
        <v>0</v>
      </c>
      <c r="V218" s="13">
        <v>155111.38799999998</v>
      </c>
      <c r="W218" s="13">
        <v>0</v>
      </c>
      <c r="X218" s="14">
        <f t="shared" si="59"/>
        <v>0</v>
      </c>
      <c r="Y218" s="15">
        <v>97164.601500000019</v>
      </c>
      <c r="Z218" s="15">
        <v>26</v>
      </c>
      <c r="AA218" s="16">
        <f t="shared" si="60"/>
        <v>2.6758716238855769E-4</v>
      </c>
      <c r="AB218" s="13">
        <v>62114.921500000004</v>
      </c>
      <c r="AC218" s="13">
        <v>159</v>
      </c>
      <c r="AD218" s="14">
        <f t="shared" si="61"/>
        <v>2.5597714069396349E-3</v>
      </c>
      <c r="AE218" s="15">
        <v>46621.498</v>
      </c>
      <c r="AF218">
        <v>219</v>
      </c>
      <c r="AG218" s="16">
        <f t="shared" si="62"/>
        <v>4.6974037599564044E-3</v>
      </c>
      <c r="AH218" s="17">
        <v>404</v>
      </c>
      <c r="AI218" s="17">
        <v>2922240</v>
      </c>
      <c r="AJ218" s="18">
        <f t="shared" si="63"/>
        <v>1.9621078032439673E-3</v>
      </c>
      <c r="AK218" s="19" t="str">
        <f>IFERROR(VLOOKUP(A218,[1]CDC_Visits_Integrated!$A$2:$D$501,2,FALSE),"NULL")</f>
        <v>NULL</v>
      </c>
      <c r="AL218" s="19" t="str">
        <f>IFERROR(VLOOKUP(A218,[1]CDC_Visits_Integrated!$A$2:$D$501,3,FALSE),"NULL")</f>
        <v>NULL</v>
      </c>
      <c r="AM218" s="19" t="str">
        <f>IFERROR(VLOOKUP(A218,[1]CDC_Visits_Integrated!$A$2:$D$501,4,FALSE),"NULL")</f>
        <v>NULL</v>
      </c>
      <c r="AN218" s="15" t="str">
        <f t="shared" si="64"/>
        <v>NULL</v>
      </c>
      <c r="AO218" s="16" t="str">
        <f t="shared" si="65"/>
        <v>NULL</v>
      </c>
      <c r="AP218" s="15">
        <f t="shared" si="66"/>
        <v>0</v>
      </c>
      <c r="AQ218" s="15">
        <f t="shared" si="67"/>
        <v>404</v>
      </c>
    </row>
    <row r="219" spans="1:43" x14ac:dyDescent="0.25">
      <c r="A219" t="s">
        <v>256</v>
      </c>
      <c r="B219" t="str">
        <f t="shared" si="51"/>
        <v>Mississippi</v>
      </c>
      <c r="C219" t="str">
        <f t="shared" si="52"/>
        <v>2010</v>
      </c>
      <c r="D219" s="13">
        <v>199939.44999999995</v>
      </c>
      <c r="E219" s="13">
        <v>0</v>
      </c>
      <c r="F219" s="14">
        <f t="shared" si="53"/>
        <v>0</v>
      </c>
      <c r="G219" s="15">
        <v>199126.16749999998</v>
      </c>
      <c r="H219" s="15">
        <v>0</v>
      </c>
      <c r="I219" s="16">
        <f t="shared" si="54"/>
        <v>0</v>
      </c>
      <c r="J219" s="13">
        <v>212170.19649999996</v>
      </c>
      <c r="K219" s="13">
        <v>0</v>
      </c>
      <c r="L219" s="14">
        <f t="shared" si="55"/>
        <v>0</v>
      </c>
      <c r="M219" s="15">
        <v>182189.07399999994</v>
      </c>
      <c r="N219" s="15">
        <v>0</v>
      </c>
      <c r="O219" s="16">
        <f t="shared" si="56"/>
        <v>0</v>
      </c>
      <c r="P219" s="13">
        <v>184819.34299999999</v>
      </c>
      <c r="Q219" s="13">
        <v>0</v>
      </c>
      <c r="R219" s="14">
        <f t="shared" si="57"/>
        <v>0</v>
      </c>
      <c r="S219" s="15">
        <v>198565.38500000007</v>
      </c>
      <c r="T219" s="15">
        <v>0</v>
      </c>
      <c r="U219" s="16">
        <f t="shared" si="58"/>
        <v>0</v>
      </c>
      <c r="V219" s="13">
        <v>157867.68049999999</v>
      </c>
      <c r="W219" s="13">
        <v>10</v>
      </c>
      <c r="X219" s="14">
        <f t="shared" si="59"/>
        <v>6.334418779276358E-5</v>
      </c>
      <c r="Y219" s="15">
        <v>97831.919000000024</v>
      </c>
      <c r="Z219" s="15">
        <v>31</v>
      </c>
      <c r="AA219" s="16">
        <f t="shared" si="60"/>
        <v>3.1686999822624342E-4</v>
      </c>
      <c r="AB219" s="13">
        <v>56871.699000000008</v>
      </c>
      <c r="AC219" s="13">
        <v>123</v>
      </c>
      <c r="AD219" s="14">
        <f t="shared" si="61"/>
        <v>2.1627628884447426E-3</v>
      </c>
      <c r="AE219" s="15">
        <v>41388.429999999993</v>
      </c>
      <c r="AF219">
        <v>217</v>
      </c>
      <c r="AG219" s="16">
        <f t="shared" si="62"/>
        <v>5.2430111507008126E-3</v>
      </c>
      <c r="AH219" s="17">
        <v>371</v>
      </c>
      <c r="AI219" s="17">
        <v>2821136</v>
      </c>
      <c r="AJ219" s="18">
        <f t="shared" si="63"/>
        <v>1.8919686126180903E-3</v>
      </c>
      <c r="AK219" s="19">
        <f>IFERROR(VLOOKUP(A219,[1]CDC_Visits_Integrated!$A$2:$D$501,2,FALSE),"NULL")</f>
        <v>11416</v>
      </c>
      <c r="AL219" s="19">
        <f>IFERROR(VLOOKUP(A219,[1]CDC_Visits_Integrated!$A$2:$D$501,3,FALSE),"NULL")</f>
        <v>587</v>
      </c>
      <c r="AM219" s="19">
        <f>IFERROR(VLOOKUP(A219,[1]CDC_Visits_Integrated!$A$2:$D$501,4,FALSE),"NULL")</f>
        <v>220284</v>
      </c>
      <c r="AN219" s="15">
        <f t="shared" si="64"/>
        <v>375.27086882453153</v>
      </c>
      <c r="AO219" s="16">
        <f t="shared" si="65"/>
        <v>5.1824009006555177E-2</v>
      </c>
      <c r="AP219" s="15">
        <f t="shared" si="66"/>
        <v>10</v>
      </c>
      <c r="AQ219" s="15">
        <f t="shared" si="67"/>
        <v>381</v>
      </c>
    </row>
    <row r="220" spans="1:43" x14ac:dyDescent="0.25">
      <c r="A220" t="s">
        <v>257</v>
      </c>
      <c r="B220" t="str">
        <f t="shared" si="51"/>
        <v>Mississippi</v>
      </c>
      <c r="C220" t="str">
        <f t="shared" si="52"/>
        <v>2011</v>
      </c>
      <c r="D220" s="13">
        <v>194829.02499999999</v>
      </c>
      <c r="E220" s="13">
        <v>0</v>
      </c>
      <c r="F220" s="14">
        <f t="shared" si="53"/>
        <v>0</v>
      </c>
      <c r="G220" s="15">
        <v>194197.36899999995</v>
      </c>
      <c r="H220" s="15">
        <v>0</v>
      </c>
      <c r="I220" s="16">
        <f t="shared" si="54"/>
        <v>0</v>
      </c>
      <c r="J220" s="13">
        <v>200730.17999999996</v>
      </c>
      <c r="K220" s="13">
        <v>0</v>
      </c>
      <c r="L220" s="14">
        <f t="shared" si="55"/>
        <v>0</v>
      </c>
      <c r="M220" s="15">
        <v>178172.85000000006</v>
      </c>
      <c r="N220" s="15">
        <v>0</v>
      </c>
      <c r="O220" s="16">
        <f t="shared" si="56"/>
        <v>0</v>
      </c>
      <c r="P220" s="13">
        <v>179222.94949999999</v>
      </c>
      <c r="Q220" s="13">
        <v>0</v>
      </c>
      <c r="R220" s="14">
        <f t="shared" si="57"/>
        <v>0</v>
      </c>
      <c r="S220" s="15">
        <v>194153.29</v>
      </c>
      <c r="T220" s="15">
        <v>0</v>
      </c>
      <c r="U220" s="16">
        <f t="shared" si="58"/>
        <v>0</v>
      </c>
      <c r="V220" s="13">
        <v>158578.84299999999</v>
      </c>
      <c r="W220" s="13">
        <v>0</v>
      </c>
      <c r="X220" s="14">
        <f t="shared" si="59"/>
        <v>0</v>
      </c>
      <c r="Y220" s="15">
        <v>97643.436000000002</v>
      </c>
      <c r="Z220" s="15">
        <v>21</v>
      </c>
      <c r="AA220" s="16">
        <f t="shared" si="60"/>
        <v>2.1506822025394519E-4</v>
      </c>
      <c r="AB220" s="13">
        <v>55739.720499999996</v>
      </c>
      <c r="AC220" s="13">
        <v>201</v>
      </c>
      <c r="AD220" s="14">
        <f t="shared" si="61"/>
        <v>3.6060460690684666E-3</v>
      </c>
      <c r="AE220" s="15">
        <v>40236.578000000001</v>
      </c>
      <c r="AF220">
        <v>217</v>
      </c>
      <c r="AG220" s="16">
        <f t="shared" si="62"/>
        <v>5.3931027633612382E-3</v>
      </c>
      <c r="AH220" s="17">
        <v>439</v>
      </c>
      <c r="AI220" s="17">
        <v>2752624</v>
      </c>
      <c r="AJ220" s="18">
        <f t="shared" si="63"/>
        <v>2.2673308644579307E-3</v>
      </c>
      <c r="AK220" s="19">
        <f>IFERROR(VLOOKUP(A220,[1]CDC_Visits_Integrated!$A$2:$D$501,2,FALSE),"NULL")</f>
        <v>26015</v>
      </c>
      <c r="AL220" s="19">
        <f>IFERROR(VLOOKUP(A220,[1]CDC_Visits_Integrated!$A$2:$D$501,3,FALSE),"NULL")</f>
        <v>2124</v>
      </c>
      <c r="AM220" s="19">
        <f>IFERROR(VLOOKUP(A220,[1]CDC_Visits_Integrated!$A$2:$D$501,4,FALSE),"NULL")</f>
        <v>795501</v>
      </c>
      <c r="AN220" s="15">
        <f t="shared" si="64"/>
        <v>374.52966101694915</v>
      </c>
      <c r="AO220" s="16">
        <f t="shared" si="65"/>
        <v>3.270266159313439E-2</v>
      </c>
      <c r="AP220" s="15">
        <f t="shared" si="66"/>
        <v>0</v>
      </c>
      <c r="AQ220" s="15">
        <f t="shared" si="67"/>
        <v>439</v>
      </c>
    </row>
    <row r="221" spans="1:43" x14ac:dyDescent="0.25">
      <c r="A221" t="s">
        <v>258</v>
      </c>
      <c r="B221" t="str">
        <f t="shared" si="51"/>
        <v>Mississippi</v>
      </c>
      <c r="C221" t="str">
        <f t="shared" si="52"/>
        <v>2012</v>
      </c>
      <c r="D221" s="13">
        <v>195379.45999999985</v>
      </c>
      <c r="E221" s="13">
        <v>0</v>
      </c>
      <c r="F221" s="14">
        <f t="shared" si="53"/>
        <v>0</v>
      </c>
      <c r="G221" s="15">
        <v>195033.82649999994</v>
      </c>
      <c r="H221" s="15">
        <v>0</v>
      </c>
      <c r="I221" s="16">
        <f t="shared" si="54"/>
        <v>0</v>
      </c>
      <c r="J221" s="13">
        <v>206234.27299999999</v>
      </c>
      <c r="K221" s="13">
        <v>0</v>
      </c>
      <c r="L221" s="14">
        <f t="shared" si="55"/>
        <v>0</v>
      </c>
      <c r="M221" s="15">
        <v>180238.65949999998</v>
      </c>
      <c r="N221" s="15">
        <v>0</v>
      </c>
      <c r="O221" s="16">
        <f t="shared" si="56"/>
        <v>0</v>
      </c>
      <c r="P221" s="13">
        <v>176878.26999999993</v>
      </c>
      <c r="Q221" s="13">
        <v>0</v>
      </c>
      <c r="R221" s="14">
        <f t="shared" si="57"/>
        <v>0</v>
      </c>
      <c r="S221" s="15">
        <v>194032.94849999994</v>
      </c>
      <c r="T221" s="15">
        <v>0</v>
      </c>
      <c r="U221" s="16">
        <f t="shared" si="58"/>
        <v>0</v>
      </c>
      <c r="V221" s="13">
        <v>164448.67949999997</v>
      </c>
      <c r="W221" s="13">
        <v>0</v>
      </c>
      <c r="X221" s="14">
        <f t="shared" si="59"/>
        <v>0</v>
      </c>
      <c r="Y221" s="15">
        <v>101850.59249999997</v>
      </c>
      <c r="Z221" s="15">
        <v>46</v>
      </c>
      <c r="AA221" s="16">
        <f t="shared" si="60"/>
        <v>4.5164194798375879E-4</v>
      </c>
      <c r="AB221" s="13">
        <v>56620.620500000005</v>
      </c>
      <c r="AC221" s="13">
        <v>102</v>
      </c>
      <c r="AD221" s="14">
        <f t="shared" si="61"/>
        <v>1.8014638324212642E-3</v>
      </c>
      <c r="AE221" s="15">
        <v>42044.557000000001</v>
      </c>
      <c r="AF221">
        <v>237</v>
      </c>
      <c r="AG221" s="16">
        <f t="shared" si="62"/>
        <v>5.6368770873242878E-3</v>
      </c>
      <c r="AH221" s="17">
        <v>385</v>
      </c>
      <c r="AI221" s="17">
        <v>2787849</v>
      </c>
      <c r="AJ221" s="18">
        <f t="shared" si="63"/>
        <v>1.9200484829696937E-3</v>
      </c>
      <c r="AK221" s="19">
        <f>IFERROR(VLOOKUP(A221,[1]CDC_Visits_Integrated!$A$2:$D$501,2,FALSE),"NULL")</f>
        <v>26976</v>
      </c>
      <c r="AL221" s="19">
        <f>IFERROR(VLOOKUP(A221,[1]CDC_Visits_Integrated!$A$2:$D$501,3,FALSE),"NULL")</f>
        <v>1892</v>
      </c>
      <c r="AM221" s="19">
        <f>IFERROR(VLOOKUP(A221,[1]CDC_Visits_Integrated!$A$2:$D$501,4,FALSE),"NULL")</f>
        <v>618102</v>
      </c>
      <c r="AN221" s="15">
        <f t="shared" si="64"/>
        <v>326.69238900634247</v>
      </c>
      <c r="AO221" s="16">
        <f t="shared" si="65"/>
        <v>4.364328217672811E-2</v>
      </c>
      <c r="AP221" s="15">
        <f t="shared" si="66"/>
        <v>0</v>
      </c>
      <c r="AQ221" s="15">
        <f t="shared" si="67"/>
        <v>385</v>
      </c>
    </row>
    <row r="222" spans="1:43" x14ac:dyDescent="0.25">
      <c r="A222" t="s">
        <v>259</v>
      </c>
      <c r="B222" t="str">
        <f t="shared" si="51"/>
        <v>Mississippi</v>
      </c>
      <c r="C222" t="str">
        <f t="shared" si="52"/>
        <v>2013</v>
      </c>
      <c r="D222" s="13">
        <v>194963.78499999997</v>
      </c>
      <c r="E222" s="13">
        <v>0</v>
      </c>
      <c r="F222" s="14">
        <f t="shared" si="53"/>
        <v>0</v>
      </c>
      <c r="G222" s="15">
        <v>196699.91599999997</v>
      </c>
      <c r="H222" s="15">
        <v>0</v>
      </c>
      <c r="I222" s="16">
        <f t="shared" si="54"/>
        <v>0</v>
      </c>
      <c r="J222" s="13">
        <v>206702.62949999998</v>
      </c>
      <c r="K222" s="13">
        <v>0</v>
      </c>
      <c r="L222" s="14">
        <f t="shared" si="55"/>
        <v>0</v>
      </c>
      <c r="M222" s="15">
        <v>183134.85350000003</v>
      </c>
      <c r="N222" s="15">
        <v>0</v>
      </c>
      <c r="O222" s="16">
        <f t="shared" si="56"/>
        <v>0</v>
      </c>
      <c r="P222" s="13">
        <v>175852.22699999996</v>
      </c>
      <c r="Q222" s="13">
        <v>0</v>
      </c>
      <c r="R222" s="14">
        <f t="shared" si="57"/>
        <v>0</v>
      </c>
      <c r="S222" s="15">
        <v>192053.94799999997</v>
      </c>
      <c r="T222" s="15">
        <v>0</v>
      </c>
      <c r="U222" s="16">
        <f t="shared" si="58"/>
        <v>0</v>
      </c>
      <c r="V222" s="13">
        <v>167793.24900000001</v>
      </c>
      <c r="W222" s="13">
        <v>38</v>
      </c>
      <c r="X222" s="14">
        <f t="shared" si="59"/>
        <v>2.2646918291688837E-4</v>
      </c>
      <c r="Y222" s="15">
        <v>104681.95250000001</v>
      </c>
      <c r="Z222" s="15">
        <v>78</v>
      </c>
      <c r="AA222" s="16">
        <f t="shared" si="60"/>
        <v>7.451141112409036E-4</v>
      </c>
      <c r="AB222" s="13">
        <v>57629.876999999993</v>
      </c>
      <c r="AC222" s="13">
        <v>200</v>
      </c>
      <c r="AD222" s="14">
        <f t="shared" si="61"/>
        <v>3.4704221214978477E-3</v>
      </c>
      <c r="AE222" s="15">
        <v>43571.198000000011</v>
      </c>
      <c r="AF222">
        <v>282</v>
      </c>
      <c r="AG222" s="16">
        <f t="shared" si="62"/>
        <v>6.4721653969670497E-3</v>
      </c>
      <c r="AH222" s="17">
        <v>560</v>
      </c>
      <c r="AI222" s="17">
        <v>2808240</v>
      </c>
      <c r="AJ222" s="18">
        <f t="shared" si="63"/>
        <v>2.7199910881434849E-3</v>
      </c>
      <c r="AK222" s="19">
        <f>IFERROR(VLOOKUP(A222,[1]CDC_Visits_Integrated!$A$2:$D$501,2,FALSE),"NULL")</f>
        <v>31897</v>
      </c>
      <c r="AL222" s="19">
        <f>IFERROR(VLOOKUP(A222,[1]CDC_Visits_Integrated!$A$2:$D$501,3,FALSE),"NULL")</f>
        <v>2171</v>
      </c>
      <c r="AM222" s="19">
        <f>IFERROR(VLOOKUP(A222,[1]CDC_Visits_Integrated!$A$2:$D$501,4,FALSE),"NULL")</f>
        <v>845638</v>
      </c>
      <c r="AN222" s="15">
        <f t="shared" si="64"/>
        <v>389.5154306771073</v>
      </c>
      <c r="AO222" s="16">
        <f t="shared" si="65"/>
        <v>3.7719449693604121E-2</v>
      </c>
      <c r="AP222" s="15">
        <f t="shared" si="66"/>
        <v>38</v>
      </c>
      <c r="AQ222" s="15">
        <f t="shared" si="67"/>
        <v>598</v>
      </c>
    </row>
    <row r="223" spans="1:43" x14ac:dyDescent="0.25">
      <c r="A223" t="s">
        <v>260</v>
      </c>
      <c r="B223" t="str">
        <f t="shared" si="51"/>
        <v>Mississippi</v>
      </c>
      <c r="C223" t="str">
        <f t="shared" si="52"/>
        <v>2014</v>
      </c>
      <c r="D223" s="13">
        <v>179679.43800000002</v>
      </c>
      <c r="E223" s="13">
        <v>0</v>
      </c>
      <c r="F223" s="14">
        <f t="shared" si="53"/>
        <v>0</v>
      </c>
      <c r="G223" s="15">
        <v>186383.15950000007</v>
      </c>
      <c r="H223" s="15">
        <v>0</v>
      </c>
      <c r="I223" s="16">
        <f t="shared" si="54"/>
        <v>0</v>
      </c>
      <c r="J223" s="13">
        <v>191926.60549999995</v>
      </c>
      <c r="K223" s="13">
        <v>0</v>
      </c>
      <c r="L223" s="14">
        <f t="shared" si="55"/>
        <v>0</v>
      </c>
      <c r="M223" s="15">
        <v>174265.54700000002</v>
      </c>
      <c r="N223" s="15">
        <v>0</v>
      </c>
      <c r="O223" s="16">
        <f t="shared" si="56"/>
        <v>0</v>
      </c>
      <c r="P223" s="13">
        <v>167613.56600000005</v>
      </c>
      <c r="Q223" s="13">
        <v>0</v>
      </c>
      <c r="R223" s="14">
        <f t="shared" si="57"/>
        <v>0</v>
      </c>
      <c r="S223" s="15">
        <v>182715.66149999999</v>
      </c>
      <c r="T223" s="15">
        <v>12</v>
      </c>
      <c r="U223" s="16">
        <f t="shared" si="58"/>
        <v>6.567581509699978E-5</v>
      </c>
      <c r="V223" s="13">
        <v>164997.02849999996</v>
      </c>
      <c r="W223" s="13">
        <v>75</v>
      </c>
      <c r="X223" s="14">
        <f t="shared" si="59"/>
        <v>4.5455364064329206E-4</v>
      </c>
      <c r="Y223" s="15">
        <v>104987.1685</v>
      </c>
      <c r="Z223" s="15">
        <v>92</v>
      </c>
      <c r="AA223" s="16">
        <f t="shared" si="60"/>
        <v>8.7629756392563346E-4</v>
      </c>
      <c r="AB223" s="13">
        <v>57709.073000000011</v>
      </c>
      <c r="AC223" s="13">
        <v>197</v>
      </c>
      <c r="AD223" s="14">
        <f t="shared" si="61"/>
        <v>3.4136746573628024E-3</v>
      </c>
      <c r="AE223" s="15">
        <v>43631.316000000013</v>
      </c>
      <c r="AF223">
        <v>236</v>
      </c>
      <c r="AG223" s="16">
        <f t="shared" si="62"/>
        <v>5.4089590146673529E-3</v>
      </c>
      <c r="AH223" s="17">
        <v>525</v>
      </c>
      <c r="AI223" s="17">
        <v>2684587</v>
      </c>
      <c r="AJ223" s="18">
        <f t="shared" si="63"/>
        <v>2.5444977217839644E-3</v>
      </c>
      <c r="AK223" s="19">
        <f>IFERROR(VLOOKUP(A223,[1]CDC_Visits_Integrated!$A$2:$D$501,2,FALSE),"NULL")</f>
        <v>31018</v>
      </c>
      <c r="AL223" s="19">
        <f>IFERROR(VLOOKUP(A223,[1]CDC_Visits_Integrated!$A$2:$D$501,3,FALSE),"NULL")</f>
        <v>2322</v>
      </c>
      <c r="AM223" s="19">
        <f>IFERROR(VLOOKUP(A223,[1]CDC_Visits_Integrated!$A$2:$D$501,4,FALSE),"NULL")</f>
        <v>897864</v>
      </c>
      <c r="AN223" s="15">
        <f t="shared" si="64"/>
        <v>386.67700258397934</v>
      </c>
      <c r="AO223" s="16">
        <f t="shared" si="65"/>
        <v>3.4546434649345557E-2</v>
      </c>
      <c r="AP223" s="15">
        <f t="shared" si="66"/>
        <v>87</v>
      </c>
      <c r="AQ223" s="15">
        <f t="shared" si="67"/>
        <v>612</v>
      </c>
    </row>
    <row r="224" spans="1:43" x14ac:dyDescent="0.25">
      <c r="A224" t="s">
        <v>261</v>
      </c>
      <c r="B224" t="str">
        <f t="shared" si="51"/>
        <v>Mississippi</v>
      </c>
      <c r="C224" t="str">
        <f t="shared" si="52"/>
        <v>2015</v>
      </c>
      <c r="D224" s="13">
        <v>181973.66300000009</v>
      </c>
      <c r="E224" s="13">
        <v>0</v>
      </c>
      <c r="F224" s="14">
        <f t="shared" si="53"/>
        <v>0</v>
      </c>
      <c r="G224" s="15">
        <v>190820.16550000003</v>
      </c>
      <c r="H224" s="15">
        <v>0</v>
      </c>
      <c r="I224" s="16">
        <f t="shared" si="54"/>
        <v>0</v>
      </c>
      <c r="J224" s="13">
        <v>199624.76650000003</v>
      </c>
      <c r="K224" s="13">
        <v>0</v>
      </c>
      <c r="L224" s="14">
        <f t="shared" si="55"/>
        <v>0</v>
      </c>
      <c r="M224" s="15">
        <v>180258.9755</v>
      </c>
      <c r="N224" s="15">
        <v>0</v>
      </c>
      <c r="O224" s="16">
        <f t="shared" si="56"/>
        <v>0</v>
      </c>
      <c r="P224" s="13">
        <v>171402.48250000004</v>
      </c>
      <c r="Q224" s="13">
        <v>0</v>
      </c>
      <c r="R224" s="14">
        <f t="shared" si="57"/>
        <v>0</v>
      </c>
      <c r="S224" s="15">
        <v>182430.23849999998</v>
      </c>
      <c r="T224" s="15">
        <v>0</v>
      </c>
      <c r="U224" s="16">
        <f t="shared" si="58"/>
        <v>0</v>
      </c>
      <c r="V224" s="13">
        <v>169218.06549999997</v>
      </c>
      <c r="W224" s="13">
        <v>33</v>
      </c>
      <c r="X224" s="14">
        <f t="shared" si="59"/>
        <v>1.950146392614328E-4</v>
      </c>
      <c r="Y224" s="15">
        <v>109949.93850000002</v>
      </c>
      <c r="Z224" s="15">
        <v>128</v>
      </c>
      <c r="AA224" s="16">
        <f t="shared" si="60"/>
        <v>1.1641661809569815E-3</v>
      </c>
      <c r="AB224" s="13">
        <v>57577.55799999999</v>
      </c>
      <c r="AC224" s="13">
        <v>210</v>
      </c>
      <c r="AD224" s="14">
        <f t="shared" si="61"/>
        <v>3.6472543694888908E-3</v>
      </c>
      <c r="AE224" s="15">
        <v>43534.561000000009</v>
      </c>
      <c r="AF224">
        <v>290</v>
      </c>
      <c r="AG224" s="16">
        <f t="shared" si="62"/>
        <v>6.6613741666075362E-3</v>
      </c>
      <c r="AH224" s="17">
        <v>628</v>
      </c>
      <c r="AI224" s="17">
        <v>2747550</v>
      </c>
      <c r="AJ224" s="18">
        <f t="shared" si="63"/>
        <v>2.9754282102551753E-3</v>
      </c>
      <c r="AK224" s="19">
        <f>IFERROR(VLOOKUP(A224,[1]CDC_Visits_Integrated!$A$2:$D$501,2,FALSE),"NULL")</f>
        <v>29733</v>
      </c>
      <c r="AL224" s="19">
        <f>IFERROR(VLOOKUP(A224,[1]CDC_Visits_Integrated!$A$2:$D$501,3,FALSE),"NULL")</f>
        <v>2492</v>
      </c>
      <c r="AM224" s="19">
        <f>IFERROR(VLOOKUP(A224,[1]CDC_Visits_Integrated!$A$2:$D$501,4,FALSE),"NULL")</f>
        <v>950595</v>
      </c>
      <c r="AN224" s="15">
        <f t="shared" si="64"/>
        <v>381.4586677367576</v>
      </c>
      <c r="AO224" s="16">
        <f t="shared" si="65"/>
        <v>3.1278304640777618E-2</v>
      </c>
      <c r="AP224" s="15">
        <f t="shared" si="66"/>
        <v>33</v>
      </c>
      <c r="AQ224" s="15">
        <f t="shared" si="67"/>
        <v>661</v>
      </c>
    </row>
    <row r="225" spans="1:43" x14ac:dyDescent="0.25">
      <c r="A225" t="s">
        <v>262</v>
      </c>
      <c r="B225" t="str">
        <f t="shared" si="51"/>
        <v>Mississippi</v>
      </c>
      <c r="C225" t="str">
        <f t="shared" si="52"/>
        <v>2016</v>
      </c>
      <c r="D225" s="13">
        <v>175449.29399999994</v>
      </c>
      <c r="E225" s="13">
        <v>0</v>
      </c>
      <c r="F225" s="14">
        <f t="shared" si="53"/>
        <v>0</v>
      </c>
      <c r="G225" s="15">
        <v>189188.03849999997</v>
      </c>
      <c r="H225" s="15">
        <v>0</v>
      </c>
      <c r="I225" s="16">
        <f t="shared" si="54"/>
        <v>0</v>
      </c>
      <c r="J225" s="13">
        <v>198096.79249999992</v>
      </c>
      <c r="K225" s="13">
        <v>0</v>
      </c>
      <c r="L225" s="14">
        <f t="shared" si="55"/>
        <v>0</v>
      </c>
      <c r="M225" s="15">
        <v>179059.10700000002</v>
      </c>
      <c r="N225" s="15">
        <v>0</v>
      </c>
      <c r="O225" s="16">
        <f t="shared" si="56"/>
        <v>0</v>
      </c>
      <c r="P225" s="13">
        <v>169767.54200000002</v>
      </c>
      <c r="Q225" s="13">
        <v>0</v>
      </c>
      <c r="R225" s="14">
        <f t="shared" si="57"/>
        <v>0</v>
      </c>
      <c r="S225" s="15">
        <v>178863.59450000004</v>
      </c>
      <c r="T225" s="15">
        <v>0</v>
      </c>
      <c r="U225" s="16">
        <f t="shared" si="58"/>
        <v>0</v>
      </c>
      <c r="V225" s="13">
        <v>171049.26799999998</v>
      </c>
      <c r="W225" s="13">
        <v>45</v>
      </c>
      <c r="X225" s="14">
        <f t="shared" si="59"/>
        <v>2.6308209632326521E-4</v>
      </c>
      <c r="Y225" s="15">
        <v>113441.44600000003</v>
      </c>
      <c r="Z225" s="15">
        <v>142</v>
      </c>
      <c r="AA225" s="16">
        <f t="shared" si="60"/>
        <v>1.2517470907414206E-3</v>
      </c>
      <c r="AB225" s="13">
        <v>57908.864500000011</v>
      </c>
      <c r="AC225" s="13">
        <v>206</v>
      </c>
      <c r="AD225" s="14">
        <f t="shared" si="61"/>
        <v>3.5573137511615335E-3</v>
      </c>
      <c r="AE225" s="15">
        <v>44504.654999999984</v>
      </c>
      <c r="AF225">
        <v>263</v>
      </c>
      <c r="AG225" s="16">
        <f t="shared" si="62"/>
        <v>5.9094941866193566E-3</v>
      </c>
      <c r="AH225" s="17">
        <v>611</v>
      </c>
      <c r="AI225" s="17">
        <v>2734849</v>
      </c>
      <c r="AJ225" s="18">
        <f t="shared" si="63"/>
        <v>2.8306043300171382E-3</v>
      </c>
      <c r="AK225" s="19">
        <f>IFERROR(VLOOKUP(A225,[1]CDC_Visits_Integrated!$A$2:$D$501,2,FALSE),"NULL")</f>
        <v>25068</v>
      </c>
      <c r="AL225" s="19">
        <f>IFERROR(VLOOKUP(A225,[1]CDC_Visits_Integrated!$A$2:$D$501,3,FALSE),"NULL")</f>
        <v>2483</v>
      </c>
      <c r="AM225" s="19">
        <f>IFERROR(VLOOKUP(A225,[1]CDC_Visits_Integrated!$A$2:$D$501,4,FALSE),"NULL")</f>
        <v>952489</v>
      </c>
      <c r="AN225" s="15">
        <f t="shared" si="64"/>
        <v>383.60410793395084</v>
      </c>
      <c r="AO225" s="16">
        <f t="shared" si="65"/>
        <v>2.6318414175911742E-2</v>
      </c>
      <c r="AP225" s="15">
        <f t="shared" si="66"/>
        <v>45</v>
      </c>
      <c r="AQ225" s="15">
        <f t="shared" si="67"/>
        <v>656</v>
      </c>
    </row>
    <row r="226" spans="1:43" x14ac:dyDescent="0.25">
      <c r="A226" t="s">
        <v>263</v>
      </c>
      <c r="B226" t="str">
        <f t="shared" si="51"/>
        <v>Mississippi</v>
      </c>
      <c r="C226" t="str">
        <f t="shared" si="52"/>
        <v>2017</v>
      </c>
      <c r="D226" s="13">
        <v>149621</v>
      </c>
      <c r="E226" s="13">
        <v>0</v>
      </c>
      <c r="F226" s="14">
        <f t="shared" si="53"/>
        <v>0</v>
      </c>
      <c r="G226" s="15">
        <v>161664</v>
      </c>
      <c r="H226" s="15">
        <v>0</v>
      </c>
      <c r="I226" s="16">
        <f t="shared" si="54"/>
        <v>0</v>
      </c>
      <c r="J226" s="13">
        <v>168588</v>
      </c>
      <c r="K226" s="13">
        <v>0</v>
      </c>
      <c r="L226" s="14">
        <f t="shared" si="55"/>
        <v>0</v>
      </c>
      <c r="M226" s="15">
        <v>153972.5</v>
      </c>
      <c r="N226" s="15">
        <v>0</v>
      </c>
      <c r="O226" s="16">
        <f t="shared" si="56"/>
        <v>0</v>
      </c>
      <c r="P226" s="13">
        <v>146915.5</v>
      </c>
      <c r="Q226" s="13">
        <v>0</v>
      </c>
      <c r="R226" s="14">
        <f t="shared" si="57"/>
        <v>0</v>
      </c>
      <c r="S226" s="15">
        <v>153662</v>
      </c>
      <c r="T226" s="15">
        <v>0</v>
      </c>
      <c r="U226" s="16">
        <f t="shared" si="58"/>
        <v>0</v>
      </c>
      <c r="V226" s="13">
        <v>150196</v>
      </c>
      <c r="W226" s="13">
        <v>54</v>
      </c>
      <c r="X226" s="14">
        <f t="shared" si="59"/>
        <v>3.5953021385389758E-4</v>
      </c>
      <c r="Y226" s="15">
        <v>102116.5</v>
      </c>
      <c r="Z226" s="15">
        <v>136</v>
      </c>
      <c r="AA226" s="16">
        <f t="shared" si="60"/>
        <v>1.3318121948950464E-3</v>
      </c>
      <c r="AB226" s="13">
        <v>52190</v>
      </c>
      <c r="AC226" s="13">
        <v>212</v>
      </c>
      <c r="AD226" s="14">
        <f t="shared" si="61"/>
        <v>4.0620808584019927E-3</v>
      </c>
      <c r="AE226" s="15">
        <v>38602</v>
      </c>
      <c r="AF226">
        <v>219</v>
      </c>
      <c r="AG226" s="16">
        <f t="shared" si="62"/>
        <v>5.673281177141081E-3</v>
      </c>
      <c r="AH226" s="17">
        <v>567</v>
      </c>
      <c r="AI226" s="17">
        <v>2366832</v>
      </c>
      <c r="AJ226" s="18">
        <f t="shared" si="63"/>
        <v>2.9392172973197136E-3</v>
      </c>
      <c r="AK226" s="19">
        <f>IFERROR(VLOOKUP(A226,[1]CDC_Visits_Integrated!$A$2:$D$501,2,FALSE),"NULL")</f>
        <v>33587</v>
      </c>
      <c r="AL226" s="19">
        <f>IFERROR(VLOOKUP(A226,[1]CDC_Visits_Integrated!$A$2:$D$501,3,FALSE),"NULL")</f>
        <v>2349</v>
      </c>
      <c r="AM226" s="19">
        <f>IFERROR(VLOOKUP(A226,[1]CDC_Visits_Integrated!$A$2:$D$501,4,FALSE),"NULL")</f>
        <v>890896</v>
      </c>
      <c r="AN226" s="15">
        <f t="shared" si="64"/>
        <v>379.26607066836954</v>
      </c>
      <c r="AO226" s="16">
        <f t="shared" si="65"/>
        <v>3.7700247840376427E-2</v>
      </c>
      <c r="AP226" s="15">
        <f t="shared" si="66"/>
        <v>54</v>
      </c>
      <c r="AQ226" s="15">
        <f t="shared" si="67"/>
        <v>621</v>
      </c>
    </row>
    <row r="227" spans="1:43" x14ac:dyDescent="0.25">
      <c r="A227" t="s">
        <v>264</v>
      </c>
      <c r="B227" t="str">
        <f t="shared" si="51"/>
        <v>Missouri</v>
      </c>
      <c r="C227" t="str">
        <f t="shared" si="52"/>
        <v>2009</v>
      </c>
      <c r="D227" s="13">
        <v>387831.17799999996</v>
      </c>
      <c r="E227" s="13">
        <v>0</v>
      </c>
      <c r="F227" s="14">
        <f t="shared" si="53"/>
        <v>0</v>
      </c>
      <c r="G227" s="15">
        <v>382965.75949999993</v>
      </c>
      <c r="H227" s="15">
        <v>0</v>
      </c>
      <c r="I227" s="16">
        <f t="shared" si="54"/>
        <v>0</v>
      </c>
      <c r="J227" s="13">
        <v>411958.8280000001</v>
      </c>
      <c r="K227" s="13">
        <v>0</v>
      </c>
      <c r="L227" s="14">
        <f t="shared" si="55"/>
        <v>0</v>
      </c>
      <c r="M227" s="15">
        <v>371866.0689999999</v>
      </c>
      <c r="N227" s="15">
        <v>0</v>
      </c>
      <c r="O227" s="16">
        <f t="shared" si="56"/>
        <v>0</v>
      </c>
      <c r="P227" s="13">
        <v>392794.79750000004</v>
      </c>
      <c r="Q227" s="13">
        <v>0</v>
      </c>
      <c r="R227" s="14">
        <f t="shared" si="57"/>
        <v>0</v>
      </c>
      <c r="S227" s="15">
        <v>427866.913</v>
      </c>
      <c r="T227" s="15">
        <v>10</v>
      </c>
      <c r="U227" s="16">
        <f t="shared" si="58"/>
        <v>2.3371753449886412E-5</v>
      </c>
      <c r="V227" s="13">
        <v>321747.42449999996</v>
      </c>
      <c r="W227" s="13">
        <v>60</v>
      </c>
      <c r="X227" s="14">
        <f t="shared" si="59"/>
        <v>1.8648167920299859E-4</v>
      </c>
      <c r="Y227" s="15">
        <v>199774.81849999999</v>
      </c>
      <c r="Z227" s="15">
        <v>142</v>
      </c>
      <c r="AA227" s="16">
        <f t="shared" si="60"/>
        <v>7.1080029538357463E-4</v>
      </c>
      <c r="AB227" s="13">
        <v>134638.46599999999</v>
      </c>
      <c r="AC227" s="13">
        <v>346</v>
      </c>
      <c r="AD227" s="14">
        <f t="shared" si="61"/>
        <v>2.5698450842421218E-3</v>
      </c>
      <c r="AE227" s="15">
        <v>108359.32899999998</v>
      </c>
      <c r="AF227">
        <v>620</v>
      </c>
      <c r="AG227" s="16">
        <f t="shared" si="62"/>
        <v>5.7217039429987623E-3</v>
      </c>
      <c r="AH227" s="17">
        <v>1108</v>
      </c>
      <c r="AI227" s="17">
        <v>5784755</v>
      </c>
      <c r="AJ227" s="18">
        <f t="shared" si="63"/>
        <v>2.5024131263258454E-3</v>
      </c>
      <c r="AK227" s="19" t="str">
        <f>IFERROR(VLOOKUP(A227,[1]CDC_Visits_Integrated!$A$2:$D$501,2,FALSE),"NULL")</f>
        <v>NULL</v>
      </c>
      <c r="AL227" s="19" t="str">
        <f>IFERROR(VLOOKUP(A227,[1]CDC_Visits_Integrated!$A$2:$D$501,3,FALSE),"NULL")</f>
        <v>NULL</v>
      </c>
      <c r="AM227" s="19" t="str">
        <f>IFERROR(VLOOKUP(A227,[1]CDC_Visits_Integrated!$A$2:$D$501,4,FALSE),"NULL")</f>
        <v>NULL</v>
      </c>
      <c r="AN227" s="15" t="str">
        <f t="shared" si="64"/>
        <v>NULL</v>
      </c>
      <c r="AO227" s="16" t="str">
        <f t="shared" si="65"/>
        <v>NULL</v>
      </c>
      <c r="AP227" s="15">
        <f t="shared" si="66"/>
        <v>70</v>
      </c>
      <c r="AQ227" s="15">
        <f t="shared" si="67"/>
        <v>1178</v>
      </c>
    </row>
    <row r="228" spans="1:43" x14ac:dyDescent="0.25">
      <c r="A228" t="s">
        <v>265</v>
      </c>
      <c r="B228" t="str">
        <f t="shared" si="51"/>
        <v>Missouri</v>
      </c>
      <c r="C228" t="str">
        <f t="shared" si="52"/>
        <v>2010</v>
      </c>
      <c r="D228" s="13">
        <v>375261.68</v>
      </c>
      <c r="E228" s="13">
        <v>0</v>
      </c>
      <c r="F228" s="14">
        <f t="shared" si="53"/>
        <v>0</v>
      </c>
      <c r="G228" s="15">
        <v>381612.64599999995</v>
      </c>
      <c r="H228" s="15">
        <v>0</v>
      </c>
      <c r="I228" s="16">
        <f t="shared" si="54"/>
        <v>0</v>
      </c>
      <c r="J228" s="13">
        <v>405823.45399999991</v>
      </c>
      <c r="K228" s="13">
        <v>0</v>
      </c>
      <c r="L228" s="14">
        <f t="shared" si="55"/>
        <v>0</v>
      </c>
      <c r="M228" s="15">
        <v>365184.08500000008</v>
      </c>
      <c r="N228" s="15">
        <v>0</v>
      </c>
      <c r="O228" s="16">
        <f t="shared" si="56"/>
        <v>0</v>
      </c>
      <c r="P228" s="13">
        <v>378175.24250000005</v>
      </c>
      <c r="Q228" s="13">
        <v>0</v>
      </c>
      <c r="R228" s="14">
        <f t="shared" si="57"/>
        <v>0</v>
      </c>
      <c r="S228" s="15">
        <v>426050.22100000002</v>
      </c>
      <c r="T228" s="15">
        <v>10</v>
      </c>
      <c r="U228" s="16">
        <f t="shared" si="58"/>
        <v>2.3471411366783447E-5</v>
      </c>
      <c r="V228" s="13">
        <v>329662.44200000004</v>
      </c>
      <c r="W228" s="13">
        <v>12</v>
      </c>
      <c r="X228" s="14">
        <f t="shared" si="59"/>
        <v>3.640087092481102E-5</v>
      </c>
      <c r="Y228" s="15">
        <v>207001.71250000005</v>
      </c>
      <c r="Z228" s="15">
        <v>106</v>
      </c>
      <c r="AA228" s="16">
        <f t="shared" si="60"/>
        <v>5.1207305833279025E-4</v>
      </c>
      <c r="AB228" s="13">
        <v>132375.326</v>
      </c>
      <c r="AC228" s="13">
        <v>312</v>
      </c>
      <c r="AD228" s="14">
        <f t="shared" si="61"/>
        <v>2.3569347054903569E-3</v>
      </c>
      <c r="AE228" s="15">
        <v>107837.817</v>
      </c>
      <c r="AF228">
        <v>568</v>
      </c>
      <c r="AG228" s="16">
        <f t="shared" si="62"/>
        <v>5.2671689375907898E-3</v>
      </c>
      <c r="AH228" s="17">
        <v>986</v>
      </c>
      <c r="AI228" s="17">
        <v>5733300</v>
      </c>
      <c r="AJ228" s="18">
        <f t="shared" si="63"/>
        <v>2.2047568140320865E-3</v>
      </c>
      <c r="AK228" s="19">
        <f>IFERROR(VLOOKUP(A228,[1]CDC_Visits_Integrated!$A$2:$D$501,2,FALSE),"NULL")</f>
        <v>1472</v>
      </c>
      <c r="AL228" s="19">
        <f>IFERROR(VLOOKUP(A228,[1]CDC_Visits_Integrated!$A$2:$D$501,3,FALSE),"NULL")</f>
        <v>408</v>
      </c>
      <c r="AM228" s="19">
        <f>IFERROR(VLOOKUP(A228,[1]CDC_Visits_Integrated!$A$2:$D$501,4,FALSE),"NULL")</f>
        <v>108334</v>
      </c>
      <c r="AN228" s="15">
        <f t="shared" si="64"/>
        <v>265.52450980392155</v>
      </c>
      <c r="AO228" s="16">
        <f t="shared" si="65"/>
        <v>1.358760869163882E-2</v>
      </c>
      <c r="AP228" s="15">
        <f t="shared" si="66"/>
        <v>22</v>
      </c>
      <c r="AQ228" s="15">
        <f t="shared" si="67"/>
        <v>1008</v>
      </c>
    </row>
    <row r="229" spans="1:43" x14ac:dyDescent="0.25">
      <c r="A229" t="s">
        <v>266</v>
      </c>
      <c r="B229" t="str">
        <f t="shared" si="51"/>
        <v>Missouri</v>
      </c>
      <c r="C229" t="str">
        <f t="shared" si="52"/>
        <v>2011</v>
      </c>
      <c r="D229" s="13">
        <v>374261.94099999982</v>
      </c>
      <c r="E229" s="13">
        <v>0</v>
      </c>
      <c r="F229" s="14">
        <f t="shared" si="53"/>
        <v>0</v>
      </c>
      <c r="G229" s="15">
        <v>379074.77899999986</v>
      </c>
      <c r="H229" s="15">
        <v>0</v>
      </c>
      <c r="I229" s="16">
        <f t="shared" si="54"/>
        <v>0</v>
      </c>
      <c r="J229" s="13">
        <v>407312.35349999997</v>
      </c>
      <c r="K229" s="13">
        <v>0</v>
      </c>
      <c r="L229" s="14">
        <f t="shared" si="55"/>
        <v>0</v>
      </c>
      <c r="M229" s="15">
        <v>373102.15750000009</v>
      </c>
      <c r="N229" s="15">
        <v>0</v>
      </c>
      <c r="O229" s="16">
        <f t="shared" si="56"/>
        <v>0</v>
      </c>
      <c r="P229" s="13">
        <v>369839.40099999995</v>
      </c>
      <c r="Q229" s="13">
        <v>0</v>
      </c>
      <c r="R229" s="14">
        <f t="shared" si="57"/>
        <v>0</v>
      </c>
      <c r="S229" s="15">
        <v>425117.90199999994</v>
      </c>
      <c r="T229" s="15">
        <v>0</v>
      </c>
      <c r="U229" s="16">
        <f t="shared" si="58"/>
        <v>0</v>
      </c>
      <c r="V229" s="13">
        <v>339523.60499999998</v>
      </c>
      <c r="W229" s="13">
        <v>39</v>
      </c>
      <c r="X229" s="14">
        <f t="shared" si="59"/>
        <v>1.148668293622766E-4</v>
      </c>
      <c r="Y229" s="15">
        <v>209100.54200000002</v>
      </c>
      <c r="Z229" s="15">
        <v>129</v>
      </c>
      <c r="AA229" s="16">
        <f t="shared" si="60"/>
        <v>6.1692809959335254E-4</v>
      </c>
      <c r="AB229" s="13">
        <v>130529.34900000005</v>
      </c>
      <c r="AC229" s="13">
        <v>310</v>
      </c>
      <c r="AD229" s="14">
        <f t="shared" si="61"/>
        <v>2.3749448103046918E-3</v>
      </c>
      <c r="AE229" s="15">
        <v>107997.07800000002</v>
      </c>
      <c r="AF229">
        <v>562</v>
      </c>
      <c r="AG229" s="16">
        <f t="shared" si="62"/>
        <v>5.2038444966075832E-3</v>
      </c>
      <c r="AH229" s="17">
        <v>1001</v>
      </c>
      <c r="AI229" s="17">
        <v>5750826</v>
      </c>
      <c r="AJ229" s="18">
        <f t="shared" si="63"/>
        <v>2.2362370217242199E-3</v>
      </c>
      <c r="AK229" s="19">
        <f>IFERROR(VLOOKUP(A229,[1]CDC_Visits_Integrated!$A$2:$D$501,2,FALSE),"NULL")</f>
        <v>5403</v>
      </c>
      <c r="AL229" s="19">
        <f>IFERROR(VLOOKUP(A229,[1]CDC_Visits_Integrated!$A$2:$D$501,3,FALSE),"NULL")</f>
        <v>1339</v>
      </c>
      <c r="AM229" s="19">
        <f>IFERROR(VLOOKUP(A229,[1]CDC_Visits_Integrated!$A$2:$D$501,4,FALSE),"NULL")</f>
        <v>312055</v>
      </c>
      <c r="AN229" s="15">
        <f t="shared" si="64"/>
        <v>233.05078416728901</v>
      </c>
      <c r="AO229" s="16">
        <f t="shared" si="65"/>
        <v>1.731425549983176E-2</v>
      </c>
      <c r="AP229" s="15">
        <f t="shared" si="66"/>
        <v>39</v>
      </c>
      <c r="AQ229" s="15">
        <f t="shared" si="67"/>
        <v>1040</v>
      </c>
    </row>
    <row r="230" spans="1:43" x14ac:dyDescent="0.25">
      <c r="A230" t="s">
        <v>267</v>
      </c>
      <c r="B230" t="str">
        <f t="shared" si="51"/>
        <v>Missouri</v>
      </c>
      <c r="C230" t="str">
        <f t="shared" si="52"/>
        <v>2012</v>
      </c>
      <c r="D230" s="13">
        <v>373549.68699999992</v>
      </c>
      <c r="E230" s="13">
        <v>0</v>
      </c>
      <c r="F230" s="14">
        <f t="shared" si="53"/>
        <v>0</v>
      </c>
      <c r="G230" s="15">
        <v>380011.23499999993</v>
      </c>
      <c r="H230" s="15">
        <v>0</v>
      </c>
      <c r="I230" s="16">
        <f t="shared" si="54"/>
        <v>0</v>
      </c>
      <c r="J230" s="13">
        <v>404087.51149999985</v>
      </c>
      <c r="K230" s="13">
        <v>0</v>
      </c>
      <c r="L230" s="14">
        <f t="shared" si="55"/>
        <v>0</v>
      </c>
      <c r="M230" s="15">
        <v>376858.86699999997</v>
      </c>
      <c r="N230" s="15">
        <v>0</v>
      </c>
      <c r="O230" s="16">
        <f t="shared" si="56"/>
        <v>0</v>
      </c>
      <c r="P230" s="13">
        <v>363753.40800000005</v>
      </c>
      <c r="Q230" s="13">
        <v>0</v>
      </c>
      <c r="R230" s="14">
        <f t="shared" si="57"/>
        <v>0</v>
      </c>
      <c r="S230" s="15">
        <v>422687.34649999999</v>
      </c>
      <c r="T230" s="15">
        <v>0</v>
      </c>
      <c r="U230" s="16">
        <f t="shared" si="58"/>
        <v>0</v>
      </c>
      <c r="V230" s="13">
        <v>349247.74799999996</v>
      </c>
      <c r="W230" s="13">
        <v>69</v>
      </c>
      <c r="X230" s="14">
        <f t="shared" si="59"/>
        <v>1.9756748724976747E-4</v>
      </c>
      <c r="Y230" s="15">
        <v>217126.10500000004</v>
      </c>
      <c r="Z230" s="15">
        <v>129</v>
      </c>
      <c r="AA230" s="16">
        <f t="shared" si="60"/>
        <v>5.9412478292280874E-4</v>
      </c>
      <c r="AB230" s="13">
        <v>130098.35150000003</v>
      </c>
      <c r="AC230" s="13">
        <v>317</v>
      </c>
      <c r="AD230" s="14">
        <f t="shared" si="61"/>
        <v>2.4366181150266143E-3</v>
      </c>
      <c r="AE230" s="15">
        <v>110457.48900000002</v>
      </c>
      <c r="AF230">
        <v>573</v>
      </c>
      <c r="AG230" s="16">
        <f t="shared" si="62"/>
        <v>5.1875160768863754E-3</v>
      </c>
      <c r="AH230" s="17">
        <v>1019</v>
      </c>
      <c r="AI230" s="17">
        <v>5772855</v>
      </c>
      <c r="AJ230" s="18">
        <f t="shared" si="63"/>
        <v>2.2264369613417484E-3</v>
      </c>
      <c r="AK230" s="19">
        <f>IFERROR(VLOOKUP(A230,[1]CDC_Visits_Integrated!$A$2:$D$501,2,FALSE),"NULL")</f>
        <v>6358</v>
      </c>
      <c r="AL230" s="19">
        <f>IFERROR(VLOOKUP(A230,[1]CDC_Visits_Integrated!$A$2:$D$501,3,FALSE),"NULL")</f>
        <v>1307</v>
      </c>
      <c r="AM230" s="19">
        <f>IFERROR(VLOOKUP(A230,[1]CDC_Visits_Integrated!$A$2:$D$501,4,FALSE),"NULL")</f>
        <v>325645</v>
      </c>
      <c r="AN230" s="15">
        <f t="shared" si="64"/>
        <v>249.15455241009946</v>
      </c>
      <c r="AO230" s="16">
        <f t="shared" si="65"/>
        <v>1.9524328640083525E-2</v>
      </c>
      <c r="AP230" s="15">
        <f t="shared" si="66"/>
        <v>69</v>
      </c>
      <c r="AQ230" s="15">
        <f t="shared" si="67"/>
        <v>1088</v>
      </c>
    </row>
    <row r="231" spans="1:43" x14ac:dyDescent="0.25">
      <c r="A231" t="s">
        <v>268</v>
      </c>
      <c r="B231" t="str">
        <f t="shared" si="51"/>
        <v>Missouri</v>
      </c>
      <c r="C231" t="str">
        <f t="shared" si="52"/>
        <v>2013</v>
      </c>
      <c r="D231" s="13">
        <v>353791.23699999991</v>
      </c>
      <c r="E231" s="13">
        <v>0</v>
      </c>
      <c r="F231" s="14">
        <f t="shared" si="53"/>
        <v>0</v>
      </c>
      <c r="G231" s="15">
        <v>364460.64250000002</v>
      </c>
      <c r="H231" s="15">
        <v>0</v>
      </c>
      <c r="I231" s="16">
        <f t="shared" si="54"/>
        <v>0</v>
      </c>
      <c r="J231" s="13">
        <v>387694.80700000003</v>
      </c>
      <c r="K231" s="13">
        <v>0</v>
      </c>
      <c r="L231" s="14">
        <f t="shared" si="55"/>
        <v>0</v>
      </c>
      <c r="M231" s="15">
        <v>367841.17349999998</v>
      </c>
      <c r="N231" s="15">
        <v>0</v>
      </c>
      <c r="O231" s="16">
        <f t="shared" si="56"/>
        <v>0</v>
      </c>
      <c r="P231" s="13">
        <v>345092.27049999998</v>
      </c>
      <c r="Q231" s="13">
        <v>0</v>
      </c>
      <c r="R231" s="14">
        <f t="shared" si="57"/>
        <v>0</v>
      </c>
      <c r="S231" s="15">
        <v>403022.24249999999</v>
      </c>
      <c r="T231" s="15">
        <v>10</v>
      </c>
      <c r="U231" s="16">
        <f t="shared" si="58"/>
        <v>2.4812526321050384E-5</v>
      </c>
      <c r="V231" s="13">
        <v>343257.52149999992</v>
      </c>
      <c r="W231" s="13">
        <v>45</v>
      </c>
      <c r="X231" s="14">
        <f t="shared" si="59"/>
        <v>1.3109690882622075E-4</v>
      </c>
      <c r="Y231" s="15">
        <v>212528.47650000002</v>
      </c>
      <c r="Z231" s="15">
        <v>165</v>
      </c>
      <c r="AA231" s="16">
        <f t="shared" si="60"/>
        <v>7.7636654963740819E-4</v>
      </c>
      <c r="AB231" s="13">
        <v>125154.52049999998</v>
      </c>
      <c r="AC231" s="13">
        <v>318</v>
      </c>
      <c r="AD231" s="14">
        <f t="shared" si="61"/>
        <v>2.5408590814744087E-3</v>
      </c>
      <c r="AE231" s="15">
        <v>107825.95599999999</v>
      </c>
      <c r="AF231">
        <v>647</v>
      </c>
      <c r="AG231" s="16">
        <f t="shared" si="62"/>
        <v>6.0004105134018014E-3</v>
      </c>
      <c r="AH231" s="17">
        <v>1130</v>
      </c>
      <c r="AI231" s="17">
        <v>5560104</v>
      </c>
      <c r="AJ231" s="18">
        <f t="shared" si="63"/>
        <v>2.5364248964936066E-3</v>
      </c>
      <c r="AK231" s="19">
        <f>IFERROR(VLOOKUP(A231,[1]CDC_Visits_Integrated!$A$2:$D$501,2,FALSE),"NULL")</f>
        <v>5849</v>
      </c>
      <c r="AL231" s="19">
        <f>IFERROR(VLOOKUP(A231,[1]CDC_Visits_Integrated!$A$2:$D$501,3,FALSE),"NULL")</f>
        <v>1139</v>
      </c>
      <c r="AM231" s="19">
        <f>IFERROR(VLOOKUP(A231,[1]CDC_Visits_Integrated!$A$2:$D$501,4,FALSE),"NULL")</f>
        <v>297395</v>
      </c>
      <c r="AN231" s="15">
        <f t="shared" si="64"/>
        <v>261.10184372256367</v>
      </c>
      <c r="AO231" s="16">
        <f t="shared" si="65"/>
        <v>1.9667445653087645E-2</v>
      </c>
      <c r="AP231" s="15">
        <f t="shared" si="66"/>
        <v>55</v>
      </c>
      <c r="AQ231" s="15">
        <f t="shared" si="67"/>
        <v>1185</v>
      </c>
    </row>
    <row r="232" spans="1:43" x14ac:dyDescent="0.25">
      <c r="A232" t="s">
        <v>269</v>
      </c>
      <c r="B232" t="str">
        <f t="shared" si="51"/>
        <v>Missouri</v>
      </c>
      <c r="C232" t="str">
        <f t="shared" si="52"/>
        <v>2014</v>
      </c>
      <c r="D232" s="13">
        <v>364253.70500000002</v>
      </c>
      <c r="E232" s="13">
        <v>0</v>
      </c>
      <c r="F232" s="14">
        <f t="shared" si="53"/>
        <v>0</v>
      </c>
      <c r="G232" s="15">
        <v>375924.06900000002</v>
      </c>
      <c r="H232" s="15">
        <v>0</v>
      </c>
      <c r="I232" s="16">
        <f t="shared" si="54"/>
        <v>0</v>
      </c>
      <c r="J232" s="13">
        <v>399433.10049999994</v>
      </c>
      <c r="K232" s="13">
        <v>0</v>
      </c>
      <c r="L232" s="14">
        <f t="shared" si="55"/>
        <v>0</v>
      </c>
      <c r="M232" s="15">
        <v>382068.87700000009</v>
      </c>
      <c r="N232" s="15">
        <v>0</v>
      </c>
      <c r="O232" s="16">
        <f t="shared" si="56"/>
        <v>0</v>
      </c>
      <c r="P232" s="13">
        <v>353885.9375</v>
      </c>
      <c r="Q232" s="13">
        <v>12</v>
      </c>
      <c r="R232" s="14">
        <f t="shared" si="57"/>
        <v>3.3909230993390346E-5</v>
      </c>
      <c r="S232" s="15">
        <v>409743.60700000008</v>
      </c>
      <c r="T232" s="15">
        <v>15</v>
      </c>
      <c r="U232" s="16">
        <f t="shared" si="58"/>
        <v>3.6608258783644666E-5</v>
      </c>
      <c r="V232" s="13">
        <v>365712.99349999998</v>
      </c>
      <c r="W232" s="13">
        <v>60</v>
      </c>
      <c r="X232" s="14">
        <f t="shared" si="59"/>
        <v>1.6406307970022948E-4</v>
      </c>
      <c r="Y232" s="15">
        <v>229907.88400000002</v>
      </c>
      <c r="Z232" s="15">
        <v>149</v>
      </c>
      <c r="AA232" s="16">
        <f t="shared" si="60"/>
        <v>6.4808564807633995E-4</v>
      </c>
      <c r="AB232" s="13">
        <v>131032.58749999997</v>
      </c>
      <c r="AC232" s="13">
        <v>355</v>
      </c>
      <c r="AD232" s="14">
        <f t="shared" si="61"/>
        <v>2.709249712404558E-3</v>
      </c>
      <c r="AE232" s="15">
        <v>112865.90399999999</v>
      </c>
      <c r="AF232">
        <v>586</v>
      </c>
      <c r="AG232" s="16">
        <f t="shared" si="62"/>
        <v>5.1920020062037513E-3</v>
      </c>
      <c r="AH232" s="17">
        <v>1090</v>
      </c>
      <c r="AI232" s="17">
        <v>5773588</v>
      </c>
      <c r="AJ232" s="18">
        <f t="shared" si="63"/>
        <v>2.3005177987521614E-3</v>
      </c>
      <c r="AK232" s="19">
        <f>IFERROR(VLOOKUP(A232,[1]CDC_Visits_Integrated!$A$2:$D$501,2,FALSE),"NULL")</f>
        <v>5830</v>
      </c>
      <c r="AL232" s="19">
        <f>IFERROR(VLOOKUP(A232,[1]CDC_Visits_Integrated!$A$2:$D$501,3,FALSE),"NULL")</f>
        <v>1079</v>
      </c>
      <c r="AM232" s="19">
        <f>IFERROR(VLOOKUP(A232,[1]CDC_Visits_Integrated!$A$2:$D$501,4,FALSE),"NULL")</f>
        <v>300344</v>
      </c>
      <c r="AN232" s="15">
        <f t="shared" si="64"/>
        <v>278.35403151065799</v>
      </c>
      <c r="AO232" s="16">
        <f t="shared" si="65"/>
        <v>1.9411075300322298E-2</v>
      </c>
      <c r="AP232" s="15">
        <f t="shared" si="66"/>
        <v>87</v>
      </c>
      <c r="AQ232" s="15">
        <f t="shared" si="67"/>
        <v>1177</v>
      </c>
    </row>
    <row r="233" spans="1:43" x14ac:dyDescent="0.25">
      <c r="A233" t="s">
        <v>270</v>
      </c>
      <c r="B233" t="str">
        <f t="shared" si="51"/>
        <v>Missouri</v>
      </c>
      <c r="C233" t="str">
        <f t="shared" si="52"/>
        <v>2015</v>
      </c>
      <c r="D233" s="13">
        <v>350015.489</v>
      </c>
      <c r="E233" s="13">
        <v>0</v>
      </c>
      <c r="F233" s="14">
        <f t="shared" si="53"/>
        <v>0</v>
      </c>
      <c r="G233" s="15">
        <v>361570.63699999999</v>
      </c>
      <c r="H233" s="15">
        <v>0</v>
      </c>
      <c r="I233" s="16">
        <f t="shared" si="54"/>
        <v>0</v>
      </c>
      <c r="J233" s="13">
        <v>385812.02099999995</v>
      </c>
      <c r="K233" s="13">
        <v>0</v>
      </c>
      <c r="L233" s="14">
        <f t="shared" si="55"/>
        <v>0</v>
      </c>
      <c r="M233" s="15">
        <v>374610.14</v>
      </c>
      <c r="N233" s="15">
        <v>0</v>
      </c>
      <c r="O233" s="16">
        <f t="shared" si="56"/>
        <v>0</v>
      </c>
      <c r="P233" s="13">
        <v>341829.46600000001</v>
      </c>
      <c r="Q233" s="13">
        <v>0</v>
      </c>
      <c r="R233" s="14">
        <f t="shared" si="57"/>
        <v>0</v>
      </c>
      <c r="S233" s="15">
        <v>387194.8345</v>
      </c>
      <c r="T233" s="15">
        <v>0</v>
      </c>
      <c r="U233" s="16">
        <f t="shared" si="58"/>
        <v>0</v>
      </c>
      <c r="V233" s="13">
        <v>357687.83600000007</v>
      </c>
      <c r="W233" s="13">
        <v>36</v>
      </c>
      <c r="X233" s="14">
        <f t="shared" si="59"/>
        <v>1.0064641952207733E-4</v>
      </c>
      <c r="Y233" s="15">
        <v>227074.70900000003</v>
      </c>
      <c r="Z233" s="15">
        <v>159</v>
      </c>
      <c r="AA233" s="16">
        <f t="shared" si="60"/>
        <v>7.0021007931799211E-4</v>
      </c>
      <c r="AB233" s="13">
        <v>126629.61900000001</v>
      </c>
      <c r="AC233" s="13">
        <v>327</v>
      </c>
      <c r="AD233" s="14">
        <f t="shared" si="61"/>
        <v>2.5823342325621305E-3</v>
      </c>
      <c r="AE233" s="15">
        <v>109650.774</v>
      </c>
      <c r="AF233">
        <v>663</v>
      </c>
      <c r="AG233" s="16">
        <f t="shared" si="62"/>
        <v>6.0464689469497037E-3</v>
      </c>
      <c r="AH233" s="17">
        <v>1149</v>
      </c>
      <c r="AI233" s="17">
        <v>5583743</v>
      </c>
      <c r="AJ233" s="18">
        <f t="shared" si="63"/>
        <v>2.4797396101618836E-3</v>
      </c>
      <c r="AK233" s="19">
        <f>IFERROR(VLOOKUP(A233,[1]CDC_Visits_Integrated!$A$2:$D$501,2,FALSE),"NULL")</f>
        <v>4665</v>
      </c>
      <c r="AL233" s="19">
        <f>IFERROR(VLOOKUP(A233,[1]CDC_Visits_Integrated!$A$2:$D$501,3,FALSE),"NULL")</f>
        <v>972</v>
      </c>
      <c r="AM233" s="19">
        <f>IFERROR(VLOOKUP(A233,[1]CDC_Visits_Integrated!$A$2:$D$501,4,FALSE),"NULL")</f>
        <v>287361</v>
      </c>
      <c r="AN233" s="15">
        <f t="shared" si="64"/>
        <v>295.63888888888891</v>
      </c>
      <c r="AO233" s="16">
        <f t="shared" si="65"/>
        <v>1.6233935711526617E-2</v>
      </c>
      <c r="AP233" s="15">
        <f t="shared" si="66"/>
        <v>36</v>
      </c>
      <c r="AQ233" s="15">
        <f t="shared" si="67"/>
        <v>1185</v>
      </c>
    </row>
    <row r="234" spans="1:43" x14ac:dyDescent="0.25">
      <c r="A234" t="s">
        <v>271</v>
      </c>
      <c r="B234" t="str">
        <f t="shared" si="51"/>
        <v>Missouri</v>
      </c>
      <c r="C234" t="str">
        <f t="shared" si="52"/>
        <v>2016</v>
      </c>
      <c r="D234" s="13">
        <v>355932.80800000008</v>
      </c>
      <c r="E234" s="13">
        <v>0</v>
      </c>
      <c r="F234" s="14">
        <f t="shared" si="53"/>
        <v>0</v>
      </c>
      <c r="G234" s="15">
        <v>372372.25650000002</v>
      </c>
      <c r="H234" s="15">
        <v>0</v>
      </c>
      <c r="I234" s="16">
        <f t="shared" si="54"/>
        <v>0</v>
      </c>
      <c r="J234" s="13">
        <v>393933.29100000008</v>
      </c>
      <c r="K234" s="13">
        <v>0</v>
      </c>
      <c r="L234" s="14">
        <f t="shared" si="55"/>
        <v>0</v>
      </c>
      <c r="M234" s="15">
        <v>383983.60999999993</v>
      </c>
      <c r="N234" s="15">
        <v>0</v>
      </c>
      <c r="O234" s="16">
        <f t="shared" si="56"/>
        <v>0</v>
      </c>
      <c r="P234" s="13">
        <v>351133.77799999993</v>
      </c>
      <c r="Q234" s="13">
        <v>0</v>
      </c>
      <c r="R234" s="14">
        <f t="shared" si="57"/>
        <v>0</v>
      </c>
      <c r="S234" s="15">
        <v>392302.19600000011</v>
      </c>
      <c r="T234" s="15">
        <v>12</v>
      </c>
      <c r="U234" s="16">
        <f t="shared" si="58"/>
        <v>3.0588663847295913E-5</v>
      </c>
      <c r="V234" s="13">
        <v>378279.36550000007</v>
      </c>
      <c r="W234" s="13">
        <v>59</v>
      </c>
      <c r="X234" s="14">
        <f t="shared" si="59"/>
        <v>1.5596938501262234E-4</v>
      </c>
      <c r="Y234" s="15">
        <v>248393.51</v>
      </c>
      <c r="Z234" s="15">
        <v>172</v>
      </c>
      <c r="AA234" s="16">
        <f t="shared" si="60"/>
        <v>6.9244965377718607E-4</v>
      </c>
      <c r="AB234" s="13">
        <v>133267.56150000001</v>
      </c>
      <c r="AC234" s="13">
        <v>292</v>
      </c>
      <c r="AD234" s="14">
        <f t="shared" si="61"/>
        <v>2.1910808355265058E-3</v>
      </c>
      <c r="AE234" s="15">
        <v>113788.272</v>
      </c>
      <c r="AF234">
        <v>492</v>
      </c>
      <c r="AG234" s="16">
        <f t="shared" si="62"/>
        <v>4.323819945169745E-3</v>
      </c>
      <c r="AH234" s="17">
        <v>956</v>
      </c>
      <c r="AI234" s="17">
        <v>5777156</v>
      </c>
      <c r="AJ234" s="18">
        <f t="shared" si="63"/>
        <v>1.929561543560709E-3</v>
      </c>
      <c r="AK234" s="19">
        <f>IFERROR(VLOOKUP(A234,[1]CDC_Visits_Integrated!$A$2:$D$501,2,FALSE),"NULL")</f>
        <v>4827</v>
      </c>
      <c r="AL234" s="19">
        <f>IFERROR(VLOOKUP(A234,[1]CDC_Visits_Integrated!$A$2:$D$501,3,FALSE),"NULL")</f>
        <v>962</v>
      </c>
      <c r="AM234" s="19">
        <f>IFERROR(VLOOKUP(A234,[1]CDC_Visits_Integrated!$A$2:$D$501,4,FALSE),"NULL")</f>
        <v>302192</v>
      </c>
      <c r="AN234" s="15">
        <f t="shared" si="64"/>
        <v>314.12889812889813</v>
      </c>
      <c r="AO234" s="16">
        <f t="shared" si="65"/>
        <v>1.597328850532112E-2</v>
      </c>
      <c r="AP234" s="15">
        <f t="shared" si="66"/>
        <v>71</v>
      </c>
      <c r="AQ234" s="15">
        <f t="shared" si="67"/>
        <v>1027</v>
      </c>
    </row>
    <row r="235" spans="1:43" x14ac:dyDescent="0.25">
      <c r="A235" t="s">
        <v>272</v>
      </c>
      <c r="B235" t="str">
        <f t="shared" si="51"/>
        <v>Missouri</v>
      </c>
      <c r="C235" t="str">
        <f t="shared" si="52"/>
        <v>2017</v>
      </c>
      <c r="D235" s="13">
        <v>344037</v>
      </c>
      <c r="E235" s="13">
        <v>0</v>
      </c>
      <c r="F235" s="14">
        <f t="shared" si="53"/>
        <v>0</v>
      </c>
      <c r="G235" s="15">
        <v>356376</v>
      </c>
      <c r="H235" s="15">
        <v>0</v>
      </c>
      <c r="I235" s="16">
        <f t="shared" si="54"/>
        <v>0</v>
      </c>
      <c r="J235" s="13">
        <v>382933</v>
      </c>
      <c r="K235" s="13">
        <v>0</v>
      </c>
      <c r="L235" s="14">
        <f t="shared" si="55"/>
        <v>0</v>
      </c>
      <c r="M235" s="15">
        <v>375642.5</v>
      </c>
      <c r="N235" s="15">
        <v>0</v>
      </c>
      <c r="O235" s="16">
        <f t="shared" si="56"/>
        <v>0</v>
      </c>
      <c r="P235" s="13">
        <v>337725</v>
      </c>
      <c r="Q235" s="13">
        <v>0</v>
      </c>
      <c r="R235" s="14">
        <f t="shared" si="57"/>
        <v>0</v>
      </c>
      <c r="S235" s="15">
        <v>368287.5</v>
      </c>
      <c r="T235" s="15">
        <v>0</v>
      </c>
      <c r="U235" s="16">
        <f t="shared" si="58"/>
        <v>0</v>
      </c>
      <c r="V235" s="13">
        <v>364838</v>
      </c>
      <c r="W235" s="13">
        <v>20</v>
      </c>
      <c r="X235" s="14">
        <f t="shared" si="59"/>
        <v>5.481885110651851E-5</v>
      </c>
      <c r="Y235" s="15">
        <v>243233.5</v>
      </c>
      <c r="Z235" s="15">
        <v>166</v>
      </c>
      <c r="AA235" s="16">
        <f t="shared" si="60"/>
        <v>6.8247178123079265E-4</v>
      </c>
      <c r="AB235" s="13">
        <v>128196.5</v>
      </c>
      <c r="AC235" s="13">
        <v>365</v>
      </c>
      <c r="AD235" s="14">
        <f t="shared" si="61"/>
        <v>2.8471916159957564E-3</v>
      </c>
      <c r="AE235" s="15">
        <v>110075</v>
      </c>
      <c r="AF235">
        <v>566</v>
      </c>
      <c r="AG235" s="16">
        <f t="shared" si="62"/>
        <v>5.1419486713604363E-3</v>
      </c>
      <c r="AH235" s="17">
        <v>1097</v>
      </c>
      <c r="AI235" s="17">
        <v>5568576</v>
      </c>
      <c r="AJ235" s="18">
        <f t="shared" si="63"/>
        <v>2.2782733304950106E-3</v>
      </c>
      <c r="AK235" s="19">
        <f>IFERROR(VLOOKUP(A235,[1]CDC_Visits_Integrated!$A$2:$D$501,2,FALSE),"NULL")</f>
        <v>5831</v>
      </c>
      <c r="AL235" s="19">
        <f>IFERROR(VLOOKUP(A235,[1]CDC_Visits_Integrated!$A$2:$D$501,3,FALSE),"NULL")</f>
        <v>891</v>
      </c>
      <c r="AM235" s="19">
        <f>IFERROR(VLOOKUP(A235,[1]CDC_Visits_Integrated!$A$2:$D$501,4,FALSE),"NULL")</f>
        <v>262468</v>
      </c>
      <c r="AN235" s="15">
        <f t="shared" si="64"/>
        <v>294.57687991021322</v>
      </c>
      <c r="AO235" s="16">
        <f t="shared" si="65"/>
        <v>2.2216041574591949E-2</v>
      </c>
      <c r="AP235" s="15">
        <f t="shared" si="66"/>
        <v>20</v>
      </c>
      <c r="AQ235" s="15">
        <f t="shared" si="67"/>
        <v>1117</v>
      </c>
    </row>
    <row r="236" spans="1:43" x14ac:dyDescent="0.25">
      <c r="A236" t="s">
        <v>273</v>
      </c>
      <c r="B236" t="str">
        <f t="shared" si="51"/>
        <v>Montana</v>
      </c>
      <c r="C236" t="str">
        <f t="shared" si="52"/>
        <v>2009</v>
      </c>
      <c r="D236" s="13">
        <v>58474.987000000023</v>
      </c>
      <c r="E236" s="13">
        <v>0</v>
      </c>
      <c r="F236" s="14">
        <f t="shared" si="53"/>
        <v>0</v>
      </c>
      <c r="G236" s="15">
        <v>58334.351999999999</v>
      </c>
      <c r="H236" s="15">
        <v>0</v>
      </c>
      <c r="I236" s="16">
        <f t="shared" si="54"/>
        <v>0</v>
      </c>
      <c r="J236" s="13">
        <v>71447.864999999991</v>
      </c>
      <c r="K236" s="13">
        <v>0</v>
      </c>
      <c r="L236" s="14">
        <f t="shared" si="55"/>
        <v>0</v>
      </c>
      <c r="M236" s="15">
        <v>55479.154999999999</v>
      </c>
      <c r="N236" s="15">
        <v>0</v>
      </c>
      <c r="O236" s="16">
        <f t="shared" si="56"/>
        <v>0</v>
      </c>
      <c r="P236" s="13">
        <v>57460.882000000012</v>
      </c>
      <c r="Q236" s="13">
        <v>0</v>
      </c>
      <c r="R236" s="14">
        <f t="shared" si="57"/>
        <v>0</v>
      </c>
      <c r="S236" s="15">
        <v>73151.914500000014</v>
      </c>
      <c r="T236" s="15">
        <v>0</v>
      </c>
      <c r="U236" s="16">
        <f t="shared" si="58"/>
        <v>0</v>
      </c>
      <c r="V236" s="13">
        <v>58262.39499999999</v>
      </c>
      <c r="W236" s="13">
        <v>0</v>
      </c>
      <c r="X236" s="14">
        <f t="shared" si="59"/>
        <v>0</v>
      </c>
      <c r="Y236" s="15">
        <v>33984.880499999992</v>
      </c>
      <c r="Z236" s="15">
        <v>0</v>
      </c>
      <c r="AA236" s="16">
        <f t="shared" si="60"/>
        <v>0</v>
      </c>
      <c r="AB236" s="13">
        <v>22965.369500000001</v>
      </c>
      <c r="AC236" s="13">
        <v>0</v>
      </c>
      <c r="AD236" s="14">
        <f t="shared" si="61"/>
        <v>0</v>
      </c>
      <c r="AE236" s="15">
        <v>17783.140999999996</v>
      </c>
      <c r="AF236">
        <v>27</v>
      </c>
      <c r="AG236" s="16">
        <f t="shared" si="62"/>
        <v>1.5182919597837078E-3</v>
      </c>
      <c r="AH236" s="17">
        <v>27</v>
      </c>
      <c r="AI236" s="17">
        <v>937916</v>
      </c>
      <c r="AJ236" s="18">
        <f t="shared" si="63"/>
        <v>3.6128428857189155E-4</v>
      </c>
      <c r="AK236" s="19" t="str">
        <f>IFERROR(VLOOKUP(A236,[1]CDC_Visits_Integrated!$A$2:$D$501,2,FALSE),"NULL")</f>
        <v>NULL</v>
      </c>
      <c r="AL236" s="19" t="str">
        <f>IFERROR(VLOOKUP(A236,[1]CDC_Visits_Integrated!$A$2:$D$501,3,FALSE),"NULL")</f>
        <v>NULL</v>
      </c>
      <c r="AM236" s="19" t="str">
        <f>IFERROR(VLOOKUP(A236,[1]CDC_Visits_Integrated!$A$2:$D$501,4,FALSE),"NULL")</f>
        <v>NULL</v>
      </c>
      <c r="AN236" s="15" t="str">
        <f t="shared" si="64"/>
        <v>NULL</v>
      </c>
      <c r="AO236" s="16" t="str">
        <f t="shared" si="65"/>
        <v>NULL</v>
      </c>
      <c r="AP236" s="15">
        <f t="shared" si="66"/>
        <v>0</v>
      </c>
      <c r="AQ236" s="15">
        <f t="shared" si="67"/>
        <v>27</v>
      </c>
    </row>
    <row r="237" spans="1:43" x14ac:dyDescent="0.25">
      <c r="A237" t="s">
        <v>274</v>
      </c>
      <c r="B237" t="str">
        <f t="shared" si="51"/>
        <v>Montana</v>
      </c>
      <c r="C237" t="str">
        <f t="shared" si="52"/>
        <v>2010</v>
      </c>
      <c r="D237" s="13">
        <v>57620.566999999995</v>
      </c>
      <c r="E237" s="13">
        <v>0</v>
      </c>
      <c r="F237" s="14">
        <f t="shared" si="53"/>
        <v>0</v>
      </c>
      <c r="G237" s="15">
        <v>58760.367999999995</v>
      </c>
      <c r="H237" s="15">
        <v>0</v>
      </c>
      <c r="I237" s="16">
        <f t="shared" si="54"/>
        <v>0</v>
      </c>
      <c r="J237" s="13">
        <v>66604.086499999976</v>
      </c>
      <c r="K237" s="13">
        <v>0</v>
      </c>
      <c r="L237" s="14">
        <f t="shared" si="55"/>
        <v>0</v>
      </c>
      <c r="M237" s="15">
        <v>55959.405499999993</v>
      </c>
      <c r="N237" s="15">
        <v>0</v>
      </c>
      <c r="O237" s="16">
        <f t="shared" si="56"/>
        <v>0</v>
      </c>
      <c r="P237" s="13">
        <v>56503.791000000012</v>
      </c>
      <c r="Q237" s="13">
        <v>0</v>
      </c>
      <c r="R237" s="14">
        <f t="shared" si="57"/>
        <v>0</v>
      </c>
      <c r="S237" s="15">
        <v>73341.287000000011</v>
      </c>
      <c r="T237" s="15">
        <v>0</v>
      </c>
      <c r="U237" s="16">
        <f t="shared" si="58"/>
        <v>0</v>
      </c>
      <c r="V237" s="13">
        <v>62025.6685</v>
      </c>
      <c r="W237" s="13">
        <v>0</v>
      </c>
      <c r="X237" s="14">
        <f t="shared" si="59"/>
        <v>0</v>
      </c>
      <c r="Y237" s="15">
        <v>35916.969999999994</v>
      </c>
      <c r="Z237" s="15">
        <v>0</v>
      </c>
      <c r="AA237" s="16">
        <f t="shared" si="60"/>
        <v>0</v>
      </c>
      <c r="AB237" s="13">
        <v>22528.186500000003</v>
      </c>
      <c r="AC237" s="13">
        <v>0</v>
      </c>
      <c r="AD237" s="14">
        <f t="shared" si="61"/>
        <v>0</v>
      </c>
      <c r="AE237" s="15">
        <v>17196.359000000004</v>
      </c>
      <c r="AF237">
        <v>53</v>
      </c>
      <c r="AG237" s="16">
        <f t="shared" si="62"/>
        <v>3.0820477753459316E-3</v>
      </c>
      <c r="AH237" s="17">
        <v>53</v>
      </c>
      <c r="AI237" s="17">
        <v>937821</v>
      </c>
      <c r="AJ237" s="18">
        <f t="shared" si="63"/>
        <v>7.0067342846931717E-4</v>
      </c>
      <c r="AK237" s="19">
        <f>IFERROR(VLOOKUP(A237,[1]CDC_Visits_Integrated!$A$2:$D$501,2,FALSE),"NULL")</f>
        <v>40</v>
      </c>
      <c r="AL237" s="19">
        <f>IFERROR(VLOOKUP(A237,[1]CDC_Visits_Integrated!$A$2:$D$501,3,FALSE),"NULL")</f>
        <v>82</v>
      </c>
      <c r="AM237" s="19">
        <f>IFERROR(VLOOKUP(A237,[1]CDC_Visits_Integrated!$A$2:$D$501,4,FALSE),"NULL")</f>
        <v>31291</v>
      </c>
      <c r="AN237" s="15">
        <f t="shared" si="64"/>
        <v>381.59756097560978</v>
      </c>
      <c r="AO237" s="16">
        <f t="shared" si="65"/>
        <v>1.2783228404333515E-3</v>
      </c>
      <c r="AP237" s="15">
        <f t="shared" si="66"/>
        <v>0</v>
      </c>
      <c r="AQ237" s="15">
        <f t="shared" si="67"/>
        <v>53</v>
      </c>
    </row>
    <row r="238" spans="1:43" x14ac:dyDescent="0.25">
      <c r="A238" t="s">
        <v>275</v>
      </c>
      <c r="B238" t="str">
        <f t="shared" si="51"/>
        <v>Montana</v>
      </c>
      <c r="C238" t="str">
        <f t="shared" si="52"/>
        <v>2011</v>
      </c>
      <c r="D238" s="13">
        <v>56386.385999999999</v>
      </c>
      <c r="E238" s="13">
        <v>0</v>
      </c>
      <c r="F238" s="14">
        <f t="shared" si="53"/>
        <v>0</v>
      </c>
      <c r="G238" s="15">
        <v>56683.146000000015</v>
      </c>
      <c r="H238" s="15">
        <v>0</v>
      </c>
      <c r="I238" s="16">
        <f t="shared" si="54"/>
        <v>0</v>
      </c>
      <c r="J238" s="13">
        <v>63875.129500000003</v>
      </c>
      <c r="K238" s="13">
        <v>0</v>
      </c>
      <c r="L238" s="14">
        <f t="shared" si="55"/>
        <v>0</v>
      </c>
      <c r="M238" s="15">
        <v>56933.479000000007</v>
      </c>
      <c r="N238" s="15">
        <v>0</v>
      </c>
      <c r="O238" s="16">
        <f t="shared" si="56"/>
        <v>0</v>
      </c>
      <c r="P238" s="13">
        <v>54130.803499999995</v>
      </c>
      <c r="Q238" s="13">
        <v>0</v>
      </c>
      <c r="R238" s="14">
        <f t="shared" si="57"/>
        <v>0</v>
      </c>
      <c r="S238" s="15">
        <v>70115.025999999983</v>
      </c>
      <c r="T238" s="15">
        <v>0</v>
      </c>
      <c r="U238" s="16">
        <f t="shared" si="58"/>
        <v>0</v>
      </c>
      <c r="V238" s="13">
        <v>62933.54250000001</v>
      </c>
      <c r="W238" s="13">
        <v>0</v>
      </c>
      <c r="X238" s="14">
        <f t="shared" si="59"/>
        <v>0</v>
      </c>
      <c r="Y238" s="15">
        <v>36518.972999999998</v>
      </c>
      <c r="Z238" s="15">
        <v>0</v>
      </c>
      <c r="AA238" s="16">
        <f t="shared" si="60"/>
        <v>0</v>
      </c>
      <c r="AB238" s="13">
        <v>22099.288500000002</v>
      </c>
      <c r="AC238" s="13">
        <v>0</v>
      </c>
      <c r="AD238" s="14">
        <f t="shared" si="61"/>
        <v>0</v>
      </c>
      <c r="AE238" s="15">
        <v>18023.067999999996</v>
      </c>
      <c r="AF238">
        <v>27</v>
      </c>
      <c r="AG238" s="16">
        <f t="shared" si="62"/>
        <v>1.4980801270904603E-3</v>
      </c>
      <c r="AH238" s="17">
        <v>27</v>
      </c>
      <c r="AI238" s="17">
        <v>921330</v>
      </c>
      <c r="AJ238" s="18">
        <f t="shared" si="63"/>
        <v>3.5229033963978928E-4</v>
      </c>
      <c r="AK238" s="19">
        <f>IFERROR(VLOOKUP(A238,[1]CDC_Visits_Integrated!$A$2:$D$501,2,FALSE),"NULL")</f>
        <v>279</v>
      </c>
      <c r="AL238" s="19">
        <f>IFERROR(VLOOKUP(A238,[1]CDC_Visits_Integrated!$A$2:$D$501,3,FALSE),"NULL")</f>
        <v>291</v>
      </c>
      <c r="AM238" s="19">
        <f>IFERROR(VLOOKUP(A238,[1]CDC_Visits_Integrated!$A$2:$D$501,4,FALSE),"NULL")</f>
        <v>114560</v>
      </c>
      <c r="AN238" s="15">
        <f t="shared" si="64"/>
        <v>393.6769759450172</v>
      </c>
      <c r="AO238" s="16">
        <f t="shared" si="65"/>
        <v>2.4354050279329609E-3</v>
      </c>
      <c r="AP238" s="15">
        <f t="shared" si="66"/>
        <v>0</v>
      </c>
      <c r="AQ238" s="15">
        <f t="shared" si="67"/>
        <v>27</v>
      </c>
    </row>
    <row r="239" spans="1:43" x14ac:dyDescent="0.25">
      <c r="A239" t="s">
        <v>276</v>
      </c>
      <c r="B239" t="str">
        <f t="shared" si="51"/>
        <v>Montana</v>
      </c>
      <c r="C239" t="str">
        <f t="shared" si="52"/>
        <v>2012</v>
      </c>
      <c r="D239" s="13">
        <v>55365.135999999977</v>
      </c>
      <c r="E239" s="13">
        <v>0</v>
      </c>
      <c r="F239" s="14">
        <f t="shared" si="53"/>
        <v>0</v>
      </c>
      <c r="G239" s="15">
        <v>56353.199000000008</v>
      </c>
      <c r="H239" s="15">
        <v>0</v>
      </c>
      <c r="I239" s="16">
        <f t="shared" si="54"/>
        <v>0</v>
      </c>
      <c r="J239" s="13">
        <v>62698.616000000009</v>
      </c>
      <c r="K239" s="13">
        <v>0</v>
      </c>
      <c r="L239" s="14">
        <f t="shared" si="55"/>
        <v>0</v>
      </c>
      <c r="M239" s="15">
        <v>56850.673999999999</v>
      </c>
      <c r="N239" s="15">
        <v>0</v>
      </c>
      <c r="O239" s="16">
        <f t="shared" si="56"/>
        <v>0</v>
      </c>
      <c r="P239" s="13">
        <v>53173.758499999996</v>
      </c>
      <c r="Q239" s="13">
        <v>0</v>
      </c>
      <c r="R239" s="14">
        <f t="shared" si="57"/>
        <v>0</v>
      </c>
      <c r="S239" s="15">
        <v>68279.920500000007</v>
      </c>
      <c r="T239" s="15">
        <v>0</v>
      </c>
      <c r="U239" s="16">
        <f t="shared" si="58"/>
        <v>0</v>
      </c>
      <c r="V239" s="13">
        <v>64622.632499999992</v>
      </c>
      <c r="W239" s="13">
        <v>0</v>
      </c>
      <c r="X239" s="14">
        <f t="shared" si="59"/>
        <v>0</v>
      </c>
      <c r="Y239" s="15">
        <v>37684.444999999992</v>
      </c>
      <c r="Z239" s="15">
        <v>0</v>
      </c>
      <c r="AA239" s="16">
        <f t="shared" si="60"/>
        <v>0</v>
      </c>
      <c r="AB239" s="13">
        <v>21682.948499999999</v>
      </c>
      <c r="AC239" s="13">
        <v>0</v>
      </c>
      <c r="AD239" s="14">
        <f t="shared" si="61"/>
        <v>0</v>
      </c>
      <c r="AE239" s="15">
        <v>18376.076999999994</v>
      </c>
      <c r="AF239">
        <v>39</v>
      </c>
      <c r="AG239" s="16">
        <f t="shared" si="62"/>
        <v>2.1223245853834861E-3</v>
      </c>
      <c r="AH239" s="17">
        <v>39</v>
      </c>
      <c r="AI239" s="17">
        <v>916291</v>
      </c>
      <c r="AJ239" s="18">
        <f t="shared" si="63"/>
        <v>5.0164984595072858E-4</v>
      </c>
      <c r="AK239" s="19">
        <f>IFERROR(VLOOKUP(A239,[1]CDC_Visits_Integrated!$A$2:$D$501,2,FALSE),"NULL")</f>
        <v>249</v>
      </c>
      <c r="AL239" s="19">
        <f>IFERROR(VLOOKUP(A239,[1]CDC_Visits_Integrated!$A$2:$D$501,3,FALSE),"NULL")</f>
        <v>346</v>
      </c>
      <c r="AM239" s="19">
        <f>IFERROR(VLOOKUP(A239,[1]CDC_Visits_Integrated!$A$2:$D$501,4,FALSE),"NULL")</f>
        <v>106071</v>
      </c>
      <c r="AN239" s="15">
        <f t="shared" si="64"/>
        <v>306.56358381502889</v>
      </c>
      <c r="AO239" s="16">
        <f t="shared" si="65"/>
        <v>2.3474842322595245E-3</v>
      </c>
      <c r="AP239" s="15">
        <f t="shared" si="66"/>
        <v>0</v>
      </c>
      <c r="AQ239" s="15">
        <f t="shared" si="67"/>
        <v>39</v>
      </c>
    </row>
    <row r="240" spans="1:43" x14ac:dyDescent="0.25">
      <c r="A240" t="s">
        <v>277</v>
      </c>
      <c r="B240" t="str">
        <f t="shared" si="51"/>
        <v>Montana</v>
      </c>
      <c r="C240" t="str">
        <f t="shared" si="52"/>
        <v>2013</v>
      </c>
      <c r="D240" s="13">
        <v>54267.971999999987</v>
      </c>
      <c r="E240" s="13">
        <v>0</v>
      </c>
      <c r="F240" s="14">
        <f t="shared" si="53"/>
        <v>0</v>
      </c>
      <c r="G240" s="15">
        <v>55006.829000000005</v>
      </c>
      <c r="H240" s="15">
        <v>0</v>
      </c>
      <c r="I240" s="16">
        <f t="shared" si="54"/>
        <v>0</v>
      </c>
      <c r="J240" s="13">
        <v>61437.25499999999</v>
      </c>
      <c r="K240" s="13">
        <v>0</v>
      </c>
      <c r="L240" s="14">
        <f t="shared" si="55"/>
        <v>0</v>
      </c>
      <c r="M240" s="15">
        <v>56382.29050000001</v>
      </c>
      <c r="N240" s="15">
        <v>0</v>
      </c>
      <c r="O240" s="16">
        <f t="shared" si="56"/>
        <v>0</v>
      </c>
      <c r="P240" s="13">
        <v>50918.40800000001</v>
      </c>
      <c r="Q240" s="13">
        <v>0</v>
      </c>
      <c r="R240" s="14">
        <f t="shared" si="57"/>
        <v>0</v>
      </c>
      <c r="S240" s="15">
        <v>64218.545499999993</v>
      </c>
      <c r="T240" s="15">
        <v>0</v>
      </c>
      <c r="U240" s="16">
        <f t="shared" si="58"/>
        <v>0</v>
      </c>
      <c r="V240" s="13">
        <v>63600.724000000002</v>
      </c>
      <c r="W240" s="13">
        <v>0</v>
      </c>
      <c r="X240" s="14">
        <f t="shared" si="59"/>
        <v>0</v>
      </c>
      <c r="Y240" s="15">
        <v>37656.646000000008</v>
      </c>
      <c r="Z240" s="15">
        <v>0</v>
      </c>
      <c r="AA240" s="16">
        <f t="shared" si="60"/>
        <v>0</v>
      </c>
      <c r="AB240" s="13">
        <v>21051.826000000001</v>
      </c>
      <c r="AC240" s="13">
        <v>14</v>
      </c>
      <c r="AD240" s="14">
        <f t="shared" si="61"/>
        <v>6.65025447198737E-4</v>
      </c>
      <c r="AE240" s="15">
        <v>18148.066999999999</v>
      </c>
      <c r="AF240">
        <v>57</v>
      </c>
      <c r="AG240" s="16">
        <f t="shared" si="62"/>
        <v>3.140830370529269E-3</v>
      </c>
      <c r="AH240" s="17">
        <v>71</v>
      </c>
      <c r="AI240" s="17">
        <v>892590</v>
      </c>
      <c r="AJ240" s="18">
        <f t="shared" si="63"/>
        <v>9.2379907973737924E-4</v>
      </c>
      <c r="AK240" s="19">
        <f>IFERROR(VLOOKUP(A240,[1]CDC_Visits_Integrated!$A$2:$D$501,2,FALSE),"NULL")</f>
        <v>440</v>
      </c>
      <c r="AL240" s="19">
        <f>IFERROR(VLOOKUP(A240,[1]CDC_Visits_Integrated!$A$2:$D$501,3,FALSE),"NULL")</f>
        <v>342</v>
      </c>
      <c r="AM240" s="19">
        <f>IFERROR(VLOOKUP(A240,[1]CDC_Visits_Integrated!$A$2:$D$501,4,FALSE),"NULL")</f>
        <v>106430</v>
      </c>
      <c r="AN240" s="15">
        <f t="shared" si="64"/>
        <v>311.19883040935673</v>
      </c>
      <c r="AO240" s="16">
        <f t="shared" si="65"/>
        <v>4.1341726956685143E-3</v>
      </c>
      <c r="AP240" s="15">
        <f t="shared" si="66"/>
        <v>0</v>
      </c>
      <c r="AQ240" s="15">
        <f t="shared" si="67"/>
        <v>71</v>
      </c>
    </row>
    <row r="241" spans="1:43" x14ac:dyDescent="0.25">
      <c r="A241" t="s">
        <v>278</v>
      </c>
      <c r="B241" t="str">
        <f t="shared" si="51"/>
        <v>Montana</v>
      </c>
      <c r="C241" t="str">
        <f t="shared" si="52"/>
        <v>2014</v>
      </c>
      <c r="D241" s="13">
        <v>54287.481999999996</v>
      </c>
      <c r="E241" s="13">
        <v>0</v>
      </c>
      <c r="F241" s="14">
        <f t="shared" si="53"/>
        <v>0</v>
      </c>
      <c r="G241" s="15">
        <v>54963.572</v>
      </c>
      <c r="H241" s="15">
        <v>0</v>
      </c>
      <c r="I241" s="16">
        <f t="shared" si="54"/>
        <v>0</v>
      </c>
      <c r="J241" s="13">
        <v>61082.748999999989</v>
      </c>
      <c r="K241" s="13">
        <v>0</v>
      </c>
      <c r="L241" s="14">
        <f t="shared" si="55"/>
        <v>0</v>
      </c>
      <c r="M241" s="15">
        <v>56914.27399999999</v>
      </c>
      <c r="N241" s="15">
        <v>0</v>
      </c>
      <c r="O241" s="16">
        <f t="shared" si="56"/>
        <v>0</v>
      </c>
      <c r="P241" s="13">
        <v>50554.447999999989</v>
      </c>
      <c r="Q241" s="13">
        <v>0</v>
      </c>
      <c r="R241" s="14">
        <f t="shared" si="57"/>
        <v>0</v>
      </c>
      <c r="S241" s="15">
        <v>61055.436999999998</v>
      </c>
      <c r="T241" s="15">
        <v>0</v>
      </c>
      <c r="U241" s="16">
        <f t="shared" si="58"/>
        <v>0</v>
      </c>
      <c r="V241" s="13">
        <v>63279.986500000006</v>
      </c>
      <c r="W241" s="13">
        <v>0</v>
      </c>
      <c r="X241" s="14">
        <f t="shared" si="59"/>
        <v>0</v>
      </c>
      <c r="Y241" s="15">
        <v>38473.244500000008</v>
      </c>
      <c r="Z241" s="15">
        <v>0</v>
      </c>
      <c r="AA241" s="16">
        <f t="shared" si="60"/>
        <v>0</v>
      </c>
      <c r="AB241" s="13">
        <v>20730.066000000003</v>
      </c>
      <c r="AC241" s="13">
        <v>0</v>
      </c>
      <c r="AD241" s="14">
        <f t="shared" si="61"/>
        <v>0</v>
      </c>
      <c r="AE241" s="15">
        <v>17786.077999999998</v>
      </c>
      <c r="AF241">
        <v>46</v>
      </c>
      <c r="AG241" s="16">
        <f t="shared" si="62"/>
        <v>2.5862924923639717E-3</v>
      </c>
      <c r="AH241" s="17">
        <v>46</v>
      </c>
      <c r="AI241" s="17">
        <v>886141</v>
      </c>
      <c r="AJ241" s="18">
        <f t="shared" si="63"/>
        <v>5.9748493781061791E-4</v>
      </c>
      <c r="AK241" s="19">
        <f>IFERROR(VLOOKUP(A241,[1]CDC_Visits_Integrated!$A$2:$D$501,2,FALSE),"NULL")</f>
        <v>315</v>
      </c>
      <c r="AL241" s="19">
        <f>IFERROR(VLOOKUP(A241,[1]CDC_Visits_Integrated!$A$2:$D$501,3,FALSE),"NULL")</f>
        <v>465</v>
      </c>
      <c r="AM241" s="19">
        <f>IFERROR(VLOOKUP(A241,[1]CDC_Visits_Integrated!$A$2:$D$501,4,FALSE),"NULL")</f>
        <v>125298</v>
      </c>
      <c r="AN241" s="15">
        <f t="shared" si="64"/>
        <v>269.45806451612901</v>
      </c>
      <c r="AO241" s="16">
        <f t="shared" si="65"/>
        <v>2.5140066082459415E-3</v>
      </c>
      <c r="AP241" s="15">
        <f t="shared" si="66"/>
        <v>0</v>
      </c>
      <c r="AQ241" s="15">
        <f t="shared" si="67"/>
        <v>46</v>
      </c>
    </row>
    <row r="242" spans="1:43" x14ac:dyDescent="0.25">
      <c r="A242" t="s">
        <v>279</v>
      </c>
      <c r="B242" t="str">
        <f t="shared" si="51"/>
        <v>Montana</v>
      </c>
      <c r="C242" t="str">
        <f t="shared" si="52"/>
        <v>2015</v>
      </c>
      <c r="D242" s="13">
        <v>56230.805000000015</v>
      </c>
      <c r="E242" s="13">
        <v>0</v>
      </c>
      <c r="F242" s="14">
        <f t="shared" si="53"/>
        <v>0</v>
      </c>
      <c r="G242" s="15">
        <v>58583.970999999976</v>
      </c>
      <c r="H242" s="15">
        <v>0</v>
      </c>
      <c r="I242" s="16">
        <f t="shared" si="54"/>
        <v>0</v>
      </c>
      <c r="J242" s="13">
        <v>64846.512500000004</v>
      </c>
      <c r="K242" s="13">
        <v>0</v>
      </c>
      <c r="L242" s="14">
        <f t="shared" si="55"/>
        <v>0</v>
      </c>
      <c r="M242" s="15">
        <v>60426.9355</v>
      </c>
      <c r="N242" s="15">
        <v>0</v>
      </c>
      <c r="O242" s="16">
        <f t="shared" si="56"/>
        <v>0</v>
      </c>
      <c r="P242" s="13">
        <v>53980.515500000009</v>
      </c>
      <c r="Q242" s="13">
        <v>0</v>
      </c>
      <c r="R242" s="14">
        <f t="shared" si="57"/>
        <v>0</v>
      </c>
      <c r="S242" s="15">
        <v>63371.234000000004</v>
      </c>
      <c r="T242" s="15">
        <v>0</v>
      </c>
      <c r="U242" s="16">
        <f t="shared" si="58"/>
        <v>0</v>
      </c>
      <c r="V242" s="13">
        <v>69335.247499999998</v>
      </c>
      <c r="W242" s="13">
        <v>0</v>
      </c>
      <c r="X242" s="14">
        <f t="shared" si="59"/>
        <v>0</v>
      </c>
      <c r="Y242" s="15">
        <v>44171.065000000002</v>
      </c>
      <c r="Z242" s="15">
        <v>0</v>
      </c>
      <c r="AA242" s="16">
        <f t="shared" si="60"/>
        <v>0</v>
      </c>
      <c r="AB242" s="13">
        <v>22803.232499999998</v>
      </c>
      <c r="AC242" s="13">
        <v>0</v>
      </c>
      <c r="AD242" s="14">
        <f t="shared" si="61"/>
        <v>0</v>
      </c>
      <c r="AE242" s="15">
        <v>19513.745000000003</v>
      </c>
      <c r="AF242">
        <v>58</v>
      </c>
      <c r="AG242" s="16">
        <f t="shared" si="62"/>
        <v>2.972263909362349E-3</v>
      </c>
      <c r="AH242" s="17">
        <v>58</v>
      </c>
      <c r="AI242" s="17">
        <v>950613</v>
      </c>
      <c r="AJ242" s="18">
        <f t="shared" si="63"/>
        <v>6.7061293473025469E-4</v>
      </c>
      <c r="AK242" s="19">
        <f>IFERROR(VLOOKUP(A242,[1]CDC_Visits_Integrated!$A$2:$D$501,2,FALSE),"NULL")</f>
        <v>528</v>
      </c>
      <c r="AL242" s="19">
        <f>IFERROR(VLOOKUP(A242,[1]CDC_Visits_Integrated!$A$2:$D$501,3,FALSE),"NULL")</f>
        <v>401</v>
      </c>
      <c r="AM242" s="19">
        <f>IFERROR(VLOOKUP(A242,[1]CDC_Visits_Integrated!$A$2:$D$501,4,FALSE),"NULL")</f>
        <v>136204</v>
      </c>
      <c r="AN242" s="15">
        <f t="shared" si="64"/>
        <v>339.66084788029923</v>
      </c>
      <c r="AO242" s="16">
        <f t="shared" si="65"/>
        <v>3.8765381339755075E-3</v>
      </c>
      <c r="AP242" s="15">
        <f t="shared" si="66"/>
        <v>0</v>
      </c>
      <c r="AQ242" s="15">
        <f t="shared" si="67"/>
        <v>58</v>
      </c>
    </row>
    <row r="243" spans="1:43" x14ac:dyDescent="0.25">
      <c r="A243" t="s">
        <v>280</v>
      </c>
      <c r="B243" t="str">
        <f t="shared" si="51"/>
        <v>Montana</v>
      </c>
      <c r="C243" t="str">
        <f t="shared" si="52"/>
        <v>2016</v>
      </c>
      <c r="D243" s="13">
        <v>56921.297000000013</v>
      </c>
      <c r="E243" s="13">
        <v>0</v>
      </c>
      <c r="F243" s="14">
        <f t="shared" si="53"/>
        <v>0</v>
      </c>
      <c r="G243" s="15">
        <v>58815.18450000001</v>
      </c>
      <c r="H243" s="15">
        <v>0</v>
      </c>
      <c r="I243" s="16">
        <f t="shared" si="54"/>
        <v>0</v>
      </c>
      <c r="J243" s="13">
        <v>63774.202500000007</v>
      </c>
      <c r="K243" s="13">
        <v>0</v>
      </c>
      <c r="L243" s="14">
        <f t="shared" si="55"/>
        <v>0</v>
      </c>
      <c r="M243" s="15">
        <v>60602.640500000001</v>
      </c>
      <c r="N243" s="15">
        <v>0</v>
      </c>
      <c r="O243" s="16">
        <f t="shared" si="56"/>
        <v>0</v>
      </c>
      <c r="P243" s="13">
        <v>54259.833500000008</v>
      </c>
      <c r="Q243" s="13">
        <v>0</v>
      </c>
      <c r="R243" s="14">
        <f t="shared" si="57"/>
        <v>0</v>
      </c>
      <c r="S243" s="15">
        <v>60946.608500000002</v>
      </c>
      <c r="T243" s="15">
        <v>0</v>
      </c>
      <c r="U243" s="16">
        <f t="shared" si="58"/>
        <v>0</v>
      </c>
      <c r="V243" s="13">
        <v>68298.141500000012</v>
      </c>
      <c r="W243" s="13">
        <v>0</v>
      </c>
      <c r="X243" s="14">
        <f t="shared" si="59"/>
        <v>0</v>
      </c>
      <c r="Y243" s="15">
        <v>45228.833999999995</v>
      </c>
      <c r="Z243" s="15">
        <v>0</v>
      </c>
      <c r="AA243" s="16">
        <f t="shared" si="60"/>
        <v>0</v>
      </c>
      <c r="AB243" s="13">
        <v>23051.291000000001</v>
      </c>
      <c r="AC243" s="13">
        <v>0</v>
      </c>
      <c r="AD243" s="14">
        <f t="shared" si="61"/>
        <v>0</v>
      </c>
      <c r="AE243" s="15">
        <v>19355.628000000001</v>
      </c>
      <c r="AF243">
        <v>11</v>
      </c>
      <c r="AG243" s="16">
        <f t="shared" si="62"/>
        <v>5.6831015764510458E-4</v>
      </c>
      <c r="AH243" s="17">
        <v>11</v>
      </c>
      <c r="AI243" s="17">
        <v>946419</v>
      </c>
      <c r="AJ243" s="18">
        <f t="shared" si="63"/>
        <v>1.2551954679958075E-4</v>
      </c>
      <c r="AK243" s="19">
        <f>IFERROR(VLOOKUP(A243,[1]CDC_Visits_Integrated!$A$2:$D$501,2,FALSE),"NULL")</f>
        <v>323</v>
      </c>
      <c r="AL243" s="19">
        <f>IFERROR(VLOOKUP(A243,[1]CDC_Visits_Integrated!$A$2:$D$501,3,FALSE),"NULL")</f>
        <v>353</v>
      </c>
      <c r="AM243" s="19">
        <f>IFERROR(VLOOKUP(A243,[1]CDC_Visits_Integrated!$A$2:$D$501,4,FALSE),"NULL")</f>
        <v>135522</v>
      </c>
      <c r="AN243" s="15">
        <f t="shared" si="64"/>
        <v>383.91501416430594</v>
      </c>
      <c r="AO243" s="16">
        <f t="shared" si="65"/>
        <v>2.3833768687002849E-3</v>
      </c>
      <c r="AP243" s="15">
        <f t="shared" si="66"/>
        <v>0</v>
      </c>
      <c r="AQ243" s="15">
        <f t="shared" si="67"/>
        <v>11</v>
      </c>
    </row>
    <row r="244" spans="1:43" x14ac:dyDescent="0.25">
      <c r="A244" t="s">
        <v>281</v>
      </c>
      <c r="B244" t="str">
        <f t="shared" si="51"/>
        <v>Montana</v>
      </c>
      <c r="C244" t="str">
        <f t="shared" si="52"/>
        <v>2017</v>
      </c>
      <c r="D244" s="13">
        <v>47734</v>
      </c>
      <c r="E244" s="13">
        <v>0</v>
      </c>
      <c r="F244" s="14">
        <f t="shared" si="53"/>
        <v>0</v>
      </c>
      <c r="G244" s="15">
        <v>49384</v>
      </c>
      <c r="H244" s="15">
        <v>0</v>
      </c>
      <c r="I244" s="16">
        <f t="shared" si="54"/>
        <v>0</v>
      </c>
      <c r="J244" s="13">
        <v>55221.5</v>
      </c>
      <c r="K244" s="13">
        <v>0</v>
      </c>
      <c r="L244" s="14">
        <f t="shared" si="55"/>
        <v>0</v>
      </c>
      <c r="M244" s="15">
        <v>52826</v>
      </c>
      <c r="N244" s="15">
        <v>0</v>
      </c>
      <c r="O244" s="16">
        <f t="shared" si="56"/>
        <v>0</v>
      </c>
      <c r="P244" s="13">
        <v>47310</v>
      </c>
      <c r="Q244" s="13">
        <v>0</v>
      </c>
      <c r="R244" s="14">
        <f t="shared" si="57"/>
        <v>0</v>
      </c>
      <c r="S244" s="15">
        <v>50168.5</v>
      </c>
      <c r="T244" s="15">
        <v>0</v>
      </c>
      <c r="U244" s="16">
        <f t="shared" si="58"/>
        <v>0</v>
      </c>
      <c r="V244" s="13">
        <v>56806.5</v>
      </c>
      <c r="W244" s="13">
        <v>0</v>
      </c>
      <c r="X244" s="14">
        <f t="shared" si="59"/>
        <v>0</v>
      </c>
      <c r="Y244" s="15">
        <v>39412.5</v>
      </c>
      <c r="Z244" s="15">
        <v>0</v>
      </c>
      <c r="AA244" s="16">
        <f t="shared" si="60"/>
        <v>0</v>
      </c>
      <c r="AB244" s="13">
        <v>19638</v>
      </c>
      <c r="AC244" s="13">
        <v>0</v>
      </c>
      <c r="AD244" s="14">
        <f t="shared" si="61"/>
        <v>0</v>
      </c>
      <c r="AE244" s="15">
        <v>16444</v>
      </c>
      <c r="AF244">
        <v>54</v>
      </c>
      <c r="AG244" s="16">
        <f t="shared" si="62"/>
        <v>3.2838725370955973E-3</v>
      </c>
      <c r="AH244" s="17">
        <v>54</v>
      </c>
      <c r="AI244" s="17">
        <v>805712</v>
      </c>
      <c r="AJ244" s="18">
        <f t="shared" si="63"/>
        <v>7.1528389485326748E-4</v>
      </c>
      <c r="AK244" s="19">
        <f>IFERROR(VLOOKUP(A244,[1]CDC_Visits_Integrated!$A$2:$D$501,2,FALSE),"NULL")</f>
        <v>184</v>
      </c>
      <c r="AL244" s="19">
        <f>IFERROR(VLOOKUP(A244,[1]CDC_Visits_Integrated!$A$2:$D$501,3,FALSE),"NULL")</f>
        <v>358</v>
      </c>
      <c r="AM244" s="19">
        <f>IFERROR(VLOOKUP(A244,[1]CDC_Visits_Integrated!$A$2:$D$501,4,FALSE),"NULL")</f>
        <v>145145</v>
      </c>
      <c r="AN244" s="15">
        <f t="shared" si="64"/>
        <v>405.43296089385473</v>
      </c>
      <c r="AO244" s="16">
        <f t="shared" si="65"/>
        <v>1.2676978194219573E-3</v>
      </c>
      <c r="AP244" s="15">
        <f t="shared" si="66"/>
        <v>0</v>
      </c>
      <c r="AQ244" s="15">
        <f t="shared" si="67"/>
        <v>54</v>
      </c>
    </row>
    <row r="245" spans="1:43" x14ac:dyDescent="0.25">
      <c r="A245" t="s">
        <v>282</v>
      </c>
      <c r="B245" t="str">
        <f t="shared" si="51"/>
        <v>Nebraska</v>
      </c>
      <c r="C245" t="str">
        <f t="shared" si="52"/>
        <v>2009</v>
      </c>
      <c r="D245" s="13">
        <v>128139.89600000001</v>
      </c>
      <c r="E245" s="13">
        <v>0</v>
      </c>
      <c r="F245" s="14">
        <f t="shared" si="53"/>
        <v>0</v>
      </c>
      <c r="G245" s="15">
        <v>116901.40600000002</v>
      </c>
      <c r="H245" s="15">
        <v>0</v>
      </c>
      <c r="I245" s="16">
        <f t="shared" si="54"/>
        <v>0</v>
      </c>
      <c r="J245" s="13">
        <v>133501.14150000003</v>
      </c>
      <c r="K245" s="13">
        <v>0</v>
      </c>
      <c r="L245" s="14">
        <f t="shared" si="55"/>
        <v>0</v>
      </c>
      <c r="M245" s="15">
        <v>110087.26249999998</v>
      </c>
      <c r="N245" s="15">
        <v>0</v>
      </c>
      <c r="O245" s="16">
        <f t="shared" si="56"/>
        <v>0</v>
      </c>
      <c r="P245" s="13">
        <v>112203.77550000002</v>
      </c>
      <c r="Q245" s="13">
        <v>0</v>
      </c>
      <c r="R245" s="14">
        <f t="shared" si="57"/>
        <v>0</v>
      </c>
      <c r="S245" s="15">
        <v>124413.38800000001</v>
      </c>
      <c r="T245" s="15">
        <v>0</v>
      </c>
      <c r="U245" s="16">
        <f t="shared" si="58"/>
        <v>0</v>
      </c>
      <c r="V245" s="13">
        <v>91692.901000000013</v>
      </c>
      <c r="W245" s="13">
        <v>0</v>
      </c>
      <c r="X245" s="14">
        <f t="shared" si="59"/>
        <v>0</v>
      </c>
      <c r="Y245" s="15">
        <v>56097.846500000014</v>
      </c>
      <c r="Z245" s="15">
        <v>0</v>
      </c>
      <c r="AA245" s="16">
        <f t="shared" si="60"/>
        <v>0</v>
      </c>
      <c r="AB245" s="13">
        <v>41549.376499999998</v>
      </c>
      <c r="AC245" s="13">
        <v>10</v>
      </c>
      <c r="AD245" s="14">
        <f t="shared" si="61"/>
        <v>2.406774984938703E-4</v>
      </c>
      <c r="AE245" s="15">
        <v>36130.972999999984</v>
      </c>
      <c r="AF245">
        <v>120</v>
      </c>
      <c r="AG245" s="16">
        <f t="shared" si="62"/>
        <v>3.3212501639521318E-3</v>
      </c>
      <c r="AH245" s="17">
        <v>130</v>
      </c>
      <c r="AI245" s="17">
        <v>1736643</v>
      </c>
      <c r="AJ245" s="18">
        <f t="shared" si="63"/>
        <v>9.7175775938853292E-4</v>
      </c>
      <c r="AK245" s="19" t="str">
        <f>IFERROR(VLOOKUP(A245,[1]CDC_Visits_Integrated!$A$2:$D$501,2,FALSE),"NULL")</f>
        <v>NULL</v>
      </c>
      <c r="AL245" s="19" t="str">
        <f>IFERROR(VLOOKUP(A245,[1]CDC_Visits_Integrated!$A$2:$D$501,3,FALSE),"NULL")</f>
        <v>NULL</v>
      </c>
      <c r="AM245" s="19" t="str">
        <f>IFERROR(VLOOKUP(A245,[1]CDC_Visits_Integrated!$A$2:$D$501,4,FALSE),"NULL")</f>
        <v>NULL</v>
      </c>
      <c r="AN245" s="15" t="str">
        <f t="shared" si="64"/>
        <v>NULL</v>
      </c>
      <c r="AO245" s="16" t="str">
        <f t="shared" si="65"/>
        <v>NULL</v>
      </c>
      <c r="AP245" s="15">
        <f t="shared" si="66"/>
        <v>0</v>
      </c>
      <c r="AQ245" s="15">
        <f t="shared" si="67"/>
        <v>130</v>
      </c>
    </row>
    <row r="246" spans="1:43" x14ac:dyDescent="0.25">
      <c r="A246" t="s">
        <v>283</v>
      </c>
      <c r="B246" t="str">
        <f t="shared" si="51"/>
        <v>Nebraska</v>
      </c>
      <c r="C246" t="str">
        <f t="shared" si="52"/>
        <v>2010</v>
      </c>
      <c r="D246" s="13">
        <v>125435.88100000001</v>
      </c>
      <c r="E246" s="13">
        <v>0</v>
      </c>
      <c r="F246" s="14">
        <f t="shared" si="53"/>
        <v>0</v>
      </c>
      <c r="G246" s="15">
        <v>118600.09550000002</v>
      </c>
      <c r="H246" s="15">
        <v>0</v>
      </c>
      <c r="I246" s="16">
        <f t="shared" si="54"/>
        <v>0</v>
      </c>
      <c r="J246" s="13">
        <v>126676.443</v>
      </c>
      <c r="K246" s="13">
        <v>0</v>
      </c>
      <c r="L246" s="14">
        <f t="shared" si="55"/>
        <v>0</v>
      </c>
      <c r="M246" s="15">
        <v>114317.59899999999</v>
      </c>
      <c r="N246" s="15">
        <v>0</v>
      </c>
      <c r="O246" s="16">
        <f t="shared" si="56"/>
        <v>0</v>
      </c>
      <c r="P246" s="13">
        <v>109611.99399999996</v>
      </c>
      <c r="Q246" s="13">
        <v>0</v>
      </c>
      <c r="R246" s="14">
        <f t="shared" si="57"/>
        <v>0</v>
      </c>
      <c r="S246" s="15">
        <v>124636.71900000001</v>
      </c>
      <c r="T246" s="15">
        <v>0</v>
      </c>
      <c r="U246" s="16">
        <f t="shared" si="58"/>
        <v>0</v>
      </c>
      <c r="V246" s="13">
        <v>95905.928000000014</v>
      </c>
      <c r="W246" s="13">
        <v>0</v>
      </c>
      <c r="X246" s="14">
        <f t="shared" si="59"/>
        <v>0</v>
      </c>
      <c r="Y246" s="15">
        <v>56890.90399999998</v>
      </c>
      <c r="Z246" s="15">
        <v>0</v>
      </c>
      <c r="AA246" s="16">
        <f t="shared" si="60"/>
        <v>0</v>
      </c>
      <c r="AB246" s="13">
        <v>40804.2045</v>
      </c>
      <c r="AC246" s="13">
        <v>0</v>
      </c>
      <c r="AD246" s="14">
        <f t="shared" si="61"/>
        <v>0</v>
      </c>
      <c r="AE246" s="15">
        <v>35917.661000000007</v>
      </c>
      <c r="AF246">
        <v>139</v>
      </c>
      <c r="AG246" s="16">
        <f t="shared" si="62"/>
        <v>3.869962467767597E-3</v>
      </c>
      <c r="AH246" s="17">
        <v>139</v>
      </c>
      <c r="AI246" s="17">
        <v>1736701</v>
      </c>
      <c r="AJ246" s="18">
        <f t="shared" si="63"/>
        <v>1.0403197278236196E-3</v>
      </c>
      <c r="AK246" s="19">
        <f>IFERROR(VLOOKUP(A246,[1]CDC_Visits_Integrated!$A$2:$D$501,2,FALSE),"NULL")</f>
        <v>947</v>
      </c>
      <c r="AL246" s="19">
        <f>IFERROR(VLOOKUP(A246,[1]CDC_Visits_Integrated!$A$2:$D$501,3,FALSE),"NULL")</f>
        <v>189</v>
      </c>
      <c r="AM246" s="19">
        <f>IFERROR(VLOOKUP(A246,[1]CDC_Visits_Integrated!$A$2:$D$501,4,FALSE),"NULL")</f>
        <v>39081</v>
      </c>
      <c r="AN246" s="15">
        <f t="shared" si="64"/>
        <v>206.77777777777777</v>
      </c>
      <c r="AO246" s="16">
        <f t="shared" si="65"/>
        <v>2.4231723855581998E-2</v>
      </c>
      <c r="AP246" s="15">
        <f t="shared" si="66"/>
        <v>0</v>
      </c>
      <c r="AQ246" s="15">
        <f t="shared" si="67"/>
        <v>139</v>
      </c>
    </row>
    <row r="247" spans="1:43" x14ac:dyDescent="0.25">
      <c r="A247" t="s">
        <v>284</v>
      </c>
      <c r="B247" t="str">
        <f t="shared" si="51"/>
        <v>Nebraska</v>
      </c>
      <c r="C247" t="str">
        <f t="shared" si="52"/>
        <v>2011</v>
      </c>
      <c r="D247" s="13">
        <v>125020.61300000006</v>
      </c>
      <c r="E247" s="13">
        <v>0</v>
      </c>
      <c r="F247" s="14">
        <f t="shared" si="53"/>
        <v>0</v>
      </c>
      <c r="G247" s="15">
        <v>118913.46950000004</v>
      </c>
      <c r="H247" s="15">
        <v>0</v>
      </c>
      <c r="I247" s="16">
        <f t="shared" si="54"/>
        <v>0</v>
      </c>
      <c r="J247" s="13">
        <v>125070.02799999999</v>
      </c>
      <c r="K247" s="13">
        <v>0</v>
      </c>
      <c r="L247" s="14">
        <f t="shared" si="55"/>
        <v>0</v>
      </c>
      <c r="M247" s="15">
        <v>116029.758</v>
      </c>
      <c r="N247" s="15">
        <v>0</v>
      </c>
      <c r="O247" s="16">
        <f t="shared" si="56"/>
        <v>0</v>
      </c>
      <c r="P247" s="13">
        <v>108912.76649999998</v>
      </c>
      <c r="Q247" s="13">
        <v>0</v>
      </c>
      <c r="R247" s="14">
        <f t="shared" si="57"/>
        <v>0</v>
      </c>
      <c r="S247" s="15">
        <v>123962.08800000003</v>
      </c>
      <c r="T247" s="15">
        <v>0</v>
      </c>
      <c r="U247" s="16">
        <f t="shared" si="58"/>
        <v>0</v>
      </c>
      <c r="V247" s="13">
        <v>99542.676500000016</v>
      </c>
      <c r="W247" s="13">
        <v>0</v>
      </c>
      <c r="X247" s="14">
        <f t="shared" si="59"/>
        <v>0</v>
      </c>
      <c r="Y247" s="15">
        <v>57556.792000000001</v>
      </c>
      <c r="Z247" s="15">
        <v>0</v>
      </c>
      <c r="AA247" s="16">
        <f t="shared" si="60"/>
        <v>0</v>
      </c>
      <c r="AB247" s="13">
        <v>39887.161500000009</v>
      </c>
      <c r="AC247" s="13">
        <v>0</v>
      </c>
      <c r="AD247" s="14">
        <f t="shared" si="61"/>
        <v>0</v>
      </c>
      <c r="AE247" s="15">
        <v>35650.773000000008</v>
      </c>
      <c r="AF247">
        <v>189</v>
      </c>
      <c r="AG247" s="16">
        <f t="shared" si="62"/>
        <v>5.3014278259829028E-3</v>
      </c>
      <c r="AH247" s="17">
        <v>189</v>
      </c>
      <c r="AI247" s="17">
        <v>1738683</v>
      </c>
      <c r="AJ247" s="18">
        <f t="shared" si="63"/>
        <v>1.4200412365699552E-3</v>
      </c>
      <c r="AK247" s="19">
        <f>IFERROR(VLOOKUP(A247,[1]CDC_Visits_Integrated!$A$2:$D$501,2,FALSE),"NULL")</f>
        <v>2784</v>
      </c>
      <c r="AL247" s="19">
        <f>IFERROR(VLOOKUP(A247,[1]CDC_Visits_Integrated!$A$2:$D$501,3,FALSE),"NULL")</f>
        <v>693</v>
      </c>
      <c r="AM247" s="19">
        <f>IFERROR(VLOOKUP(A247,[1]CDC_Visits_Integrated!$A$2:$D$501,4,FALSE),"NULL")</f>
        <v>126524</v>
      </c>
      <c r="AN247" s="15">
        <f t="shared" si="64"/>
        <v>182.57431457431457</v>
      </c>
      <c r="AO247" s="16">
        <f t="shared" si="65"/>
        <v>2.2003730517530271E-2</v>
      </c>
      <c r="AP247" s="15">
        <f t="shared" si="66"/>
        <v>0</v>
      </c>
      <c r="AQ247" s="15">
        <f t="shared" si="67"/>
        <v>189</v>
      </c>
    </row>
    <row r="248" spans="1:43" x14ac:dyDescent="0.25">
      <c r="A248" t="s">
        <v>285</v>
      </c>
      <c r="B248" t="str">
        <f t="shared" si="51"/>
        <v>Nebraska</v>
      </c>
      <c r="C248" t="str">
        <f t="shared" si="52"/>
        <v>2012</v>
      </c>
      <c r="D248" s="13">
        <v>122417.12199999997</v>
      </c>
      <c r="E248" s="13">
        <v>0</v>
      </c>
      <c r="F248" s="14">
        <f t="shared" si="53"/>
        <v>0</v>
      </c>
      <c r="G248" s="15">
        <v>116913.32449999999</v>
      </c>
      <c r="H248" s="15">
        <v>0</v>
      </c>
      <c r="I248" s="16">
        <f t="shared" si="54"/>
        <v>0</v>
      </c>
      <c r="J248" s="13">
        <v>123094.22800000003</v>
      </c>
      <c r="K248" s="13">
        <v>0</v>
      </c>
      <c r="L248" s="14">
        <f t="shared" si="55"/>
        <v>0</v>
      </c>
      <c r="M248" s="15">
        <v>116019.71650000004</v>
      </c>
      <c r="N248" s="15">
        <v>0</v>
      </c>
      <c r="O248" s="16">
        <f t="shared" si="56"/>
        <v>0</v>
      </c>
      <c r="P248" s="13">
        <v>104789.2015</v>
      </c>
      <c r="Q248" s="13">
        <v>0</v>
      </c>
      <c r="R248" s="14">
        <f t="shared" si="57"/>
        <v>0</v>
      </c>
      <c r="S248" s="15">
        <v>118615.6845</v>
      </c>
      <c r="T248" s="15">
        <v>0</v>
      </c>
      <c r="U248" s="16">
        <f t="shared" si="58"/>
        <v>0</v>
      </c>
      <c r="V248" s="13">
        <v>99027.393000000025</v>
      </c>
      <c r="W248" s="13">
        <v>0</v>
      </c>
      <c r="X248" s="14">
        <f t="shared" si="59"/>
        <v>0</v>
      </c>
      <c r="Y248" s="15">
        <v>57324.327999999994</v>
      </c>
      <c r="Z248" s="15">
        <v>0</v>
      </c>
      <c r="AA248" s="16">
        <f t="shared" si="60"/>
        <v>0</v>
      </c>
      <c r="AB248" s="13">
        <v>38329.685500000007</v>
      </c>
      <c r="AC248" s="13">
        <v>21</v>
      </c>
      <c r="AD248" s="14">
        <f t="shared" si="61"/>
        <v>5.4787822352468814E-4</v>
      </c>
      <c r="AE248" s="15">
        <v>34208.58</v>
      </c>
      <c r="AF248">
        <v>147</v>
      </c>
      <c r="AG248" s="16">
        <f t="shared" si="62"/>
        <v>4.2971675527016901E-3</v>
      </c>
      <c r="AH248" s="17">
        <v>168</v>
      </c>
      <c r="AI248" s="17">
        <v>1704870</v>
      </c>
      <c r="AJ248" s="18">
        <f t="shared" si="63"/>
        <v>1.2936750720291136E-3</v>
      </c>
      <c r="AK248" s="19">
        <f>IFERROR(VLOOKUP(A248,[1]CDC_Visits_Integrated!$A$2:$D$501,2,FALSE),"NULL")</f>
        <v>3735</v>
      </c>
      <c r="AL248" s="19">
        <f>IFERROR(VLOOKUP(A248,[1]CDC_Visits_Integrated!$A$2:$D$501,3,FALSE),"NULL")</f>
        <v>679</v>
      </c>
      <c r="AM248" s="19">
        <f>IFERROR(VLOOKUP(A248,[1]CDC_Visits_Integrated!$A$2:$D$501,4,FALSE),"NULL")</f>
        <v>129995</v>
      </c>
      <c r="AN248" s="15">
        <f t="shared" si="64"/>
        <v>191.45066273932252</v>
      </c>
      <c r="AO248" s="16">
        <f t="shared" si="65"/>
        <v>2.8731874302857802E-2</v>
      </c>
      <c r="AP248" s="15">
        <f t="shared" si="66"/>
        <v>0</v>
      </c>
      <c r="AQ248" s="15">
        <f t="shared" si="67"/>
        <v>168</v>
      </c>
    </row>
    <row r="249" spans="1:43" x14ac:dyDescent="0.25">
      <c r="A249" t="s">
        <v>286</v>
      </c>
      <c r="B249" t="str">
        <f t="shared" si="51"/>
        <v>Nebraska</v>
      </c>
      <c r="C249" t="str">
        <f t="shared" si="52"/>
        <v>2013</v>
      </c>
      <c r="D249" s="13">
        <v>122878.87</v>
      </c>
      <c r="E249" s="13">
        <v>0</v>
      </c>
      <c r="F249" s="14">
        <f t="shared" si="53"/>
        <v>0</v>
      </c>
      <c r="G249" s="15">
        <v>119425.85699999996</v>
      </c>
      <c r="H249" s="15">
        <v>0</v>
      </c>
      <c r="I249" s="16">
        <f t="shared" si="54"/>
        <v>0</v>
      </c>
      <c r="J249" s="13">
        <v>122925.39150000001</v>
      </c>
      <c r="K249" s="13">
        <v>0</v>
      </c>
      <c r="L249" s="14">
        <f t="shared" si="55"/>
        <v>0</v>
      </c>
      <c r="M249" s="15">
        <v>118615.7605</v>
      </c>
      <c r="N249" s="15">
        <v>0</v>
      </c>
      <c r="O249" s="16">
        <f t="shared" si="56"/>
        <v>0</v>
      </c>
      <c r="P249" s="13">
        <v>105374.36849999998</v>
      </c>
      <c r="Q249" s="13">
        <v>0</v>
      </c>
      <c r="R249" s="14">
        <f t="shared" si="57"/>
        <v>0</v>
      </c>
      <c r="S249" s="15">
        <v>118265.40700000001</v>
      </c>
      <c r="T249" s="15">
        <v>0</v>
      </c>
      <c r="U249" s="16">
        <f t="shared" si="58"/>
        <v>0</v>
      </c>
      <c r="V249" s="13">
        <v>102344.65699999998</v>
      </c>
      <c r="W249" s="13">
        <v>0</v>
      </c>
      <c r="X249" s="14">
        <f t="shared" si="59"/>
        <v>0</v>
      </c>
      <c r="Y249" s="15">
        <v>59190.350499999986</v>
      </c>
      <c r="Z249" s="15">
        <v>0</v>
      </c>
      <c r="AA249" s="16">
        <f t="shared" si="60"/>
        <v>0</v>
      </c>
      <c r="AB249" s="13">
        <v>37598.033500000005</v>
      </c>
      <c r="AC249" s="13">
        <v>11</v>
      </c>
      <c r="AD249" s="14">
        <f t="shared" si="61"/>
        <v>2.9256849297716592E-4</v>
      </c>
      <c r="AE249" s="15">
        <v>34816.172000000013</v>
      </c>
      <c r="AF249">
        <v>197</v>
      </c>
      <c r="AG249" s="16">
        <f t="shared" si="62"/>
        <v>5.6582900612967999E-3</v>
      </c>
      <c r="AH249" s="17">
        <v>208</v>
      </c>
      <c r="AI249" s="17">
        <v>1725065</v>
      </c>
      <c r="AJ249" s="18">
        <f t="shared" si="63"/>
        <v>1.5804923957191876E-3</v>
      </c>
      <c r="AK249" s="19">
        <f>IFERROR(VLOOKUP(A249,[1]CDC_Visits_Integrated!$A$2:$D$501,2,FALSE),"NULL")</f>
        <v>4206</v>
      </c>
      <c r="AL249" s="19">
        <f>IFERROR(VLOOKUP(A249,[1]CDC_Visits_Integrated!$A$2:$D$501,3,FALSE),"NULL")</f>
        <v>656</v>
      </c>
      <c r="AM249" s="19">
        <f>IFERROR(VLOOKUP(A249,[1]CDC_Visits_Integrated!$A$2:$D$501,4,FALSE),"NULL")</f>
        <v>114444</v>
      </c>
      <c r="AN249" s="15">
        <f t="shared" si="64"/>
        <v>174.45731707317074</v>
      </c>
      <c r="AO249" s="16">
        <f t="shared" si="65"/>
        <v>3.6751599035336056E-2</v>
      </c>
      <c r="AP249" s="15">
        <f t="shared" si="66"/>
        <v>0</v>
      </c>
      <c r="AQ249" s="15">
        <f t="shared" si="67"/>
        <v>208</v>
      </c>
    </row>
    <row r="250" spans="1:43" x14ac:dyDescent="0.25">
      <c r="A250" t="s">
        <v>287</v>
      </c>
      <c r="B250" t="str">
        <f t="shared" si="51"/>
        <v>Nebraska</v>
      </c>
      <c r="C250" t="str">
        <f t="shared" si="52"/>
        <v>2014</v>
      </c>
      <c r="D250" s="13">
        <v>118147.92000000003</v>
      </c>
      <c r="E250" s="13">
        <v>0</v>
      </c>
      <c r="F250" s="14">
        <f t="shared" si="53"/>
        <v>0</v>
      </c>
      <c r="G250" s="15">
        <v>115832.59550000001</v>
      </c>
      <c r="H250" s="15">
        <v>0</v>
      </c>
      <c r="I250" s="16">
        <f t="shared" si="54"/>
        <v>0</v>
      </c>
      <c r="J250" s="13">
        <v>116718.11849999998</v>
      </c>
      <c r="K250" s="13">
        <v>0</v>
      </c>
      <c r="L250" s="14">
        <f t="shared" si="55"/>
        <v>0</v>
      </c>
      <c r="M250" s="15">
        <v>114654.67500000002</v>
      </c>
      <c r="N250" s="15">
        <v>0</v>
      </c>
      <c r="O250" s="16">
        <f t="shared" si="56"/>
        <v>0</v>
      </c>
      <c r="P250" s="13">
        <v>101255.31350000002</v>
      </c>
      <c r="Q250" s="13">
        <v>0</v>
      </c>
      <c r="R250" s="14">
        <f t="shared" si="57"/>
        <v>0</v>
      </c>
      <c r="S250" s="15">
        <v>112464.02750000001</v>
      </c>
      <c r="T250" s="15">
        <v>0</v>
      </c>
      <c r="U250" s="16">
        <f t="shared" si="58"/>
        <v>0</v>
      </c>
      <c r="V250" s="13">
        <v>101628.22700000001</v>
      </c>
      <c r="W250" s="13">
        <v>0</v>
      </c>
      <c r="X250" s="14">
        <f t="shared" si="59"/>
        <v>0</v>
      </c>
      <c r="Y250" s="15">
        <v>59559.705999999998</v>
      </c>
      <c r="Z250" s="15">
        <v>0</v>
      </c>
      <c r="AA250" s="16">
        <f t="shared" si="60"/>
        <v>0</v>
      </c>
      <c r="AB250" s="13">
        <v>36908.565500000004</v>
      </c>
      <c r="AC250" s="13">
        <v>36</v>
      </c>
      <c r="AD250" s="14">
        <f t="shared" si="61"/>
        <v>9.7538334292618324E-4</v>
      </c>
      <c r="AE250" s="15">
        <v>34244.006999999983</v>
      </c>
      <c r="AF250">
        <v>151</v>
      </c>
      <c r="AG250" s="16">
        <f t="shared" si="62"/>
        <v>4.4095306954002218E-3</v>
      </c>
      <c r="AH250" s="17">
        <v>187</v>
      </c>
      <c r="AI250" s="17">
        <v>1668040</v>
      </c>
      <c r="AJ250" s="18">
        <f t="shared" si="63"/>
        <v>1.430623061168657E-3</v>
      </c>
      <c r="AK250" s="19">
        <f>IFERROR(VLOOKUP(A250,[1]CDC_Visits_Integrated!$A$2:$D$501,2,FALSE),"NULL")</f>
        <v>1159</v>
      </c>
      <c r="AL250" s="19">
        <f>IFERROR(VLOOKUP(A250,[1]CDC_Visits_Integrated!$A$2:$D$501,3,FALSE),"NULL")</f>
        <v>671</v>
      </c>
      <c r="AM250" s="19">
        <f>IFERROR(VLOOKUP(A250,[1]CDC_Visits_Integrated!$A$2:$D$501,4,FALSE),"NULL")</f>
        <v>103428</v>
      </c>
      <c r="AN250" s="15">
        <f t="shared" si="64"/>
        <v>154.14008941877793</v>
      </c>
      <c r="AO250" s="16">
        <f t="shared" si="65"/>
        <v>1.1205863015817767E-2</v>
      </c>
      <c r="AP250" s="15">
        <f t="shared" si="66"/>
        <v>0</v>
      </c>
      <c r="AQ250" s="15">
        <f t="shared" si="67"/>
        <v>187</v>
      </c>
    </row>
    <row r="251" spans="1:43" x14ac:dyDescent="0.25">
      <c r="A251" t="s">
        <v>288</v>
      </c>
      <c r="B251" t="str">
        <f t="shared" si="51"/>
        <v>Nebraska</v>
      </c>
      <c r="C251" t="str">
        <f t="shared" si="52"/>
        <v>2015</v>
      </c>
      <c r="D251" s="13">
        <v>114444.20300000002</v>
      </c>
      <c r="E251" s="13">
        <v>0</v>
      </c>
      <c r="F251" s="14">
        <f t="shared" si="53"/>
        <v>0</v>
      </c>
      <c r="G251" s="15">
        <v>113778.14950000003</v>
      </c>
      <c r="H251" s="15">
        <v>0</v>
      </c>
      <c r="I251" s="16">
        <f t="shared" si="54"/>
        <v>0</v>
      </c>
      <c r="J251" s="13">
        <v>118089.25499999998</v>
      </c>
      <c r="K251" s="13">
        <v>0</v>
      </c>
      <c r="L251" s="14">
        <f t="shared" si="55"/>
        <v>0</v>
      </c>
      <c r="M251" s="15">
        <v>113693.38999999998</v>
      </c>
      <c r="N251" s="15">
        <v>0</v>
      </c>
      <c r="O251" s="16">
        <f t="shared" si="56"/>
        <v>0</v>
      </c>
      <c r="P251" s="13">
        <v>100855.39300000001</v>
      </c>
      <c r="Q251" s="13">
        <v>0</v>
      </c>
      <c r="R251" s="14">
        <f t="shared" si="57"/>
        <v>0</v>
      </c>
      <c r="S251" s="15">
        <v>107491.37299999999</v>
      </c>
      <c r="T251" s="15">
        <v>0</v>
      </c>
      <c r="U251" s="16">
        <f t="shared" si="58"/>
        <v>0</v>
      </c>
      <c r="V251" s="13">
        <v>100836.88299999997</v>
      </c>
      <c r="W251" s="13">
        <v>0</v>
      </c>
      <c r="X251" s="14">
        <f t="shared" si="59"/>
        <v>0</v>
      </c>
      <c r="Y251" s="15">
        <v>61219.008500000018</v>
      </c>
      <c r="Z251" s="15">
        <v>0</v>
      </c>
      <c r="AA251" s="16">
        <f t="shared" si="60"/>
        <v>0</v>
      </c>
      <c r="AB251" s="13">
        <v>34896.344499999999</v>
      </c>
      <c r="AC251" s="13">
        <v>25</v>
      </c>
      <c r="AD251" s="14">
        <f t="shared" si="61"/>
        <v>7.1640741625530438E-4</v>
      </c>
      <c r="AE251" s="15">
        <v>32724.071000000011</v>
      </c>
      <c r="AF251">
        <v>183</v>
      </c>
      <c r="AG251" s="16">
        <f t="shared" si="62"/>
        <v>5.5922137560452043E-3</v>
      </c>
      <c r="AH251" s="17">
        <v>208</v>
      </c>
      <c r="AI251" s="17">
        <v>1649860</v>
      </c>
      <c r="AJ251" s="18">
        <f t="shared" si="63"/>
        <v>1.6144126816338448E-3</v>
      </c>
      <c r="AK251" s="19">
        <f>IFERROR(VLOOKUP(A251,[1]CDC_Visits_Integrated!$A$2:$D$501,2,FALSE),"NULL")</f>
        <v>1467</v>
      </c>
      <c r="AL251" s="19">
        <f>IFERROR(VLOOKUP(A251,[1]CDC_Visits_Integrated!$A$2:$D$501,3,FALSE),"NULL")</f>
        <v>683</v>
      </c>
      <c r="AM251" s="19">
        <f>IFERROR(VLOOKUP(A251,[1]CDC_Visits_Integrated!$A$2:$D$501,4,FALSE),"NULL")</f>
        <v>119876</v>
      </c>
      <c r="AN251" s="15">
        <f t="shared" si="64"/>
        <v>175.51390922401171</v>
      </c>
      <c r="AO251" s="16">
        <f t="shared" si="65"/>
        <v>1.2237645567085989E-2</v>
      </c>
      <c r="AP251" s="15">
        <f t="shared" si="66"/>
        <v>0</v>
      </c>
      <c r="AQ251" s="15">
        <f t="shared" si="67"/>
        <v>208</v>
      </c>
    </row>
    <row r="252" spans="1:43" x14ac:dyDescent="0.25">
      <c r="A252" t="s">
        <v>289</v>
      </c>
      <c r="B252" t="str">
        <f t="shared" si="51"/>
        <v>Nebraska</v>
      </c>
      <c r="C252" t="str">
        <f t="shared" si="52"/>
        <v>2016</v>
      </c>
      <c r="D252" s="13">
        <v>125129.478</v>
      </c>
      <c r="E252" s="13">
        <v>0</v>
      </c>
      <c r="F252" s="14">
        <f t="shared" si="53"/>
        <v>0</v>
      </c>
      <c r="G252" s="15">
        <v>125332.39549999996</v>
      </c>
      <c r="H252" s="15">
        <v>0</v>
      </c>
      <c r="I252" s="16">
        <f t="shared" si="54"/>
        <v>0</v>
      </c>
      <c r="J252" s="13">
        <v>126418.87150000001</v>
      </c>
      <c r="K252" s="13">
        <v>0</v>
      </c>
      <c r="L252" s="14">
        <f t="shared" si="55"/>
        <v>0</v>
      </c>
      <c r="M252" s="15">
        <v>122309.8725</v>
      </c>
      <c r="N252" s="15">
        <v>0</v>
      </c>
      <c r="O252" s="16">
        <f t="shared" si="56"/>
        <v>0</v>
      </c>
      <c r="P252" s="13">
        <v>109373.15100000001</v>
      </c>
      <c r="Q252" s="13">
        <v>0</v>
      </c>
      <c r="R252" s="14">
        <f t="shared" si="57"/>
        <v>0</v>
      </c>
      <c r="S252" s="15">
        <v>113908.83150000003</v>
      </c>
      <c r="T252" s="15">
        <v>0</v>
      </c>
      <c r="U252" s="16">
        <f t="shared" si="58"/>
        <v>0</v>
      </c>
      <c r="V252" s="13">
        <v>110976.841</v>
      </c>
      <c r="W252" s="13">
        <v>0</v>
      </c>
      <c r="X252" s="14">
        <f t="shared" si="59"/>
        <v>0</v>
      </c>
      <c r="Y252" s="15">
        <v>69391.986000000004</v>
      </c>
      <c r="Z252" s="15">
        <v>0</v>
      </c>
      <c r="AA252" s="16">
        <f t="shared" si="60"/>
        <v>0</v>
      </c>
      <c r="AB252" s="13">
        <v>38751.505499999999</v>
      </c>
      <c r="AC252" s="13">
        <v>14</v>
      </c>
      <c r="AD252" s="14">
        <f t="shared" si="61"/>
        <v>3.6127628641421429E-4</v>
      </c>
      <c r="AE252" s="15">
        <v>37013.792000000001</v>
      </c>
      <c r="AF252">
        <v>173</v>
      </c>
      <c r="AG252" s="16">
        <f t="shared" si="62"/>
        <v>4.673933435406996E-3</v>
      </c>
      <c r="AH252" s="17">
        <v>187</v>
      </c>
      <c r="AI252" s="17">
        <v>1795077</v>
      </c>
      <c r="AJ252" s="18">
        <f t="shared" si="63"/>
        <v>1.2882577814292038E-3</v>
      </c>
      <c r="AK252" s="19">
        <f>IFERROR(VLOOKUP(A252,[1]CDC_Visits_Integrated!$A$2:$D$501,2,FALSE),"NULL")</f>
        <v>794</v>
      </c>
      <c r="AL252" s="19">
        <f>IFERROR(VLOOKUP(A252,[1]CDC_Visits_Integrated!$A$2:$D$501,3,FALSE),"NULL")</f>
        <v>690</v>
      </c>
      <c r="AM252" s="19">
        <f>IFERROR(VLOOKUP(A252,[1]CDC_Visits_Integrated!$A$2:$D$501,4,FALSE),"NULL")</f>
        <v>140076</v>
      </c>
      <c r="AN252" s="15">
        <f t="shared" si="64"/>
        <v>203.00869565217391</v>
      </c>
      <c r="AO252" s="16">
        <f t="shared" si="65"/>
        <v>5.6683514663468399E-3</v>
      </c>
      <c r="AP252" s="15">
        <f t="shared" si="66"/>
        <v>0</v>
      </c>
      <c r="AQ252" s="15">
        <f t="shared" si="67"/>
        <v>187</v>
      </c>
    </row>
    <row r="253" spans="1:43" x14ac:dyDescent="0.25">
      <c r="A253" t="s">
        <v>290</v>
      </c>
      <c r="B253" t="str">
        <f t="shared" si="51"/>
        <v>Nebraska</v>
      </c>
      <c r="C253" t="str">
        <f t="shared" si="52"/>
        <v>2017</v>
      </c>
      <c r="D253" s="13">
        <v>119794</v>
      </c>
      <c r="E253" s="13">
        <v>0</v>
      </c>
      <c r="F253" s="14">
        <f t="shared" si="53"/>
        <v>0</v>
      </c>
      <c r="G253" s="15">
        <v>119534</v>
      </c>
      <c r="H253" s="15">
        <v>0</v>
      </c>
      <c r="I253" s="16">
        <f t="shared" si="54"/>
        <v>0</v>
      </c>
      <c r="J253" s="13">
        <v>120563.5</v>
      </c>
      <c r="K253" s="13">
        <v>0</v>
      </c>
      <c r="L253" s="14">
        <f t="shared" si="55"/>
        <v>0</v>
      </c>
      <c r="M253" s="15">
        <v>117544</v>
      </c>
      <c r="N253" s="15">
        <v>0</v>
      </c>
      <c r="O253" s="16">
        <f t="shared" si="56"/>
        <v>0</v>
      </c>
      <c r="P253" s="13">
        <v>104920.5</v>
      </c>
      <c r="Q253" s="13">
        <v>0</v>
      </c>
      <c r="R253" s="14">
        <f t="shared" si="57"/>
        <v>0</v>
      </c>
      <c r="S253" s="15">
        <v>105006.5</v>
      </c>
      <c r="T253" s="15">
        <v>0</v>
      </c>
      <c r="U253" s="16">
        <f t="shared" si="58"/>
        <v>0</v>
      </c>
      <c r="V253" s="13">
        <v>104888.5</v>
      </c>
      <c r="W253" s="13">
        <v>0</v>
      </c>
      <c r="X253" s="14">
        <f t="shared" si="59"/>
        <v>0</v>
      </c>
      <c r="Y253" s="15">
        <v>67298.5</v>
      </c>
      <c r="Z253" s="15">
        <v>0</v>
      </c>
      <c r="AA253" s="16">
        <f t="shared" si="60"/>
        <v>0</v>
      </c>
      <c r="AB253" s="13">
        <v>36176.5</v>
      </c>
      <c r="AC253" s="13">
        <v>33</v>
      </c>
      <c r="AD253" s="14">
        <f t="shared" si="61"/>
        <v>9.1219438032977209E-4</v>
      </c>
      <c r="AE253" s="15">
        <v>33744</v>
      </c>
      <c r="AF253">
        <v>210</v>
      </c>
      <c r="AG253" s="16">
        <f t="shared" si="62"/>
        <v>6.2233285917496443E-3</v>
      </c>
      <c r="AH253" s="17">
        <v>243</v>
      </c>
      <c r="AI253" s="17">
        <v>1705402</v>
      </c>
      <c r="AJ253" s="18">
        <f t="shared" si="63"/>
        <v>1.770891786122913E-3</v>
      </c>
      <c r="AK253" s="19">
        <f>IFERROR(VLOOKUP(A253,[1]CDC_Visits_Integrated!$A$2:$D$501,2,FALSE),"NULL")</f>
        <v>4159</v>
      </c>
      <c r="AL253" s="19">
        <f>IFERROR(VLOOKUP(A253,[1]CDC_Visits_Integrated!$A$2:$D$501,3,FALSE),"NULL")</f>
        <v>1039</v>
      </c>
      <c r="AM253" s="19">
        <f>IFERROR(VLOOKUP(A253,[1]CDC_Visits_Integrated!$A$2:$D$501,4,FALSE),"NULL")</f>
        <v>203371</v>
      </c>
      <c r="AN253" s="15">
        <f t="shared" si="64"/>
        <v>195.73724735322426</v>
      </c>
      <c r="AO253" s="16">
        <f t="shared" si="65"/>
        <v>2.0450310024536438E-2</v>
      </c>
      <c r="AP253" s="15">
        <f t="shared" si="66"/>
        <v>0</v>
      </c>
      <c r="AQ253" s="15">
        <f t="shared" si="67"/>
        <v>243</v>
      </c>
    </row>
    <row r="254" spans="1:43" x14ac:dyDescent="0.25">
      <c r="A254" t="s">
        <v>291</v>
      </c>
      <c r="B254" t="str">
        <f t="shared" si="51"/>
        <v>Nevada</v>
      </c>
      <c r="C254" t="str">
        <f t="shared" si="52"/>
        <v>2009</v>
      </c>
      <c r="D254" s="13">
        <v>195159.26299999998</v>
      </c>
      <c r="E254" s="13">
        <v>0</v>
      </c>
      <c r="F254" s="14">
        <f t="shared" si="53"/>
        <v>0</v>
      </c>
      <c r="G254" s="15">
        <v>177838.28049999999</v>
      </c>
      <c r="H254" s="15">
        <v>0</v>
      </c>
      <c r="I254" s="16">
        <f t="shared" si="54"/>
        <v>0</v>
      </c>
      <c r="J254" s="13">
        <v>163987.50150000001</v>
      </c>
      <c r="K254" s="13">
        <v>0</v>
      </c>
      <c r="L254" s="14">
        <f t="shared" si="55"/>
        <v>0</v>
      </c>
      <c r="M254" s="15">
        <v>188362.30099999998</v>
      </c>
      <c r="N254" s="15">
        <v>0</v>
      </c>
      <c r="O254" s="16">
        <f t="shared" si="56"/>
        <v>0</v>
      </c>
      <c r="P254" s="13">
        <v>185405.81499999994</v>
      </c>
      <c r="Q254" s="13">
        <v>0</v>
      </c>
      <c r="R254" s="14">
        <f t="shared" si="57"/>
        <v>0</v>
      </c>
      <c r="S254" s="15">
        <v>173136.64749999996</v>
      </c>
      <c r="T254" s="15">
        <v>0</v>
      </c>
      <c r="U254" s="16">
        <f t="shared" si="58"/>
        <v>0</v>
      </c>
      <c r="V254" s="13">
        <v>139025.1795</v>
      </c>
      <c r="W254" s="13">
        <v>10</v>
      </c>
      <c r="X254" s="14">
        <f t="shared" si="59"/>
        <v>7.1929416210536165E-5</v>
      </c>
      <c r="Y254" s="15">
        <v>82137.592000000004</v>
      </c>
      <c r="Z254" s="15">
        <v>35</v>
      </c>
      <c r="AA254" s="16">
        <f t="shared" si="60"/>
        <v>4.2611426933480105E-4</v>
      </c>
      <c r="AB254" s="13">
        <v>47484.73599999999</v>
      </c>
      <c r="AC254" s="13">
        <v>101</v>
      </c>
      <c r="AD254" s="14">
        <f t="shared" si="61"/>
        <v>2.1269992950997984E-3</v>
      </c>
      <c r="AE254" s="15">
        <v>28295.126999999997</v>
      </c>
      <c r="AF254">
        <v>135</v>
      </c>
      <c r="AG254" s="16">
        <f t="shared" si="62"/>
        <v>4.7711395676011637E-3</v>
      </c>
      <c r="AH254" s="17">
        <v>271</v>
      </c>
      <c r="AI254" s="17">
        <v>2534911</v>
      </c>
      <c r="AJ254" s="18">
        <f t="shared" si="63"/>
        <v>1.7160864199590856E-3</v>
      </c>
      <c r="AK254" s="19" t="str">
        <f>IFERROR(VLOOKUP(A254,[1]CDC_Visits_Integrated!$A$2:$D$501,2,FALSE),"NULL")</f>
        <v>NULL</v>
      </c>
      <c r="AL254" s="19" t="str">
        <f>IFERROR(VLOOKUP(A254,[1]CDC_Visits_Integrated!$A$2:$D$501,3,FALSE),"NULL")</f>
        <v>NULL</v>
      </c>
      <c r="AM254" s="19" t="str">
        <f>IFERROR(VLOOKUP(A254,[1]CDC_Visits_Integrated!$A$2:$D$501,4,FALSE),"NULL")</f>
        <v>NULL</v>
      </c>
      <c r="AN254" s="15" t="str">
        <f t="shared" si="64"/>
        <v>NULL</v>
      </c>
      <c r="AO254" s="16" t="str">
        <f t="shared" si="65"/>
        <v>NULL</v>
      </c>
      <c r="AP254" s="15">
        <f t="shared" si="66"/>
        <v>10</v>
      </c>
      <c r="AQ254" s="15">
        <f t="shared" si="67"/>
        <v>281</v>
      </c>
    </row>
    <row r="255" spans="1:43" x14ac:dyDescent="0.25">
      <c r="A255" t="s">
        <v>292</v>
      </c>
      <c r="B255" t="str">
        <f t="shared" si="51"/>
        <v>Nevada</v>
      </c>
      <c r="C255" t="str">
        <f t="shared" si="52"/>
        <v>2010</v>
      </c>
      <c r="D255" s="13">
        <v>188938.50899999993</v>
      </c>
      <c r="E255" s="13">
        <v>0</v>
      </c>
      <c r="F255" s="14">
        <f t="shared" si="53"/>
        <v>0</v>
      </c>
      <c r="G255" s="15">
        <v>179173.26</v>
      </c>
      <c r="H255" s="15">
        <v>0</v>
      </c>
      <c r="I255" s="16">
        <f t="shared" si="54"/>
        <v>0</v>
      </c>
      <c r="J255" s="13">
        <v>176416.08600000001</v>
      </c>
      <c r="K255" s="13">
        <v>0</v>
      </c>
      <c r="L255" s="14">
        <f t="shared" si="55"/>
        <v>0</v>
      </c>
      <c r="M255" s="15">
        <v>190415.50799999997</v>
      </c>
      <c r="N255" s="15">
        <v>0</v>
      </c>
      <c r="O255" s="16">
        <f t="shared" si="56"/>
        <v>0</v>
      </c>
      <c r="P255" s="13">
        <v>192647.3835</v>
      </c>
      <c r="Q255" s="13">
        <v>0</v>
      </c>
      <c r="R255" s="14">
        <f t="shared" si="57"/>
        <v>0</v>
      </c>
      <c r="S255" s="15">
        <v>182588.94849999997</v>
      </c>
      <c r="T255" s="15">
        <v>0</v>
      </c>
      <c r="U255" s="16">
        <f t="shared" si="58"/>
        <v>0</v>
      </c>
      <c r="V255" s="13">
        <v>149927.402</v>
      </c>
      <c r="W255" s="13">
        <v>0</v>
      </c>
      <c r="X255" s="14">
        <f t="shared" si="59"/>
        <v>0</v>
      </c>
      <c r="Y255" s="15">
        <v>90537.771999999997</v>
      </c>
      <c r="Z255" s="15">
        <v>21</v>
      </c>
      <c r="AA255" s="16">
        <f t="shared" si="60"/>
        <v>2.3194739097401248E-4</v>
      </c>
      <c r="AB255" s="13">
        <v>46009.995999999999</v>
      </c>
      <c r="AC255" s="13">
        <v>121</v>
      </c>
      <c r="AD255" s="14">
        <f t="shared" si="61"/>
        <v>2.6298633018790093E-3</v>
      </c>
      <c r="AE255" s="15">
        <v>28664.335999999996</v>
      </c>
      <c r="AF255">
        <v>91</v>
      </c>
      <c r="AG255" s="16">
        <f t="shared" si="62"/>
        <v>3.1746767132509197E-3</v>
      </c>
      <c r="AH255" s="17">
        <v>233</v>
      </c>
      <c r="AI255" s="17">
        <v>2633331</v>
      </c>
      <c r="AJ255" s="18">
        <f t="shared" si="63"/>
        <v>1.4103082907291104E-3</v>
      </c>
      <c r="AK255" s="19">
        <f>IFERROR(VLOOKUP(A255,[1]CDC_Visits_Integrated!$A$2:$D$501,2,FALSE),"NULL")</f>
        <v>3924</v>
      </c>
      <c r="AL255" s="19">
        <f>IFERROR(VLOOKUP(A255,[1]CDC_Visits_Integrated!$A$2:$D$501,3,FALSE),"NULL")</f>
        <v>444</v>
      </c>
      <c r="AM255" s="19">
        <f>IFERROR(VLOOKUP(A255,[1]CDC_Visits_Integrated!$A$2:$D$501,4,FALSE),"NULL")</f>
        <v>149999</v>
      </c>
      <c r="AN255" s="15">
        <f t="shared" si="64"/>
        <v>337.83558558558559</v>
      </c>
      <c r="AO255" s="16">
        <f t="shared" si="65"/>
        <v>2.6160174401162674E-2</v>
      </c>
      <c r="AP255" s="15">
        <f t="shared" si="66"/>
        <v>0</v>
      </c>
      <c r="AQ255" s="15">
        <f t="shared" si="67"/>
        <v>233</v>
      </c>
    </row>
    <row r="256" spans="1:43" x14ac:dyDescent="0.25">
      <c r="A256" t="s">
        <v>293</v>
      </c>
      <c r="B256" t="str">
        <f t="shared" si="51"/>
        <v>Nevada</v>
      </c>
      <c r="C256" t="str">
        <f t="shared" si="52"/>
        <v>2011</v>
      </c>
      <c r="D256" s="13">
        <v>189091.56299999999</v>
      </c>
      <c r="E256" s="13">
        <v>0</v>
      </c>
      <c r="F256" s="14">
        <f t="shared" si="53"/>
        <v>0</v>
      </c>
      <c r="G256" s="15">
        <v>181133.90650000001</v>
      </c>
      <c r="H256" s="15">
        <v>0</v>
      </c>
      <c r="I256" s="16">
        <f t="shared" si="54"/>
        <v>0</v>
      </c>
      <c r="J256" s="13">
        <v>178603.7225</v>
      </c>
      <c r="K256" s="13">
        <v>0</v>
      </c>
      <c r="L256" s="14">
        <f t="shared" si="55"/>
        <v>0</v>
      </c>
      <c r="M256" s="15">
        <v>192684.20600000001</v>
      </c>
      <c r="N256" s="15">
        <v>0</v>
      </c>
      <c r="O256" s="16">
        <f t="shared" si="56"/>
        <v>0</v>
      </c>
      <c r="P256" s="13">
        <v>192729.89350000001</v>
      </c>
      <c r="Q256" s="13">
        <v>0</v>
      </c>
      <c r="R256" s="14">
        <f t="shared" si="57"/>
        <v>0</v>
      </c>
      <c r="S256" s="15">
        <v>184406.64300000001</v>
      </c>
      <c r="T256" s="15">
        <v>0</v>
      </c>
      <c r="U256" s="16">
        <f t="shared" si="58"/>
        <v>0</v>
      </c>
      <c r="V256" s="13">
        <v>153233.64149999997</v>
      </c>
      <c r="W256" s="13">
        <v>0</v>
      </c>
      <c r="X256" s="14">
        <f t="shared" si="59"/>
        <v>0</v>
      </c>
      <c r="Y256" s="15">
        <v>95416.633499999982</v>
      </c>
      <c r="Z256" s="15">
        <v>48</v>
      </c>
      <c r="AA256" s="16">
        <f t="shared" si="60"/>
        <v>5.0305694342066688E-4</v>
      </c>
      <c r="AB256" s="13">
        <v>46968.008999999998</v>
      </c>
      <c r="AC256" s="13">
        <v>115</v>
      </c>
      <c r="AD256" s="14">
        <f t="shared" si="61"/>
        <v>2.4484750886502342E-3</v>
      </c>
      <c r="AE256" s="15">
        <v>29626.705999999995</v>
      </c>
      <c r="AF256">
        <v>77</v>
      </c>
      <c r="AG256" s="16">
        <f t="shared" si="62"/>
        <v>2.5990064504639839E-3</v>
      </c>
      <c r="AH256" s="17">
        <v>240</v>
      </c>
      <c r="AI256" s="17">
        <v>2667327</v>
      </c>
      <c r="AJ256" s="18">
        <f t="shared" si="63"/>
        <v>1.3952567786537644E-3</v>
      </c>
      <c r="AK256" s="19">
        <f>IFERROR(VLOOKUP(A256,[1]CDC_Visits_Integrated!$A$2:$D$501,2,FALSE),"NULL")</f>
        <v>12252</v>
      </c>
      <c r="AL256" s="19">
        <f>IFERROR(VLOOKUP(A256,[1]CDC_Visits_Integrated!$A$2:$D$501,3,FALSE),"NULL")</f>
        <v>1548</v>
      </c>
      <c r="AM256" s="19">
        <f>IFERROR(VLOOKUP(A256,[1]CDC_Visits_Integrated!$A$2:$D$501,4,FALSE),"NULL")</f>
        <v>629223</v>
      </c>
      <c r="AN256" s="15">
        <f t="shared" si="64"/>
        <v>406.47480620155039</v>
      </c>
      <c r="AO256" s="16">
        <f t="shared" si="65"/>
        <v>1.9471634062963369E-2</v>
      </c>
      <c r="AP256" s="15">
        <f t="shared" si="66"/>
        <v>0</v>
      </c>
      <c r="AQ256" s="15">
        <f t="shared" si="67"/>
        <v>240</v>
      </c>
    </row>
    <row r="257" spans="1:43" x14ac:dyDescent="0.25">
      <c r="A257" t="s">
        <v>294</v>
      </c>
      <c r="B257" t="str">
        <f t="shared" si="51"/>
        <v>Nevada</v>
      </c>
      <c r="C257" t="str">
        <f t="shared" si="52"/>
        <v>2012</v>
      </c>
      <c r="D257" s="13">
        <v>184328.69800000003</v>
      </c>
      <c r="E257" s="13">
        <v>0</v>
      </c>
      <c r="F257" s="14">
        <f t="shared" si="53"/>
        <v>0</v>
      </c>
      <c r="G257" s="15">
        <v>180114.16700000002</v>
      </c>
      <c r="H257" s="15">
        <v>0</v>
      </c>
      <c r="I257" s="16">
        <f t="shared" si="54"/>
        <v>0</v>
      </c>
      <c r="J257" s="13">
        <v>177814.57</v>
      </c>
      <c r="K257" s="13">
        <v>0</v>
      </c>
      <c r="L257" s="14">
        <f t="shared" si="55"/>
        <v>0</v>
      </c>
      <c r="M257" s="15">
        <v>191428.82549999998</v>
      </c>
      <c r="N257" s="15">
        <v>0</v>
      </c>
      <c r="O257" s="16">
        <f t="shared" si="56"/>
        <v>0</v>
      </c>
      <c r="P257" s="13">
        <v>189928.95650000003</v>
      </c>
      <c r="Q257" s="13">
        <v>0</v>
      </c>
      <c r="R257" s="14">
        <f t="shared" si="57"/>
        <v>0</v>
      </c>
      <c r="S257" s="15">
        <v>184601.57250000001</v>
      </c>
      <c r="T257" s="15">
        <v>0</v>
      </c>
      <c r="U257" s="16">
        <f t="shared" si="58"/>
        <v>0</v>
      </c>
      <c r="V257" s="13">
        <v>156472.15350000001</v>
      </c>
      <c r="W257" s="13">
        <v>0</v>
      </c>
      <c r="X257" s="14">
        <f t="shared" si="59"/>
        <v>0</v>
      </c>
      <c r="Y257" s="15">
        <v>99051.232000000004</v>
      </c>
      <c r="Z257" s="15">
        <v>35</v>
      </c>
      <c r="AA257" s="16">
        <f t="shared" si="60"/>
        <v>3.5335249540359074E-4</v>
      </c>
      <c r="AB257" s="13">
        <v>48014.862999999998</v>
      </c>
      <c r="AC257" s="13">
        <v>152</v>
      </c>
      <c r="AD257" s="14">
        <f t="shared" si="61"/>
        <v>3.1656864250555086E-3</v>
      </c>
      <c r="AE257" s="15">
        <v>32284.492999999999</v>
      </c>
      <c r="AF257">
        <v>127</v>
      </c>
      <c r="AG257" s="16">
        <f t="shared" si="62"/>
        <v>3.9337771232771102E-3</v>
      </c>
      <c r="AH257" s="17">
        <v>314</v>
      </c>
      <c r="AI257" s="17">
        <v>2669454</v>
      </c>
      <c r="AJ257" s="18">
        <f t="shared" si="63"/>
        <v>1.7507609174941764E-3</v>
      </c>
      <c r="AK257" s="19">
        <f>IFERROR(VLOOKUP(A257,[1]CDC_Visits_Integrated!$A$2:$D$501,2,FALSE),"NULL")</f>
        <v>5835</v>
      </c>
      <c r="AL257" s="19">
        <f>IFERROR(VLOOKUP(A257,[1]CDC_Visits_Integrated!$A$2:$D$501,3,FALSE),"NULL")</f>
        <v>1499</v>
      </c>
      <c r="AM257" s="19">
        <f>IFERROR(VLOOKUP(A257,[1]CDC_Visits_Integrated!$A$2:$D$501,4,FALSE),"NULL")</f>
        <v>612124</v>
      </c>
      <c r="AN257" s="15">
        <f t="shared" si="64"/>
        <v>408.35490326884587</v>
      </c>
      <c r="AO257" s="16">
        <f t="shared" si="65"/>
        <v>9.5323823277636555E-3</v>
      </c>
      <c r="AP257" s="15">
        <f t="shared" si="66"/>
        <v>0</v>
      </c>
      <c r="AQ257" s="15">
        <f t="shared" si="67"/>
        <v>314</v>
      </c>
    </row>
    <row r="258" spans="1:43" x14ac:dyDescent="0.25">
      <c r="A258" t="s">
        <v>295</v>
      </c>
      <c r="B258" t="str">
        <f t="shared" si="51"/>
        <v>Nevada</v>
      </c>
      <c r="C258" t="str">
        <f t="shared" si="52"/>
        <v>2013</v>
      </c>
      <c r="D258" s="13">
        <v>182415.45899999997</v>
      </c>
      <c r="E258" s="13">
        <v>0</v>
      </c>
      <c r="F258" s="14">
        <f t="shared" si="53"/>
        <v>0</v>
      </c>
      <c r="G258" s="15">
        <v>183252.41449999996</v>
      </c>
      <c r="H258" s="15">
        <v>0</v>
      </c>
      <c r="I258" s="16">
        <f t="shared" si="54"/>
        <v>0</v>
      </c>
      <c r="J258" s="13">
        <v>180228.4515</v>
      </c>
      <c r="K258" s="13">
        <v>0</v>
      </c>
      <c r="L258" s="14">
        <f t="shared" si="55"/>
        <v>0</v>
      </c>
      <c r="M258" s="15">
        <v>195088.37450000003</v>
      </c>
      <c r="N258" s="15">
        <v>0</v>
      </c>
      <c r="O258" s="16">
        <f t="shared" si="56"/>
        <v>0</v>
      </c>
      <c r="P258" s="13">
        <v>190701.68300000002</v>
      </c>
      <c r="Q258" s="13">
        <v>0</v>
      </c>
      <c r="R258" s="14">
        <f t="shared" si="57"/>
        <v>0</v>
      </c>
      <c r="S258" s="15">
        <v>187623.84649999999</v>
      </c>
      <c r="T258" s="15">
        <v>0</v>
      </c>
      <c r="U258" s="16">
        <f t="shared" si="58"/>
        <v>0</v>
      </c>
      <c r="V258" s="13">
        <v>161091.2795</v>
      </c>
      <c r="W258" s="13">
        <v>23</v>
      </c>
      <c r="X258" s="14">
        <f t="shared" si="59"/>
        <v>1.4277619540541299E-4</v>
      </c>
      <c r="Y258" s="15">
        <v>105663.13099999999</v>
      </c>
      <c r="Z258" s="15">
        <v>69</v>
      </c>
      <c r="AA258" s="16">
        <f t="shared" si="60"/>
        <v>6.5301869580222834E-4</v>
      </c>
      <c r="AB258" s="13">
        <v>49570.784</v>
      </c>
      <c r="AC258" s="13">
        <v>92</v>
      </c>
      <c r="AD258" s="14">
        <f t="shared" si="61"/>
        <v>1.8559319134432088E-3</v>
      </c>
      <c r="AE258" s="15">
        <v>33443.847000000002</v>
      </c>
      <c r="AF258">
        <v>92</v>
      </c>
      <c r="AG258" s="16">
        <f t="shared" si="62"/>
        <v>2.750879705914215E-3</v>
      </c>
      <c r="AH258" s="17">
        <v>253</v>
      </c>
      <c r="AI258" s="17">
        <v>2724791</v>
      </c>
      <c r="AJ258" s="18">
        <f t="shared" si="63"/>
        <v>1.3409105414341304E-3</v>
      </c>
      <c r="AK258" s="19">
        <f>IFERROR(VLOOKUP(A258,[1]CDC_Visits_Integrated!$A$2:$D$501,2,FALSE),"NULL")</f>
        <v>8500</v>
      </c>
      <c r="AL258" s="19">
        <f>IFERROR(VLOOKUP(A258,[1]CDC_Visits_Integrated!$A$2:$D$501,3,FALSE),"NULL")</f>
        <v>1300</v>
      </c>
      <c r="AM258" s="19">
        <f>IFERROR(VLOOKUP(A258,[1]CDC_Visits_Integrated!$A$2:$D$501,4,FALSE),"NULL")</f>
        <v>515027</v>
      </c>
      <c r="AN258" s="15">
        <f t="shared" si="64"/>
        <v>396.17461538461538</v>
      </c>
      <c r="AO258" s="16">
        <f t="shared" si="65"/>
        <v>1.6503989111250478E-2</v>
      </c>
      <c r="AP258" s="15">
        <f t="shared" si="66"/>
        <v>23</v>
      </c>
      <c r="AQ258" s="15">
        <f t="shared" si="67"/>
        <v>276</v>
      </c>
    </row>
    <row r="259" spans="1:43" x14ac:dyDescent="0.25">
      <c r="A259" t="s">
        <v>296</v>
      </c>
      <c r="B259" t="str">
        <f t="shared" ref="B259:B322" si="68">LEFT(A259,FIND(",",A259)-1)</f>
        <v>Nevada</v>
      </c>
      <c r="C259" t="str">
        <f t="shared" ref="C259:C322" si="69">RIGHT(A259,4)</f>
        <v>2014</v>
      </c>
      <c r="D259" s="13">
        <v>177718.796</v>
      </c>
      <c r="E259" s="13">
        <v>0</v>
      </c>
      <c r="F259" s="14">
        <f t="shared" ref="F259:F322" si="70">E259/D259</f>
        <v>0</v>
      </c>
      <c r="G259" s="15">
        <v>182005.69850000003</v>
      </c>
      <c r="H259" s="15">
        <v>0</v>
      </c>
      <c r="I259" s="16">
        <f t="shared" ref="I259:I322" si="71">H259/G259</f>
        <v>0</v>
      </c>
      <c r="J259" s="13">
        <v>178814.1035</v>
      </c>
      <c r="K259" s="13">
        <v>0</v>
      </c>
      <c r="L259" s="14">
        <f t="shared" ref="L259:L322" si="72">K259/J259</f>
        <v>0</v>
      </c>
      <c r="M259" s="15">
        <v>194801.47150000001</v>
      </c>
      <c r="N259" s="15">
        <v>0</v>
      </c>
      <c r="O259" s="16">
        <f t="shared" ref="O259:O322" si="73">N259/M259</f>
        <v>0</v>
      </c>
      <c r="P259" s="13">
        <v>187630.34700000001</v>
      </c>
      <c r="Q259" s="13">
        <v>0</v>
      </c>
      <c r="R259" s="14">
        <f t="shared" ref="R259:R322" si="74">Q259/P259</f>
        <v>0</v>
      </c>
      <c r="S259" s="15">
        <v>185275.77949999998</v>
      </c>
      <c r="T259" s="15">
        <v>0</v>
      </c>
      <c r="U259" s="16">
        <f t="shared" ref="U259:U322" si="75">T259/S259</f>
        <v>0</v>
      </c>
      <c r="V259" s="13">
        <v>161374.57499999998</v>
      </c>
      <c r="W259" s="13">
        <v>32</v>
      </c>
      <c r="X259" s="14">
        <f t="shared" ref="X259:X322" si="76">W259/V259</f>
        <v>1.9829641689219014E-4</v>
      </c>
      <c r="Y259" s="15">
        <v>108788.44099999999</v>
      </c>
      <c r="Z259" s="15">
        <v>152</v>
      </c>
      <c r="AA259" s="16">
        <f t="shared" ref="AA259:AA322" si="77">Z259/Y259</f>
        <v>1.397207263959229E-3</v>
      </c>
      <c r="AB259" s="13">
        <v>49538.763500000001</v>
      </c>
      <c r="AC259" s="13">
        <v>170</v>
      </c>
      <c r="AD259" s="14">
        <f t="shared" ref="AD259:AD322" si="78">AC259/AB259</f>
        <v>3.4316561009844339E-3</v>
      </c>
      <c r="AE259" s="15">
        <v>35485.930999999997</v>
      </c>
      <c r="AF259">
        <v>166</v>
      </c>
      <c r="AG259" s="16">
        <f t="shared" ref="AG259:AG322" si="79">AF259/AE259</f>
        <v>4.6779102399765139E-3</v>
      </c>
      <c r="AH259" s="17">
        <v>488</v>
      </c>
      <c r="AI259" s="17">
        <v>2710050</v>
      </c>
      <c r="AJ259" s="18">
        <f t="shared" ref="AJ259:AJ322" si="80">AH259/(Y259+AB259+AE259)</f>
        <v>2.5178891964213646E-3</v>
      </c>
      <c r="AK259" s="19">
        <f>IFERROR(VLOOKUP(A259,[1]CDC_Visits_Integrated!$A$2:$D$501,2,FALSE),"NULL")</f>
        <v>8826</v>
      </c>
      <c r="AL259" s="19">
        <f>IFERROR(VLOOKUP(A259,[1]CDC_Visits_Integrated!$A$2:$D$501,3,FALSE),"NULL")</f>
        <v>1754</v>
      </c>
      <c r="AM259" s="19">
        <f>IFERROR(VLOOKUP(A259,[1]CDC_Visits_Integrated!$A$2:$D$501,4,FALSE),"NULL")</f>
        <v>807206</v>
      </c>
      <c r="AN259" s="15">
        <f t="shared" ref="AN259:AN322" si="81">IFERROR(AM259/AL259,"NULL")</f>
        <v>460.20866590649945</v>
      </c>
      <c r="AO259" s="16">
        <f t="shared" ref="AO259:AO322" si="82">IFERROR(AK259/AM259,"NULL")</f>
        <v>1.0934011887919565E-2</v>
      </c>
      <c r="AP259" s="15">
        <f t="shared" ref="AP259:AP322" si="83">SUM(E259,H259,K259,N259,Q259,T259,W259)</f>
        <v>32</v>
      </c>
      <c r="AQ259" s="15">
        <f t="shared" ref="AQ259:AQ322" si="84">SUM(AP259,AH259)</f>
        <v>520</v>
      </c>
    </row>
    <row r="260" spans="1:43" x14ac:dyDescent="0.25">
      <c r="A260" t="s">
        <v>297</v>
      </c>
      <c r="B260" t="str">
        <f t="shared" si="68"/>
        <v>Nevada</v>
      </c>
      <c r="C260" t="str">
        <f t="shared" si="69"/>
        <v>2015</v>
      </c>
      <c r="D260" s="13">
        <v>178956.17600000001</v>
      </c>
      <c r="E260" s="13">
        <v>0</v>
      </c>
      <c r="F260" s="14">
        <f t="shared" si="70"/>
        <v>0</v>
      </c>
      <c r="G260" s="15">
        <v>184794.41200000001</v>
      </c>
      <c r="H260" s="15">
        <v>0</v>
      </c>
      <c r="I260" s="16">
        <f t="shared" si="71"/>
        <v>0</v>
      </c>
      <c r="J260" s="13">
        <v>180746.68350000004</v>
      </c>
      <c r="K260" s="13">
        <v>0</v>
      </c>
      <c r="L260" s="14">
        <f t="shared" si="72"/>
        <v>0</v>
      </c>
      <c r="M260" s="15">
        <v>199283.08700000006</v>
      </c>
      <c r="N260" s="15">
        <v>0</v>
      </c>
      <c r="O260" s="16">
        <f t="shared" si="73"/>
        <v>0</v>
      </c>
      <c r="P260" s="13">
        <v>190567.30650000001</v>
      </c>
      <c r="Q260" s="13">
        <v>0</v>
      </c>
      <c r="R260" s="14">
        <f t="shared" si="74"/>
        <v>0</v>
      </c>
      <c r="S260" s="15">
        <v>189811.19300000003</v>
      </c>
      <c r="T260" s="15">
        <v>0</v>
      </c>
      <c r="U260" s="16">
        <f t="shared" si="75"/>
        <v>0</v>
      </c>
      <c r="V260" s="13">
        <v>168173.86500000005</v>
      </c>
      <c r="W260" s="13">
        <v>32</v>
      </c>
      <c r="X260" s="14">
        <f t="shared" si="76"/>
        <v>1.9027926842259344E-4</v>
      </c>
      <c r="Y260" s="15">
        <v>116853.94250000002</v>
      </c>
      <c r="Z260" s="15">
        <v>100</v>
      </c>
      <c r="AA260" s="16">
        <f t="shared" si="77"/>
        <v>8.5576915815228048E-4</v>
      </c>
      <c r="AB260" s="13">
        <v>53446.684499999988</v>
      </c>
      <c r="AC260" s="13">
        <v>157</v>
      </c>
      <c r="AD260" s="14">
        <f t="shared" si="78"/>
        <v>2.9375068157876105E-3</v>
      </c>
      <c r="AE260" s="15">
        <v>36376.643000000004</v>
      </c>
      <c r="AF260">
        <v>165</v>
      </c>
      <c r="AG260" s="16">
        <f t="shared" si="79"/>
        <v>4.5358775959617823E-3</v>
      </c>
      <c r="AH260" s="17">
        <v>422</v>
      </c>
      <c r="AI260" s="17">
        <v>2786021</v>
      </c>
      <c r="AJ260" s="18">
        <f t="shared" si="80"/>
        <v>2.0418307247816849E-3</v>
      </c>
      <c r="AK260" s="19">
        <f>IFERROR(VLOOKUP(A260,[1]CDC_Visits_Integrated!$A$2:$D$501,2,FALSE),"NULL")</f>
        <v>5975</v>
      </c>
      <c r="AL260" s="19">
        <f>IFERROR(VLOOKUP(A260,[1]CDC_Visits_Integrated!$A$2:$D$501,3,FALSE),"NULL")</f>
        <v>1221</v>
      </c>
      <c r="AM260" s="19">
        <f>IFERROR(VLOOKUP(A260,[1]CDC_Visits_Integrated!$A$2:$D$501,4,FALSE),"NULL")</f>
        <v>577937</v>
      </c>
      <c r="AN260" s="15">
        <f t="shared" si="81"/>
        <v>473.33087633087632</v>
      </c>
      <c r="AO260" s="16">
        <f t="shared" si="82"/>
        <v>1.0338497102625372E-2</v>
      </c>
      <c r="AP260" s="15">
        <f t="shared" si="83"/>
        <v>32</v>
      </c>
      <c r="AQ260" s="15">
        <f t="shared" si="84"/>
        <v>454</v>
      </c>
    </row>
    <row r="261" spans="1:43" x14ac:dyDescent="0.25">
      <c r="A261" t="s">
        <v>298</v>
      </c>
      <c r="B261" t="str">
        <f t="shared" si="68"/>
        <v>Nevada</v>
      </c>
      <c r="C261" t="str">
        <f t="shared" si="69"/>
        <v>2016</v>
      </c>
      <c r="D261" s="13">
        <v>178087.73399999997</v>
      </c>
      <c r="E261" s="13">
        <v>0</v>
      </c>
      <c r="F261" s="14">
        <f t="shared" si="70"/>
        <v>0</v>
      </c>
      <c r="G261" s="15">
        <v>184827.75700000001</v>
      </c>
      <c r="H261" s="15">
        <v>0</v>
      </c>
      <c r="I261" s="16">
        <f t="shared" si="71"/>
        <v>0</v>
      </c>
      <c r="J261" s="13">
        <v>179792.79400000002</v>
      </c>
      <c r="K261" s="13">
        <v>0</v>
      </c>
      <c r="L261" s="14">
        <f t="shared" si="72"/>
        <v>0</v>
      </c>
      <c r="M261" s="15">
        <v>202149.25950000001</v>
      </c>
      <c r="N261" s="15">
        <v>0</v>
      </c>
      <c r="O261" s="16">
        <f t="shared" si="73"/>
        <v>0</v>
      </c>
      <c r="P261" s="13">
        <v>190502.299</v>
      </c>
      <c r="Q261" s="13">
        <v>0</v>
      </c>
      <c r="R261" s="14">
        <f t="shared" si="74"/>
        <v>0</v>
      </c>
      <c r="S261" s="15">
        <v>190914.97000000003</v>
      </c>
      <c r="T261" s="15">
        <v>12</v>
      </c>
      <c r="U261" s="16">
        <f t="shared" si="75"/>
        <v>6.2855207216071105E-5</v>
      </c>
      <c r="V261" s="13">
        <v>171295.90849999996</v>
      </c>
      <c r="W261" s="13">
        <v>35</v>
      </c>
      <c r="X261" s="14">
        <f t="shared" si="76"/>
        <v>2.0432478689355274E-4</v>
      </c>
      <c r="Y261" s="15">
        <v>125016.73699999996</v>
      </c>
      <c r="Z261" s="15">
        <v>87</v>
      </c>
      <c r="AA261" s="16">
        <f t="shared" si="77"/>
        <v>6.9590682086031433E-4</v>
      </c>
      <c r="AB261" s="13">
        <v>57231.284</v>
      </c>
      <c r="AC261" s="13">
        <v>144</v>
      </c>
      <c r="AD261" s="14">
        <f t="shared" si="78"/>
        <v>2.516106400827911E-3</v>
      </c>
      <c r="AE261" s="15">
        <v>37416.021999999997</v>
      </c>
      <c r="AF261">
        <v>96</v>
      </c>
      <c r="AG261" s="16">
        <f t="shared" si="79"/>
        <v>2.5657457652767043E-3</v>
      </c>
      <c r="AH261" s="17">
        <v>327</v>
      </c>
      <c r="AI261" s="17">
        <v>2821018</v>
      </c>
      <c r="AJ261" s="18">
        <f t="shared" si="80"/>
        <v>1.4886368999408796E-3</v>
      </c>
      <c r="AK261" s="19">
        <f>IFERROR(VLOOKUP(A261,[1]CDC_Visits_Integrated!$A$2:$D$501,2,FALSE),"NULL")</f>
        <v>6742</v>
      </c>
      <c r="AL261" s="19">
        <f>IFERROR(VLOOKUP(A261,[1]CDC_Visits_Integrated!$A$2:$D$501,3,FALSE),"NULL")</f>
        <v>1340</v>
      </c>
      <c r="AM261" s="19">
        <f>IFERROR(VLOOKUP(A261,[1]CDC_Visits_Integrated!$A$2:$D$501,4,FALSE),"NULL")</f>
        <v>701177</v>
      </c>
      <c r="AN261" s="15">
        <f t="shared" si="81"/>
        <v>523.26641791044779</v>
      </c>
      <c r="AO261" s="16">
        <f t="shared" si="82"/>
        <v>9.6152611965309755E-3</v>
      </c>
      <c r="AP261" s="15">
        <f t="shared" si="83"/>
        <v>47</v>
      </c>
      <c r="AQ261" s="15">
        <f t="shared" si="84"/>
        <v>374</v>
      </c>
    </row>
    <row r="262" spans="1:43" x14ac:dyDescent="0.25">
      <c r="A262" t="s">
        <v>299</v>
      </c>
      <c r="B262" t="str">
        <f t="shared" si="68"/>
        <v>Nevada</v>
      </c>
      <c r="C262" t="str">
        <f t="shared" si="69"/>
        <v>2017</v>
      </c>
      <c r="D262" s="13">
        <v>177619</v>
      </c>
      <c r="E262" s="13">
        <v>0</v>
      </c>
      <c r="F262" s="14">
        <f t="shared" si="70"/>
        <v>0</v>
      </c>
      <c r="G262" s="15">
        <v>184507.5</v>
      </c>
      <c r="H262" s="15">
        <v>0</v>
      </c>
      <c r="I262" s="16">
        <f t="shared" si="71"/>
        <v>0</v>
      </c>
      <c r="J262" s="13">
        <v>177302</v>
      </c>
      <c r="K262" s="13">
        <v>0</v>
      </c>
      <c r="L262" s="14">
        <f t="shared" si="72"/>
        <v>0</v>
      </c>
      <c r="M262" s="15">
        <v>204877</v>
      </c>
      <c r="N262" s="15">
        <v>0</v>
      </c>
      <c r="O262" s="16">
        <f t="shared" si="73"/>
        <v>0</v>
      </c>
      <c r="P262" s="13">
        <v>190032</v>
      </c>
      <c r="Q262" s="13">
        <v>0</v>
      </c>
      <c r="R262" s="14">
        <f t="shared" si="74"/>
        <v>0</v>
      </c>
      <c r="S262" s="15">
        <v>189158</v>
      </c>
      <c r="T262" s="15">
        <v>0</v>
      </c>
      <c r="U262" s="16">
        <f t="shared" si="75"/>
        <v>0</v>
      </c>
      <c r="V262" s="13">
        <v>171163.5</v>
      </c>
      <c r="W262" s="13">
        <v>49</v>
      </c>
      <c r="X262" s="14">
        <f t="shared" si="76"/>
        <v>2.8627598757912759E-4</v>
      </c>
      <c r="Y262" s="15">
        <v>127091.5</v>
      </c>
      <c r="Z262" s="15">
        <v>154</v>
      </c>
      <c r="AA262" s="16">
        <f t="shared" si="77"/>
        <v>1.2117254104326411E-3</v>
      </c>
      <c r="AB262" s="13">
        <v>57362.5</v>
      </c>
      <c r="AC262" s="13">
        <v>115</v>
      </c>
      <c r="AD262" s="14">
        <f t="shared" si="78"/>
        <v>2.0047940727827415E-3</v>
      </c>
      <c r="AE262" s="15">
        <v>38154</v>
      </c>
      <c r="AF262">
        <v>139</v>
      </c>
      <c r="AG262" s="16">
        <f t="shared" si="79"/>
        <v>3.6431304712480996E-3</v>
      </c>
      <c r="AH262" s="17">
        <v>408</v>
      </c>
      <c r="AI262" s="17">
        <v>2818761</v>
      </c>
      <c r="AJ262" s="18">
        <f t="shared" si="80"/>
        <v>1.8328182275569611E-3</v>
      </c>
      <c r="AK262" s="19">
        <f>IFERROR(VLOOKUP(A262,[1]CDC_Visits_Integrated!$A$2:$D$501,2,FALSE),"NULL")</f>
        <v>9118</v>
      </c>
      <c r="AL262" s="19">
        <f>IFERROR(VLOOKUP(A262,[1]CDC_Visits_Integrated!$A$2:$D$501,3,FALSE),"NULL")</f>
        <v>1709</v>
      </c>
      <c r="AM262" s="19">
        <f>IFERROR(VLOOKUP(A262,[1]CDC_Visits_Integrated!$A$2:$D$501,4,FALSE),"NULL")</f>
        <v>912503</v>
      </c>
      <c r="AN262" s="15">
        <f t="shared" si="81"/>
        <v>533.93973083674666</v>
      </c>
      <c r="AO262" s="16">
        <f t="shared" si="82"/>
        <v>9.9922959157394547E-3</v>
      </c>
      <c r="AP262" s="15">
        <f t="shared" si="83"/>
        <v>49</v>
      </c>
      <c r="AQ262" s="15">
        <f t="shared" si="84"/>
        <v>457</v>
      </c>
    </row>
    <row r="263" spans="1:43" x14ac:dyDescent="0.25">
      <c r="A263" t="s">
        <v>300</v>
      </c>
      <c r="B263" t="str">
        <f t="shared" si="68"/>
        <v>New Hampshire</v>
      </c>
      <c r="C263" t="str">
        <f t="shared" si="69"/>
        <v>2009</v>
      </c>
      <c r="D263" s="13">
        <v>75863.43299999999</v>
      </c>
      <c r="E263" s="13">
        <v>0</v>
      </c>
      <c r="F263" s="14">
        <f t="shared" si="70"/>
        <v>0</v>
      </c>
      <c r="G263" s="15">
        <v>82817.472000000009</v>
      </c>
      <c r="H263" s="15">
        <v>0</v>
      </c>
      <c r="I263" s="16">
        <f t="shared" si="71"/>
        <v>0</v>
      </c>
      <c r="J263" s="13">
        <v>92376.032999999996</v>
      </c>
      <c r="K263" s="13">
        <v>0</v>
      </c>
      <c r="L263" s="14">
        <f t="shared" si="72"/>
        <v>0</v>
      </c>
      <c r="M263" s="15">
        <v>74253.477500000008</v>
      </c>
      <c r="N263" s="15">
        <v>0</v>
      </c>
      <c r="O263" s="16">
        <f t="shared" si="73"/>
        <v>0</v>
      </c>
      <c r="P263" s="13">
        <v>98750.538</v>
      </c>
      <c r="Q263" s="13">
        <v>0</v>
      </c>
      <c r="R263" s="14">
        <f t="shared" si="74"/>
        <v>0</v>
      </c>
      <c r="S263" s="15">
        <v>108630.7405</v>
      </c>
      <c r="T263" s="15">
        <v>0</v>
      </c>
      <c r="U263" s="16">
        <f t="shared" si="75"/>
        <v>0</v>
      </c>
      <c r="V263" s="13">
        <v>78716.536500000002</v>
      </c>
      <c r="W263" s="13">
        <v>0</v>
      </c>
      <c r="X263" s="14">
        <f t="shared" si="76"/>
        <v>0</v>
      </c>
      <c r="Y263" s="15">
        <v>43943.072</v>
      </c>
      <c r="Z263" s="15">
        <v>0</v>
      </c>
      <c r="AA263" s="16">
        <f t="shared" si="77"/>
        <v>0</v>
      </c>
      <c r="AB263" s="13">
        <v>28762.507000000001</v>
      </c>
      <c r="AC263" s="13">
        <v>0</v>
      </c>
      <c r="AD263" s="14">
        <f t="shared" si="78"/>
        <v>0</v>
      </c>
      <c r="AE263" s="15">
        <v>23766.960000000003</v>
      </c>
      <c r="AF263">
        <v>49</v>
      </c>
      <c r="AG263" s="16">
        <f t="shared" si="79"/>
        <v>2.0616856341745008E-3</v>
      </c>
      <c r="AH263" s="17">
        <v>49</v>
      </c>
      <c r="AI263" s="17">
        <v>1315419</v>
      </c>
      <c r="AJ263" s="18">
        <f t="shared" si="80"/>
        <v>5.0791655851412803E-4</v>
      </c>
      <c r="AK263" s="19" t="str">
        <f>IFERROR(VLOOKUP(A263,[1]CDC_Visits_Integrated!$A$2:$D$501,2,FALSE),"NULL")</f>
        <v>NULL</v>
      </c>
      <c r="AL263" s="19" t="str">
        <f>IFERROR(VLOOKUP(A263,[1]CDC_Visits_Integrated!$A$2:$D$501,3,FALSE),"NULL")</f>
        <v>NULL</v>
      </c>
      <c r="AM263" s="19" t="str">
        <f>IFERROR(VLOOKUP(A263,[1]CDC_Visits_Integrated!$A$2:$D$501,4,FALSE),"NULL")</f>
        <v>NULL</v>
      </c>
      <c r="AN263" s="15" t="str">
        <f t="shared" si="81"/>
        <v>NULL</v>
      </c>
      <c r="AO263" s="16" t="str">
        <f t="shared" si="82"/>
        <v>NULL</v>
      </c>
      <c r="AP263" s="15">
        <f t="shared" si="83"/>
        <v>0</v>
      </c>
      <c r="AQ263" s="15">
        <f t="shared" si="84"/>
        <v>49</v>
      </c>
    </row>
    <row r="264" spans="1:43" x14ac:dyDescent="0.25">
      <c r="A264" t="s">
        <v>301</v>
      </c>
      <c r="B264" t="str">
        <f t="shared" si="68"/>
        <v>New Hampshire</v>
      </c>
      <c r="C264" t="str">
        <f t="shared" si="69"/>
        <v>2010</v>
      </c>
      <c r="D264" s="13">
        <v>72299.672999999995</v>
      </c>
      <c r="E264" s="13">
        <v>0</v>
      </c>
      <c r="F264" s="14">
        <f t="shared" si="70"/>
        <v>0</v>
      </c>
      <c r="G264" s="15">
        <v>83114.305499999988</v>
      </c>
      <c r="H264" s="15">
        <v>0</v>
      </c>
      <c r="I264" s="16">
        <f t="shared" si="71"/>
        <v>0</v>
      </c>
      <c r="J264" s="13">
        <v>89839.996499999994</v>
      </c>
      <c r="K264" s="13">
        <v>0</v>
      </c>
      <c r="L264" s="14">
        <f t="shared" si="72"/>
        <v>0</v>
      </c>
      <c r="M264" s="15">
        <v>72114.289500000014</v>
      </c>
      <c r="N264" s="15">
        <v>0</v>
      </c>
      <c r="O264" s="16">
        <f t="shared" si="73"/>
        <v>0</v>
      </c>
      <c r="P264" s="13">
        <v>96073.103999999992</v>
      </c>
      <c r="Q264" s="13">
        <v>0</v>
      </c>
      <c r="R264" s="14">
        <f t="shared" si="74"/>
        <v>0</v>
      </c>
      <c r="S264" s="15">
        <v>110838.31600000001</v>
      </c>
      <c r="T264" s="15">
        <v>0</v>
      </c>
      <c r="U264" s="16">
        <f t="shared" si="75"/>
        <v>0</v>
      </c>
      <c r="V264" s="13">
        <v>83408.827000000019</v>
      </c>
      <c r="W264" s="13">
        <v>0</v>
      </c>
      <c r="X264" s="14">
        <f t="shared" si="76"/>
        <v>0</v>
      </c>
      <c r="Y264" s="15">
        <v>45241.695</v>
      </c>
      <c r="Z264" s="15">
        <v>0</v>
      </c>
      <c r="AA264" s="16">
        <f t="shared" si="77"/>
        <v>0</v>
      </c>
      <c r="AB264" s="13">
        <v>28391.757000000005</v>
      </c>
      <c r="AC264" s="13">
        <v>0</v>
      </c>
      <c r="AD264" s="14">
        <f t="shared" si="78"/>
        <v>0</v>
      </c>
      <c r="AE264" s="15">
        <v>23051.814000000002</v>
      </c>
      <c r="AF264">
        <v>63</v>
      </c>
      <c r="AG264" s="16">
        <f t="shared" si="79"/>
        <v>2.7329736392979745E-3</v>
      </c>
      <c r="AH264" s="17">
        <v>63</v>
      </c>
      <c r="AI264" s="17">
        <v>1313939</v>
      </c>
      <c r="AJ264" s="18">
        <f t="shared" si="80"/>
        <v>6.5159876583470325E-4</v>
      </c>
      <c r="AK264" s="19">
        <f>IFERROR(VLOOKUP(A264,[1]CDC_Visits_Integrated!$A$2:$D$501,2,FALSE),"NULL")</f>
        <v>132</v>
      </c>
      <c r="AL264" s="19">
        <f>IFERROR(VLOOKUP(A264,[1]CDC_Visits_Integrated!$A$2:$D$501,3,FALSE),"NULL")</f>
        <v>372</v>
      </c>
      <c r="AM264" s="19">
        <f>IFERROR(VLOOKUP(A264,[1]CDC_Visits_Integrated!$A$2:$D$501,4,FALSE),"NULL")</f>
        <v>62977</v>
      </c>
      <c r="AN264" s="15">
        <f t="shared" si="81"/>
        <v>169.29301075268816</v>
      </c>
      <c r="AO264" s="16">
        <f t="shared" si="82"/>
        <v>2.0960033027930831E-3</v>
      </c>
      <c r="AP264" s="15">
        <f t="shared" si="83"/>
        <v>0</v>
      </c>
      <c r="AQ264" s="15">
        <f t="shared" si="84"/>
        <v>63</v>
      </c>
    </row>
    <row r="265" spans="1:43" x14ac:dyDescent="0.25">
      <c r="A265" t="s">
        <v>302</v>
      </c>
      <c r="B265" t="str">
        <f t="shared" si="68"/>
        <v>New Hampshire</v>
      </c>
      <c r="C265" t="str">
        <f t="shared" si="69"/>
        <v>2011</v>
      </c>
      <c r="D265" s="13">
        <v>69428.031999999992</v>
      </c>
      <c r="E265" s="13">
        <v>0</v>
      </c>
      <c r="F265" s="14">
        <f t="shared" si="70"/>
        <v>0</v>
      </c>
      <c r="G265" s="15">
        <v>79567.967499999999</v>
      </c>
      <c r="H265" s="15">
        <v>0</v>
      </c>
      <c r="I265" s="16">
        <f t="shared" si="71"/>
        <v>0</v>
      </c>
      <c r="J265" s="13">
        <v>84740.672500000001</v>
      </c>
      <c r="K265" s="13">
        <v>0</v>
      </c>
      <c r="L265" s="14">
        <f t="shared" si="72"/>
        <v>0</v>
      </c>
      <c r="M265" s="15">
        <v>69643.703000000009</v>
      </c>
      <c r="N265" s="15">
        <v>0</v>
      </c>
      <c r="O265" s="16">
        <f t="shared" si="73"/>
        <v>0</v>
      </c>
      <c r="P265" s="13">
        <v>89297.315000000002</v>
      </c>
      <c r="Q265" s="13">
        <v>0</v>
      </c>
      <c r="R265" s="14">
        <f t="shared" si="74"/>
        <v>0</v>
      </c>
      <c r="S265" s="15">
        <v>106326.126</v>
      </c>
      <c r="T265" s="15">
        <v>0</v>
      </c>
      <c r="U265" s="16">
        <f t="shared" si="75"/>
        <v>0</v>
      </c>
      <c r="V265" s="13">
        <v>81393.566000000006</v>
      </c>
      <c r="W265" s="13">
        <v>0</v>
      </c>
      <c r="X265" s="14">
        <f t="shared" si="76"/>
        <v>0</v>
      </c>
      <c r="Y265" s="15">
        <v>44454.811499999996</v>
      </c>
      <c r="Z265" s="15">
        <v>0</v>
      </c>
      <c r="AA265" s="16">
        <f t="shared" si="77"/>
        <v>0</v>
      </c>
      <c r="AB265" s="13">
        <v>26998.7425</v>
      </c>
      <c r="AC265" s="13">
        <v>10</v>
      </c>
      <c r="AD265" s="14">
        <f t="shared" si="78"/>
        <v>3.7038762083085907E-4</v>
      </c>
      <c r="AE265" s="15">
        <v>21840.059000000005</v>
      </c>
      <c r="AF265">
        <v>103</v>
      </c>
      <c r="AG265" s="16">
        <f t="shared" si="79"/>
        <v>4.7161044757250874E-3</v>
      </c>
      <c r="AH265" s="17">
        <v>113</v>
      </c>
      <c r="AI265" s="17">
        <v>1255618</v>
      </c>
      <c r="AJ265" s="18">
        <f t="shared" si="80"/>
        <v>1.2112297548171919E-3</v>
      </c>
      <c r="AK265" s="19">
        <f>IFERROR(VLOOKUP(A265,[1]CDC_Visits_Integrated!$A$2:$D$501,2,FALSE),"NULL")</f>
        <v>580</v>
      </c>
      <c r="AL265" s="19">
        <f>IFERROR(VLOOKUP(A265,[1]CDC_Visits_Integrated!$A$2:$D$501,3,FALSE),"NULL")</f>
        <v>1234</v>
      </c>
      <c r="AM265" s="19">
        <f>IFERROR(VLOOKUP(A265,[1]CDC_Visits_Integrated!$A$2:$D$501,4,FALSE),"NULL")</f>
        <v>216418</v>
      </c>
      <c r="AN265" s="15">
        <f t="shared" si="81"/>
        <v>175.37925445705025</v>
      </c>
      <c r="AO265" s="16">
        <f t="shared" si="82"/>
        <v>2.6799988910349419E-3</v>
      </c>
      <c r="AP265" s="15">
        <f t="shared" si="83"/>
        <v>0</v>
      </c>
      <c r="AQ265" s="15">
        <f t="shared" si="84"/>
        <v>113</v>
      </c>
    </row>
    <row r="266" spans="1:43" x14ac:dyDescent="0.25">
      <c r="A266" t="s">
        <v>303</v>
      </c>
      <c r="B266" t="str">
        <f t="shared" si="68"/>
        <v>New Hampshire</v>
      </c>
      <c r="C266" t="str">
        <f t="shared" si="69"/>
        <v>2012</v>
      </c>
      <c r="D266" s="13">
        <v>69384.82699999999</v>
      </c>
      <c r="E266" s="13">
        <v>0</v>
      </c>
      <c r="F266" s="14">
        <f t="shared" si="70"/>
        <v>0</v>
      </c>
      <c r="G266" s="15">
        <v>80835.797000000006</v>
      </c>
      <c r="H266" s="15">
        <v>0</v>
      </c>
      <c r="I266" s="16">
        <f t="shared" si="71"/>
        <v>0</v>
      </c>
      <c r="J266" s="13">
        <v>89393.177500000005</v>
      </c>
      <c r="K266" s="13">
        <v>0</v>
      </c>
      <c r="L266" s="14">
        <f t="shared" si="72"/>
        <v>0</v>
      </c>
      <c r="M266" s="15">
        <v>72842.917499999996</v>
      </c>
      <c r="N266" s="15">
        <v>0</v>
      </c>
      <c r="O266" s="16">
        <f t="shared" si="73"/>
        <v>0</v>
      </c>
      <c r="P266" s="13">
        <v>89661.538</v>
      </c>
      <c r="Q266" s="13">
        <v>0</v>
      </c>
      <c r="R266" s="14">
        <f t="shared" si="74"/>
        <v>0</v>
      </c>
      <c r="S266" s="15">
        <v>111611.909</v>
      </c>
      <c r="T266" s="15">
        <v>0</v>
      </c>
      <c r="U266" s="16">
        <f t="shared" si="75"/>
        <v>0</v>
      </c>
      <c r="V266" s="13">
        <v>89615.409500000009</v>
      </c>
      <c r="W266" s="13">
        <v>0</v>
      </c>
      <c r="X266" s="14">
        <f t="shared" si="76"/>
        <v>0</v>
      </c>
      <c r="Y266" s="15">
        <v>49522.281499999997</v>
      </c>
      <c r="Z266" s="15">
        <v>0</v>
      </c>
      <c r="AA266" s="16">
        <f t="shared" si="77"/>
        <v>0</v>
      </c>
      <c r="AB266" s="13">
        <v>28883.4375</v>
      </c>
      <c r="AC266" s="13">
        <v>0</v>
      </c>
      <c r="AD266" s="14">
        <f t="shared" si="78"/>
        <v>0</v>
      </c>
      <c r="AE266" s="15">
        <v>24345.947</v>
      </c>
      <c r="AF266">
        <v>98</v>
      </c>
      <c r="AG266" s="16">
        <f t="shared" si="79"/>
        <v>4.0253106605382819E-3</v>
      </c>
      <c r="AH266" s="17">
        <v>98</v>
      </c>
      <c r="AI266" s="17">
        <v>1317474</v>
      </c>
      <c r="AJ266" s="18">
        <f t="shared" si="80"/>
        <v>9.5375582523401614E-4</v>
      </c>
      <c r="AK266" s="19">
        <f>IFERROR(VLOOKUP(A266,[1]CDC_Visits_Integrated!$A$2:$D$501,2,FALSE),"NULL")</f>
        <v>461</v>
      </c>
      <c r="AL266" s="19">
        <f>IFERROR(VLOOKUP(A266,[1]CDC_Visits_Integrated!$A$2:$D$501,3,FALSE),"NULL")</f>
        <v>1258</v>
      </c>
      <c r="AM266" s="19">
        <f>IFERROR(VLOOKUP(A266,[1]CDC_Visits_Integrated!$A$2:$D$501,4,FALSE),"NULL")</f>
        <v>201775</v>
      </c>
      <c r="AN266" s="15">
        <f t="shared" si="81"/>
        <v>160.39348171701113</v>
      </c>
      <c r="AO266" s="16">
        <f t="shared" si="82"/>
        <v>2.2847230826415561E-3</v>
      </c>
      <c r="AP266" s="15">
        <f t="shared" si="83"/>
        <v>0</v>
      </c>
      <c r="AQ266" s="15">
        <f t="shared" si="84"/>
        <v>98</v>
      </c>
    </row>
    <row r="267" spans="1:43" x14ac:dyDescent="0.25">
      <c r="A267" t="s">
        <v>304</v>
      </c>
      <c r="B267" t="str">
        <f t="shared" si="68"/>
        <v>New Hampshire</v>
      </c>
      <c r="C267" t="str">
        <f t="shared" si="69"/>
        <v>2013</v>
      </c>
      <c r="D267" s="13">
        <v>68047.467999999993</v>
      </c>
      <c r="E267" s="13">
        <v>0</v>
      </c>
      <c r="F267" s="14">
        <f t="shared" si="70"/>
        <v>0</v>
      </c>
      <c r="G267" s="15">
        <v>79544.417499999996</v>
      </c>
      <c r="H267" s="15">
        <v>0</v>
      </c>
      <c r="I267" s="16">
        <f t="shared" si="71"/>
        <v>0</v>
      </c>
      <c r="J267" s="13">
        <v>89460.429499999998</v>
      </c>
      <c r="K267" s="13">
        <v>0</v>
      </c>
      <c r="L267" s="14">
        <f t="shared" si="72"/>
        <v>0</v>
      </c>
      <c r="M267" s="15">
        <v>73539.116999999998</v>
      </c>
      <c r="N267" s="15">
        <v>0</v>
      </c>
      <c r="O267" s="16">
        <f t="shared" si="73"/>
        <v>0</v>
      </c>
      <c r="P267" s="13">
        <v>86152.477500000008</v>
      </c>
      <c r="Q267" s="13">
        <v>0</v>
      </c>
      <c r="R267" s="14">
        <f t="shared" si="74"/>
        <v>0</v>
      </c>
      <c r="S267" s="15">
        <v>110981.75600000001</v>
      </c>
      <c r="T267" s="15">
        <v>0</v>
      </c>
      <c r="U267" s="16">
        <f t="shared" si="75"/>
        <v>0</v>
      </c>
      <c r="V267" s="13">
        <v>92324.116000000009</v>
      </c>
      <c r="W267" s="13">
        <v>0</v>
      </c>
      <c r="X267" s="14">
        <f t="shared" si="76"/>
        <v>0</v>
      </c>
      <c r="Y267" s="15">
        <v>52003.547000000006</v>
      </c>
      <c r="Z267" s="15">
        <v>0</v>
      </c>
      <c r="AA267" s="16">
        <f t="shared" si="77"/>
        <v>0</v>
      </c>
      <c r="AB267" s="13">
        <v>28954.495499999997</v>
      </c>
      <c r="AC267" s="13">
        <v>11</v>
      </c>
      <c r="AD267" s="14">
        <f t="shared" si="78"/>
        <v>3.7990646392025725E-4</v>
      </c>
      <c r="AE267" s="15">
        <v>24943.477000000003</v>
      </c>
      <c r="AF267">
        <v>69</v>
      </c>
      <c r="AG267" s="16">
        <f t="shared" si="79"/>
        <v>2.7662542796258916E-3</v>
      </c>
      <c r="AH267" s="17">
        <v>80</v>
      </c>
      <c r="AI267" s="17">
        <v>1319171</v>
      </c>
      <c r="AJ267" s="18">
        <f t="shared" si="80"/>
        <v>7.5541881153083916E-4</v>
      </c>
      <c r="AK267" s="19">
        <f>IFERROR(VLOOKUP(A267,[1]CDC_Visits_Integrated!$A$2:$D$501,2,FALSE),"NULL")</f>
        <v>787</v>
      </c>
      <c r="AL267" s="19">
        <f>IFERROR(VLOOKUP(A267,[1]CDC_Visits_Integrated!$A$2:$D$501,3,FALSE),"NULL")</f>
        <v>1176</v>
      </c>
      <c r="AM267" s="19">
        <f>IFERROR(VLOOKUP(A267,[1]CDC_Visits_Integrated!$A$2:$D$501,4,FALSE),"NULL")</f>
        <v>186057</v>
      </c>
      <c r="AN267" s="15">
        <f t="shared" si="81"/>
        <v>158.21173469387756</v>
      </c>
      <c r="AO267" s="16">
        <f t="shared" si="82"/>
        <v>4.2298865401462996E-3</v>
      </c>
      <c r="AP267" s="15">
        <f t="shared" si="83"/>
        <v>0</v>
      </c>
      <c r="AQ267" s="15">
        <f t="shared" si="84"/>
        <v>80</v>
      </c>
    </row>
    <row r="268" spans="1:43" x14ac:dyDescent="0.25">
      <c r="A268" t="s">
        <v>305</v>
      </c>
      <c r="B268" t="str">
        <f t="shared" si="68"/>
        <v>New Hampshire</v>
      </c>
      <c r="C268" t="str">
        <f t="shared" si="69"/>
        <v>2014</v>
      </c>
      <c r="D268" s="13">
        <v>64619.513000000006</v>
      </c>
      <c r="E268" s="13">
        <v>0</v>
      </c>
      <c r="F268" s="14">
        <f t="shared" si="70"/>
        <v>0</v>
      </c>
      <c r="G268" s="15">
        <v>75666.548500000004</v>
      </c>
      <c r="H268" s="15">
        <v>0</v>
      </c>
      <c r="I268" s="16">
        <f t="shared" si="71"/>
        <v>0</v>
      </c>
      <c r="J268" s="13">
        <v>87310.861499999999</v>
      </c>
      <c r="K268" s="13">
        <v>0</v>
      </c>
      <c r="L268" s="14">
        <f t="shared" si="72"/>
        <v>0</v>
      </c>
      <c r="M268" s="15">
        <v>72328.924999999988</v>
      </c>
      <c r="N268" s="15">
        <v>0</v>
      </c>
      <c r="O268" s="16">
        <f t="shared" si="73"/>
        <v>0</v>
      </c>
      <c r="P268" s="13">
        <v>81143.6685</v>
      </c>
      <c r="Q268" s="13">
        <v>0</v>
      </c>
      <c r="R268" s="14">
        <f t="shared" si="74"/>
        <v>0</v>
      </c>
      <c r="S268" s="15">
        <v>105752.546</v>
      </c>
      <c r="T268" s="15">
        <v>0</v>
      </c>
      <c r="U268" s="16">
        <f t="shared" si="75"/>
        <v>0</v>
      </c>
      <c r="V268" s="13">
        <v>91395.726999999999</v>
      </c>
      <c r="W268" s="13">
        <v>0</v>
      </c>
      <c r="X268" s="14">
        <f t="shared" si="76"/>
        <v>0</v>
      </c>
      <c r="Y268" s="15">
        <v>52763.021000000001</v>
      </c>
      <c r="Z268" s="15">
        <v>0</v>
      </c>
      <c r="AA268" s="16">
        <f t="shared" si="77"/>
        <v>0</v>
      </c>
      <c r="AB268" s="13">
        <v>28167.172999999999</v>
      </c>
      <c r="AC268" s="13">
        <v>0</v>
      </c>
      <c r="AD268" s="14">
        <f t="shared" si="78"/>
        <v>0</v>
      </c>
      <c r="AE268" s="15">
        <v>24367.115000000002</v>
      </c>
      <c r="AF268">
        <v>59</v>
      </c>
      <c r="AG268" s="16">
        <f t="shared" si="79"/>
        <v>2.421296078752039E-3</v>
      </c>
      <c r="AH268" s="17">
        <v>59</v>
      </c>
      <c r="AI268" s="17">
        <v>1277778</v>
      </c>
      <c r="AJ268" s="18">
        <f t="shared" si="80"/>
        <v>5.6031821288044501E-4</v>
      </c>
      <c r="AK268" s="19">
        <f>IFERROR(VLOOKUP(A268,[1]CDC_Visits_Integrated!$A$2:$D$501,2,FALSE),"NULL")</f>
        <v>508</v>
      </c>
      <c r="AL268" s="19">
        <f>IFERROR(VLOOKUP(A268,[1]CDC_Visits_Integrated!$A$2:$D$501,3,FALSE),"NULL")</f>
        <v>1093</v>
      </c>
      <c r="AM268" s="19">
        <f>IFERROR(VLOOKUP(A268,[1]CDC_Visits_Integrated!$A$2:$D$501,4,FALSE),"NULL")</f>
        <v>178759</v>
      </c>
      <c r="AN268" s="15">
        <f t="shared" si="81"/>
        <v>163.54894784995426</v>
      </c>
      <c r="AO268" s="16">
        <f t="shared" si="82"/>
        <v>2.8418149575685698E-3</v>
      </c>
      <c r="AP268" s="15">
        <f t="shared" si="83"/>
        <v>0</v>
      </c>
      <c r="AQ268" s="15">
        <f t="shared" si="84"/>
        <v>59</v>
      </c>
    </row>
    <row r="269" spans="1:43" x14ac:dyDescent="0.25">
      <c r="A269" t="s">
        <v>306</v>
      </c>
      <c r="B269" t="str">
        <f t="shared" si="68"/>
        <v>New Hampshire</v>
      </c>
      <c r="C269" t="str">
        <f t="shared" si="69"/>
        <v>2015</v>
      </c>
      <c r="D269" s="13">
        <v>62585.561000000009</v>
      </c>
      <c r="E269" s="13">
        <v>0</v>
      </c>
      <c r="F269" s="14">
        <f t="shared" si="70"/>
        <v>0</v>
      </c>
      <c r="G269" s="15">
        <v>73328.670499999993</v>
      </c>
      <c r="H269" s="15">
        <v>0</v>
      </c>
      <c r="I269" s="16">
        <f t="shared" si="71"/>
        <v>0</v>
      </c>
      <c r="J269" s="13">
        <v>85619.888000000006</v>
      </c>
      <c r="K269" s="13">
        <v>0</v>
      </c>
      <c r="L269" s="14">
        <f t="shared" si="72"/>
        <v>0</v>
      </c>
      <c r="M269" s="15">
        <v>72065.651499999993</v>
      </c>
      <c r="N269" s="15">
        <v>0</v>
      </c>
      <c r="O269" s="16">
        <f t="shared" si="73"/>
        <v>0</v>
      </c>
      <c r="P269" s="13">
        <v>77072.760500000004</v>
      </c>
      <c r="Q269" s="13">
        <v>0</v>
      </c>
      <c r="R269" s="14">
        <f t="shared" si="74"/>
        <v>0</v>
      </c>
      <c r="S269" s="15">
        <v>100914.65850000001</v>
      </c>
      <c r="T269" s="15">
        <v>0</v>
      </c>
      <c r="U269" s="16">
        <f t="shared" si="75"/>
        <v>0</v>
      </c>
      <c r="V269" s="13">
        <v>90042.962</v>
      </c>
      <c r="W269" s="13">
        <v>0</v>
      </c>
      <c r="X269" s="14">
        <f t="shared" si="76"/>
        <v>0</v>
      </c>
      <c r="Y269" s="15">
        <v>52876.6155</v>
      </c>
      <c r="Z269" s="15">
        <v>0</v>
      </c>
      <c r="AA269" s="16">
        <f t="shared" si="77"/>
        <v>0</v>
      </c>
      <c r="AB269" s="13">
        <v>27225.315499999997</v>
      </c>
      <c r="AC269" s="13">
        <v>0</v>
      </c>
      <c r="AD269" s="14">
        <f t="shared" si="78"/>
        <v>0</v>
      </c>
      <c r="AE269" s="15">
        <v>23990.132000000001</v>
      </c>
      <c r="AF269">
        <v>140</v>
      </c>
      <c r="AG269" s="16">
        <f t="shared" si="79"/>
        <v>5.8357327921330316E-3</v>
      </c>
      <c r="AH269" s="17">
        <v>140</v>
      </c>
      <c r="AI269" s="17">
        <v>1244818</v>
      </c>
      <c r="AJ269" s="18">
        <f t="shared" si="80"/>
        <v>1.3449632562282871E-3</v>
      </c>
      <c r="AK269" s="19">
        <f>IFERROR(VLOOKUP(A269,[1]CDC_Visits_Integrated!$A$2:$D$501,2,FALSE),"NULL")</f>
        <v>887</v>
      </c>
      <c r="AL269" s="19">
        <f>IFERROR(VLOOKUP(A269,[1]CDC_Visits_Integrated!$A$2:$D$501,3,FALSE),"NULL")</f>
        <v>1101</v>
      </c>
      <c r="AM269" s="19">
        <f>IFERROR(VLOOKUP(A269,[1]CDC_Visits_Integrated!$A$2:$D$501,4,FALSE),"NULL")</f>
        <v>199771</v>
      </c>
      <c r="AN269" s="15">
        <f t="shared" si="81"/>
        <v>181.44504995458675</v>
      </c>
      <c r="AO269" s="16">
        <f t="shared" si="82"/>
        <v>4.4400838960609902E-3</v>
      </c>
      <c r="AP269" s="15">
        <f t="shared" si="83"/>
        <v>0</v>
      </c>
      <c r="AQ269" s="15">
        <f t="shared" si="84"/>
        <v>140</v>
      </c>
    </row>
    <row r="270" spans="1:43" x14ac:dyDescent="0.25">
      <c r="A270" t="s">
        <v>307</v>
      </c>
      <c r="B270" t="str">
        <f t="shared" si="68"/>
        <v>New Hampshire</v>
      </c>
      <c r="C270" t="str">
        <f t="shared" si="69"/>
        <v>2016</v>
      </c>
      <c r="D270" s="13">
        <v>64868.707000000002</v>
      </c>
      <c r="E270" s="13">
        <v>0</v>
      </c>
      <c r="F270" s="14">
        <f t="shared" si="70"/>
        <v>0</v>
      </c>
      <c r="G270" s="15">
        <v>75765.611000000004</v>
      </c>
      <c r="H270" s="15">
        <v>0</v>
      </c>
      <c r="I270" s="16">
        <f t="shared" si="71"/>
        <v>0</v>
      </c>
      <c r="J270" s="13">
        <v>89424.616999999998</v>
      </c>
      <c r="K270" s="13">
        <v>0</v>
      </c>
      <c r="L270" s="14">
        <f t="shared" si="72"/>
        <v>0</v>
      </c>
      <c r="M270" s="15">
        <v>77360.583500000008</v>
      </c>
      <c r="N270" s="15">
        <v>0</v>
      </c>
      <c r="O270" s="16">
        <f t="shared" si="73"/>
        <v>0</v>
      </c>
      <c r="P270" s="13">
        <v>79441.488500000007</v>
      </c>
      <c r="Q270" s="13">
        <v>0</v>
      </c>
      <c r="R270" s="14">
        <f t="shared" si="74"/>
        <v>0</v>
      </c>
      <c r="S270" s="15">
        <v>104949.03850000001</v>
      </c>
      <c r="T270" s="15">
        <v>0</v>
      </c>
      <c r="U270" s="16">
        <f t="shared" si="75"/>
        <v>0</v>
      </c>
      <c r="V270" s="13">
        <v>98941.175500000012</v>
      </c>
      <c r="W270" s="13">
        <v>0</v>
      </c>
      <c r="X270" s="14">
        <f t="shared" si="76"/>
        <v>0</v>
      </c>
      <c r="Y270" s="15">
        <v>61744.772999999994</v>
      </c>
      <c r="Z270" s="15">
        <v>0</v>
      </c>
      <c r="AA270" s="16">
        <f t="shared" si="77"/>
        <v>0</v>
      </c>
      <c r="AB270" s="13">
        <v>29931.056499999999</v>
      </c>
      <c r="AC270" s="13">
        <v>0</v>
      </c>
      <c r="AD270" s="14">
        <f t="shared" si="78"/>
        <v>0</v>
      </c>
      <c r="AE270" s="15">
        <v>27162.325000000001</v>
      </c>
      <c r="AF270">
        <v>45</v>
      </c>
      <c r="AG270" s="16">
        <f t="shared" si="79"/>
        <v>1.656706485913853E-3</v>
      </c>
      <c r="AH270" s="17">
        <v>45</v>
      </c>
      <c r="AI270" s="17">
        <v>1327503</v>
      </c>
      <c r="AJ270" s="18">
        <f t="shared" si="80"/>
        <v>3.7866626412479338E-4</v>
      </c>
      <c r="AK270" s="19">
        <f>IFERROR(VLOOKUP(A270,[1]CDC_Visits_Integrated!$A$2:$D$501,2,FALSE),"NULL")</f>
        <v>990</v>
      </c>
      <c r="AL270" s="19">
        <f>IFERROR(VLOOKUP(A270,[1]CDC_Visits_Integrated!$A$2:$D$501,3,FALSE),"NULL")</f>
        <v>990</v>
      </c>
      <c r="AM270" s="19">
        <f>IFERROR(VLOOKUP(A270,[1]CDC_Visits_Integrated!$A$2:$D$501,4,FALSE),"NULL")</f>
        <v>186841</v>
      </c>
      <c r="AN270" s="15">
        <f t="shared" si="81"/>
        <v>188.72828282828283</v>
      </c>
      <c r="AO270" s="16">
        <f t="shared" si="82"/>
        <v>5.2986228932621858E-3</v>
      </c>
      <c r="AP270" s="15">
        <f t="shared" si="83"/>
        <v>0</v>
      </c>
      <c r="AQ270" s="15">
        <f t="shared" si="84"/>
        <v>45</v>
      </c>
    </row>
    <row r="271" spans="1:43" x14ac:dyDescent="0.25">
      <c r="A271" t="s">
        <v>308</v>
      </c>
      <c r="B271" t="str">
        <f t="shared" si="68"/>
        <v>New Hampshire</v>
      </c>
      <c r="C271" t="str">
        <f t="shared" si="69"/>
        <v>2017</v>
      </c>
      <c r="D271" s="13">
        <v>65300</v>
      </c>
      <c r="E271" s="13">
        <v>0</v>
      </c>
      <c r="F271" s="14">
        <f t="shared" si="70"/>
        <v>0</v>
      </c>
      <c r="G271" s="15">
        <v>75595</v>
      </c>
      <c r="H271" s="15">
        <v>0</v>
      </c>
      <c r="I271" s="16">
        <f t="shared" si="71"/>
        <v>0</v>
      </c>
      <c r="J271" s="13">
        <v>89992.5</v>
      </c>
      <c r="K271" s="13">
        <v>0</v>
      </c>
      <c r="L271" s="14">
        <f t="shared" si="72"/>
        <v>0</v>
      </c>
      <c r="M271" s="15">
        <v>78751.5</v>
      </c>
      <c r="N271" s="15">
        <v>0</v>
      </c>
      <c r="O271" s="16">
        <f t="shared" si="73"/>
        <v>0</v>
      </c>
      <c r="P271" s="13">
        <v>78374.5</v>
      </c>
      <c r="Q271" s="13">
        <v>0</v>
      </c>
      <c r="R271" s="14">
        <f t="shared" si="74"/>
        <v>0</v>
      </c>
      <c r="S271" s="15">
        <v>102242.5</v>
      </c>
      <c r="T271" s="15">
        <v>0</v>
      </c>
      <c r="U271" s="16">
        <f t="shared" si="75"/>
        <v>0</v>
      </c>
      <c r="V271" s="13">
        <v>100103.5</v>
      </c>
      <c r="W271" s="13">
        <v>0</v>
      </c>
      <c r="X271" s="14">
        <f t="shared" si="76"/>
        <v>0</v>
      </c>
      <c r="Y271" s="15">
        <v>64109</v>
      </c>
      <c r="Z271" s="15">
        <v>0</v>
      </c>
      <c r="AA271" s="16">
        <f t="shared" si="77"/>
        <v>0</v>
      </c>
      <c r="AB271" s="13">
        <v>30274.5</v>
      </c>
      <c r="AC271" s="13">
        <v>14</v>
      </c>
      <c r="AD271" s="14">
        <f t="shared" si="78"/>
        <v>4.6243538291301258E-4</v>
      </c>
      <c r="AE271" s="15">
        <v>28123</v>
      </c>
      <c r="AF271">
        <v>84</v>
      </c>
      <c r="AG271" s="16">
        <f t="shared" si="79"/>
        <v>2.9868790669558723E-3</v>
      </c>
      <c r="AH271" s="17">
        <v>98</v>
      </c>
      <c r="AI271" s="17">
        <v>1332309</v>
      </c>
      <c r="AJ271" s="18">
        <f t="shared" si="80"/>
        <v>7.9995755327268354E-4</v>
      </c>
      <c r="AK271" s="19">
        <f>IFERROR(VLOOKUP(A271,[1]CDC_Visits_Integrated!$A$2:$D$501,2,FALSE),"NULL")</f>
        <v>1083</v>
      </c>
      <c r="AL271" s="19">
        <f>IFERROR(VLOOKUP(A271,[1]CDC_Visits_Integrated!$A$2:$D$501,3,FALSE),"NULL")</f>
        <v>879</v>
      </c>
      <c r="AM271" s="19">
        <f>IFERROR(VLOOKUP(A271,[1]CDC_Visits_Integrated!$A$2:$D$501,4,FALSE),"NULL")</f>
        <v>149644</v>
      </c>
      <c r="AN271" s="15">
        <f t="shared" si="81"/>
        <v>170.24345847554039</v>
      </c>
      <c r="AO271" s="16">
        <f t="shared" si="82"/>
        <v>7.2371762315896395E-3</v>
      </c>
      <c r="AP271" s="15">
        <f t="shared" si="83"/>
        <v>0</v>
      </c>
      <c r="AQ271" s="15">
        <f t="shared" si="84"/>
        <v>98</v>
      </c>
    </row>
    <row r="272" spans="1:43" x14ac:dyDescent="0.25">
      <c r="A272" t="s">
        <v>309</v>
      </c>
      <c r="B272" t="str">
        <f t="shared" si="68"/>
        <v>New Jersey</v>
      </c>
      <c r="C272" t="str">
        <f t="shared" si="69"/>
        <v>2009</v>
      </c>
      <c r="D272" s="13">
        <v>561478.07100000011</v>
      </c>
      <c r="E272" s="13">
        <v>0</v>
      </c>
      <c r="F272" s="14">
        <f t="shared" si="70"/>
        <v>0</v>
      </c>
      <c r="G272" s="15">
        <v>573044.68350000004</v>
      </c>
      <c r="H272" s="15">
        <v>0</v>
      </c>
      <c r="I272" s="16">
        <f t="shared" si="71"/>
        <v>0</v>
      </c>
      <c r="J272" s="13">
        <v>550023.58650000009</v>
      </c>
      <c r="K272" s="13">
        <v>0</v>
      </c>
      <c r="L272" s="14">
        <f t="shared" si="72"/>
        <v>0</v>
      </c>
      <c r="M272" s="15">
        <v>551934.51699999999</v>
      </c>
      <c r="N272" s="15">
        <v>0</v>
      </c>
      <c r="O272" s="16">
        <f t="shared" si="73"/>
        <v>0</v>
      </c>
      <c r="P272" s="13">
        <v>657855.60250000004</v>
      </c>
      <c r="Q272" s="13">
        <v>0</v>
      </c>
      <c r="R272" s="14">
        <f t="shared" si="74"/>
        <v>0</v>
      </c>
      <c r="S272" s="15">
        <v>664549.7919999999</v>
      </c>
      <c r="T272" s="15">
        <v>11</v>
      </c>
      <c r="U272" s="16">
        <f t="shared" si="75"/>
        <v>1.6552559540941067E-5</v>
      </c>
      <c r="V272" s="13">
        <v>476623.72499999998</v>
      </c>
      <c r="W272" s="13">
        <v>58</v>
      </c>
      <c r="X272" s="14">
        <f t="shared" si="76"/>
        <v>1.2168928435108849E-4</v>
      </c>
      <c r="Y272" s="15">
        <v>288670.36199999996</v>
      </c>
      <c r="Z272" s="15">
        <v>106</v>
      </c>
      <c r="AA272" s="16">
        <f t="shared" si="77"/>
        <v>3.6720084204557176E-4</v>
      </c>
      <c r="AB272" s="13">
        <v>201214.42550000001</v>
      </c>
      <c r="AC272" s="13">
        <v>363</v>
      </c>
      <c r="AD272" s="14">
        <f t="shared" si="78"/>
        <v>1.804045605070199E-3</v>
      </c>
      <c r="AE272" s="15">
        <v>161651.43399999998</v>
      </c>
      <c r="AF272">
        <v>605</v>
      </c>
      <c r="AG272" s="16">
        <f t="shared" si="79"/>
        <v>3.7426206809894435E-3</v>
      </c>
      <c r="AH272" s="17">
        <v>1074</v>
      </c>
      <c r="AI272" s="17">
        <v>8650548</v>
      </c>
      <c r="AJ272" s="18">
        <f t="shared" si="80"/>
        <v>1.6484118066795769E-3</v>
      </c>
      <c r="AK272" s="19" t="str">
        <f>IFERROR(VLOOKUP(A272,[1]CDC_Visits_Integrated!$A$2:$D$501,2,FALSE),"NULL")</f>
        <v>NULL</v>
      </c>
      <c r="AL272" s="19" t="str">
        <f>IFERROR(VLOOKUP(A272,[1]CDC_Visits_Integrated!$A$2:$D$501,3,FALSE),"NULL")</f>
        <v>NULL</v>
      </c>
      <c r="AM272" s="19" t="str">
        <f>IFERROR(VLOOKUP(A272,[1]CDC_Visits_Integrated!$A$2:$D$501,4,FALSE),"NULL")</f>
        <v>NULL</v>
      </c>
      <c r="AN272" s="15" t="str">
        <f t="shared" si="81"/>
        <v>NULL</v>
      </c>
      <c r="AO272" s="16" t="str">
        <f t="shared" si="82"/>
        <v>NULL</v>
      </c>
      <c r="AP272" s="15">
        <f t="shared" si="83"/>
        <v>69</v>
      </c>
      <c r="AQ272" s="15">
        <f t="shared" si="84"/>
        <v>1143</v>
      </c>
    </row>
    <row r="273" spans="1:43" x14ac:dyDescent="0.25">
      <c r="A273" t="s">
        <v>310</v>
      </c>
      <c r="B273" t="str">
        <f t="shared" si="68"/>
        <v>New Jersey</v>
      </c>
      <c r="C273" t="str">
        <f t="shared" si="69"/>
        <v>2010</v>
      </c>
      <c r="D273" s="13">
        <v>547056.55200000003</v>
      </c>
      <c r="E273" s="13">
        <v>0</v>
      </c>
      <c r="F273" s="14">
        <f t="shared" si="70"/>
        <v>0</v>
      </c>
      <c r="G273" s="15">
        <v>578111.99049999996</v>
      </c>
      <c r="H273" s="15">
        <v>0</v>
      </c>
      <c r="I273" s="16">
        <f t="shared" si="71"/>
        <v>0</v>
      </c>
      <c r="J273" s="13">
        <v>563767.58649999998</v>
      </c>
      <c r="K273" s="13">
        <v>0</v>
      </c>
      <c r="L273" s="14">
        <f t="shared" si="72"/>
        <v>0</v>
      </c>
      <c r="M273" s="15">
        <v>548452.14650000003</v>
      </c>
      <c r="N273" s="15">
        <v>0</v>
      </c>
      <c r="O273" s="16">
        <f t="shared" si="73"/>
        <v>0</v>
      </c>
      <c r="P273" s="13">
        <v>647142.73099999991</v>
      </c>
      <c r="Q273" s="13">
        <v>0</v>
      </c>
      <c r="R273" s="14">
        <f t="shared" si="74"/>
        <v>0</v>
      </c>
      <c r="S273" s="15">
        <v>675280.11700000009</v>
      </c>
      <c r="T273" s="15">
        <v>0</v>
      </c>
      <c r="U273" s="16">
        <f t="shared" si="75"/>
        <v>0</v>
      </c>
      <c r="V273" s="13">
        <v>496573.94349999994</v>
      </c>
      <c r="W273" s="13">
        <v>31</v>
      </c>
      <c r="X273" s="14">
        <f t="shared" si="76"/>
        <v>6.242776208011004E-5</v>
      </c>
      <c r="Y273" s="15">
        <v>293115.49200000003</v>
      </c>
      <c r="Z273" s="15">
        <v>92</v>
      </c>
      <c r="AA273" s="16">
        <f t="shared" si="77"/>
        <v>3.1386945593445462E-4</v>
      </c>
      <c r="AB273" s="13">
        <v>201470.80150000003</v>
      </c>
      <c r="AC273" s="13">
        <v>286</v>
      </c>
      <c r="AD273" s="14">
        <f t="shared" si="78"/>
        <v>1.4195605411337978E-3</v>
      </c>
      <c r="AE273" s="15">
        <v>166413.69899999999</v>
      </c>
      <c r="AF273">
        <v>546</v>
      </c>
      <c r="AG273" s="16">
        <f t="shared" si="79"/>
        <v>3.280979890964385E-3</v>
      </c>
      <c r="AH273" s="17">
        <v>924</v>
      </c>
      <c r="AI273" s="17">
        <v>8721577</v>
      </c>
      <c r="AJ273" s="18">
        <f t="shared" si="80"/>
        <v>1.3978820128352724E-3</v>
      </c>
      <c r="AK273" s="19">
        <f>IFERROR(VLOOKUP(A273,[1]CDC_Visits_Integrated!$A$2:$D$501,2,FALSE),"NULL")</f>
        <v>2342</v>
      </c>
      <c r="AL273" s="19">
        <f>IFERROR(VLOOKUP(A273,[1]CDC_Visits_Integrated!$A$2:$D$501,3,FALSE),"NULL")</f>
        <v>317</v>
      </c>
      <c r="AM273" s="19">
        <f>IFERROR(VLOOKUP(A273,[1]CDC_Visits_Integrated!$A$2:$D$501,4,FALSE),"NULL")</f>
        <v>86782</v>
      </c>
      <c r="AN273" s="15">
        <f t="shared" si="81"/>
        <v>273.76025236593063</v>
      </c>
      <c r="AO273" s="16">
        <f t="shared" si="82"/>
        <v>2.6987163236615888E-2</v>
      </c>
      <c r="AP273" s="15">
        <f t="shared" si="83"/>
        <v>31</v>
      </c>
      <c r="AQ273" s="15">
        <f t="shared" si="84"/>
        <v>955</v>
      </c>
    </row>
    <row r="274" spans="1:43" x14ac:dyDescent="0.25">
      <c r="A274" t="s">
        <v>311</v>
      </c>
      <c r="B274" t="str">
        <f t="shared" si="68"/>
        <v>New Jersey</v>
      </c>
      <c r="C274" t="str">
        <f t="shared" si="69"/>
        <v>2011</v>
      </c>
      <c r="D274" s="13">
        <v>543388.18300000008</v>
      </c>
      <c r="E274" s="13">
        <v>0</v>
      </c>
      <c r="F274" s="14">
        <f t="shared" si="70"/>
        <v>0</v>
      </c>
      <c r="G274" s="15">
        <v>575192.04</v>
      </c>
      <c r="H274" s="15">
        <v>0</v>
      </c>
      <c r="I274" s="16">
        <f t="shared" si="71"/>
        <v>0</v>
      </c>
      <c r="J274" s="13">
        <v>565699.92299999995</v>
      </c>
      <c r="K274" s="13">
        <v>0</v>
      </c>
      <c r="L274" s="14">
        <f t="shared" si="72"/>
        <v>0</v>
      </c>
      <c r="M274" s="15">
        <v>551700.00099999993</v>
      </c>
      <c r="N274" s="15">
        <v>0</v>
      </c>
      <c r="O274" s="16">
        <f t="shared" si="73"/>
        <v>0</v>
      </c>
      <c r="P274" s="13">
        <v>632854.67200000002</v>
      </c>
      <c r="Q274" s="13">
        <v>0</v>
      </c>
      <c r="R274" s="14">
        <f t="shared" si="74"/>
        <v>0</v>
      </c>
      <c r="S274" s="15">
        <v>680702.37349999999</v>
      </c>
      <c r="T274" s="15">
        <v>12</v>
      </c>
      <c r="U274" s="16">
        <f t="shared" si="75"/>
        <v>1.7628849945533501E-5</v>
      </c>
      <c r="V274" s="13">
        <v>510552.978</v>
      </c>
      <c r="W274" s="13">
        <v>46</v>
      </c>
      <c r="X274" s="14">
        <f t="shared" si="76"/>
        <v>9.0098387399867438E-5</v>
      </c>
      <c r="Y274" s="15">
        <v>300076.57800000004</v>
      </c>
      <c r="Z274" s="15">
        <v>94</v>
      </c>
      <c r="AA274" s="16">
        <f t="shared" si="77"/>
        <v>3.1325337227752575E-4</v>
      </c>
      <c r="AB274" s="13">
        <v>200367.15549999999</v>
      </c>
      <c r="AC274" s="13">
        <v>292</v>
      </c>
      <c r="AD274" s="14">
        <f t="shared" si="78"/>
        <v>1.4573246761493304E-3</v>
      </c>
      <c r="AE274" s="15">
        <v>172153.21099999998</v>
      </c>
      <c r="AF274">
        <v>603</v>
      </c>
      <c r="AG274" s="16">
        <f t="shared" si="79"/>
        <v>3.502693888178479E-3</v>
      </c>
      <c r="AH274" s="17">
        <v>989</v>
      </c>
      <c r="AI274" s="17">
        <v>8753064</v>
      </c>
      <c r="AJ274" s="18">
        <f t="shared" si="80"/>
        <v>1.4704200012909813E-3</v>
      </c>
      <c r="AK274" s="19">
        <f>IFERROR(VLOOKUP(A274,[1]CDC_Visits_Integrated!$A$2:$D$501,2,FALSE),"NULL")</f>
        <v>6525</v>
      </c>
      <c r="AL274" s="19">
        <f>IFERROR(VLOOKUP(A274,[1]CDC_Visits_Integrated!$A$2:$D$501,3,FALSE),"NULL")</f>
        <v>1023</v>
      </c>
      <c r="AM274" s="19">
        <f>IFERROR(VLOOKUP(A274,[1]CDC_Visits_Integrated!$A$2:$D$501,4,FALSE),"NULL")</f>
        <v>257094</v>
      </c>
      <c r="AN274" s="15">
        <f t="shared" si="81"/>
        <v>251.31378299120234</v>
      </c>
      <c r="AO274" s="16">
        <f t="shared" si="82"/>
        <v>2.5379822166211579E-2</v>
      </c>
      <c r="AP274" s="15">
        <f t="shared" si="83"/>
        <v>58</v>
      </c>
      <c r="AQ274" s="15">
        <f t="shared" si="84"/>
        <v>1047</v>
      </c>
    </row>
    <row r="275" spans="1:43" x14ac:dyDescent="0.25">
      <c r="A275" t="s">
        <v>312</v>
      </c>
      <c r="B275" t="str">
        <f t="shared" si="68"/>
        <v>New Jersey</v>
      </c>
      <c r="C275" t="str">
        <f t="shared" si="69"/>
        <v>2012</v>
      </c>
      <c r="D275" s="13">
        <v>538329.97499999998</v>
      </c>
      <c r="E275" s="13">
        <v>0</v>
      </c>
      <c r="F275" s="14">
        <f t="shared" si="70"/>
        <v>0</v>
      </c>
      <c r="G275" s="15">
        <v>574521.30150000006</v>
      </c>
      <c r="H275" s="15">
        <v>0</v>
      </c>
      <c r="I275" s="16">
        <f t="shared" si="71"/>
        <v>0</v>
      </c>
      <c r="J275" s="13">
        <v>568800.30900000012</v>
      </c>
      <c r="K275" s="13">
        <v>0</v>
      </c>
      <c r="L275" s="14">
        <f t="shared" si="72"/>
        <v>0</v>
      </c>
      <c r="M275" s="15">
        <v>556606.80199999991</v>
      </c>
      <c r="N275" s="15">
        <v>0</v>
      </c>
      <c r="O275" s="16">
        <f t="shared" si="73"/>
        <v>0</v>
      </c>
      <c r="P275" s="13">
        <v>621178.94750000001</v>
      </c>
      <c r="Q275" s="13">
        <v>0</v>
      </c>
      <c r="R275" s="14">
        <f t="shared" si="74"/>
        <v>0</v>
      </c>
      <c r="S275" s="15">
        <v>683285.01699999999</v>
      </c>
      <c r="T275" s="15">
        <v>0</v>
      </c>
      <c r="U275" s="16">
        <f t="shared" si="75"/>
        <v>0</v>
      </c>
      <c r="V275" s="13">
        <v>525231.31299999997</v>
      </c>
      <c r="W275" s="13">
        <v>23</v>
      </c>
      <c r="X275" s="14">
        <f t="shared" si="76"/>
        <v>4.3790230001005294E-5</v>
      </c>
      <c r="Y275" s="15">
        <v>311323.30550000002</v>
      </c>
      <c r="Z275" s="15">
        <v>98</v>
      </c>
      <c r="AA275" s="16">
        <f t="shared" si="77"/>
        <v>3.1478529961837372E-4</v>
      </c>
      <c r="AB275" s="13">
        <v>198934.609</v>
      </c>
      <c r="AC275" s="13">
        <v>283</v>
      </c>
      <c r="AD275" s="14">
        <f t="shared" si="78"/>
        <v>1.4225780090381358E-3</v>
      </c>
      <c r="AE275" s="15">
        <v>177893.38400000002</v>
      </c>
      <c r="AF275">
        <v>571</v>
      </c>
      <c r="AG275" s="16">
        <f t="shared" si="79"/>
        <v>3.2097877231904246E-3</v>
      </c>
      <c r="AH275" s="17">
        <v>952</v>
      </c>
      <c r="AI275" s="17">
        <v>8793888</v>
      </c>
      <c r="AJ275" s="18">
        <f t="shared" si="80"/>
        <v>1.3834167022210449E-3</v>
      </c>
      <c r="AK275" s="19">
        <f>IFERROR(VLOOKUP(A275,[1]CDC_Visits_Integrated!$A$2:$D$501,2,FALSE),"NULL")</f>
        <v>2474</v>
      </c>
      <c r="AL275" s="19">
        <f>IFERROR(VLOOKUP(A275,[1]CDC_Visits_Integrated!$A$2:$D$501,3,FALSE),"NULL")</f>
        <v>868</v>
      </c>
      <c r="AM275" s="19">
        <f>IFERROR(VLOOKUP(A275,[1]CDC_Visits_Integrated!$A$2:$D$501,4,FALSE),"NULL")</f>
        <v>219330</v>
      </c>
      <c r="AN275" s="15">
        <f t="shared" si="81"/>
        <v>252.68433179723502</v>
      </c>
      <c r="AO275" s="16">
        <f t="shared" si="82"/>
        <v>1.1279806683992158E-2</v>
      </c>
      <c r="AP275" s="15">
        <f t="shared" si="83"/>
        <v>23</v>
      </c>
      <c r="AQ275" s="15">
        <f t="shared" si="84"/>
        <v>975</v>
      </c>
    </row>
    <row r="276" spans="1:43" x14ac:dyDescent="0.25">
      <c r="A276" t="s">
        <v>313</v>
      </c>
      <c r="B276" t="str">
        <f t="shared" si="68"/>
        <v>New Jersey</v>
      </c>
      <c r="C276" t="str">
        <f t="shared" si="69"/>
        <v>2013</v>
      </c>
      <c r="D276" s="13">
        <v>538319.11199999996</v>
      </c>
      <c r="E276" s="13">
        <v>0</v>
      </c>
      <c r="F276" s="14">
        <f t="shared" si="70"/>
        <v>0</v>
      </c>
      <c r="G276" s="15">
        <v>571194.49050000007</v>
      </c>
      <c r="H276" s="15">
        <v>0</v>
      </c>
      <c r="I276" s="16">
        <f t="shared" si="71"/>
        <v>0</v>
      </c>
      <c r="J276" s="13">
        <v>571660.94250000012</v>
      </c>
      <c r="K276" s="13">
        <v>0</v>
      </c>
      <c r="L276" s="14">
        <f t="shared" si="72"/>
        <v>0</v>
      </c>
      <c r="M276" s="15">
        <v>561035.70500000007</v>
      </c>
      <c r="N276" s="15">
        <v>0</v>
      </c>
      <c r="O276" s="16">
        <f t="shared" si="73"/>
        <v>0</v>
      </c>
      <c r="P276" s="13">
        <v>608306.33400000003</v>
      </c>
      <c r="Q276" s="13">
        <v>11</v>
      </c>
      <c r="R276" s="14">
        <f t="shared" si="74"/>
        <v>1.8082994348699317E-5</v>
      </c>
      <c r="S276" s="15">
        <v>684518.20699999994</v>
      </c>
      <c r="T276" s="15">
        <v>0</v>
      </c>
      <c r="U276" s="16">
        <f t="shared" si="75"/>
        <v>0</v>
      </c>
      <c r="V276" s="13">
        <v>539358.9169999999</v>
      </c>
      <c r="W276" s="13">
        <v>52</v>
      </c>
      <c r="X276" s="14">
        <f t="shared" si="76"/>
        <v>9.6410754251050987E-5</v>
      </c>
      <c r="Y276" s="15">
        <v>321825.56900000002</v>
      </c>
      <c r="Z276" s="15">
        <v>122</v>
      </c>
      <c r="AA276" s="16">
        <f t="shared" si="77"/>
        <v>3.7908734342981926E-4</v>
      </c>
      <c r="AB276" s="13">
        <v>196867.13649999999</v>
      </c>
      <c r="AC276" s="13">
        <v>334</v>
      </c>
      <c r="AD276" s="14">
        <f t="shared" si="78"/>
        <v>1.6965757004343892E-3</v>
      </c>
      <c r="AE276" s="15">
        <v>184432.49400000004</v>
      </c>
      <c r="AF276">
        <v>690</v>
      </c>
      <c r="AG276" s="16">
        <f t="shared" si="79"/>
        <v>3.7412062540346054E-3</v>
      </c>
      <c r="AH276" s="17">
        <v>1146</v>
      </c>
      <c r="AI276" s="17">
        <v>8832406</v>
      </c>
      <c r="AJ276" s="18">
        <f t="shared" si="80"/>
        <v>1.6298662042192953E-3</v>
      </c>
      <c r="AK276" s="19">
        <f>IFERROR(VLOOKUP(A276,[1]CDC_Visits_Integrated!$A$2:$D$501,2,FALSE),"NULL")</f>
        <v>6805</v>
      </c>
      <c r="AL276" s="19">
        <f>IFERROR(VLOOKUP(A276,[1]CDC_Visits_Integrated!$A$2:$D$501,3,FALSE),"NULL")</f>
        <v>928</v>
      </c>
      <c r="AM276" s="19">
        <f>IFERROR(VLOOKUP(A276,[1]CDC_Visits_Integrated!$A$2:$D$501,4,FALSE),"NULL")</f>
        <v>306598</v>
      </c>
      <c r="AN276" s="15">
        <f t="shared" si="81"/>
        <v>330.38577586206895</v>
      </c>
      <c r="AO276" s="16">
        <f t="shared" si="82"/>
        <v>2.2195187183217113E-2</v>
      </c>
      <c r="AP276" s="15">
        <f t="shared" si="83"/>
        <v>63</v>
      </c>
      <c r="AQ276" s="15">
        <f t="shared" si="84"/>
        <v>1209</v>
      </c>
    </row>
    <row r="277" spans="1:43" x14ac:dyDescent="0.25">
      <c r="A277" t="s">
        <v>314</v>
      </c>
      <c r="B277" t="str">
        <f t="shared" si="68"/>
        <v>New Jersey</v>
      </c>
      <c r="C277" t="str">
        <f t="shared" si="69"/>
        <v>2014</v>
      </c>
      <c r="D277" s="13">
        <v>536678.34100000001</v>
      </c>
      <c r="E277" s="13">
        <v>0</v>
      </c>
      <c r="F277" s="14">
        <f t="shared" si="70"/>
        <v>0</v>
      </c>
      <c r="G277" s="15">
        <v>569680.20700000005</v>
      </c>
      <c r="H277" s="15">
        <v>0</v>
      </c>
      <c r="I277" s="16">
        <f t="shared" si="71"/>
        <v>0</v>
      </c>
      <c r="J277" s="13">
        <v>574330.49699999997</v>
      </c>
      <c r="K277" s="13">
        <v>0</v>
      </c>
      <c r="L277" s="14">
        <f t="shared" si="72"/>
        <v>0</v>
      </c>
      <c r="M277" s="15">
        <v>566349.46500000008</v>
      </c>
      <c r="N277" s="15">
        <v>0</v>
      </c>
      <c r="O277" s="16">
        <f t="shared" si="73"/>
        <v>0</v>
      </c>
      <c r="P277" s="13">
        <v>600648.09699999995</v>
      </c>
      <c r="Q277" s="13">
        <v>0</v>
      </c>
      <c r="R277" s="14">
        <f t="shared" si="74"/>
        <v>0</v>
      </c>
      <c r="S277" s="15">
        <v>682205.27150000003</v>
      </c>
      <c r="T277" s="15">
        <v>0</v>
      </c>
      <c r="U277" s="16">
        <f t="shared" si="75"/>
        <v>0</v>
      </c>
      <c r="V277" s="13">
        <v>553543.09900000005</v>
      </c>
      <c r="W277" s="13">
        <v>43</v>
      </c>
      <c r="X277" s="14">
        <f t="shared" si="76"/>
        <v>7.7681394777897862E-5</v>
      </c>
      <c r="Y277" s="15">
        <v>334796.81200000003</v>
      </c>
      <c r="Z277" s="15">
        <v>119</v>
      </c>
      <c r="AA277" s="16">
        <f t="shared" si="77"/>
        <v>3.5543946577364658E-4</v>
      </c>
      <c r="AB277" s="13">
        <v>194832.2935</v>
      </c>
      <c r="AC277" s="13">
        <v>274</v>
      </c>
      <c r="AD277" s="14">
        <f t="shared" si="78"/>
        <v>1.4063377024302185E-3</v>
      </c>
      <c r="AE277" s="15">
        <v>188698.62600000005</v>
      </c>
      <c r="AF277">
        <v>633</v>
      </c>
      <c r="AG277" s="16">
        <f t="shared" si="79"/>
        <v>3.3545554274465139E-3</v>
      </c>
      <c r="AH277" s="17">
        <v>1026</v>
      </c>
      <c r="AI277" s="17">
        <v>8874374</v>
      </c>
      <c r="AJ277" s="18">
        <f t="shared" si="80"/>
        <v>1.4283174030571308E-3</v>
      </c>
      <c r="AK277" s="19">
        <f>IFERROR(VLOOKUP(A277,[1]CDC_Visits_Integrated!$A$2:$D$501,2,FALSE),"NULL")</f>
        <v>10397</v>
      </c>
      <c r="AL277" s="19">
        <f>IFERROR(VLOOKUP(A277,[1]CDC_Visits_Integrated!$A$2:$D$501,3,FALSE),"NULL")</f>
        <v>1269</v>
      </c>
      <c r="AM277" s="19">
        <f>IFERROR(VLOOKUP(A277,[1]CDC_Visits_Integrated!$A$2:$D$501,4,FALSE),"NULL")</f>
        <v>452989</v>
      </c>
      <c r="AN277" s="15">
        <f t="shared" si="81"/>
        <v>356.96532702915681</v>
      </c>
      <c r="AO277" s="16">
        <f t="shared" si="82"/>
        <v>2.2951992211731411E-2</v>
      </c>
      <c r="AP277" s="15">
        <f t="shared" si="83"/>
        <v>43</v>
      </c>
      <c r="AQ277" s="15">
        <f t="shared" si="84"/>
        <v>1069</v>
      </c>
    </row>
    <row r="278" spans="1:43" x14ac:dyDescent="0.25">
      <c r="A278" t="s">
        <v>315</v>
      </c>
      <c r="B278" t="str">
        <f t="shared" si="68"/>
        <v>New Jersey</v>
      </c>
      <c r="C278" t="str">
        <f t="shared" si="69"/>
        <v>2015</v>
      </c>
      <c r="D278" s="13">
        <v>532953.62</v>
      </c>
      <c r="E278" s="13">
        <v>0</v>
      </c>
      <c r="F278" s="14">
        <f t="shared" si="70"/>
        <v>0</v>
      </c>
      <c r="G278" s="15">
        <v>565215.96950000001</v>
      </c>
      <c r="H278" s="15">
        <v>0</v>
      </c>
      <c r="I278" s="16">
        <f t="shared" si="71"/>
        <v>0</v>
      </c>
      <c r="J278" s="13">
        <v>573751.28900000011</v>
      </c>
      <c r="K278" s="13">
        <v>0</v>
      </c>
      <c r="L278" s="14">
        <f t="shared" si="72"/>
        <v>0</v>
      </c>
      <c r="M278" s="15">
        <v>570369.34749999992</v>
      </c>
      <c r="N278" s="15">
        <v>0</v>
      </c>
      <c r="O278" s="16">
        <f t="shared" si="73"/>
        <v>0</v>
      </c>
      <c r="P278" s="13">
        <v>594365.82650000008</v>
      </c>
      <c r="Q278" s="13">
        <v>0</v>
      </c>
      <c r="R278" s="14">
        <f t="shared" si="74"/>
        <v>0</v>
      </c>
      <c r="S278" s="15">
        <v>676386.93350000004</v>
      </c>
      <c r="T278" s="15">
        <v>10</v>
      </c>
      <c r="U278" s="16">
        <f t="shared" si="75"/>
        <v>1.4784436991197435E-5</v>
      </c>
      <c r="V278" s="13">
        <v>565520.11</v>
      </c>
      <c r="W278" s="13">
        <v>43</v>
      </c>
      <c r="X278" s="14">
        <f t="shared" si="76"/>
        <v>7.6036199667594499E-5</v>
      </c>
      <c r="Y278" s="15">
        <v>349667.69799999997</v>
      </c>
      <c r="Z278" s="15">
        <v>140</v>
      </c>
      <c r="AA278" s="16">
        <f t="shared" si="77"/>
        <v>4.0038013462713392E-4</v>
      </c>
      <c r="AB278" s="13">
        <v>194407.57799999998</v>
      </c>
      <c r="AC278" s="13">
        <v>331</v>
      </c>
      <c r="AD278" s="14">
        <f t="shared" si="78"/>
        <v>1.7026085269165796E-3</v>
      </c>
      <c r="AE278" s="15">
        <v>191618.64100000003</v>
      </c>
      <c r="AF278">
        <v>754</v>
      </c>
      <c r="AG278" s="16">
        <f t="shared" si="79"/>
        <v>3.9348990059897143E-3</v>
      </c>
      <c r="AH278" s="17">
        <v>1225</v>
      </c>
      <c r="AI278" s="17">
        <v>8904413</v>
      </c>
      <c r="AJ278" s="18">
        <f t="shared" si="80"/>
        <v>1.6650946428852964E-3</v>
      </c>
      <c r="AK278" s="19">
        <f>IFERROR(VLOOKUP(A278,[1]CDC_Visits_Integrated!$A$2:$D$501,2,FALSE),"NULL")</f>
        <v>6241</v>
      </c>
      <c r="AL278" s="19">
        <f>IFERROR(VLOOKUP(A278,[1]CDC_Visits_Integrated!$A$2:$D$501,3,FALSE),"NULL")</f>
        <v>1007</v>
      </c>
      <c r="AM278" s="19">
        <f>IFERROR(VLOOKUP(A278,[1]CDC_Visits_Integrated!$A$2:$D$501,4,FALSE),"NULL")</f>
        <v>335471</v>
      </c>
      <c r="AN278" s="15">
        <f t="shared" si="81"/>
        <v>333.13902681231383</v>
      </c>
      <c r="AO278" s="16">
        <f t="shared" si="82"/>
        <v>1.8603694507125804E-2</v>
      </c>
      <c r="AP278" s="15">
        <f t="shared" si="83"/>
        <v>53</v>
      </c>
      <c r="AQ278" s="15">
        <f t="shared" si="84"/>
        <v>1278</v>
      </c>
    </row>
    <row r="279" spans="1:43" x14ac:dyDescent="0.25">
      <c r="A279" t="s">
        <v>316</v>
      </c>
      <c r="B279" t="str">
        <f t="shared" si="68"/>
        <v>New Jersey</v>
      </c>
      <c r="C279" t="str">
        <f t="shared" si="69"/>
        <v>2016</v>
      </c>
      <c r="D279" s="13">
        <v>524747.13300000003</v>
      </c>
      <c r="E279" s="13">
        <v>0</v>
      </c>
      <c r="F279" s="14">
        <f t="shared" si="70"/>
        <v>0</v>
      </c>
      <c r="G279" s="15">
        <v>558293.43249999988</v>
      </c>
      <c r="H279" s="15">
        <v>0</v>
      </c>
      <c r="I279" s="16">
        <f t="shared" si="71"/>
        <v>0</v>
      </c>
      <c r="J279" s="13">
        <v>571024.31499999994</v>
      </c>
      <c r="K279" s="13">
        <v>0</v>
      </c>
      <c r="L279" s="14">
        <f t="shared" si="72"/>
        <v>0</v>
      </c>
      <c r="M279" s="15">
        <v>570467.87199999997</v>
      </c>
      <c r="N279" s="15">
        <v>0</v>
      </c>
      <c r="O279" s="16">
        <f t="shared" si="73"/>
        <v>0</v>
      </c>
      <c r="P279" s="13">
        <v>580682.44849999994</v>
      </c>
      <c r="Q279" s="13">
        <v>0</v>
      </c>
      <c r="R279" s="14">
        <f t="shared" si="74"/>
        <v>0</v>
      </c>
      <c r="S279" s="15">
        <v>661127.21549999993</v>
      </c>
      <c r="T279" s="15">
        <v>0</v>
      </c>
      <c r="U279" s="16">
        <f t="shared" si="75"/>
        <v>0</v>
      </c>
      <c r="V279" s="13">
        <v>571186.97700000007</v>
      </c>
      <c r="W279" s="13">
        <v>63</v>
      </c>
      <c r="X279" s="14">
        <f t="shared" si="76"/>
        <v>1.1029663234076149E-4</v>
      </c>
      <c r="Y279" s="15">
        <v>360172.74350000004</v>
      </c>
      <c r="Z279" s="15">
        <v>159</v>
      </c>
      <c r="AA279" s="16">
        <f t="shared" si="77"/>
        <v>4.4145483762848917E-4</v>
      </c>
      <c r="AB279" s="13">
        <v>193981.60499999998</v>
      </c>
      <c r="AC279" s="13">
        <v>281</v>
      </c>
      <c r="AD279" s="14">
        <f t="shared" si="78"/>
        <v>1.4485909630451816E-3</v>
      </c>
      <c r="AE279" s="15">
        <v>193387.77899999995</v>
      </c>
      <c r="AF279">
        <v>581</v>
      </c>
      <c r="AG279" s="16">
        <f t="shared" si="79"/>
        <v>3.0043263488744041E-3</v>
      </c>
      <c r="AH279" s="17">
        <v>1021</v>
      </c>
      <c r="AI279" s="17">
        <v>8850952</v>
      </c>
      <c r="AJ279" s="18">
        <f t="shared" si="80"/>
        <v>1.3658093135359786E-3</v>
      </c>
      <c r="AK279" s="19">
        <f>IFERROR(VLOOKUP(A279,[1]CDC_Visits_Integrated!$A$2:$D$501,2,FALSE),"NULL")</f>
        <v>9055</v>
      </c>
      <c r="AL279" s="19">
        <f>IFERROR(VLOOKUP(A279,[1]CDC_Visits_Integrated!$A$2:$D$501,3,FALSE),"NULL")</f>
        <v>829</v>
      </c>
      <c r="AM279" s="19">
        <f>IFERROR(VLOOKUP(A279,[1]CDC_Visits_Integrated!$A$2:$D$501,4,FALSE),"NULL")</f>
        <v>355474</v>
      </c>
      <c r="AN279" s="15">
        <f t="shared" si="81"/>
        <v>428.79855247285889</v>
      </c>
      <c r="AO279" s="16">
        <f t="shared" si="82"/>
        <v>2.5473030376342572E-2</v>
      </c>
      <c r="AP279" s="15">
        <f t="shared" si="83"/>
        <v>63</v>
      </c>
      <c r="AQ279" s="15">
        <f t="shared" si="84"/>
        <v>1084</v>
      </c>
    </row>
    <row r="280" spans="1:43" x14ac:dyDescent="0.25">
      <c r="A280" t="s">
        <v>317</v>
      </c>
      <c r="B280" t="str">
        <f t="shared" si="68"/>
        <v>New Jersey</v>
      </c>
      <c r="C280" t="str">
        <f t="shared" si="69"/>
        <v>2017</v>
      </c>
      <c r="D280" s="13">
        <v>526716</v>
      </c>
      <c r="E280" s="13">
        <v>0</v>
      </c>
      <c r="F280" s="14">
        <f t="shared" si="70"/>
        <v>0</v>
      </c>
      <c r="G280" s="15">
        <v>559515</v>
      </c>
      <c r="H280" s="15">
        <v>0</v>
      </c>
      <c r="I280" s="16">
        <f t="shared" si="71"/>
        <v>0</v>
      </c>
      <c r="J280" s="13">
        <v>575358</v>
      </c>
      <c r="K280" s="13">
        <v>0</v>
      </c>
      <c r="L280" s="14">
        <f t="shared" si="72"/>
        <v>0</v>
      </c>
      <c r="M280" s="15">
        <v>575715.5</v>
      </c>
      <c r="N280" s="15">
        <v>0</v>
      </c>
      <c r="O280" s="16">
        <f t="shared" si="73"/>
        <v>0</v>
      </c>
      <c r="P280" s="13">
        <v>582578</v>
      </c>
      <c r="Q280" s="13">
        <v>0</v>
      </c>
      <c r="R280" s="14">
        <f t="shared" si="74"/>
        <v>0</v>
      </c>
      <c r="S280" s="15">
        <v>658826</v>
      </c>
      <c r="T280" s="15">
        <v>0</v>
      </c>
      <c r="U280" s="16">
        <f t="shared" si="75"/>
        <v>0</v>
      </c>
      <c r="V280" s="13">
        <v>587730.5</v>
      </c>
      <c r="W280" s="13">
        <v>69</v>
      </c>
      <c r="X280" s="14">
        <f t="shared" si="76"/>
        <v>1.1740074745142544E-4</v>
      </c>
      <c r="Y280" s="15">
        <v>377738</v>
      </c>
      <c r="Z280" s="15">
        <v>131</v>
      </c>
      <c r="AA280" s="16">
        <f t="shared" si="77"/>
        <v>3.4680122201102354E-4</v>
      </c>
      <c r="AB280" s="13">
        <v>199894</v>
      </c>
      <c r="AC280" s="13">
        <v>343</v>
      </c>
      <c r="AD280" s="14">
        <f t="shared" si="78"/>
        <v>1.7159094319989594E-3</v>
      </c>
      <c r="AE280" s="15">
        <v>198735</v>
      </c>
      <c r="AF280">
        <v>650</v>
      </c>
      <c r="AG280" s="16">
        <f t="shared" si="79"/>
        <v>3.2706870958814503E-3</v>
      </c>
      <c r="AH280" s="17">
        <v>1124</v>
      </c>
      <c r="AI280" s="17">
        <v>8960161</v>
      </c>
      <c r="AJ280" s="18">
        <f t="shared" si="80"/>
        <v>1.4477689031089677E-3</v>
      </c>
      <c r="AK280" s="19">
        <f>IFERROR(VLOOKUP(A280,[1]CDC_Visits_Integrated!$A$2:$D$501,2,FALSE),"NULL")</f>
        <v>27155</v>
      </c>
      <c r="AL280" s="19">
        <f>IFERROR(VLOOKUP(A280,[1]CDC_Visits_Integrated!$A$2:$D$501,3,FALSE),"NULL")</f>
        <v>1683</v>
      </c>
      <c r="AM280" s="19">
        <f>IFERROR(VLOOKUP(A280,[1]CDC_Visits_Integrated!$A$2:$D$501,4,FALSE),"NULL")</f>
        <v>959695</v>
      </c>
      <c r="AN280" s="15">
        <f t="shared" si="81"/>
        <v>570.22875816993462</v>
      </c>
      <c r="AO280" s="16">
        <f t="shared" si="82"/>
        <v>2.8295448032968809E-2</v>
      </c>
      <c r="AP280" s="15">
        <f t="shared" si="83"/>
        <v>69</v>
      </c>
      <c r="AQ280" s="15">
        <f t="shared" si="84"/>
        <v>1193</v>
      </c>
    </row>
    <row r="281" spans="1:43" x14ac:dyDescent="0.25">
      <c r="A281" t="s">
        <v>318</v>
      </c>
      <c r="B281" t="str">
        <f t="shared" si="68"/>
        <v>New Mexico</v>
      </c>
      <c r="C281" t="str">
        <f t="shared" si="69"/>
        <v>2009</v>
      </c>
      <c r="D281" s="13">
        <v>145687.71499999994</v>
      </c>
      <c r="E281" s="13">
        <v>0</v>
      </c>
      <c r="F281" s="14">
        <f t="shared" si="70"/>
        <v>0</v>
      </c>
      <c r="G281" s="15">
        <v>135799.14700000003</v>
      </c>
      <c r="H281" s="15">
        <v>0</v>
      </c>
      <c r="I281" s="16">
        <f t="shared" si="71"/>
        <v>0</v>
      </c>
      <c r="J281" s="13">
        <v>144506.13150000002</v>
      </c>
      <c r="K281" s="13">
        <v>0</v>
      </c>
      <c r="L281" s="14">
        <f t="shared" si="72"/>
        <v>0</v>
      </c>
      <c r="M281" s="15">
        <v>131509.07849999997</v>
      </c>
      <c r="N281" s="15">
        <v>0</v>
      </c>
      <c r="O281" s="16">
        <f t="shared" si="73"/>
        <v>0</v>
      </c>
      <c r="P281" s="13">
        <v>127152.664</v>
      </c>
      <c r="Q281" s="13">
        <v>0</v>
      </c>
      <c r="R281" s="14">
        <f t="shared" si="74"/>
        <v>0</v>
      </c>
      <c r="S281" s="15">
        <v>137814.43050000002</v>
      </c>
      <c r="T281" s="15">
        <v>0</v>
      </c>
      <c r="U281" s="16">
        <f t="shared" si="75"/>
        <v>0</v>
      </c>
      <c r="V281" s="13">
        <v>109001.04799999998</v>
      </c>
      <c r="W281" s="13">
        <v>0</v>
      </c>
      <c r="X281" s="14">
        <f t="shared" si="76"/>
        <v>0</v>
      </c>
      <c r="Y281" s="15">
        <v>66305.036500000002</v>
      </c>
      <c r="Z281" s="15">
        <v>0</v>
      </c>
      <c r="AA281" s="16">
        <f t="shared" si="77"/>
        <v>0</v>
      </c>
      <c r="AB281" s="13">
        <v>42491.243499999982</v>
      </c>
      <c r="AC281" s="13">
        <v>0</v>
      </c>
      <c r="AD281" s="14">
        <f t="shared" si="78"/>
        <v>0</v>
      </c>
      <c r="AE281" s="15">
        <v>31077.452000000001</v>
      </c>
      <c r="AF281">
        <v>112</v>
      </c>
      <c r="AG281" s="16">
        <f t="shared" si="79"/>
        <v>3.6038990583912734E-3</v>
      </c>
      <c r="AH281" s="17">
        <v>112</v>
      </c>
      <c r="AI281" s="17">
        <v>1964860</v>
      </c>
      <c r="AJ281" s="18">
        <f t="shared" si="80"/>
        <v>8.0072218277553366E-4</v>
      </c>
      <c r="AK281" s="19" t="str">
        <f>IFERROR(VLOOKUP(A281,[1]CDC_Visits_Integrated!$A$2:$D$501,2,FALSE),"NULL")</f>
        <v>NULL</v>
      </c>
      <c r="AL281" s="19" t="str">
        <f>IFERROR(VLOOKUP(A281,[1]CDC_Visits_Integrated!$A$2:$D$501,3,FALSE),"NULL")</f>
        <v>NULL</v>
      </c>
      <c r="AM281" s="19" t="str">
        <f>IFERROR(VLOOKUP(A281,[1]CDC_Visits_Integrated!$A$2:$D$501,4,FALSE),"NULL")</f>
        <v>NULL</v>
      </c>
      <c r="AN281" s="15" t="str">
        <f t="shared" si="81"/>
        <v>NULL</v>
      </c>
      <c r="AO281" s="16" t="str">
        <f t="shared" si="82"/>
        <v>NULL</v>
      </c>
      <c r="AP281" s="15">
        <f t="shared" si="83"/>
        <v>0</v>
      </c>
      <c r="AQ281" s="15">
        <f t="shared" si="84"/>
        <v>112</v>
      </c>
    </row>
    <row r="282" spans="1:43" x14ac:dyDescent="0.25">
      <c r="A282" t="s">
        <v>319</v>
      </c>
      <c r="B282" t="str">
        <f t="shared" si="68"/>
        <v>New Mexico</v>
      </c>
      <c r="C282" t="str">
        <f t="shared" si="69"/>
        <v>2010</v>
      </c>
      <c r="D282" s="13">
        <v>141911.87400000001</v>
      </c>
      <c r="E282" s="13">
        <v>0</v>
      </c>
      <c r="F282" s="14">
        <f t="shared" si="70"/>
        <v>0</v>
      </c>
      <c r="G282" s="15">
        <v>137785.58199999999</v>
      </c>
      <c r="H282" s="15">
        <v>0</v>
      </c>
      <c r="I282" s="16">
        <f t="shared" si="71"/>
        <v>0</v>
      </c>
      <c r="J282" s="13">
        <v>145569.07549999998</v>
      </c>
      <c r="K282" s="13">
        <v>0</v>
      </c>
      <c r="L282" s="14">
        <f t="shared" si="72"/>
        <v>0</v>
      </c>
      <c r="M282" s="15">
        <v>126900.44500000001</v>
      </c>
      <c r="N282" s="15">
        <v>0</v>
      </c>
      <c r="O282" s="16">
        <f t="shared" si="73"/>
        <v>0</v>
      </c>
      <c r="P282" s="13">
        <v>126057.47799999999</v>
      </c>
      <c r="Q282" s="13">
        <v>0</v>
      </c>
      <c r="R282" s="14">
        <f t="shared" si="74"/>
        <v>0</v>
      </c>
      <c r="S282" s="15">
        <v>141810.78050000005</v>
      </c>
      <c r="T282" s="15">
        <v>0</v>
      </c>
      <c r="U282" s="16">
        <f t="shared" si="75"/>
        <v>0</v>
      </c>
      <c r="V282" s="13">
        <v>117431.47849999998</v>
      </c>
      <c r="W282" s="13">
        <v>0</v>
      </c>
      <c r="X282" s="14">
        <f t="shared" si="76"/>
        <v>0</v>
      </c>
      <c r="Y282" s="15">
        <v>70493.193999999989</v>
      </c>
      <c r="Z282" s="15">
        <v>0</v>
      </c>
      <c r="AA282" s="16">
        <f t="shared" si="77"/>
        <v>0</v>
      </c>
      <c r="AB282" s="13">
        <v>40821.144999999997</v>
      </c>
      <c r="AC282" s="13">
        <v>23</v>
      </c>
      <c r="AD282" s="14">
        <f t="shared" si="78"/>
        <v>5.6343348526848036E-4</v>
      </c>
      <c r="AE282" s="15">
        <v>29812.348000000005</v>
      </c>
      <c r="AF282">
        <v>109</v>
      </c>
      <c r="AG282" s="16">
        <f t="shared" si="79"/>
        <v>3.6562031276436186E-3</v>
      </c>
      <c r="AH282" s="17">
        <v>132</v>
      </c>
      <c r="AI282" s="17">
        <v>1986370</v>
      </c>
      <c r="AJ282" s="18">
        <f t="shared" si="80"/>
        <v>9.3532982886503969E-4</v>
      </c>
      <c r="AK282" s="19">
        <f>IFERROR(VLOOKUP(A282,[1]CDC_Visits_Integrated!$A$2:$D$501,2,FALSE),"NULL")</f>
        <v>2523</v>
      </c>
      <c r="AL282" s="19">
        <f>IFERROR(VLOOKUP(A282,[1]CDC_Visits_Integrated!$A$2:$D$501,3,FALSE),"NULL")</f>
        <v>302</v>
      </c>
      <c r="AM282" s="19">
        <f>IFERROR(VLOOKUP(A282,[1]CDC_Visits_Integrated!$A$2:$D$501,4,FALSE),"NULL")</f>
        <v>97332</v>
      </c>
      <c r="AN282" s="15">
        <f t="shared" si="81"/>
        <v>322.29139072847681</v>
      </c>
      <c r="AO282" s="16">
        <f t="shared" si="82"/>
        <v>2.592158796695845E-2</v>
      </c>
      <c r="AP282" s="15">
        <f t="shared" si="83"/>
        <v>0</v>
      </c>
      <c r="AQ282" s="15">
        <f t="shared" si="84"/>
        <v>132</v>
      </c>
    </row>
    <row r="283" spans="1:43" x14ac:dyDescent="0.25">
      <c r="A283" t="s">
        <v>320</v>
      </c>
      <c r="B283" t="str">
        <f t="shared" si="68"/>
        <v>New Mexico</v>
      </c>
      <c r="C283" t="str">
        <f t="shared" si="69"/>
        <v>2011</v>
      </c>
      <c r="D283" s="13">
        <v>142660.66700000002</v>
      </c>
      <c r="E283" s="13">
        <v>0</v>
      </c>
      <c r="F283" s="14">
        <f t="shared" si="70"/>
        <v>0</v>
      </c>
      <c r="G283" s="15">
        <v>139163.25949999999</v>
      </c>
      <c r="H283" s="15">
        <v>0</v>
      </c>
      <c r="I283" s="16">
        <f t="shared" si="71"/>
        <v>0</v>
      </c>
      <c r="J283" s="13">
        <v>144497.60800000001</v>
      </c>
      <c r="K283" s="13">
        <v>0</v>
      </c>
      <c r="L283" s="14">
        <f t="shared" si="72"/>
        <v>0</v>
      </c>
      <c r="M283" s="15">
        <v>129083.8315</v>
      </c>
      <c r="N283" s="15">
        <v>0</v>
      </c>
      <c r="O283" s="16">
        <f t="shared" si="73"/>
        <v>0</v>
      </c>
      <c r="P283" s="13">
        <v>123695.25899999999</v>
      </c>
      <c r="Q283" s="13">
        <v>0</v>
      </c>
      <c r="R283" s="14">
        <f t="shared" si="74"/>
        <v>0</v>
      </c>
      <c r="S283" s="15">
        <v>142368.35249999998</v>
      </c>
      <c r="T283" s="15">
        <v>0</v>
      </c>
      <c r="U283" s="16">
        <f t="shared" si="75"/>
        <v>0</v>
      </c>
      <c r="V283" s="13">
        <v>122094.20800000001</v>
      </c>
      <c r="W283" s="13">
        <v>0</v>
      </c>
      <c r="X283" s="14">
        <f t="shared" si="76"/>
        <v>0</v>
      </c>
      <c r="Y283" s="15">
        <v>72902.550499999998</v>
      </c>
      <c r="Z283" s="15">
        <v>0</v>
      </c>
      <c r="AA283" s="16">
        <f t="shared" si="77"/>
        <v>0</v>
      </c>
      <c r="AB283" s="13">
        <v>41124.686999999998</v>
      </c>
      <c r="AC283" s="13">
        <v>24</v>
      </c>
      <c r="AD283" s="14">
        <f t="shared" si="78"/>
        <v>5.8359106781773196E-4</v>
      </c>
      <c r="AE283" s="15">
        <v>30365.834999999999</v>
      </c>
      <c r="AF283">
        <v>138</v>
      </c>
      <c r="AG283" s="16">
        <f t="shared" si="79"/>
        <v>4.5445811057064625E-3</v>
      </c>
      <c r="AH283" s="17">
        <v>162</v>
      </c>
      <c r="AI283" s="17">
        <v>2004554</v>
      </c>
      <c r="AJ283" s="18">
        <f t="shared" si="80"/>
        <v>1.1219374807610665E-3</v>
      </c>
      <c r="AK283" s="19">
        <f>IFERROR(VLOOKUP(A283,[1]CDC_Visits_Integrated!$A$2:$D$501,2,FALSE),"NULL")</f>
        <v>9331</v>
      </c>
      <c r="AL283" s="19">
        <f>IFERROR(VLOOKUP(A283,[1]CDC_Visits_Integrated!$A$2:$D$501,3,FALSE),"NULL")</f>
        <v>1046</v>
      </c>
      <c r="AM283" s="19">
        <f>IFERROR(VLOOKUP(A283,[1]CDC_Visits_Integrated!$A$2:$D$501,4,FALSE),"NULL")</f>
        <v>360759</v>
      </c>
      <c r="AN283" s="15">
        <f t="shared" si="81"/>
        <v>344.89388145315485</v>
      </c>
      <c r="AO283" s="16">
        <f t="shared" si="82"/>
        <v>2.5864912587073366E-2</v>
      </c>
      <c r="AP283" s="15">
        <f t="shared" si="83"/>
        <v>0</v>
      </c>
      <c r="AQ283" s="15">
        <f t="shared" si="84"/>
        <v>162</v>
      </c>
    </row>
    <row r="284" spans="1:43" x14ac:dyDescent="0.25">
      <c r="A284" t="s">
        <v>321</v>
      </c>
      <c r="B284" t="str">
        <f t="shared" si="68"/>
        <v>New Mexico</v>
      </c>
      <c r="C284" t="str">
        <f t="shared" si="69"/>
        <v>2012</v>
      </c>
      <c r="D284" s="13">
        <v>140717.658</v>
      </c>
      <c r="E284" s="13">
        <v>0</v>
      </c>
      <c r="F284" s="14">
        <f t="shared" si="70"/>
        <v>0</v>
      </c>
      <c r="G284" s="15">
        <v>138727.51049999997</v>
      </c>
      <c r="H284" s="15">
        <v>0</v>
      </c>
      <c r="I284" s="16">
        <f t="shared" si="71"/>
        <v>0</v>
      </c>
      <c r="J284" s="13">
        <v>143293.72199999998</v>
      </c>
      <c r="K284" s="13">
        <v>0</v>
      </c>
      <c r="L284" s="14">
        <f t="shared" si="72"/>
        <v>0</v>
      </c>
      <c r="M284" s="15">
        <v>131381.39449999999</v>
      </c>
      <c r="N284" s="15">
        <v>0</v>
      </c>
      <c r="O284" s="16">
        <f t="shared" si="73"/>
        <v>0</v>
      </c>
      <c r="P284" s="13">
        <v>122431.072</v>
      </c>
      <c r="Q284" s="13">
        <v>0</v>
      </c>
      <c r="R284" s="14">
        <f t="shared" si="74"/>
        <v>0</v>
      </c>
      <c r="S284" s="15">
        <v>139757.63099999999</v>
      </c>
      <c r="T284" s="15">
        <v>0</v>
      </c>
      <c r="U284" s="16">
        <f t="shared" si="75"/>
        <v>0</v>
      </c>
      <c r="V284" s="13">
        <v>123869.69749999999</v>
      </c>
      <c r="W284" s="13">
        <v>0</v>
      </c>
      <c r="X284" s="14">
        <f t="shared" si="76"/>
        <v>0</v>
      </c>
      <c r="Y284" s="15">
        <v>74151.116000000009</v>
      </c>
      <c r="Z284" s="15">
        <v>0</v>
      </c>
      <c r="AA284" s="16">
        <f t="shared" si="77"/>
        <v>0</v>
      </c>
      <c r="AB284" s="13">
        <v>41197.693500000008</v>
      </c>
      <c r="AC284" s="13">
        <v>10</v>
      </c>
      <c r="AD284" s="14">
        <f t="shared" si="78"/>
        <v>2.4273203547184015E-4</v>
      </c>
      <c r="AE284" s="15">
        <v>31407.492999999995</v>
      </c>
      <c r="AF284">
        <v>93</v>
      </c>
      <c r="AG284" s="16">
        <f t="shared" si="79"/>
        <v>2.9610768360276325E-3</v>
      </c>
      <c r="AH284" s="17">
        <v>103</v>
      </c>
      <c r="AI284" s="17">
        <v>2000640</v>
      </c>
      <c r="AJ284" s="18">
        <f t="shared" si="80"/>
        <v>7.0184379304595785E-4</v>
      </c>
      <c r="AK284" s="19">
        <f>IFERROR(VLOOKUP(A284,[1]CDC_Visits_Integrated!$A$2:$D$501,2,FALSE),"NULL")</f>
        <v>7710</v>
      </c>
      <c r="AL284" s="19">
        <f>IFERROR(VLOOKUP(A284,[1]CDC_Visits_Integrated!$A$2:$D$501,3,FALSE),"NULL")</f>
        <v>1016</v>
      </c>
      <c r="AM284" s="19">
        <f>IFERROR(VLOOKUP(A284,[1]CDC_Visits_Integrated!$A$2:$D$501,4,FALSE),"NULL")</f>
        <v>347837</v>
      </c>
      <c r="AN284" s="15">
        <f t="shared" si="81"/>
        <v>342.35925196850394</v>
      </c>
      <c r="AO284" s="16">
        <f t="shared" si="82"/>
        <v>2.2165554555725813E-2</v>
      </c>
      <c r="AP284" s="15">
        <f t="shared" si="83"/>
        <v>0</v>
      </c>
      <c r="AQ284" s="15">
        <f t="shared" si="84"/>
        <v>103</v>
      </c>
    </row>
    <row r="285" spans="1:43" x14ac:dyDescent="0.25">
      <c r="A285" t="s">
        <v>322</v>
      </c>
      <c r="B285" t="str">
        <f t="shared" si="68"/>
        <v>New Mexico</v>
      </c>
      <c r="C285" t="str">
        <f t="shared" si="69"/>
        <v>2013</v>
      </c>
      <c r="D285" s="13">
        <v>138758.95499999999</v>
      </c>
      <c r="E285" s="13">
        <v>0</v>
      </c>
      <c r="F285" s="14">
        <f t="shared" si="70"/>
        <v>0</v>
      </c>
      <c r="G285" s="15">
        <v>139084.2905</v>
      </c>
      <c r="H285" s="15">
        <v>0</v>
      </c>
      <c r="I285" s="16">
        <f t="shared" si="71"/>
        <v>0</v>
      </c>
      <c r="J285" s="13">
        <v>143111.8155</v>
      </c>
      <c r="K285" s="13">
        <v>0</v>
      </c>
      <c r="L285" s="14">
        <f t="shared" si="72"/>
        <v>0</v>
      </c>
      <c r="M285" s="15">
        <v>132661.4675</v>
      </c>
      <c r="N285" s="15">
        <v>0</v>
      </c>
      <c r="O285" s="16">
        <f t="shared" si="73"/>
        <v>0</v>
      </c>
      <c r="P285" s="13">
        <v>121605.833</v>
      </c>
      <c r="Q285" s="13">
        <v>0</v>
      </c>
      <c r="R285" s="14">
        <f t="shared" si="74"/>
        <v>0</v>
      </c>
      <c r="S285" s="15">
        <v>137528.70150000002</v>
      </c>
      <c r="T285" s="15">
        <v>0</v>
      </c>
      <c r="U285" s="16">
        <f t="shared" si="75"/>
        <v>0</v>
      </c>
      <c r="V285" s="13">
        <v>126045.35199999998</v>
      </c>
      <c r="W285" s="13">
        <v>0</v>
      </c>
      <c r="X285" s="14">
        <f t="shared" si="76"/>
        <v>0</v>
      </c>
      <c r="Y285" s="15">
        <v>77730.750499999995</v>
      </c>
      <c r="Z285" s="15">
        <v>0</v>
      </c>
      <c r="AA285" s="16">
        <f t="shared" si="77"/>
        <v>0</v>
      </c>
      <c r="AB285" s="13">
        <v>42322.593499999988</v>
      </c>
      <c r="AC285" s="13">
        <v>45</v>
      </c>
      <c r="AD285" s="14">
        <f t="shared" si="78"/>
        <v>1.063261872172366E-3</v>
      </c>
      <c r="AE285" s="15">
        <v>32424.165999999997</v>
      </c>
      <c r="AF285">
        <v>121</v>
      </c>
      <c r="AG285" s="16">
        <f t="shared" si="79"/>
        <v>3.7317844967855152E-3</v>
      </c>
      <c r="AH285" s="17">
        <v>166</v>
      </c>
      <c r="AI285" s="17">
        <v>2011476</v>
      </c>
      <c r="AJ285" s="18">
        <f t="shared" si="80"/>
        <v>1.088685144451795E-3</v>
      </c>
      <c r="AK285" s="19">
        <f>IFERROR(VLOOKUP(A285,[1]CDC_Visits_Integrated!$A$2:$D$501,2,FALSE),"NULL")</f>
        <v>9795</v>
      </c>
      <c r="AL285" s="19">
        <f>IFERROR(VLOOKUP(A285,[1]CDC_Visits_Integrated!$A$2:$D$501,3,FALSE),"NULL")</f>
        <v>1175</v>
      </c>
      <c r="AM285" s="19">
        <f>IFERROR(VLOOKUP(A285,[1]CDC_Visits_Integrated!$A$2:$D$501,4,FALSE),"NULL")</f>
        <v>428831</v>
      </c>
      <c r="AN285" s="15">
        <f t="shared" si="81"/>
        <v>364.96255319148935</v>
      </c>
      <c r="AO285" s="16">
        <f t="shared" si="82"/>
        <v>2.2841165867206428E-2</v>
      </c>
      <c r="AP285" s="15">
        <f t="shared" si="83"/>
        <v>0</v>
      </c>
      <c r="AQ285" s="15">
        <f t="shared" si="84"/>
        <v>166</v>
      </c>
    </row>
    <row r="286" spans="1:43" x14ac:dyDescent="0.25">
      <c r="A286" t="s">
        <v>323</v>
      </c>
      <c r="B286" t="str">
        <f t="shared" si="68"/>
        <v>New Mexico</v>
      </c>
      <c r="C286" t="str">
        <f t="shared" si="69"/>
        <v>2014</v>
      </c>
      <c r="D286" s="13">
        <v>133591.897</v>
      </c>
      <c r="E286" s="13">
        <v>0</v>
      </c>
      <c r="F286" s="14">
        <f t="shared" si="70"/>
        <v>0</v>
      </c>
      <c r="G286" s="15">
        <v>137006.58000000002</v>
      </c>
      <c r="H286" s="15">
        <v>0</v>
      </c>
      <c r="I286" s="16">
        <f t="shared" si="71"/>
        <v>0</v>
      </c>
      <c r="J286" s="13">
        <v>140988.76199999999</v>
      </c>
      <c r="K286" s="13">
        <v>0</v>
      </c>
      <c r="L286" s="14">
        <f t="shared" si="72"/>
        <v>0</v>
      </c>
      <c r="M286" s="15">
        <v>131185.93649999998</v>
      </c>
      <c r="N286" s="15">
        <v>0</v>
      </c>
      <c r="O286" s="16">
        <f t="shared" si="73"/>
        <v>0</v>
      </c>
      <c r="P286" s="13">
        <v>118202.82050000002</v>
      </c>
      <c r="Q286" s="13">
        <v>0</v>
      </c>
      <c r="R286" s="14">
        <f t="shared" si="74"/>
        <v>0</v>
      </c>
      <c r="S286" s="15">
        <v>132401.00750000001</v>
      </c>
      <c r="T286" s="15">
        <v>0</v>
      </c>
      <c r="U286" s="16">
        <f t="shared" si="75"/>
        <v>0</v>
      </c>
      <c r="V286" s="13">
        <v>126503.69649999999</v>
      </c>
      <c r="W286" s="13">
        <v>0</v>
      </c>
      <c r="X286" s="14">
        <f t="shared" si="76"/>
        <v>0</v>
      </c>
      <c r="Y286" s="15">
        <v>80397.224999999977</v>
      </c>
      <c r="Z286" s="15">
        <v>10</v>
      </c>
      <c r="AA286" s="16">
        <f t="shared" si="77"/>
        <v>1.2438240250207646E-4</v>
      </c>
      <c r="AB286" s="13">
        <v>43184.784499999994</v>
      </c>
      <c r="AC286" s="13">
        <v>22</v>
      </c>
      <c r="AD286" s="14">
        <f t="shared" si="78"/>
        <v>5.0943868899010029E-4</v>
      </c>
      <c r="AE286" s="15">
        <v>31741.363999999998</v>
      </c>
      <c r="AF286">
        <v>97</v>
      </c>
      <c r="AG286" s="16">
        <f t="shared" si="79"/>
        <v>3.05594932845356E-3</v>
      </c>
      <c r="AH286" s="17">
        <v>129</v>
      </c>
      <c r="AI286" s="17">
        <v>1983368</v>
      </c>
      <c r="AJ286" s="18">
        <f t="shared" si="80"/>
        <v>8.3052535554154719E-4</v>
      </c>
      <c r="AK286" s="19">
        <f>IFERROR(VLOOKUP(A286,[1]CDC_Visits_Integrated!$A$2:$D$501,2,FALSE),"NULL")</f>
        <v>12351</v>
      </c>
      <c r="AL286" s="19">
        <f>IFERROR(VLOOKUP(A286,[1]CDC_Visits_Integrated!$A$2:$D$501,3,FALSE),"NULL")</f>
        <v>1210</v>
      </c>
      <c r="AM286" s="19">
        <f>IFERROR(VLOOKUP(A286,[1]CDC_Visits_Integrated!$A$2:$D$501,4,FALSE),"NULL")</f>
        <v>502519</v>
      </c>
      <c r="AN286" s="15">
        <f t="shared" si="81"/>
        <v>415.30495867768593</v>
      </c>
      <c r="AO286" s="16">
        <f t="shared" si="82"/>
        <v>2.4578175153576284E-2</v>
      </c>
      <c r="AP286" s="15">
        <f t="shared" si="83"/>
        <v>0</v>
      </c>
      <c r="AQ286" s="15">
        <f t="shared" si="84"/>
        <v>129</v>
      </c>
    </row>
    <row r="287" spans="1:43" x14ac:dyDescent="0.25">
      <c r="A287" t="s">
        <v>324</v>
      </c>
      <c r="B287" t="str">
        <f t="shared" si="68"/>
        <v>New Mexico</v>
      </c>
      <c r="C287" t="str">
        <f t="shared" si="69"/>
        <v>2015</v>
      </c>
      <c r="D287" s="13">
        <v>128774.43699999998</v>
      </c>
      <c r="E287" s="13">
        <v>0</v>
      </c>
      <c r="F287" s="14">
        <f t="shared" si="70"/>
        <v>0</v>
      </c>
      <c r="G287" s="15">
        <v>133140.53700000001</v>
      </c>
      <c r="H287" s="15">
        <v>0</v>
      </c>
      <c r="I287" s="16">
        <f t="shared" si="71"/>
        <v>0</v>
      </c>
      <c r="J287" s="13">
        <v>136287.908</v>
      </c>
      <c r="K287" s="13">
        <v>0</v>
      </c>
      <c r="L287" s="14">
        <f t="shared" si="72"/>
        <v>0</v>
      </c>
      <c r="M287" s="15">
        <v>130341.61049999998</v>
      </c>
      <c r="N287" s="15">
        <v>0</v>
      </c>
      <c r="O287" s="16">
        <f t="shared" si="73"/>
        <v>0</v>
      </c>
      <c r="P287" s="13">
        <v>114574.239</v>
      </c>
      <c r="Q287" s="13">
        <v>0</v>
      </c>
      <c r="R287" s="14">
        <f t="shared" si="74"/>
        <v>0</v>
      </c>
      <c r="S287" s="15">
        <v>126216.66500000001</v>
      </c>
      <c r="T287" s="15">
        <v>0</v>
      </c>
      <c r="U287" s="16">
        <f t="shared" si="75"/>
        <v>0</v>
      </c>
      <c r="V287" s="13">
        <v>124067.64449999999</v>
      </c>
      <c r="W287" s="13">
        <v>0</v>
      </c>
      <c r="X287" s="14">
        <f t="shared" si="76"/>
        <v>0</v>
      </c>
      <c r="Y287" s="15">
        <v>81812.506999999998</v>
      </c>
      <c r="Z287" s="15">
        <v>11</v>
      </c>
      <c r="AA287" s="16">
        <f t="shared" si="77"/>
        <v>1.3445377000853917E-4</v>
      </c>
      <c r="AB287" s="13">
        <v>42744.967499999999</v>
      </c>
      <c r="AC287" s="13">
        <v>30</v>
      </c>
      <c r="AD287" s="14">
        <f t="shared" si="78"/>
        <v>7.0183700572470898E-4</v>
      </c>
      <c r="AE287" s="15">
        <v>31939.522000000004</v>
      </c>
      <c r="AF287">
        <v>74</v>
      </c>
      <c r="AG287" s="16">
        <f t="shared" si="79"/>
        <v>2.3168787560440005E-3</v>
      </c>
      <c r="AH287" s="17">
        <v>115</v>
      </c>
      <c r="AI287" s="17">
        <v>1938740</v>
      </c>
      <c r="AJ287" s="18">
        <f t="shared" si="80"/>
        <v>7.3483838394304264E-4</v>
      </c>
      <c r="AK287" s="19">
        <f>IFERROR(VLOOKUP(A287,[1]CDC_Visits_Integrated!$A$2:$D$501,2,FALSE),"NULL")</f>
        <v>9658</v>
      </c>
      <c r="AL287" s="19">
        <f>IFERROR(VLOOKUP(A287,[1]CDC_Visits_Integrated!$A$2:$D$501,3,FALSE),"NULL")</f>
        <v>1162</v>
      </c>
      <c r="AM287" s="19">
        <f>IFERROR(VLOOKUP(A287,[1]CDC_Visits_Integrated!$A$2:$D$501,4,FALSE),"NULL")</f>
        <v>519623</v>
      </c>
      <c r="AN287" s="15">
        <f t="shared" si="81"/>
        <v>447.17986230636831</v>
      </c>
      <c r="AO287" s="16">
        <f t="shared" si="82"/>
        <v>1.8586552173402639E-2</v>
      </c>
      <c r="AP287" s="15">
        <f t="shared" si="83"/>
        <v>0</v>
      </c>
      <c r="AQ287" s="15">
        <f t="shared" si="84"/>
        <v>115</v>
      </c>
    </row>
    <row r="288" spans="1:43" x14ac:dyDescent="0.25">
      <c r="A288" t="s">
        <v>325</v>
      </c>
      <c r="B288" t="str">
        <f t="shared" si="68"/>
        <v>New Mexico</v>
      </c>
      <c r="C288" t="str">
        <f t="shared" si="69"/>
        <v>2016</v>
      </c>
      <c r="D288" s="13">
        <v>126153.17999999998</v>
      </c>
      <c r="E288" s="13">
        <v>0</v>
      </c>
      <c r="F288" s="14">
        <f t="shared" si="70"/>
        <v>0</v>
      </c>
      <c r="G288" s="15">
        <v>134768.59600000002</v>
      </c>
      <c r="H288" s="15">
        <v>0</v>
      </c>
      <c r="I288" s="16">
        <f t="shared" si="71"/>
        <v>0</v>
      </c>
      <c r="J288" s="13">
        <v>138368.10500000004</v>
      </c>
      <c r="K288" s="13">
        <v>0</v>
      </c>
      <c r="L288" s="14">
        <f t="shared" si="72"/>
        <v>0</v>
      </c>
      <c r="M288" s="15">
        <v>132326.02300000002</v>
      </c>
      <c r="N288" s="15">
        <v>0</v>
      </c>
      <c r="O288" s="16">
        <f t="shared" si="73"/>
        <v>0</v>
      </c>
      <c r="P288" s="13">
        <v>118195.94550000003</v>
      </c>
      <c r="Q288" s="13">
        <v>0</v>
      </c>
      <c r="R288" s="14">
        <f t="shared" si="74"/>
        <v>0</v>
      </c>
      <c r="S288" s="15">
        <v>126913.54800000001</v>
      </c>
      <c r="T288" s="15">
        <v>0</v>
      </c>
      <c r="U288" s="16">
        <f t="shared" si="75"/>
        <v>0</v>
      </c>
      <c r="V288" s="13">
        <v>128808.591</v>
      </c>
      <c r="W288" s="13">
        <v>0</v>
      </c>
      <c r="X288" s="14">
        <f t="shared" si="76"/>
        <v>0</v>
      </c>
      <c r="Y288" s="15">
        <v>88592.130999999994</v>
      </c>
      <c r="Z288" s="15">
        <v>0</v>
      </c>
      <c r="AA288" s="16">
        <f t="shared" si="77"/>
        <v>0</v>
      </c>
      <c r="AB288" s="13">
        <v>44326.19249999999</v>
      </c>
      <c r="AC288" s="13">
        <v>38</v>
      </c>
      <c r="AD288" s="14">
        <f t="shared" si="78"/>
        <v>8.5728094060864824E-4</v>
      </c>
      <c r="AE288" s="15">
        <v>33449.786999999997</v>
      </c>
      <c r="AF288">
        <v>81</v>
      </c>
      <c r="AG288" s="16">
        <f t="shared" si="79"/>
        <v>2.4215400833494101E-3</v>
      </c>
      <c r="AH288" s="17">
        <v>119</v>
      </c>
      <c r="AI288" s="17">
        <v>1984131</v>
      </c>
      <c r="AJ288" s="18">
        <f t="shared" si="80"/>
        <v>7.1528130987578889E-4</v>
      </c>
      <c r="AK288" s="19">
        <f>IFERROR(VLOOKUP(A288,[1]CDC_Visits_Integrated!$A$2:$D$501,2,FALSE),"NULL")</f>
        <v>10524</v>
      </c>
      <c r="AL288" s="19">
        <f>IFERROR(VLOOKUP(A288,[1]CDC_Visits_Integrated!$A$2:$D$501,3,FALSE),"NULL")</f>
        <v>1202</v>
      </c>
      <c r="AM288" s="19">
        <f>IFERROR(VLOOKUP(A288,[1]CDC_Visits_Integrated!$A$2:$D$501,4,FALSE),"NULL")</f>
        <v>509096</v>
      </c>
      <c r="AN288" s="15">
        <f t="shared" si="81"/>
        <v>423.54076539101499</v>
      </c>
      <c r="AO288" s="16">
        <f t="shared" si="82"/>
        <v>2.0671936137781479E-2</v>
      </c>
      <c r="AP288" s="15">
        <f t="shared" si="83"/>
        <v>0</v>
      </c>
      <c r="AQ288" s="15">
        <f t="shared" si="84"/>
        <v>119</v>
      </c>
    </row>
    <row r="289" spans="1:43" x14ac:dyDescent="0.25">
      <c r="A289" t="s">
        <v>326</v>
      </c>
      <c r="B289" t="str">
        <f t="shared" si="68"/>
        <v>New Mexico</v>
      </c>
      <c r="C289" t="str">
        <f t="shared" si="69"/>
        <v>2017</v>
      </c>
      <c r="D289" s="13">
        <v>129195</v>
      </c>
      <c r="E289" s="13">
        <v>0</v>
      </c>
      <c r="F289" s="14">
        <f t="shared" si="70"/>
        <v>0</v>
      </c>
      <c r="G289" s="15">
        <v>138102.5</v>
      </c>
      <c r="H289" s="15">
        <v>0</v>
      </c>
      <c r="I289" s="16">
        <f t="shared" si="71"/>
        <v>0</v>
      </c>
      <c r="J289" s="13">
        <v>140525.5</v>
      </c>
      <c r="K289" s="13">
        <v>0</v>
      </c>
      <c r="L289" s="14">
        <f t="shared" si="72"/>
        <v>0</v>
      </c>
      <c r="M289" s="15">
        <v>136809</v>
      </c>
      <c r="N289" s="15">
        <v>0</v>
      </c>
      <c r="O289" s="16">
        <f t="shared" si="73"/>
        <v>0</v>
      </c>
      <c r="P289" s="13">
        <v>119750.5</v>
      </c>
      <c r="Q289" s="13">
        <v>0</v>
      </c>
      <c r="R289" s="14">
        <f t="shared" si="74"/>
        <v>0</v>
      </c>
      <c r="S289" s="15">
        <v>125813.5</v>
      </c>
      <c r="T289" s="15">
        <v>0</v>
      </c>
      <c r="U289" s="16">
        <f t="shared" si="75"/>
        <v>0</v>
      </c>
      <c r="V289" s="13">
        <v>130713</v>
      </c>
      <c r="W289" s="13">
        <v>0</v>
      </c>
      <c r="X289" s="14">
        <f t="shared" si="76"/>
        <v>0</v>
      </c>
      <c r="Y289" s="15">
        <v>91740</v>
      </c>
      <c r="Z289" s="15">
        <v>11</v>
      </c>
      <c r="AA289" s="16">
        <f t="shared" si="77"/>
        <v>1.1990407673860912E-4</v>
      </c>
      <c r="AB289" s="13">
        <v>45839</v>
      </c>
      <c r="AC289" s="13">
        <v>55</v>
      </c>
      <c r="AD289" s="14">
        <f t="shared" si="78"/>
        <v>1.1998516547045092E-3</v>
      </c>
      <c r="AE289" s="15">
        <v>35086</v>
      </c>
      <c r="AF289">
        <v>54</v>
      </c>
      <c r="AG289" s="16">
        <f t="shared" si="79"/>
        <v>1.5390754146953202E-3</v>
      </c>
      <c r="AH289" s="17">
        <v>120</v>
      </c>
      <c r="AI289" s="17">
        <v>2022867</v>
      </c>
      <c r="AJ289" s="18">
        <f t="shared" si="80"/>
        <v>6.9498740335331417E-4</v>
      </c>
      <c r="AK289" s="19">
        <f>IFERROR(VLOOKUP(A289,[1]CDC_Visits_Integrated!$A$2:$D$501,2,FALSE),"NULL")</f>
        <v>11658</v>
      </c>
      <c r="AL289" s="19">
        <f>IFERROR(VLOOKUP(A289,[1]CDC_Visits_Integrated!$A$2:$D$501,3,FALSE),"NULL")</f>
        <v>1325</v>
      </c>
      <c r="AM289" s="19">
        <f>IFERROR(VLOOKUP(A289,[1]CDC_Visits_Integrated!$A$2:$D$501,4,FALSE),"NULL")</f>
        <v>576693</v>
      </c>
      <c r="AN289" s="15">
        <f t="shared" si="81"/>
        <v>435.24</v>
      </c>
      <c r="AO289" s="16">
        <f t="shared" si="82"/>
        <v>2.0215261846424352E-2</v>
      </c>
      <c r="AP289" s="15">
        <f t="shared" si="83"/>
        <v>0</v>
      </c>
      <c r="AQ289" s="15">
        <f t="shared" si="84"/>
        <v>120</v>
      </c>
    </row>
    <row r="290" spans="1:43" x14ac:dyDescent="0.25">
      <c r="A290" t="s">
        <v>327</v>
      </c>
      <c r="B290" t="str">
        <f t="shared" si="68"/>
        <v>New York</v>
      </c>
      <c r="C290" t="str">
        <f t="shared" si="69"/>
        <v>2009</v>
      </c>
      <c r="D290" s="13">
        <v>1218885.2499999998</v>
      </c>
      <c r="E290" s="13">
        <v>0</v>
      </c>
      <c r="F290" s="14">
        <f t="shared" si="70"/>
        <v>0</v>
      </c>
      <c r="G290" s="15">
        <v>1229441.5504999999</v>
      </c>
      <c r="H290" s="15">
        <v>0</v>
      </c>
      <c r="I290" s="16">
        <f t="shared" si="71"/>
        <v>0</v>
      </c>
      <c r="J290" s="13">
        <v>1348544.2439999997</v>
      </c>
      <c r="K290" s="13">
        <v>0</v>
      </c>
      <c r="L290" s="14">
        <f t="shared" si="72"/>
        <v>0</v>
      </c>
      <c r="M290" s="15">
        <v>1303566.1274999999</v>
      </c>
      <c r="N290" s="15">
        <v>10</v>
      </c>
      <c r="O290" s="16">
        <f t="shared" si="73"/>
        <v>7.6712640724856513E-6</v>
      </c>
      <c r="P290" s="13">
        <v>1417958.1184999999</v>
      </c>
      <c r="Q290" s="13">
        <v>25</v>
      </c>
      <c r="R290" s="14">
        <f t="shared" si="74"/>
        <v>1.763098618628206E-5</v>
      </c>
      <c r="S290" s="15">
        <v>1441106.9965000004</v>
      </c>
      <c r="T290" s="15">
        <v>190</v>
      </c>
      <c r="U290" s="16">
        <f t="shared" si="75"/>
        <v>1.318430903891597E-4</v>
      </c>
      <c r="V290" s="13">
        <v>1081467.3220000002</v>
      </c>
      <c r="W290" s="13">
        <v>286</v>
      </c>
      <c r="X290" s="14">
        <f t="shared" si="76"/>
        <v>2.6445551722366323E-4</v>
      </c>
      <c r="Y290" s="15">
        <v>652496.66200000001</v>
      </c>
      <c r="Z290" s="15">
        <v>534</v>
      </c>
      <c r="AA290" s="16">
        <f t="shared" si="77"/>
        <v>8.1839499126816983E-4</v>
      </c>
      <c r="AB290" s="13">
        <v>445743.77150000003</v>
      </c>
      <c r="AC290" s="13">
        <v>1254</v>
      </c>
      <c r="AD290" s="14">
        <f t="shared" si="78"/>
        <v>2.813275429020773E-3</v>
      </c>
      <c r="AE290" s="15">
        <v>365830.23300000001</v>
      </c>
      <c r="AF290">
        <v>2090</v>
      </c>
      <c r="AG290" s="16">
        <f t="shared" si="79"/>
        <v>5.7130324709931775E-3</v>
      </c>
      <c r="AH290" s="17">
        <v>3878</v>
      </c>
      <c r="AI290" s="17">
        <v>19423896</v>
      </c>
      <c r="AJ290" s="18">
        <f t="shared" si="80"/>
        <v>2.6487792486620384E-3</v>
      </c>
      <c r="AK290" s="19" t="str">
        <f>IFERROR(VLOOKUP(A290,[1]CDC_Visits_Integrated!$A$2:$D$501,2,FALSE),"NULL")</f>
        <v>NULL</v>
      </c>
      <c r="AL290" s="19" t="str">
        <f>IFERROR(VLOOKUP(A290,[1]CDC_Visits_Integrated!$A$2:$D$501,3,FALSE),"NULL")</f>
        <v>NULL</v>
      </c>
      <c r="AM290" s="19" t="str">
        <f>IFERROR(VLOOKUP(A290,[1]CDC_Visits_Integrated!$A$2:$D$501,4,FALSE),"NULL")</f>
        <v>NULL</v>
      </c>
      <c r="AN290" s="15" t="str">
        <f t="shared" si="81"/>
        <v>NULL</v>
      </c>
      <c r="AO290" s="16" t="str">
        <f t="shared" si="82"/>
        <v>NULL</v>
      </c>
      <c r="AP290" s="15">
        <f t="shared" si="83"/>
        <v>511</v>
      </c>
      <c r="AQ290" s="15">
        <f t="shared" si="84"/>
        <v>4389</v>
      </c>
    </row>
    <row r="291" spans="1:43" x14ac:dyDescent="0.25">
      <c r="A291" t="s">
        <v>328</v>
      </c>
      <c r="B291" t="str">
        <f t="shared" si="68"/>
        <v>New York</v>
      </c>
      <c r="C291" t="str">
        <f t="shared" si="69"/>
        <v>2010</v>
      </c>
      <c r="D291" s="13">
        <v>1160340.3079999997</v>
      </c>
      <c r="E291" s="13">
        <v>0</v>
      </c>
      <c r="F291" s="14">
        <f t="shared" si="70"/>
        <v>0</v>
      </c>
      <c r="G291" s="15">
        <v>1204200.9600000002</v>
      </c>
      <c r="H291" s="15">
        <v>0</v>
      </c>
      <c r="I291" s="16">
        <f t="shared" si="71"/>
        <v>0</v>
      </c>
      <c r="J291" s="13">
        <v>1376483.5005000001</v>
      </c>
      <c r="K291" s="13">
        <v>0</v>
      </c>
      <c r="L291" s="14">
        <f t="shared" si="72"/>
        <v>0</v>
      </c>
      <c r="M291" s="15">
        <v>1303275.8795000003</v>
      </c>
      <c r="N291" s="15">
        <v>0</v>
      </c>
      <c r="O291" s="16">
        <f t="shared" si="73"/>
        <v>0</v>
      </c>
      <c r="P291" s="13">
        <v>1363261.9065000003</v>
      </c>
      <c r="Q291" s="13">
        <v>0</v>
      </c>
      <c r="R291" s="14">
        <f t="shared" si="74"/>
        <v>0</v>
      </c>
      <c r="S291" s="15">
        <v>1418659.7779999999</v>
      </c>
      <c r="T291" s="15">
        <v>131</v>
      </c>
      <c r="U291" s="16">
        <f t="shared" si="75"/>
        <v>9.2340673945575142E-5</v>
      </c>
      <c r="V291" s="13">
        <v>1096105.53</v>
      </c>
      <c r="W291" s="13">
        <v>326</v>
      </c>
      <c r="X291" s="14">
        <f t="shared" si="76"/>
        <v>2.974166182703229E-4</v>
      </c>
      <c r="Y291" s="15">
        <v>653271.16399999999</v>
      </c>
      <c r="Z291" s="15">
        <v>523</v>
      </c>
      <c r="AA291" s="16">
        <f t="shared" si="77"/>
        <v>8.005863855946962E-4</v>
      </c>
      <c r="AB291" s="13">
        <v>441644.66100000002</v>
      </c>
      <c r="AC291" s="13">
        <v>1269</v>
      </c>
      <c r="AD291" s="14">
        <f t="shared" si="78"/>
        <v>2.8733507094292712E-3</v>
      </c>
      <c r="AE291" s="15">
        <v>366708.0610000001</v>
      </c>
      <c r="AF291">
        <v>2273</v>
      </c>
      <c r="AG291" s="16">
        <f t="shared" si="79"/>
        <v>6.1983911501743601E-3</v>
      </c>
      <c r="AH291" s="17">
        <v>4065</v>
      </c>
      <c r="AI291" s="17">
        <v>19229752</v>
      </c>
      <c r="AJ291" s="18">
        <f t="shared" si="80"/>
        <v>2.7811532357511024E-3</v>
      </c>
      <c r="AK291" s="19">
        <f>IFERROR(VLOOKUP(A291,[1]CDC_Visits_Integrated!$A$2:$D$501,2,FALSE),"NULL")</f>
        <v>28980</v>
      </c>
      <c r="AL291" s="19">
        <f>IFERROR(VLOOKUP(A291,[1]CDC_Visits_Integrated!$A$2:$D$501,3,FALSE),"NULL")</f>
        <v>1844</v>
      </c>
      <c r="AM291" s="19">
        <f>IFERROR(VLOOKUP(A291,[1]CDC_Visits_Integrated!$A$2:$D$501,4,FALSE),"NULL")</f>
        <v>1346467</v>
      </c>
      <c r="AN291" s="15">
        <f t="shared" si="81"/>
        <v>730.18817787418652</v>
      </c>
      <c r="AO291" s="16">
        <f t="shared" si="82"/>
        <v>2.1522993136853706E-2</v>
      </c>
      <c r="AP291" s="15">
        <f t="shared" si="83"/>
        <v>457</v>
      </c>
      <c r="AQ291" s="15">
        <f t="shared" si="84"/>
        <v>4522</v>
      </c>
    </row>
    <row r="292" spans="1:43" x14ac:dyDescent="0.25">
      <c r="A292" t="s">
        <v>329</v>
      </c>
      <c r="B292" t="str">
        <f t="shared" si="68"/>
        <v>New York</v>
      </c>
      <c r="C292" t="str">
        <f t="shared" si="69"/>
        <v>2011</v>
      </c>
      <c r="D292" s="13">
        <v>1153971.1410000003</v>
      </c>
      <c r="E292" s="13">
        <v>0</v>
      </c>
      <c r="F292" s="14">
        <f t="shared" si="70"/>
        <v>0</v>
      </c>
      <c r="G292" s="15">
        <v>1187486.0550000002</v>
      </c>
      <c r="H292" s="15">
        <v>0</v>
      </c>
      <c r="I292" s="16">
        <f t="shared" si="71"/>
        <v>0</v>
      </c>
      <c r="J292" s="13">
        <v>1369255.0250000004</v>
      </c>
      <c r="K292" s="13">
        <v>0</v>
      </c>
      <c r="L292" s="14">
        <f t="shared" si="72"/>
        <v>0</v>
      </c>
      <c r="M292" s="15">
        <v>1311710.8694999998</v>
      </c>
      <c r="N292" s="15">
        <v>0</v>
      </c>
      <c r="O292" s="16">
        <f t="shared" si="73"/>
        <v>0</v>
      </c>
      <c r="P292" s="13">
        <v>1330440.5915000001</v>
      </c>
      <c r="Q292" s="13">
        <v>10</v>
      </c>
      <c r="R292" s="14">
        <f t="shared" si="74"/>
        <v>7.5163070518808649E-6</v>
      </c>
      <c r="S292" s="15">
        <v>1417393.5140000002</v>
      </c>
      <c r="T292" s="15">
        <v>148</v>
      </c>
      <c r="U292" s="16">
        <f t="shared" si="75"/>
        <v>1.0441701513246799E-4</v>
      </c>
      <c r="V292" s="13">
        <v>1122229.6530000002</v>
      </c>
      <c r="W292" s="13">
        <v>333</v>
      </c>
      <c r="X292" s="14">
        <f t="shared" si="76"/>
        <v>2.9673070846934746E-4</v>
      </c>
      <c r="Y292" s="15">
        <v>665417.74900000007</v>
      </c>
      <c r="Z292" s="15">
        <v>530</v>
      </c>
      <c r="AA292" s="16">
        <f t="shared" si="77"/>
        <v>7.9649212963809886E-4</v>
      </c>
      <c r="AB292" s="13">
        <v>436604.84450000012</v>
      </c>
      <c r="AC292" s="13">
        <v>1268</v>
      </c>
      <c r="AD292" s="14">
        <f t="shared" si="78"/>
        <v>2.904227967172727E-3</v>
      </c>
      <c r="AE292" s="15">
        <v>376048.65199999994</v>
      </c>
      <c r="AF292">
        <v>2498</v>
      </c>
      <c r="AG292" s="16">
        <f t="shared" si="79"/>
        <v>6.6427574908578596E-3</v>
      </c>
      <c r="AH292" s="17">
        <v>4296</v>
      </c>
      <c r="AI292" s="17">
        <v>19219373</v>
      </c>
      <c r="AJ292" s="18">
        <f t="shared" si="80"/>
        <v>2.9064904774240121E-3</v>
      </c>
      <c r="AK292" s="19">
        <f>IFERROR(VLOOKUP(A292,[1]CDC_Visits_Integrated!$A$2:$D$501,2,FALSE),"NULL")</f>
        <v>88815</v>
      </c>
      <c r="AL292" s="19">
        <f>IFERROR(VLOOKUP(A292,[1]CDC_Visits_Integrated!$A$2:$D$501,3,FALSE),"NULL")</f>
        <v>6616</v>
      </c>
      <c r="AM292" s="19">
        <f>IFERROR(VLOOKUP(A292,[1]CDC_Visits_Integrated!$A$2:$D$501,4,FALSE),"NULL")</f>
        <v>5263001</v>
      </c>
      <c r="AN292" s="15">
        <f t="shared" si="81"/>
        <v>795.49591898428048</v>
      </c>
      <c r="AO292" s="16">
        <f t="shared" si="82"/>
        <v>1.6875353054274549E-2</v>
      </c>
      <c r="AP292" s="15">
        <f t="shared" si="83"/>
        <v>491</v>
      </c>
      <c r="AQ292" s="15">
        <f t="shared" si="84"/>
        <v>4787</v>
      </c>
    </row>
    <row r="293" spans="1:43" x14ac:dyDescent="0.25">
      <c r="A293" t="s">
        <v>330</v>
      </c>
      <c r="B293" t="str">
        <f t="shared" si="68"/>
        <v>New York</v>
      </c>
      <c r="C293" t="str">
        <f t="shared" si="69"/>
        <v>2012</v>
      </c>
      <c r="D293" s="13">
        <v>1146866.3539999998</v>
      </c>
      <c r="E293" s="13">
        <v>0</v>
      </c>
      <c r="F293" s="14">
        <f t="shared" si="70"/>
        <v>0</v>
      </c>
      <c r="G293" s="15">
        <v>1169938.6764999998</v>
      </c>
      <c r="H293" s="15">
        <v>0</v>
      </c>
      <c r="I293" s="16">
        <f t="shared" si="71"/>
        <v>0</v>
      </c>
      <c r="J293" s="13">
        <v>1368504.7839999998</v>
      </c>
      <c r="K293" s="13">
        <v>0</v>
      </c>
      <c r="L293" s="14">
        <f t="shared" si="72"/>
        <v>0</v>
      </c>
      <c r="M293" s="15">
        <v>1323757.3460000004</v>
      </c>
      <c r="N293" s="15">
        <v>0</v>
      </c>
      <c r="O293" s="16">
        <f t="shared" si="73"/>
        <v>0</v>
      </c>
      <c r="P293" s="13">
        <v>1294721.3859999999</v>
      </c>
      <c r="Q293" s="13">
        <v>0</v>
      </c>
      <c r="R293" s="14">
        <f t="shared" si="74"/>
        <v>0</v>
      </c>
      <c r="S293" s="15">
        <v>1407205.3189999997</v>
      </c>
      <c r="T293" s="15">
        <v>116</v>
      </c>
      <c r="U293" s="16">
        <f t="shared" si="75"/>
        <v>8.2432889098538173E-5</v>
      </c>
      <c r="V293" s="13">
        <v>1137589.3215000001</v>
      </c>
      <c r="W293" s="13">
        <v>307</v>
      </c>
      <c r="X293" s="14">
        <f t="shared" si="76"/>
        <v>2.6986891859638465E-4</v>
      </c>
      <c r="Y293" s="15">
        <v>678674.91150000005</v>
      </c>
      <c r="Z293" s="15">
        <v>509</v>
      </c>
      <c r="AA293" s="16">
        <f t="shared" si="77"/>
        <v>7.4999088867896068E-4</v>
      </c>
      <c r="AB293" s="13">
        <v>428204.63600000017</v>
      </c>
      <c r="AC293" s="13">
        <v>1152</v>
      </c>
      <c r="AD293" s="14">
        <f t="shared" si="78"/>
        <v>2.6903024935956078E-3</v>
      </c>
      <c r="AE293" s="15">
        <v>384980.28500000021</v>
      </c>
      <c r="AF293">
        <v>2208</v>
      </c>
      <c r="AG293" s="16">
        <f t="shared" si="79"/>
        <v>5.7353586301179E-3</v>
      </c>
      <c r="AH293" s="17">
        <v>3869</v>
      </c>
      <c r="AI293" s="17">
        <v>19158450</v>
      </c>
      <c r="AJ293" s="18">
        <f t="shared" si="80"/>
        <v>2.5934071792230512E-3</v>
      </c>
      <c r="AK293" s="19">
        <f>IFERROR(VLOOKUP(A293,[1]CDC_Visits_Integrated!$A$2:$D$501,2,FALSE),"NULL")</f>
        <v>99851</v>
      </c>
      <c r="AL293" s="19">
        <f>IFERROR(VLOOKUP(A293,[1]CDC_Visits_Integrated!$A$2:$D$501,3,FALSE),"NULL")</f>
        <v>9966</v>
      </c>
      <c r="AM293" s="19">
        <f>IFERROR(VLOOKUP(A293,[1]CDC_Visits_Integrated!$A$2:$D$501,4,FALSE),"NULL")</f>
        <v>5657162</v>
      </c>
      <c r="AN293" s="15">
        <f t="shared" si="81"/>
        <v>567.64619707003817</v>
      </c>
      <c r="AO293" s="16">
        <f t="shared" si="82"/>
        <v>1.7650369566931265E-2</v>
      </c>
      <c r="AP293" s="15">
        <f t="shared" si="83"/>
        <v>423</v>
      </c>
      <c r="AQ293" s="15">
        <f t="shared" si="84"/>
        <v>4292</v>
      </c>
    </row>
    <row r="294" spans="1:43" x14ac:dyDescent="0.25">
      <c r="A294" t="s">
        <v>331</v>
      </c>
      <c r="B294" t="str">
        <f t="shared" si="68"/>
        <v>New York</v>
      </c>
      <c r="C294" t="str">
        <f t="shared" si="69"/>
        <v>2013</v>
      </c>
      <c r="D294" s="13">
        <v>1165089.23</v>
      </c>
      <c r="E294" s="13">
        <v>0</v>
      </c>
      <c r="F294" s="14">
        <f t="shared" si="70"/>
        <v>0</v>
      </c>
      <c r="G294" s="15">
        <v>1175463.2774999999</v>
      </c>
      <c r="H294" s="15">
        <v>0</v>
      </c>
      <c r="I294" s="16">
        <f t="shared" si="71"/>
        <v>0</v>
      </c>
      <c r="J294" s="13">
        <v>1373797.4474999998</v>
      </c>
      <c r="K294" s="13">
        <v>0</v>
      </c>
      <c r="L294" s="14">
        <f t="shared" si="72"/>
        <v>0</v>
      </c>
      <c r="M294" s="15">
        <v>1355662.443</v>
      </c>
      <c r="N294" s="15">
        <v>0</v>
      </c>
      <c r="O294" s="16">
        <f t="shared" si="73"/>
        <v>0</v>
      </c>
      <c r="P294" s="13">
        <v>1283725.4975000005</v>
      </c>
      <c r="Q294" s="13">
        <v>0</v>
      </c>
      <c r="R294" s="14">
        <f t="shared" si="74"/>
        <v>0</v>
      </c>
      <c r="S294" s="15">
        <v>1421214.6055000001</v>
      </c>
      <c r="T294" s="15">
        <v>135</v>
      </c>
      <c r="U294" s="16">
        <f t="shared" si="75"/>
        <v>9.4989172977507787E-5</v>
      </c>
      <c r="V294" s="13">
        <v>1179360.5659999996</v>
      </c>
      <c r="W294" s="13">
        <v>350</v>
      </c>
      <c r="X294" s="14">
        <f t="shared" si="76"/>
        <v>2.9677098767774137E-4</v>
      </c>
      <c r="Y294" s="15">
        <v>710890.71</v>
      </c>
      <c r="Z294" s="15">
        <v>636</v>
      </c>
      <c r="AA294" s="16">
        <f t="shared" si="77"/>
        <v>8.9465228769131057E-4</v>
      </c>
      <c r="AB294" s="13">
        <v>433251.47950000002</v>
      </c>
      <c r="AC294" s="13">
        <v>1216</v>
      </c>
      <c r="AD294" s="14">
        <f t="shared" si="78"/>
        <v>2.8066840104120174E-3</v>
      </c>
      <c r="AE294" s="15">
        <v>399894.11800000007</v>
      </c>
      <c r="AF294">
        <v>2430</v>
      </c>
      <c r="AG294" s="16">
        <f t="shared" si="79"/>
        <v>6.0766085086552827E-3</v>
      </c>
      <c r="AH294" s="17">
        <v>4282</v>
      </c>
      <c r="AI294" s="17">
        <v>19427961</v>
      </c>
      <c r="AJ294" s="18">
        <f t="shared" si="80"/>
        <v>2.773250848571772E-3</v>
      </c>
      <c r="AK294" s="19">
        <f>IFERROR(VLOOKUP(A294,[1]CDC_Visits_Integrated!$A$2:$D$501,2,FALSE),"NULL")</f>
        <v>115439</v>
      </c>
      <c r="AL294" s="19">
        <f>IFERROR(VLOOKUP(A294,[1]CDC_Visits_Integrated!$A$2:$D$501,3,FALSE),"NULL")</f>
        <v>12358</v>
      </c>
      <c r="AM294" s="19">
        <f>IFERROR(VLOOKUP(A294,[1]CDC_Visits_Integrated!$A$2:$D$501,4,FALSE),"NULL")</f>
        <v>5483385</v>
      </c>
      <c r="AN294" s="15">
        <f t="shared" si="81"/>
        <v>443.71136106166045</v>
      </c>
      <c r="AO294" s="16">
        <f t="shared" si="82"/>
        <v>2.1052506800087901E-2</v>
      </c>
      <c r="AP294" s="15">
        <f t="shared" si="83"/>
        <v>485</v>
      </c>
      <c r="AQ294" s="15">
        <f t="shared" si="84"/>
        <v>4767</v>
      </c>
    </row>
    <row r="295" spans="1:43" x14ac:dyDescent="0.25">
      <c r="A295" t="s">
        <v>332</v>
      </c>
      <c r="B295" t="str">
        <f t="shared" si="68"/>
        <v>New York</v>
      </c>
      <c r="C295" t="str">
        <f t="shared" si="69"/>
        <v>2014</v>
      </c>
      <c r="D295" s="13">
        <v>1166343.5849999997</v>
      </c>
      <c r="E295" s="13">
        <v>0</v>
      </c>
      <c r="F295" s="14">
        <f t="shared" si="70"/>
        <v>0</v>
      </c>
      <c r="G295" s="15">
        <v>1168357.3854999999</v>
      </c>
      <c r="H295" s="15">
        <v>0</v>
      </c>
      <c r="I295" s="16">
        <f t="shared" si="71"/>
        <v>0</v>
      </c>
      <c r="J295" s="13">
        <v>1364864.1925000001</v>
      </c>
      <c r="K295" s="13">
        <v>0</v>
      </c>
      <c r="L295" s="14">
        <f t="shared" si="72"/>
        <v>0</v>
      </c>
      <c r="M295" s="15">
        <v>1376056.4240000001</v>
      </c>
      <c r="N295" s="15">
        <v>0</v>
      </c>
      <c r="O295" s="16">
        <f t="shared" si="73"/>
        <v>0</v>
      </c>
      <c r="P295" s="13">
        <v>1271891.7485000002</v>
      </c>
      <c r="Q295" s="13">
        <v>22</v>
      </c>
      <c r="R295" s="14">
        <f t="shared" si="74"/>
        <v>1.7297069523365964E-5</v>
      </c>
      <c r="S295" s="15">
        <v>1413226.7549999997</v>
      </c>
      <c r="T295" s="15">
        <v>155</v>
      </c>
      <c r="U295" s="16">
        <f t="shared" si="75"/>
        <v>1.0967808205697325E-4</v>
      </c>
      <c r="V295" s="13">
        <v>1201069.139</v>
      </c>
      <c r="W295" s="13">
        <v>394</v>
      </c>
      <c r="X295" s="14">
        <f t="shared" si="76"/>
        <v>3.2804106541946542E-4</v>
      </c>
      <c r="Y295" s="15">
        <v>735455.6264999999</v>
      </c>
      <c r="Z295" s="15">
        <v>615</v>
      </c>
      <c r="AA295" s="16">
        <f t="shared" si="77"/>
        <v>8.3621632337868871E-4</v>
      </c>
      <c r="AB295" s="13">
        <v>428676.56750000006</v>
      </c>
      <c r="AC295" s="13">
        <v>1171</v>
      </c>
      <c r="AD295" s="14">
        <f t="shared" si="78"/>
        <v>2.7316631903375492E-3</v>
      </c>
      <c r="AE295" s="15">
        <v>409762.80599999987</v>
      </c>
      <c r="AF295">
        <v>2244</v>
      </c>
      <c r="AG295" s="16">
        <f t="shared" si="79"/>
        <v>5.4763389139813748E-3</v>
      </c>
      <c r="AH295" s="17">
        <v>4030</v>
      </c>
      <c r="AI295" s="17">
        <v>19503160</v>
      </c>
      <c r="AJ295" s="18">
        <f t="shared" si="80"/>
        <v>2.5605265916722529E-3</v>
      </c>
      <c r="AK295" s="19">
        <f>IFERROR(VLOOKUP(A295,[1]CDC_Visits_Integrated!$A$2:$D$501,2,FALSE),"NULL")</f>
        <v>115875</v>
      </c>
      <c r="AL295" s="19">
        <f>IFERROR(VLOOKUP(A295,[1]CDC_Visits_Integrated!$A$2:$D$501,3,FALSE),"NULL")</f>
        <v>11393</v>
      </c>
      <c r="AM295" s="19">
        <f>IFERROR(VLOOKUP(A295,[1]CDC_Visits_Integrated!$A$2:$D$501,4,FALSE),"NULL")</f>
        <v>5836794</v>
      </c>
      <c r="AN295" s="15">
        <f t="shared" si="81"/>
        <v>512.31405248837007</v>
      </c>
      <c r="AO295" s="16">
        <f t="shared" si="82"/>
        <v>1.9852508072068332E-2</v>
      </c>
      <c r="AP295" s="15">
        <f t="shared" si="83"/>
        <v>571</v>
      </c>
      <c r="AQ295" s="15">
        <f t="shared" si="84"/>
        <v>4601</v>
      </c>
    </row>
    <row r="296" spans="1:43" x14ac:dyDescent="0.25">
      <c r="A296" t="s">
        <v>333</v>
      </c>
      <c r="B296" t="str">
        <f t="shared" si="68"/>
        <v>New York</v>
      </c>
      <c r="C296" t="str">
        <f t="shared" si="69"/>
        <v>2015</v>
      </c>
      <c r="D296" s="13">
        <v>1171359.1710000001</v>
      </c>
      <c r="E296" s="13">
        <v>0</v>
      </c>
      <c r="F296" s="14">
        <f t="shared" si="70"/>
        <v>0</v>
      </c>
      <c r="G296" s="15">
        <v>1157892.1669999999</v>
      </c>
      <c r="H296" s="15">
        <v>0</v>
      </c>
      <c r="I296" s="16">
        <f t="shared" si="71"/>
        <v>0</v>
      </c>
      <c r="J296" s="13">
        <v>1353600.6180000002</v>
      </c>
      <c r="K296" s="13">
        <v>0</v>
      </c>
      <c r="L296" s="14">
        <f t="shared" si="72"/>
        <v>0</v>
      </c>
      <c r="M296" s="15">
        <v>1394922.8110000002</v>
      </c>
      <c r="N296" s="15">
        <v>0</v>
      </c>
      <c r="O296" s="16">
        <f t="shared" si="73"/>
        <v>0</v>
      </c>
      <c r="P296" s="13">
        <v>1259698.9725000001</v>
      </c>
      <c r="Q296" s="13">
        <v>0</v>
      </c>
      <c r="R296" s="14">
        <f t="shared" si="74"/>
        <v>0</v>
      </c>
      <c r="S296" s="15">
        <v>1400110.3079999997</v>
      </c>
      <c r="T296" s="15">
        <v>126</v>
      </c>
      <c r="U296" s="16">
        <f t="shared" si="75"/>
        <v>8.9992909330112594E-5</v>
      </c>
      <c r="V296" s="13">
        <v>1222298.0619999999</v>
      </c>
      <c r="W296" s="13">
        <v>329</v>
      </c>
      <c r="X296" s="14">
        <f t="shared" si="76"/>
        <v>2.6916511629059594E-4</v>
      </c>
      <c r="Y296" s="15">
        <v>762350.45650000009</v>
      </c>
      <c r="Z296" s="15">
        <v>620</v>
      </c>
      <c r="AA296" s="16">
        <f t="shared" si="77"/>
        <v>8.1327425557854304E-4</v>
      </c>
      <c r="AB296" s="13">
        <v>427176.60349999997</v>
      </c>
      <c r="AC296" s="13">
        <v>1214</v>
      </c>
      <c r="AD296" s="14">
        <f t="shared" si="78"/>
        <v>2.8419159430860545E-3</v>
      </c>
      <c r="AE296" s="15">
        <v>414236.19699999981</v>
      </c>
      <c r="AF296">
        <v>2464</v>
      </c>
      <c r="AG296" s="16">
        <f t="shared" si="79"/>
        <v>5.9482971740395761E-3</v>
      </c>
      <c r="AH296" s="17">
        <v>4298</v>
      </c>
      <c r="AI296" s="17">
        <v>19540557</v>
      </c>
      <c r="AJ296" s="18">
        <f t="shared" si="80"/>
        <v>2.6799466699591562E-3</v>
      </c>
      <c r="AK296" s="19">
        <f>IFERROR(VLOOKUP(A296,[1]CDC_Visits_Integrated!$A$2:$D$501,2,FALSE),"NULL")</f>
        <v>96814</v>
      </c>
      <c r="AL296" s="19">
        <f>IFERROR(VLOOKUP(A296,[1]CDC_Visits_Integrated!$A$2:$D$501,3,FALSE),"NULL")</f>
        <v>8132</v>
      </c>
      <c r="AM296" s="19">
        <f>IFERROR(VLOOKUP(A296,[1]CDC_Visits_Integrated!$A$2:$D$501,4,FALSE),"NULL")</f>
        <v>5590353</v>
      </c>
      <c r="AN296" s="15">
        <f t="shared" si="81"/>
        <v>687.45118052139696</v>
      </c>
      <c r="AO296" s="16">
        <f t="shared" si="82"/>
        <v>1.7318047715412604E-2</v>
      </c>
      <c r="AP296" s="15">
        <f t="shared" si="83"/>
        <v>455</v>
      </c>
      <c r="AQ296" s="15">
        <f t="shared" si="84"/>
        <v>4753</v>
      </c>
    </row>
    <row r="297" spans="1:43" x14ac:dyDescent="0.25">
      <c r="A297" t="s">
        <v>334</v>
      </c>
      <c r="B297" t="str">
        <f t="shared" si="68"/>
        <v>New York</v>
      </c>
      <c r="C297" t="str">
        <f t="shared" si="69"/>
        <v>2016</v>
      </c>
      <c r="D297" s="13">
        <v>1169454.7979999997</v>
      </c>
      <c r="E297" s="13">
        <v>0</v>
      </c>
      <c r="F297" s="14">
        <f t="shared" si="70"/>
        <v>0</v>
      </c>
      <c r="G297" s="15">
        <v>1157445.6705</v>
      </c>
      <c r="H297" s="15">
        <v>0</v>
      </c>
      <c r="I297" s="16">
        <f t="shared" si="71"/>
        <v>0</v>
      </c>
      <c r="J297" s="13">
        <v>1345916.5729999999</v>
      </c>
      <c r="K297" s="13">
        <v>0</v>
      </c>
      <c r="L297" s="14">
        <f t="shared" si="72"/>
        <v>0</v>
      </c>
      <c r="M297" s="15">
        <v>1413997.4304999998</v>
      </c>
      <c r="N297" s="15">
        <v>0</v>
      </c>
      <c r="O297" s="16">
        <f t="shared" si="73"/>
        <v>0</v>
      </c>
      <c r="P297" s="13">
        <v>1250070.6339999998</v>
      </c>
      <c r="Q297" s="13">
        <v>13</v>
      </c>
      <c r="R297" s="14">
        <f t="shared" si="74"/>
        <v>1.0399412358325987E-5</v>
      </c>
      <c r="S297" s="15">
        <v>1385922.7415</v>
      </c>
      <c r="T297" s="15">
        <v>80</v>
      </c>
      <c r="U297" s="16">
        <f t="shared" si="75"/>
        <v>5.7723275334536389E-5</v>
      </c>
      <c r="V297" s="13">
        <v>1244980.9015000002</v>
      </c>
      <c r="W297" s="13">
        <v>376</v>
      </c>
      <c r="X297" s="14">
        <f t="shared" si="76"/>
        <v>3.0201266505131198E-4</v>
      </c>
      <c r="Y297" s="15">
        <v>797020.80300000031</v>
      </c>
      <c r="Z297" s="15">
        <v>695</v>
      </c>
      <c r="AA297" s="16">
        <f t="shared" si="77"/>
        <v>8.719973147300645E-4</v>
      </c>
      <c r="AB297" s="13">
        <v>432928.92999999993</v>
      </c>
      <c r="AC297" s="13">
        <v>1127</v>
      </c>
      <c r="AD297" s="14">
        <f t="shared" si="78"/>
        <v>2.6031986358592395E-3</v>
      </c>
      <c r="AE297" s="15">
        <v>424766.72799999994</v>
      </c>
      <c r="AF297">
        <v>2081</v>
      </c>
      <c r="AG297" s="16">
        <f t="shared" si="79"/>
        <v>4.899159615910407E-3</v>
      </c>
      <c r="AH297" s="17">
        <v>3903</v>
      </c>
      <c r="AI297" s="17">
        <v>19651526</v>
      </c>
      <c r="AJ297" s="18">
        <f t="shared" si="80"/>
        <v>2.3587122579546271E-3</v>
      </c>
      <c r="AK297" s="19">
        <f>IFERROR(VLOOKUP(A297,[1]CDC_Visits_Integrated!$A$2:$D$501,2,FALSE),"NULL")</f>
        <v>111593</v>
      </c>
      <c r="AL297" s="19">
        <f>IFERROR(VLOOKUP(A297,[1]CDC_Visits_Integrated!$A$2:$D$501,3,FALSE),"NULL")</f>
        <v>6964</v>
      </c>
      <c r="AM297" s="19">
        <f>IFERROR(VLOOKUP(A297,[1]CDC_Visits_Integrated!$A$2:$D$501,4,FALSE),"NULL")</f>
        <v>5630111</v>
      </c>
      <c r="AN297" s="15">
        <f t="shared" si="81"/>
        <v>808.45936243538199</v>
      </c>
      <c r="AO297" s="16">
        <f t="shared" si="82"/>
        <v>1.9820745985292296E-2</v>
      </c>
      <c r="AP297" s="15">
        <f t="shared" si="83"/>
        <v>469</v>
      </c>
      <c r="AQ297" s="15">
        <f t="shared" si="84"/>
        <v>4372</v>
      </c>
    </row>
    <row r="298" spans="1:43" x14ac:dyDescent="0.25">
      <c r="A298" t="s">
        <v>335</v>
      </c>
      <c r="B298" t="str">
        <f t="shared" si="68"/>
        <v>New York</v>
      </c>
      <c r="C298" t="str">
        <f t="shared" si="69"/>
        <v>2017</v>
      </c>
      <c r="D298" s="13">
        <v>1173210</v>
      </c>
      <c r="E298" s="13">
        <v>0</v>
      </c>
      <c r="F298" s="14">
        <f t="shared" si="70"/>
        <v>0</v>
      </c>
      <c r="G298" s="15">
        <v>1145922.5</v>
      </c>
      <c r="H298" s="15">
        <v>0</v>
      </c>
      <c r="I298" s="16">
        <f t="shared" si="71"/>
        <v>0</v>
      </c>
      <c r="J298" s="13">
        <v>1326760</v>
      </c>
      <c r="K298" s="13">
        <v>0</v>
      </c>
      <c r="L298" s="14">
        <f t="shared" si="72"/>
        <v>0</v>
      </c>
      <c r="M298" s="15">
        <v>1435547</v>
      </c>
      <c r="N298" s="15">
        <v>0</v>
      </c>
      <c r="O298" s="16">
        <f t="shared" si="73"/>
        <v>0</v>
      </c>
      <c r="P298" s="13">
        <v>1237120</v>
      </c>
      <c r="Q298" s="13">
        <v>0</v>
      </c>
      <c r="R298" s="14">
        <f t="shared" si="74"/>
        <v>0</v>
      </c>
      <c r="S298" s="15">
        <v>1362521</v>
      </c>
      <c r="T298" s="15">
        <v>104</v>
      </c>
      <c r="U298" s="16">
        <f t="shared" si="75"/>
        <v>7.6329098780862823E-5</v>
      </c>
      <c r="V298" s="13">
        <v>1258177</v>
      </c>
      <c r="W298" s="13">
        <v>333</v>
      </c>
      <c r="X298" s="14">
        <f t="shared" si="76"/>
        <v>2.6466864360101956E-4</v>
      </c>
      <c r="Y298" s="15">
        <v>828941</v>
      </c>
      <c r="Z298" s="15">
        <v>655</v>
      </c>
      <c r="AA298" s="16">
        <f t="shared" si="77"/>
        <v>7.9016480063116672E-4</v>
      </c>
      <c r="AB298" s="13">
        <v>443099.5</v>
      </c>
      <c r="AC298" s="13">
        <v>1134</v>
      </c>
      <c r="AD298" s="14">
        <f t="shared" si="78"/>
        <v>2.5592445940471609E-3</v>
      </c>
      <c r="AE298" s="15">
        <v>433729</v>
      </c>
      <c r="AF298">
        <v>2166</v>
      </c>
      <c r="AG298" s="16">
        <f t="shared" si="79"/>
        <v>4.9939017220430272E-3</v>
      </c>
      <c r="AH298" s="17">
        <v>3955</v>
      </c>
      <c r="AI298" s="17">
        <v>19683115</v>
      </c>
      <c r="AJ298" s="18">
        <f t="shared" si="80"/>
        <v>2.3186016633548671E-3</v>
      </c>
      <c r="AK298" s="19">
        <f>IFERROR(VLOOKUP(A298,[1]CDC_Visits_Integrated!$A$2:$D$501,2,FALSE),"NULL")</f>
        <v>121146</v>
      </c>
      <c r="AL298" s="19">
        <f>IFERROR(VLOOKUP(A298,[1]CDC_Visits_Integrated!$A$2:$D$501,3,FALSE),"NULL")</f>
        <v>6697</v>
      </c>
      <c r="AM298" s="19">
        <f>IFERROR(VLOOKUP(A298,[1]CDC_Visits_Integrated!$A$2:$D$501,4,FALSE),"NULL")</f>
        <v>5730041</v>
      </c>
      <c r="AN298" s="15">
        <f t="shared" si="81"/>
        <v>855.61311034791697</v>
      </c>
      <c r="AO298" s="16">
        <f t="shared" si="82"/>
        <v>2.1142257097287787E-2</v>
      </c>
      <c r="AP298" s="15">
        <f t="shared" si="83"/>
        <v>437</v>
      </c>
      <c r="AQ298" s="15">
        <f t="shared" si="84"/>
        <v>4392</v>
      </c>
    </row>
    <row r="299" spans="1:43" x14ac:dyDescent="0.25">
      <c r="A299" t="s">
        <v>336</v>
      </c>
      <c r="B299" t="str">
        <f t="shared" si="68"/>
        <v>North Carolina</v>
      </c>
      <c r="C299" t="str">
        <f t="shared" si="69"/>
        <v>2009</v>
      </c>
      <c r="D299" s="13">
        <v>629907.10199999996</v>
      </c>
      <c r="E299" s="13">
        <v>0</v>
      </c>
      <c r="F299" s="14">
        <f t="shared" si="70"/>
        <v>0</v>
      </c>
      <c r="G299" s="15">
        <v>597004.25350000011</v>
      </c>
      <c r="H299" s="15">
        <v>0</v>
      </c>
      <c r="I299" s="16">
        <f t="shared" si="71"/>
        <v>0</v>
      </c>
      <c r="J299" s="13">
        <v>629926.79749999987</v>
      </c>
      <c r="K299" s="13">
        <v>0</v>
      </c>
      <c r="L299" s="14">
        <f t="shared" si="72"/>
        <v>0</v>
      </c>
      <c r="M299" s="15">
        <v>600209.51050000009</v>
      </c>
      <c r="N299" s="15">
        <v>0</v>
      </c>
      <c r="O299" s="16">
        <f t="shared" si="73"/>
        <v>0</v>
      </c>
      <c r="P299" s="13">
        <v>656537.63449999993</v>
      </c>
      <c r="Q299" s="13">
        <v>0</v>
      </c>
      <c r="R299" s="14">
        <f t="shared" si="74"/>
        <v>0</v>
      </c>
      <c r="S299" s="15">
        <v>637697.72349999985</v>
      </c>
      <c r="T299" s="15">
        <v>52</v>
      </c>
      <c r="U299" s="16">
        <f t="shared" si="75"/>
        <v>8.1543336417446081E-5</v>
      </c>
      <c r="V299" s="13">
        <v>498734.16949999996</v>
      </c>
      <c r="W299" s="13">
        <v>83</v>
      </c>
      <c r="X299" s="14">
        <f t="shared" si="76"/>
        <v>1.6642132237141617E-4</v>
      </c>
      <c r="Y299" s="15">
        <v>300376.80149999994</v>
      </c>
      <c r="Z299" s="15">
        <v>260</v>
      </c>
      <c r="AA299" s="16">
        <f t="shared" si="77"/>
        <v>8.6557949449368526E-4</v>
      </c>
      <c r="AB299" s="13">
        <v>189219.98600000003</v>
      </c>
      <c r="AC299" s="13">
        <v>475</v>
      </c>
      <c r="AD299" s="14">
        <f t="shared" si="78"/>
        <v>2.510305650271002E-3</v>
      </c>
      <c r="AE299" s="15">
        <v>132036.57000000007</v>
      </c>
      <c r="AF299">
        <v>697</v>
      </c>
      <c r="AG299" s="16">
        <f t="shared" si="79"/>
        <v>5.2788405515229583E-3</v>
      </c>
      <c r="AH299" s="17">
        <v>1432</v>
      </c>
      <c r="AI299" s="17">
        <v>8979738</v>
      </c>
      <c r="AJ299" s="18">
        <f t="shared" si="80"/>
        <v>2.3036086830330689E-3</v>
      </c>
      <c r="AK299" s="19" t="str">
        <f>IFERROR(VLOOKUP(A299,[1]CDC_Visits_Integrated!$A$2:$D$501,2,FALSE),"NULL")</f>
        <v>NULL</v>
      </c>
      <c r="AL299" s="19" t="str">
        <f>IFERROR(VLOOKUP(A299,[1]CDC_Visits_Integrated!$A$2:$D$501,3,FALSE),"NULL")</f>
        <v>NULL</v>
      </c>
      <c r="AM299" s="19" t="str">
        <f>IFERROR(VLOOKUP(A299,[1]CDC_Visits_Integrated!$A$2:$D$501,4,FALSE),"NULL")</f>
        <v>NULL</v>
      </c>
      <c r="AN299" s="15" t="str">
        <f t="shared" si="81"/>
        <v>NULL</v>
      </c>
      <c r="AO299" s="16" t="str">
        <f t="shared" si="82"/>
        <v>NULL</v>
      </c>
      <c r="AP299" s="15">
        <f t="shared" si="83"/>
        <v>135</v>
      </c>
      <c r="AQ299" s="15">
        <f t="shared" si="84"/>
        <v>1567</v>
      </c>
    </row>
    <row r="300" spans="1:43" x14ac:dyDescent="0.25">
      <c r="A300" t="s">
        <v>337</v>
      </c>
      <c r="B300" t="str">
        <f t="shared" si="68"/>
        <v>North Carolina</v>
      </c>
      <c r="C300" t="str">
        <f t="shared" si="69"/>
        <v>2010</v>
      </c>
      <c r="D300" s="13">
        <v>619388.9049999998</v>
      </c>
      <c r="E300" s="13">
        <v>0</v>
      </c>
      <c r="F300" s="14">
        <f t="shared" si="70"/>
        <v>0</v>
      </c>
      <c r="G300" s="15">
        <v>615507.9145000003</v>
      </c>
      <c r="H300" s="15">
        <v>0</v>
      </c>
      <c r="I300" s="16">
        <f t="shared" si="71"/>
        <v>0</v>
      </c>
      <c r="J300" s="13">
        <v>643542.35150000011</v>
      </c>
      <c r="K300" s="13">
        <v>0</v>
      </c>
      <c r="L300" s="14">
        <f t="shared" si="72"/>
        <v>0</v>
      </c>
      <c r="M300" s="15">
        <v>607912.7415</v>
      </c>
      <c r="N300" s="15">
        <v>0</v>
      </c>
      <c r="O300" s="16">
        <f t="shared" si="73"/>
        <v>0</v>
      </c>
      <c r="P300" s="13">
        <v>666426.25399999996</v>
      </c>
      <c r="Q300" s="13">
        <v>0</v>
      </c>
      <c r="R300" s="14">
        <f t="shared" si="74"/>
        <v>0</v>
      </c>
      <c r="S300" s="15">
        <v>661696.43599999987</v>
      </c>
      <c r="T300" s="15">
        <v>21</v>
      </c>
      <c r="U300" s="16">
        <f t="shared" si="75"/>
        <v>3.173660738895079E-5</v>
      </c>
      <c r="V300" s="13">
        <v>531135.39900000009</v>
      </c>
      <c r="W300" s="13">
        <v>115</v>
      </c>
      <c r="X300" s="14">
        <f t="shared" si="76"/>
        <v>2.165172952443337E-4</v>
      </c>
      <c r="Y300" s="15">
        <v>323466.02650000004</v>
      </c>
      <c r="Z300" s="15">
        <v>213</v>
      </c>
      <c r="AA300" s="16">
        <f t="shared" si="77"/>
        <v>6.5849264698591146E-4</v>
      </c>
      <c r="AB300" s="13">
        <v>189755.4425</v>
      </c>
      <c r="AC300" s="13">
        <v>440</v>
      </c>
      <c r="AD300" s="14">
        <f t="shared" si="78"/>
        <v>2.3187740715263014E-3</v>
      </c>
      <c r="AE300" s="15">
        <v>134309.69200000007</v>
      </c>
      <c r="AF300">
        <v>783</v>
      </c>
      <c r="AG300" s="16">
        <f t="shared" si="79"/>
        <v>5.8298101078215533E-3</v>
      </c>
      <c r="AH300" s="17">
        <v>1436</v>
      </c>
      <c r="AI300" s="17">
        <v>9229081</v>
      </c>
      <c r="AJ300" s="18">
        <f t="shared" si="80"/>
        <v>2.2176538929529598E-3</v>
      </c>
      <c r="AK300" s="19">
        <f>IFERROR(VLOOKUP(A300,[1]CDC_Visits_Integrated!$A$2:$D$501,2,FALSE),"NULL")</f>
        <v>1721</v>
      </c>
      <c r="AL300" s="19">
        <f>IFERROR(VLOOKUP(A300,[1]CDC_Visits_Integrated!$A$2:$D$501,3,FALSE),"NULL")</f>
        <v>957</v>
      </c>
      <c r="AM300" s="19">
        <f>IFERROR(VLOOKUP(A300,[1]CDC_Visits_Integrated!$A$2:$D$501,4,FALSE),"NULL")</f>
        <v>282461</v>
      </c>
      <c r="AN300" s="15">
        <f t="shared" si="81"/>
        <v>295.15256008359455</v>
      </c>
      <c r="AO300" s="16">
        <f t="shared" si="82"/>
        <v>6.0928765387079989E-3</v>
      </c>
      <c r="AP300" s="15">
        <f t="shared" si="83"/>
        <v>136</v>
      </c>
      <c r="AQ300" s="15">
        <f t="shared" si="84"/>
        <v>1572</v>
      </c>
    </row>
    <row r="301" spans="1:43" x14ac:dyDescent="0.25">
      <c r="A301" t="s">
        <v>338</v>
      </c>
      <c r="B301" t="str">
        <f t="shared" si="68"/>
        <v>North Carolina</v>
      </c>
      <c r="C301" t="str">
        <f t="shared" si="69"/>
        <v>2011</v>
      </c>
      <c r="D301" s="13">
        <v>619095.12699999986</v>
      </c>
      <c r="E301" s="13">
        <v>0</v>
      </c>
      <c r="F301" s="14">
        <f t="shared" si="70"/>
        <v>0</v>
      </c>
      <c r="G301" s="15">
        <v>618311.44650000008</v>
      </c>
      <c r="H301" s="15">
        <v>0</v>
      </c>
      <c r="I301" s="16">
        <f t="shared" si="71"/>
        <v>0</v>
      </c>
      <c r="J301" s="13">
        <v>646751.16850000003</v>
      </c>
      <c r="K301" s="13">
        <v>0</v>
      </c>
      <c r="L301" s="14">
        <f t="shared" si="72"/>
        <v>0</v>
      </c>
      <c r="M301" s="15">
        <v>608650.04249999998</v>
      </c>
      <c r="N301" s="15">
        <v>0</v>
      </c>
      <c r="O301" s="16">
        <f t="shared" si="73"/>
        <v>0</v>
      </c>
      <c r="P301" s="13">
        <v>658549.3265000002</v>
      </c>
      <c r="Q301" s="13">
        <v>0</v>
      </c>
      <c r="R301" s="14">
        <f t="shared" si="74"/>
        <v>0</v>
      </c>
      <c r="S301" s="15">
        <v>663585.6235000001</v>
      </c>
      <c r="T301" s="15">
        <v>10</v>
      </c>
      <c r="U301" s="16">
        <f t="shared" si="75"/>
        <v>1.5069645341706229E-5</v>
      </c>
      <c r="V301" s="13">
        <v>543243.299</v>
      </c>
      <c r="W301" s="13">
        <v>78</v>
      </c>
      <c r="X301" s="14">
        <f t="shared" si="76"/>
        <v>1.4358207481543183E-4</v>
      </c>
      <c r="Y301" s="15">
        <v>329505.44099999999</v>
      </c>
      <c r="Z301" s="15">
        <v>223</v>
      </c>
      <c r="AA301" s="16">
        <f t="shared" si="77"/>
        <v>6.7677182908794516E-4</v>
      </c>
      <c r="AB301" s="13">
        <v>190262.1495</v>
      </c>
      <c r="AC301" s="13">
        <v>412</v>
      </c>
      <c r="AD301" s="14">
        <f t="shared" si="78"/>
        <v>2.1654333301853084E-3</v>
      </c>
      <c r="AE301" s="15">
        <v>137430.04000000004</v>
      </c>
      <c r="AF301">
        <v>709</v>
      </c>
      <c r="AG301" s="16">
        <f t="shared" si="79"/>
        <v>5.1589885297275602E-3</v>
      </c>
      <c r="AH301" s="17">
        <v>1344</v>
      </c>
      <c r="AI301" s="17">
        <v>9277245</v>
      </c>
      <c r="AJ301" s="18">
        <f t="shared" si="80"/>
        <v>2.0450469350862944E-3</v>
      </c>
      <c r="AK301" s="19">
        <f>IFERROR(VLOOKUP(A301,[1]CDC_Visits_Integrated!$A$2:$D$501,2,FALSE),"NULL")</f>
        <v>12489</v>
      </c>
      <c r="AL301" s="19">
        <f>IFERROR(VLOOKUP(A301,[1]CDC_Visits_Integrated!$A$2:$D$501,3,FALSE),"NULL")</f>
        <v>2521</v>
      </c>
      <c r="AM301" s="19">
        <f>IFERROR(VLOOKUP(A301,[1]CDC_Visits_Integrated!$A$2:$D$501,4,FALSE),"NULL")</f>
        <v>739530</v>
      </c>
      <c r="AN301" s="15">
        <f t="shared" si="81"/>
        <v>293.34787782625943</v>
      </c>
      <c r="AO301" s="16">
        <f t="shared" si="82"/>
        <v>1.6887753032331344E-2</v>
      </c>
      <c r="AP301" s="15">
        <f t="shared" si="83"/>
        <v>88</v>
      </c>
      <c r="AQ301" s="15">
        <f t="shared" si="84"/>
        <v>1432</v>
      </c>
    </row>
    <row r="302" spans="1:43" x14ac:dyDescent="0.25">
      <c r="A302" t="s">
        <v>339</v>
      </c>
      <c r="B302" t="str">
        <f t="shared" si="68"/>
        <v>North Carolina</v>
      </c>
      <c r="C302" t="str">
        <f t="shared" si="69"/>
        <v>2012</v>
      </c>
      <c r="D302" s="13">
        <v>616253.6329999998</v>
      </c>
      <c r="E302" s="13">
        <v>0</v>
      </c>
      <c r="F302" s="14">
        <f t="shared" si="70"/>
        <v>0</v>
      </c>
      <c r="G302" s="15">
        <v>621033.09100000001</v>
      </c>
      <c r="H302" s="15">
        <v>0</v>
      </c>
      <c r="I302" s="16">
        <f t="shared" si="71"/>
        <v>0</v>
      </c>
      <c r="J302" s="13">
        <v>652004.00450000004</v>
      </c>
      <c r="K302" s="13">
        <v>0</v>
      </c>
      <c r="L302" s="14">
        <f t="shared" si="72"/>
        <v>0</v>
      </c>
      <c r="M302" s="15">
        <v>612606.92700000014</v>
      </c>
      <c r="N302" s="15">
        <v>0</v>
      </c>
      <c r="O302" s="16">
        <f t="shared" si="73"/>
        <v>0</v>
      </c>
      <c r="P302" s="13">
        <v>651313.973</v>
      </c>
      <c r="Q302" s="13">
        <v>0</v>
      </c>
      <c r="R302" s="14">
        <f t="shared" si="74"/>
        <v>0</v>
      </c>
      <c r="S302" s="15">
        <v>663346.4375</v>
      </c>
      <c r="T302" s="15">
        <v>16</v>
      </c>
      <c r="U302" s="16">
        <f t="shared" si="75"/>
        <v>2.4120126521369915E-5</v>
      </c>
      <c r="V302" s="13">
        <v>554725.88649999991</v>
      </c>
      <c r="W302" s="13">
        <v>174</v>
      </c>
      <c r="X302" s="14">
        <f t="shared" si="76"/>
        <v>3.1366843378779303E-4</v>
      </c>
      <c r="Y302" s="15">
        <v>342063.33149999997</v>
      </c>
      <c r="Z302" s="15">
        <v>293</v>
      </c>
      <c r="AA302" s="16">
        <f t="shared" si="77"/>
        <v>8.5656652735956889E-4</v>
      </c>
      <c r="AB302" s="13">
        <v>190798.14649999997</v>
      </c>
      <c r="AC302" s="13">
        <v>510</v>
      </c>
      <c r="AD302" s="14">
        <f t="shared" si="78"/>
        <v>2.6729819411531867E-3</v>
      </c>
      <c r="AE302" s="15">
        <v>140049.56700000001</v>
      </c>
      <c r="AF302">
        <v>794</v>
      </c>
      <c r="AG302" s="16">
        <f t="shared" si="79"/>
        <v>5.6694213128127696E-3</v>
      </c>
      <c r="AH302" s="17">
        <v>1597</v>
      </c>
      <c r="AI302" s="17">
        <v>9333264</v>
      </c>
      <c r="AJ302" s="18">
        <f t="shared" si="80"/>
        <v>2.373270600722567E-3</v>
      </c>
      <c r="AK302" s="19">
        <f>IFERROR(VLOOKUP(A302,[1]CDC_Visits_Integrated!$A$2:$D$501,2,FALSE),"NULL")</f>
        <v>11174</v>
      </c>
      <c r="AL302" s="19">
        <f>IFERROR(VLOOKUP(A302,[1]CDC_Visits_Integrated!$A$2:$D$501,3,FALSE),"NULL")</f>
        <v>2563</v>
      </c>
      <c r="AM302" s="19">
        <f>IFERROR(VLOOKUP(A302,[1]CDC_Visits_Integrated!$A$2:$D$501,4,FALSE),"NULL")</f>
        <v>745825</v>
      </c>
      <c r="AN302" s="15">
        <f t="shared" si="81"/>
        <v>290.99687865782289</v>
      </c>
      <c r="AO302" s="16">
        <f t="shared" si="82"/>
        <v>1.4982066838735628E-2</v>
      </c>
      <c r="AP302" s="15">
        <f t="shared" si="83"/>
        <v>190</v>
      </c>
      <c r="AQ302" s="15">
        <f t="shared" si="84"/>
        <v>1787</v>
      </c>
    </row>
    <row r="303" spans="1:43" x14ac:dyDescent="0.25">
      <c r="A303" t="s">
        <v>340</v>
      </c>
      <c r="B303" t="str">
        <f t="shared" si="68"/>
        <v>North Carolina</v>
      </c>
      <c r="C303" t="str">
        <f t="shared" si="69"/>
        <v>2013</v>
      </c>
      <c r="D303" s="13">
        <v>616638.81700000004</v>
      </c>
      <c r="E303" s="13">
        <v>0</v>
      </c>
      <c r="F303" s="14">
        <f t="shared" si="70"/>
        <v>0</v>
      </c>
      <c r="G303" s="15">
        <v>631666.76450000005</v>
      </c>
      <c r="H303" s="15">
        <v>0</v>
      </c>
      <c r="I303" s="16">
        <f t="shared" si="71"/>
        <v>0</v>
      </c>
      <c r="J303" s="13">
        <v>661936.07250000001</v>
      </c>
      <c r="K303" s="13">
        <v>0</v>
      </c>
      <c r="L303" s="14">
        <f t="shared" si="72"/>
        <v>0</v>
      </c>
      <c r="M303" s="15">
        <v>619581.36749999993</v>
      </c>
      <c r="N303" s="15">
        <v>0</v>
      </c>
      <c r="O303" s="16">
        <f t="shared" si="73"/>
        <v>0</v>
      </c>
      <c r="P303" s="13">
        <v>650762.59250000003</v>
      </c>
      <c r="Q303" s="13">
        <v>0</v>
      </c>
      <c r="R303" s="14">
        <f t="shared" si="74"/>
        <v>0</v>
      </c>
      <c r="S303" s="15">
        <v>671113.91799999983</v>
      </c>
      <c r="T303" s="15">
        <v>51</v>
      </c>
      <c r="U303" s="16">
        <f t="shared" si="75"/>
        <v>7.5993059646246251E-5</v>
      </c>
      <c r="V303" s="13">
        <v>572216.36750000005</v>
      </c>
      <c r="W303" s="13">
        <v>156</v>
      </c>
      <c r="X303" s="14">
        <f t="shared" si="76"/>
        <v>2.7262414859183487E-4</v>
      </c>
      <c r="Y303" s="15">
        <v>360479.27650000004</v>
      </c>
      <c r="Z303" s="15">
        <v>288</v>
      </c>
      <c r="AA303" s="16">
        <f t="shared" si="77"/>
        <v>7.9893635716393253E-4</v>
      </c>
      <c r="AB303" s="13">
        <v>194217.64499999999</v>
      </c>
      <c r="AC303" s="13">
        <v>501</v>
      </c>
      <c r="AD303" s="14">
        <f t="shared" si="78"/>
        <v>2.5795802435973313E-3</v>
      </c>
      <c r="AE303" s="15">
        <v>146756.739</v>
      </c>
      <c r="AF303">
        <v>797</v>
      </c>
      <c r="AG303" s="16">
        <f t="shared" si="79"/>
        <v>5.4307557215481604E-3</v>
      </c>
      <c r="AH303" s="17">
        <v>1586</v>
      </c>
      <c r="AI303" s="17">
        <v>9484977</v>
      </c>
      <c r="AJ303" s="18">
        <f t="shared" si="80"/>
        <v>2.2610189230026835E-3</v>
      </c>
      <c r="AK303" s="19">
        <f>IFERROR(VLOOKUP(A303,[1]CDC_Visits_Integrated!$A$2:$D$501,2,FALSE),"NULL")</f>
        <v>8427</v>
      </c>
      <c r="AL303" s="19">
        <f>IFERROR(VLOOKUP(A303,[1]CDC_Visits_Integrated!$A$2:$D$501,3,FALSE),"NULL")</f>
        <v>2111</v>
      </c>
      <c r="AM303" s="19">
        <f>IFERROR(VLOOKUP(A303,[1]CDC_Visits_Integrated!$A$2:$D$501,4,FALSE),"NULL")</f>
        <v>611489</v>
      </c>
      <c r="AN303" s="15">
        <f t="shared" si="81"/>
        <v>289.66792989104692</v>
      </c>
      <c r="AO303" s="16">
        <f t="shared" si="82"/>
        <v>1.3781114623484641E-2</v>
      </c>
      <c r="AP303" s="15">
        <f t="shared" si="83"/>
        <v>207</v>
      </c>
      <c r="AQ303" s="15">
        <f t="shared" si="84"/>
        <v>1793</v>
      </c>
    </row>
    <row r="304" spans="1:43" x14ac:dyDescent="0.25">
      <c r="A304" t="s">
        <v>341</v>
      </c>
      <c r="B304" t="str">
        <f t="shared" si="68"/>
        <v>North Carolina</v>
      </c>
      <c r="C304" t="str">
        <f t="shared" si="69"/>
        <v>2014</v>
      </c>
      <c r="D304" s="13">
        <v>611557.70200000016</v>
      </c>
      <c r="E304" s="13">
        <v>0</v>
      </c>
      <c r="F304" s="14">
        <f t="shared" si="70"/>
        <v>0</v>
      </c>
      <c r="G304" s="15">
        <v>636030.7415</v>
      </c>
      <c r="H304" s="15">
        <v>0</v>
      </c>
      <c r="I304" s="16">
        <f t="shared" si="71"/>
        <v>0</v>
      </c>
      <c r="J304" s="13">
        <v>667016.84700000007</v>
      </c>
      <c r="K304" s="13">
        <v>0</v>
      </c>
      <c r="L304" s="14">
        <f t="shared" si="72"/>
        <v>0</v>
      </c>
      <c r="M304" s="15">
        <v>625906.85649999999</v>
      </c>
      <c r="N304" s="15">
        <v>0</v>
      </c>
      <c r="O304" s="16">
        <f t="shared" si="73"/>
        <v>0</v>
      </c>
      <c r="P304" s="13">
        <v>648112.16599999985</v>
      </c>
      <c r="Q304" s="13">
        <v>11</v>
      </c>
      <c r="R304" s="14">
        <f t="shared" si="74"/>
        <v>1.6972370797927596E-5</v>
      </c>
      <c r="S304" s="15">
        <v>672679.16350000002</v>
      </c>
      <c r="T304" s="15">
        <v>55</v>
      </c>
      <c r="U304" s="16">
        <f t="shared" si="75"/>
        <v>8.1762603904409479E-5</v>
      </c>
      <c r="V304" s="13">
        <v>588574.18050000002</v>
      </c>
      <c r="W304" s="13">
        <v>150</v>
      </c>
      <c r="X304" s="14">
        <f t="shared" si="76"/>
        <v>2.5485317733879088E-4</v>
      </c>
      <c r="Y304" s="15">
        <v>383171.89999999997</v>
      </c>
      <c r="Z304" s="15">
        <v>304</v>
      </c>
      <c r="AA304" s="16">
        <f t="shared" si="77"/>
        <v>7.9337759371185632E-4</v>
      </c>
      <c r="AB304" s="13">
        <v>200865.02549999996</v>
      </c>
      <c r="AC304" s="13">
        <v>479</v>
      </c>
      <c r="AD304" s="14">
        <f t="shared" si="78"/>
        <v>2.3846859293082862E-3</v>
      </c>
      <c r="AE304" s="15">
        <v>155891.88399999999</v>
      </c>
      <c r="AF304">
        <v>745</v>
      </c>
      <c r="AG304" s="16">
        <f t="shared" si="79"/>
        <v>4.7789530852035888E-3</v>
      </c>
      <c r="AH304" s="17">
        <v>1528</v>
      </c>
      <c r="AI304" s="17">
        <v>9609925</v>
      </c>
      <c r="AJ304" s="18">
        <f t="shared" si="80"/>
        <v>2.065063530953109E-3</v>
      </c>
      <c r="AK304" s="19">
        <f>IFERROR(VLOOKUP(A304,[1]CDC_Visits_Integrated!$A$2:$D$501,2,FALSE),"NULL")</f>
        <v>9804</v>
      </c>
      <c r="AL304" s="19">
        <f>IFERROR(VLOOKUP(A304,[1]CDC_Visits_Integrated!$A$2:$D$501,3,FALSE),"NULL")</f>
        <v>2034</v>
      </c>
      <c r="AM304" s="19">
        <f>IFERROR(VLOOKUP(A304,[1]CDC_Visits_Integrated!$A$2:$D$501,4,FALSE),"NULL")</f>
        <v>574499</v>
      </c>
      <c r="AN304" s="15">
        <f t="shared" si="81"/>
        <v>282.44788593903638</v>
      </c>
      <c r="AO304" s="16">
        <f t="shared" si="82"/>
        <v>1.7065303856055449E-2</v>
      </c>
      <c r="AP304" s="15">
        <f t="shared" si="83"/>
        <v>216</v>
      </c>
      <c r="AQ304" s="15">
        <f t="shared" si="84"/>
        <v>1744</v>
      </c>
    </row>
    <row r="305" spans="1:43" x14ac:dyDescent="0.25">
      <c r="A305" t="s">
        <v>342</v>
      </c>
      <c r="B305" t="str">
        <f t="shared" si="68"/>
        <v>North Carolina</v>
      </c>
      <c r="C305" t="str">
        <f t="shared" si="69"/>
        <v>2015</v>
      </c>
      <c r="D305" s="13">
        <v>571738.84400000004</v>
      </c>
      <c r="E305" s="13">
        <v>0</v>
      </c>
      <c r="F305" s="14">
        <f t="shared" si="70"/>
        <v>0</v>
      </c>
      <c r="G305" s="15">
        <v>601877.1320000001</v>
      </c>
      <c r="H305" s="15">
        <v>0</v>
      </c>
      <c r="I305" s="16">
        <f t="shared" si="71"/>
        <v>0</v>
      </c>
      <c r="J305" s="13">
        <v>636811.20700000005</v>
      </c>
      <c r="K305" s="13">
        <v>0</v>
      </c>
      <c r="L305" s="14">
        <f t="shared" si="72"/>
        <v>0</v>
      </c>
      <c r="M305" s="15">
        <v>596103.51899999997</v>
      </c>
      <c r="N305" s="15">
        <v>0</v>
      </c>
      <c r="O305" s="16">
        <f t="shared" si="73"/>
        <v>0</v>
      </c>
      <c r="P305" s="13">
        <v>608005.81900000013</v>
      </c>
      <c r="Q305" s="13">
        <v>0</v>
      </c>
      <c r="R305" s="14">
        <f t="shared" si="74"/>
        <v>0</v>
      </c>
      <c r="S305" s="15">
        <v>632773.64149999991</v>
      </c>
      <c r="T305" s="15">
        <v>32</v>
      </c>
      <c r="U305" s="16">
        <f t="shared" si="75"/>
        <v>5.05710065990478E-5</v>
      </c>
      <c r="V305" s="13">
        <v>560627.86849999998</v>
      </c>
      <c r="W305" s="13">
        <v>176</v>
      </c>
      <c r="X305" s="14">
        <f t="shared" si="76"/>
        <v>3.1393373374552464E-4</v>
      </c>
      <c r="Y305" s="15">
        <v>371108.41249999998</v>
      </c>
      <c r="Z305" s="15">
        <v>365</v>
      </c>
      <c r="AA305" s="16">
        <f t="shared" si="77"/>
        <v>9.8354008614665945E-4</v>
      </c>
      <c r="AB305" s="13">
        <v>189100.60450000007</v>
      </c>
      <c r="AC305" s="13">
        <v>510</v>
      </c>
      <c r="AD305" s="14">
        <f t="shared" si="78"/>
        <v>2.696977100356122E-3</v>
      </c>
      <c r="AE305" s="15">
        <v>144175.75600000002</v>
      </c>
      <c r="AF305">
        <v>903</v>
      </c>
      <c r="AG305" s="16">
        <f t="shared" si="79"/>
        <v>6.2631889372579382E-3</v>
      </c>
      <c r="AH305" s="17">
        <v>1778</v>
      </c>
      <c r="AI305" s="17">
        <v>9108554</v>
      </c>
      <c r="AJ305" s="18">
        <f t="shared" si="80"/>
        <v>2.5241885800958391E-3</v>
      </c>
      <c r="AK305" s="19">
        <f>IFERROR(VLOOKUP(A305,[1]CDC_Visits_Integrated!$A$2:$D$501,2,FALSE),"NULL")</f>
        <v>9335</v>
      </c>
      <c r="AL305" s="19">
        <f>IFERROR(VLOOKUP(A305,[1]CDC_Visits_Integrated!$A$2:$D$501,3,FALSE),"NULL")</f>
        <v>1935</v>
      </c>
      <c r="AM305" s="19">
        <f>IFERROR(VLOOKUP(A305,[1]CDC_Visits_Integrated!$A$2:$D$501,4,FALSE),"NULL")</f>
        <v>546361</v>
      </c>
      <c r="AN305" s="15">
        <f t="shared" si="81"/>
        <v>282.35710594315248</v>
      </c>
      <c r="AO305" s="16">
        <f t="shared" si="82"/>
        <v>1.7085772959636578E-2</v>
      </c>
      <c r="AP305" s="15">
        <f t="shared" si="83"/>
        <v>208</v>
      </c>
      <c r="AQ305" s="15">
        <f t="shared" si="84"/>
        <v>1986</v>
      </c>
    </row>
    <row r="306" spans="1:43" x14ac:dyDescent="0.25">
      <c r="A306" t="s">
        <v>343</v>
      </c>
      <c r="B306" t="str">
        <f t="shared" si="68"/>
        <v>North Carolina</v>
      </c>
      <c r="C306" t="str">
        <f t="shared" si="69"/>
        <v>2016</v>
      </c>
      <c r="D306" s="13">
        <v>581748.34299999976</v>
      </c>
      <c r="E306" s="13">
        <v>0</v>
      </c>
      <c r="F306" s="14">
        <f t="shared" si="70"/>
        <v>0</v>
      </c>
      <c r="G306" s="15">
        <v>620254.0689999999</v>
      </c>
      <c r="H306" s="15">
        <v>0</v>
      </c>
      <c r="I306" s="16">
        <f t="shared" si="71"/>
        <v>0</v>
      </c>
      <c r="J306" s="13">
        <v>650385.85950000025</v>
      </c>
      <c r="K306" s="13">
        <v>0</v>
      </c>
      <c r="L306" s="14">
        <f t="shared" si="72"/>
        <v>0</v>
      </c>
      <c r="M306" s="15">
        <v>621623.06999999995</v>
      </c>
      <c r="N306" s="15">
        <v>0</v>
      </c>
      <c r="O306" s="16">
        <f t="shared" si="73"/>
        <v>0</v>
      </c>
      <c r="P306" s="13">
        <v>623545.69849999994</v>
      </c>
      <c r="Q306" s="13">
        <v>0</v>
      </c>
      <c r="R306" s="14">
        <f t="shared" si="74"/>
        <v>0</v>
      </c>
      <c r="S306" s="15">
        <v>653203.18749999977</v>
      </c>
      <c r="T306" s="15">
        <v>54</v>
      </c>
      <c r="U306" s="16">
        <f t="shared" si="75"/>
        <v>8.2669529226692598E-5</v>
      </c>
      <c r="V306" s="13">
        <v>585528.17949999985</v>
      </c>
      <c r="W306" s="13">
        <v>179</v>
      </c>
      <c r="X306" s="14">
        <f t="shared" si="76"/>
        <v>3.0570689211380654E-4</v>
      </c>
      <c r="Y306" s="15">
        <v>397491.9325</v>
      </c>
      <c r="Z306" s="15">
        <v>323</v>
      </c>
      <c r="AA306" s="16">
        <f t="shared" si="77"/>
        <v>8.1259510845544021E-4</v>
      </c>
      <c r="AB306" s="13">
        <v>199245.97749999995</v>
      </c>
      <c r="AC306" s="13">
        <v>487</v>
      </c>
      <c r="AD306" s="14">
        <f t="shared" si="78"/>
        <v>2.4442149653937186E-3</v>
      </c>
      <c r="AE306" s="15">
        <v>152052.54899999997</v>
      </c>
      <c r="AF306">
        <v>740</v>
      </c>
      <c r="AG306" s="16">
        <f t="shared" si="79"/>
        <v>4.8667385378721945E-3</v>
      </c>
      <c r="AH306" s="17">
        <v>1550</v>
      </c>
      <c r="AI306" s="17">
        <v>9436298</v>
      </c>
      <c r="AJ306" s="18">
        <f t="shared" si="80"/>
        <v>2.0700050079030191E-3</v>
      </c>
      <c r="AK306" s="19">
        <f>IFERROR(VLOOKUP(A306,[1]CDC_Visits_Integrated!$A$2:$D$501,2,FALSE),"NULL")</f>
        <v>10417</v>
      </c>
      <c r="AL306" s="19">
        <f>IFERROR(VLOOKUP(A306,[1]CDC_Visits_Integrated!$A$2:$D$501,3,FALSE),"NULL")</f>
        <v>1892</v>
      </c>
      <c r="AM306" s="19">
        <f>IFERROR(VLOOKUP(A306,[1]CDC_Visits_Integrated!$A$2:$D$501,4,FALSE),"NULL")</f>
        <v>538196</v>
      </c>
      <c r="AN306" s="15">
        <f t="shared" si="81"/>
        <v>284.45877378435517</v>
      </c>
      <c r="AO306" s="16">
        <f t="shared" si="82"/>
        <v>1.9355402121160322E-2</v>
      </c>
      <c r="AP306" s="15">
        <f t="shared" si="83"/>
        <v>233</v>
      </c>
      <c r="AQ306" s="15">
        <f t="shared" si="84"/>
        <v>1783</v>
      </c>
    </row>
    <row r="307" spans="1:43" x14ac:dyDescent="0.25">
      <c r="A307" t="s">
        <v>344</v>
      </c>
      <c r="B307" t="str">
        <f t="shared" si="68"/>
        <v>North Carolina</v>
      </c>
      <c r="C307" t="str">
        <f t="shared" si="69"/>
        <v>2017</v>
      </c>
      <c r="D307" s="13">
        <v>596188</v>
      </c>
      <c r="E307" s="13">
        <v>0</v>
      </c>
      <c r="F307" s="14">
        <f t="shared" si="70"/>
        <v>0</v>
      </c>
      <c r="G307" s="15">
        <v>636649</v>
      </c>
      <c r="H307" s="15">
        <v>0</v>
      </c>
      <c r="I307" s="16">
        <f t="shared" si="71"/>
        <v>0</v>
      </c>
      <c r="J307" s="13">
        <v>674989</v>
      </c>
      <c r="K307" s="13">
        <v>0</v>
      </c>
      <c r="L307" s="14">
        <f t="shared" si="72"/>
        <v>0</v>
      </c>
      <c r="M307" s="15">
        <v>649975</v>
      </c>
      <c r="N307" s="15">
        <v>0</v>
      </c>
      <c r="O307" s="16">
        <f t="shared" si="73"/>
        <v>0</v>
      </c>
      <c r="P307" s="13">
        <v>638658.5</v>
      </c>
      <c r="Q307" s="13">
        <v>0</v>
      </c>
      <c r="R307" s="14">
        <f t="shared" si="74"/>
        <v>0</v>
      </c>
      <c r="S307" s="15">
        <v>675480</v>
      </c>
      <c r="T307" s="15">
        <v>31</v>
      </c>
      <c r="U307" s="16">
        <f t="shared" si="75"/>
        <v>4.5893290696985847E-5</v>
      </c>
      <c r="V307" s="13">
        <v>621930.5</v>
      </c>
      <c r="W307" s="13">
        <v>212</v>
      </c>
      <c r="X307" s="14">
        <f t="shared" si="76"/>
        <v>3.4087410088426277E-4</v>
      </c>
      <c r="Y307" s="15">
        <v>437166.5</v>
      </c>
      <c r="Z307" s="15">
        <v>363</v>
      </c>
      <c r="AA307" s="16">
        <f t="shared" si="77"/>
        <v>8.3034724755899636E-4</v>
      </c>
      <c r="AB307" s="13">
        <v>214606</v>
      </c>
      <c r="AC307" s="13">
        <v>514</v>
      </c>
      <c r="AD307" s="14">
        <f t="shared" si="78"/>
        <v>2.3950868102476167E-3</v>
      </c>
      <c r="AE307" s="15">
        <v>162068</v>
      </c>
      <c r="AF307">
        <v>813</v>
      </c>
      <c r="AG307" s="16">
        <f t="shared" si="79"/>
        <v>5.0164128637362098E-3</v>
      </c>
      <c r="AH307" s="17">
        <v>1690</v>
      </c>
      <c r="AI307" s="17">
        <v>9857165</v>
      </c>
      <c r="AJ307" s="18">
        <f t="shared" si="80"/>
        <v>2.0765739724184283E-3</v>
      </c>
      <c r="AK307" s="19">
        <f>IFERROR(VLOOKUP(A307,[1]CDC_Visits_Integrated!$A$2:$D$501,2,FALSE),"NULL")</f>
        <v>14125</v>
      </c>
      <c r="AL307" s="19">
        <f>IFERROR(VLOOKUP(A307,[1]CDC_Visits_Integrated!$A$2:$D$501,3,FALSE),"NULL")</f>
        <v>1911</v>
      </c>
      <c r="AM307" s="19">
        <f>IFERROR(VLOOKUP(A307,[1]CDC_Visits_Integrated!$A$2:$D$501,4,FALSE),"NULL")</f>
        <v>561380</v>
      </c>
      <c r="AN307" s="15">
        <f t="shared" si="81"/>
        <v>293.76242804814234</v>
      </c>
      <c r="AO307" s="16">
        <f t="shared" si="82"/>
        <v>2.5161209875663542E-2</v>
      </c>
      <c r="AP307" s="15">
        <f t="shared" si="83"/>
        <v>243</v>
      </c>
      <c r="AQ307" s="15">
        <f t="shared" si="84"/>
        <v>1933</v>
      </c>
    </row>
    <row r="308" spans="1:43" x14ac:dyDescent="0.25">
      <c r="A308" t="s">
        <v>345</v>
      </c>
      <c r="B308" t="str">
        <f t="shared" si="68"/>
        <v>North Dakota</v>
      </c>
      <c r="C308" t="str">
        <f t="shared" si="69"/>
        <v>2009</v>
      </c>
      <c r="D308" s="13">
        <v>39268.421999999999</v>
      </c>
      <c r="E308" s="13">
        <v>0</v>
      </c>
      <c r="F308" s="14">
        <f t="shared" si="70"/>
        <v>0</v>
      </c>
      <c r="G308" s="15">
        <v>36818.393499999991</v>
      </c>
      <c r="H308" s="15">
        <v>0</v>
      </c>
      <c r="I308" s="16">
        <f t="shared" si="71"/>
        <v>0</v>
      </c>
      <c r="J308" s="13">
        <v>55205.708999999995</v>
      </c>
      <c r="K308" s="13">
        <v>0</v>
      </c>
      <c r="L308" s="14">
        <f t="shared" si="72"/>
        <v>0</v>
      </c>
      <c r="M308" s="15">
        <v>37695.409999999989</v>
      </c>
      <c r="N308" s="15">
        <v>0</v>
      </c>
      <c r="O308" s="16">
        <f t="shared" si="73"/>
        <v>0</v>
      </c>
      <c r="P308" s="13">
        <v>36391.004499999995</v>
      </c>
      <c r="Q308" s="13">
        <v>0</v>
      </c>
      <c r="R308" s="14">
        <f t="shared" si="74"/>
        <v>0</v>
      </c>
      <c r="S308" s="15">
        <v>44253.313999999998</v>
      </c>
      <c r="T308" s="15">
        <v>0</v>
      </c>
      <c r="U308" s="16">
        <f t="shared" si="75"/>
        <v>0</v>
      </c>
      <c r="V308" s="13">
        <v>32643.808000000005</v>
      </c>
      <c r="W308" s="13">
        <v>0</v>
      </c>
      <c r="X308" s="14">
        <f t="shared" si="76"/>
        <v>0</v>
      </c>
      <c r="Y308" s="15">
        <v>20480.932000000001</v>
      </c>
      <c r="Z308" s="15">
        <v>0</v>
      </c>
      <c r="AA308" s="16">
        <f t="shared" si="77"/>
        <v>0</v>
      </c>
      <c r="AB308" s="13">
        <v>16282.142499999998</v>
      </c>
      <c r="AC308" s="13">
        <v>0</v>
      </c>
      <c r="AD308" s="14">
        <f t="shared" si="78"/>
        <v>0</v>
      </c>
      <c r="AE308" s="15">
        <v>15286.261</v>
      </c>
      <c r="AF308">
        <v>21</v>
      </c>
      <c r="AG308" s="16">
        <f t="shared" si="79"/>
        <v>1.3737826405031289E-3</v>
      </c>
      <c r="AH308" s="17">
        <v>21</v>
      </c>
      <c r="AI308" s="17">
        <v>614109</v>
      </c>
      <c r="AJ308" s="18">
        <f t="shared" si="80"/>
        <v>4.0346336410000851E-4</v>
      </c>
      <c r="AK308" s="19" t="str">
        <f>IFERROR(VLOOKUP(A308,[1]CDC_Visits_Integrated!$A$2:$D$501,2,FALSE),"NULL")</f>
        <v>NULL</v>
      </c>
      <c r="AL308" s="19" t="str">
        <f>IFERROR(VLOOKUP(A308,[1]CDC_Visits_Integrated!$A$2:$D$501,3,FALSE),"NULL")</f>
        <v>NULL</v>
      </c>
      <c r="AM308" s="19" t="str">
        <f>IFERROR(VLOOKUP(A308,[1]CDC_Visits_Integrated!$A$2:$D$501,4,FALSE),"NULL")</f>
        <v>NULL</v>
      </c>
      <c r="AN308" s="15" t="str">
        <f t="shared" si="81"/>
        <v>NULL</v>
      </c>
      <c r="AO308" s="16" t="str">
        <f t="shared" si="82"/>
        <v>NULL</v>
      </c>
      <c r="AP308" s="15">
        <f t="shared" si="83"/>
        <v>0</v>
      </c>
      <c r="AQ308" s="15">
        <f t="shared" si="84"/>
        <v>21</v>
      </c>
    </row>
    <row r="309" spans="1:43" x14ac:dyDescent="0.25">
      <c r="A309" t="s">
        <v>346</v>
      </c>
      <c r="B309" t="str">
        <f t="shared" si="68"/>
        <v>North Dakota</v>
      </c>
      <c r="C309" t="str">
        <f t="shared" si="69"/>
        <v>2010</v>
      </c>
      <c r="D309" s="13">
        <v>35805.02900000001</v>
      </c>
      <c r="E309" s="13">
        <v>0</v>
      </c>
      <c r="F309" s="14">
        <f t="shared" si="70"/>
        <v>0</v>
      </c>
      <c r="G309" s="15">
        <v>34031.08</v>
      </c>
      <c r="H309" s="15">
        <v>0</v>
      </c>
      <c r="I309" s="16">
        <f t="shared" si="71"/>
        <v>0</v>
      </c>
      <c r="J309" s="13">
        <v>43324.055999999997</v>
      </c>
      <c r="K309" s="13">
        <v>0</v>
      </c>
      <c r="L309" s="14">
        <f t="shared" si="72"/>
        <v>0</v>
      </c>
      <c r="M309" s="15">
        <v>35446.704499999993</v>
      </c>
      <c r="N309" s="15">
        <v>0</v>
      </c>
      <c r="O309" s="16">
        <f t="shared" si="73"/>
        <v>0</v>
      </c>
      <c r="P309" s="13">
        <v>33169.850999999995</v>
      </c>
      <c r="Q309" s="13">
        <v>0</v>
      </c>
      <c r="R309" s="14">
        <f t="shared" si="74"/>
        <v>0</v>
      </c>
      <c r="S309" s="15">
        <v>41369.060500000007</v>
      </c>
      <c r="T309" s="15">
        <v>0</v>
      </c>
      <c r="U309" s="16">
        <f t="shared" si="75"/>
        <v>0</v>
      </c>
      <c r="V309" s="13">
        <v>32352.977000000003</v>
      </c>
      <c r="W309" s="13">
        <v>0</v>
      </c>
      <c r="X309" s="14">
        <f t="shared" si="76"/>
        <v>0</v>
      </c>
      <c r="Y309" s="15">
        <v>19596.502</v>
      </c>
      <c r="Z309" s="15">
        <v>0</v>
      </c>
      <c r="AA309" s="16">
        <f t="shared" si="77"/>
        <v>0</v>
      </c>
      <c r="AB309" s="13">
        <v>14687.331999999999</v>
      </c>
      <c r="AC309" s="13">
        <v>0</v>
      </c>
      <c r="AD309" s="14">
        <f t="shared" si="78"/>
        <v>0</v>
      </c>
      <c r="AE309" s="15">
        <v>13776.968999999997</v>
      </c>
      <c r="AF309">
        <v>10</v>
      </c>
      <c r="AG309" s="16">
        <f t="shared" si="79"/>
        <v>7.2584906012345687E-4</v>
      </c>
      <c r="AH309" s="17">
        <v>10</v>
      </c>
      <c r="AI309" s="17">
        <v>557840</v>
      </c>
      <c r="AJ309" s="18">
        <f t="shared" si="80"/>
        <v>2.0806976529293529E-4</v>
      </c>
      <c r="AK309" s="19">
        <f>IFERROR(VLOOKUP(A309,[1]CDC_Visits_Integrated!$A$2:$D$501,2,FALSE),"NULL")</f>
        <v>312</v>
      </c>
      <c r="AL309" s="19">
        <f>IFERROR(VLOOKUP(A309,[1]CDC_Visits_Integrated!$A$2:$D$501,3,FALSE),"NULL")</f>
        <v>216</v>
      </c>
      <c r="AM309" s="19">
        <f>IFERROR(VLOOKUP(A309,[1]CDC_Visits_Integrated!$A$2:$D$501,4,FALSE),"NULL")</f>
        <v>57497</v>
      </c>
      <c r="AN309" s="15">
        <f t="shared" si="81"/>
        <v>266.18981481481484</v>
      </c>
      <c r="AO309" s="16">
        <f t="shared" si="82"/>
        <v>5.4263700714819903E-3</v>
      </c>
      <c r="AP309" s="15">
        <f t="shared" si="83"/>
        <v>0</v>
      </c>
      <c r="AQ309" s="15">
        <f t="shared" si="84"/>
        <v>10</v>
      </c>
    </row>
    <row r="310" spans="1:43" x14ac:dyDescent="0.25">
      <c r="A310" t="s">
        <v>347</v>
      </c>
      <c r="B310" t="str">
        <f t="shared" si="68"/>
        <v>North Dakota</v>
      </c>
      <c r="C310" t="str">
        <f t="shared" si="69"/>
        <v>2011</v>
      </c>
      <c r="D310" s="13">
        <v>42127.234999999993</v>
      </c>
      <c r="E310" s="13">
        <v>0</v>
      </c>
      <c r="F310" s="14">
        <f t="shared" si="70"/>
        <v>0</v>
      </c>
      <c r="G310" s="15">
        <v>39379.999499999998</v>
      </c>
      <c r="H310" s="15">
        <v>0</v>
      </c>
      <c r="I310" s="16">
        <f t="shared" si="71"/>
        <v>0</v>
      </c>
      <c r="J310" s="13">
        <v>53864.075000000004</v>
      </c>
      <c r="K310" s="13">
        <v>0</v>
      </c>
      <c r="L310" s="14">
        <f t="shared" si="72"/>
        <v>0</v>
      </c>
      <c r="M310" s="15">
        <v>42970.653000000006</v>
      </c>
      <c r="N310" s="15">
        <v>0</v>
      </c>
      <c r="O310" s="16">
        <f t="shared" si="73"/>
        <v>0</v>
      </c>
      <c r="P310" s="13">
        <v>37524.051500000001</v>
      </c>
      <c r="Q310" s="13">
        <v>0</v>
      </c>
      <c r="R310" s="14">
        <f t="shared" si="74"/>
        <v>0</v>
      </c>
      <c r="S310" s="15">
        <v>47072.7</v>
      </c>
      <c r="T310" s="15">
        <v>0</v>
      </c>
      <c r="U310" s="16">
        <f t="shared" si="75"/>
        <v>0</v>
      </c>
      <c r="V310" s="13">
        <v>38387.486000000004</v>
      </c>
      <c r="W310" s="13">
        <v>0</v>
      </c>
      <c r="X310" s="14">
        <f t="shared" si="76"/>
        <v>0</v>
      </c>
      <c r="Y310" s="15">
        <v>22519.472500000003</v>
      </c>
      <c r="Z310" s="15">
        <v>0</v>
      </c>
      <c r="AA310" s="16">
        <f t="shared" si="77"/>
        <v>0</v>
      </c>
      <c r="AB310" s="13">
        <v>16701.172500000001</v>
      </c>
      <c r="AC310" s="13">
        <v>0</v>
      </c>
      <c r="AD310" s="14">
        <f t="shared" si="78"/>
        <v>0</v>
      </c>
      <c r="AE310" s="15">
        <v>15838.497000000007</v>
      </c>
      <c r="AF310">
        <v>0</v>
      </c>
      <c r="AG310" s="16">
        <f t="shared" si="79"/>
        <v>0</v>
      </c>
      <c r="AH310" s="17">
        <v>0</v>
      </c>
      <c r="AI310" s="17">
        <v>655121</v>
      </c>
      <c r="AJ310" s="18">
        <f t="shared" si="80"/>
        <v>0</v>
      </c>
      <c r="AK310" s="19">
        <f>IFERROR(VLOOKUP(A310,[1]CDC_Visits_Integrated!$A$2:$D$501,2,FALSE),"NULL")</f>
        <v>989</v>
      </c>
      <c r="AL310" s="19">
        <f>IFERROR(VLOOKUP(A310,[1]CDC_Visits_Integrated!$A$2:$D$501,3,FALSE),"NULL")</f>
        <v>581</v>
      </c>
      <c r="AM310" s="19">
        <f>IFERROR(VLOOKUP(A310,[1]CDC_Visits_Integrated!$A$2:$D$501,4,FALSE),"NULL")</f>
        <v>140823</v>
      </c>
      <c r="AN310" s="15">
        <f t="shared" si="81"/>
        <v>242.38037865748709</v>
      </c>
      <c r="AO310" s="16">
        <f t="shared" si="82"/>
        <v>7.0230005041790047E-3</v>
      </c>
      <c r="AP310" s="15">
        <f t="shared" si="83"/>
        <v>0</v>
      </c>
      <c r="AQ310" s="15">
        <f t="shared" si="84"/>
        <v>0</v>
      </c>
    </row>
    <row r="311" spans="1:43" x14ac:dyDescent="0.25">
      <c r="A311" t="s">
        <v>348</v>
      </c>
      <c r="B311" t="str">
        <f t="shared" si="68"/>
        <v>North Dakota</v>
      </c>
      <c r="C311" t="str">
        <f t="shared" si="69"/>
        <v>2012</v>
      </c>
      <c r="D311" s="13">
        <v>41924.51999999999</v>
      </c>
      <c r="E311" s="13">
        <v>0</v>
      </c>
      <c r="F311" s="14">
        <f t="shared" si="70"/>
        <v>0</v>
      </c>
      <c r="G311" s="15">
        <v>38430.607000000004</v>
      </c>
      <c r="H311" s="15">
        <v>0</v>
      </c>
      <c r="I311" s="16">
        <f t="shared" si="71"/>
        <v>0</v>
      </c>
      <c r="J311" s="13">
        <v>52365.316500000001</v>
      </c>
      <c r="K311" s="13">
        <v>0</v>
      </c>
      <c r="L311" s="14">
        <f t="shared" si="72"/>
        <v>0</v>
      </c>
      <c r="M311" s="15">
        <v>43470.030999999995</v>
      </c>
      <c r="N311" s="15">
        <v>0</v>
      </c>
      <c r="O311" s="16">
        <f t="shared" si="73"/>
        <v>0</v>
      </c>
      <c r="P311" s="13">
        <v>36387.044999999991</v>
      </c>
      <c r="Q311" s="13">
        <v>0</v>
      </c>
      <c r="R311" s="14">
        <f t="shared" si="74"/>
        <v>0</v>
      </c>
      <c r="S311" s="15">
        <v>45480.396999999997</v>
      </c>
      <c r="T311" s="15">
        <v>0</v>
      </c>
      <c r="U311" s="16">
        <f t="shared" si="75"/>
        <v>0</v>
      </c>
      <c r="V311" s="13">
        <v>39092.498499999994</v>
      </c>
      <c r="W311" s="13">
        <v>0</v>
      </c>
      <c r="X311" s="14">
        <f t="shared" si="76"/>
        <v>0</v>
      </c>
      <c r="Y311" s="15">
        <v>22634.246500000001</v>
      </c>
      <c r="Z311" s="15">
        <v>0</v>
      </c>
      <c r="AA311" s="16">
        <f t="shared" si="77"/>
        <v>0</v>
      </c>
      <c r="AB311" s="13">
        <v>15583.945499999998</v>
      </c>
      <c r="AC311" s="13">
        <v>0</v>
      </c>
      <c r="AD311" s="14">
        <f t="shared" si="78"/>
        <v>0</v>
      </c>
      <c r="AE311" s="15">
        <v>14947.589000000004</v>
      </c>
      <c r="AF311">
        <v>21</v>
      </c>
      <c r="AG311" s="16">
        <f t="shared" si="79"/>
        <v>1.4049088451655979E-3</v>
      </c>
      <c r="AH311" s="17">
        <v>21</v>
      </c>
      <c r="AI311" s="17">
        <v>644077</v>
      </c>
      <c r="AJ311" s="18">
        <f t="shared" si="80"/>
        <v>3.9499090589866436E-4</v>
      </c>
      <c r="AK311" s="19">
        <f>IFERROR(VLOOKUP(A311,[1]CDC_Visits_Integrated!$A$2:$D$501,2,FALSE),"NULL")</f>
        <v>729</v>
      </c>
      <c r="AL311" s="19">
        <f>IFERROR(VLOOKUP(A311,[1]CDC_Visits_Integrated!$A$2:$D$501,3,FALSE),"NULL")</f>
        <v>456</v>
      </c>
      <c r="AM311" s="19">
        <f>IFERROR(VLOOKUP(A311,[1]CDC_Visits_Integrated!$A$2:$D$501,4,FALSE),"NULL")</f>
        <v>79746</v>
      </c>
      <c r="AN311" s="15">
        <f t="shared" si="81"/>
        <v>174.88157894736841</v>
      </c>
      <c r="AO311" s="16">
        <f t="shared" si="82"/>
        <v>9.1415243397787969E-3</v>
      </c>
      <c r="AP311" s="15">
        <f t="shared" si="83"/>
        <v>0</v>
      </c>
      <c r="AQ311" s="15">
        <f t="shared" si="84"/>
        <v>21</v>
      </c>
    </row>
    <row r="312" spans="1:43" x14ac:dyDescent="0.25">
      <c r="A312" t="s">
        <v>349</v>
      </c>
      <c r="B312" t="str">
        <f t="shared" si="68"/>
        <v>North Dakota</v>
      </c>
      <c r="C312" t="str">
        <f t="shared" si="69"/>
        <v>2013</v>
      </c>
      <c r="D312" s="13">
        <v>41571.671999999999</v>
      </c>
      <c r="E312" s="13">
        <v>0</v>
      </c>
      <c r="F312" s="14">
        <f t="shared" si="70"/>
        <v>0</v>
      </c>
      <c r="G312" s="15">
        <v>38366.177499999998</v>
      </c>
      <c r="H312" s="15">
        <v>0</v>
      </c>
      <c r="I312" s="16">
        <f t="shared" si="71"/>
        <v>0</v>
      </c>
      <c r="J312" s="13">
        <v>52243.107499999998</v>
      </c>
      <c r="K312" s="13">
        <v>0</v>
      </c>
      <c r="L312" s="14">
        <f t="shared" si="72"/>
        <v>0</v>
      </c>
      <c r="M312" s="15">
        <v>43696.673500000004</v>
      </c>
      <c r="N312" s="15">
        <v>0</v>
      </c>
      <c r="O312" s="16">
        <f t="shared" si="73"/>
        <v>0</v>
      </c>
      <c r="P312" s="13">
        <v>35542.509999999995</v>
      </c>
      <c r="Q312" s="13">
        <v>0</v>
      </c>
      <c r="R312" s="14">
        <f t="shared" si="74"/>
        <v>0</v>
      </c>
      <c r="S312" s="15">
        <v>43305.968999999997</v>
      </c>
      <c r="T312" s="15">
        <v>0</v>
      </c>
      <c r="U312" s="16">
        <f t="shared" si="75"/>
        <v>0</v>
      </c>
      <c r="V312" s="13">
        <v>39439.668000000005</v>
      </c>
      <c r="W312" s="13">
        <v>0</v>
      </c>
      <c r="X312" s="14">
        <f t="shared" si="76"/>
        <v>0</v>
      </c>
      <c r="Y312" s="15">
        <v>22430.143499999998</v>
      </c>
      <c r="Z312" s="15">
        <v>0</v>
      </c>
      <c r="AA312" s="16">
        <f t="shared" si="77"/>
        <v>0</v>
      </c>
      <c r="AB312" s="13">
        <v>15300.487999999998</v>
      </c>
      <c r="AC312" s="13">
        <v>0</v>
      </c>
      <c r="AD312" s="14">
        <f t="shared" si="78"/>
        <v>0</v>
      </c>
      <c r="AE312" s="15">
        <v>14456.888000000004</v>
      </c>
      <c r="AF312">
        <v>25</v>
      </c>
      <c r="AG312" s="16">
        <f t="shared" si="79"/>
        <v>1.7292794963895406E-3</v>
      </c>
      <c r="AH312" s="17">
        <v>25</v>
      </c>
      <c r="AI312" s="17">
        <v>636576</v>
      </c>
      <c r="AJ312" s="18">
        <f t="shared" si="80"/>
        <v>4.7904173717242871E-4</v>
      </c>
      <c r="AK312" s="19">
        <f>IFERROR(VLOOKUP(A312,[1]CDC_Visits_Integrated!$A$2:$D$501,2,FALSE),"NULL")</f>
        <v>1844</v>
      </c>
      <c r="AL312" s="19">
        <f>IFERROR(VLOOKUP(A312,[1]CDC_Visits_Integrated!$A$2:$D$501,3,FALSE),"NULL")</f>
        <v>434</v>
      </c>
      <c r="AM312" s="19">
        <f>IFERROR(VLOOKUP(A312,[1]CDC_Visits_Integrated!$A$2:$D$501,4,FALSE),"NULL")</f>
        <v>64784</v>
      </c>
      <c r="AN312" s="15">
        <f t="shared" si="81"/>
        <v>149.27188940092165</v>
      </c>
      <c r="AO312" s="16">
        <f t="shared" si="82"/>
        <v>2.8463818226722646E-2</v>
      </c>
      <c r="AP312" s="15">
        <f t="shared" si="83"/>
        <v>0</v>
      </c>
      <c r="AQ312" s="15">
        <f t="shared" si="84"/>
        <v>25</v>
      </c>
    </row>
    <row r="313" spans="1:43" x14ac:dyDescent="0.25">
      <c r="A313" t="s">
        <v>350</v>
      </c>
      <c r="B313" t="str">
        <f t="shared" si="68"/>
        <v>North Dakota</v>
      </c>
      <c r="C313" t="str">
        <f t="shared" si="69"/>
        <v>2014</v>
      </c>
      <c r="D313" s="13">
        <v>42181.464000000007</v>
      </c>
      <c r="E313" s="13">
        <v>0</v>
      </c>
      <c r="F313" s="14">
        <f t="shared" si="70"/>
        <v>0</v>
      </c>
      <c r="G313" s="15">
        <v>38702.033000000003</v>
      </c>
      <c r="H313" s="15">
        <v>0</v>
      </c>
      <c r="I313" s="16">
        <f t="shared" si="71"/>
        <v>0</v>
      </c>
      <c r="J313" s="13">
        <v>52343.823499999999</v>
      </c>
      <c r="K313" s="13">
        <v>0</v>
      </c>
      <c r="L313" s="14">
        <f t="shared" si="72"/>
        <v>0</v>
      </c>
      <c r="M313" s="15">
        <v>44570.827999999994</v>
      </c>
      <c r="N313" s="15">
        <v>0</v>
      </c>
      <c r="O313" s="16">
        <f t="shared" si="73"/>
        <v>0</v>
      </c>
      <c r="P313" s="13">
        <v>35564.142500000002</v>
      </c>
      <c r="Q313" s="13">
        <v>0</v>
      </c>
      <c r="R313" s="14">
        <f t="shared" si="74"/>
        <v>0</v>
      </c>
      <c r="S313" s="15">
        <v>40263.912500000006</v>
      </c>
      <c r="T313" s="15">
        <v>0</v>
      </c>
      <c r="U313" s="16">
        <f t="shared" si="75"/>
        <v>0</v>
      </c>
      <c r="V313" s="13">
        <v>37921.226999999992</v>
      </c>
      <c r="W313" s="13">
        <v>0</v>
      </c>
      <c r="X313" s="14">
        <f t="shared" si="76"/>
        <v>0</v>
      </c>
      <c r="Y313" s="15">
        <v>22012.821</v>
      </c>
      <c r="Z313" s="15">
        <v>0</v>
      </c>
      <c r="AA313" s="16">
        <f t="shared" si="77"/>
        <v>0</v>
      </c>
      <c r="AB313" s="13">
        <v>13989.184000000005</v>
      </c>
      <c r="AC313" s="13">
        <v>11</v>
      </c>
      <c r="AD313" s="14">
        <f t="shared" si="78"/>
        <v>7.8632177545166293E-4</v>
      </c>
      <c r="AE313" s="15">
        <v>13147.647999999996</v>
      </c>
      <c r="AF313">
        <v>53</v>
      </c>
      <c r="AG313" s="16">
        <f t="shared" si="79"/>
        <v>4.0311392577592597E-3</v>
      </c>
      <c r="AH313" s="17">
        <v>64</v>
      </c>
      <c r="AI313" s="17">
        <v>626359</v>
      </c>
      <c r="AJ313" s="18">
        <f t="shared" si="80"/>
        <v>1.3021455105695252E-3</v>
      </c>
      <c r="AK313" s="19">
        <f>IFERROR(VLOOKUP(A313,[1]CDC_Visits_Integrated!$A$2:$D$501,2,FALSE),"NULL")</f>
        <v>677</v>
      </c>
      <c r="AL313" s="19">
        <f>IFERROR(VLOOKUP(A313,[1]CDC_Visits_Integrated!$A$2:$D$501,3,FALSE),"NULL")</f>
        <v>370</v>
      </c>
      <c r="AM313" s="19">
        <f>IFERROR(VLOOKUP(A313,[1]CDC_Visits_Integrated!$A$2:$D$501,4,FALSE),"NULL")</f>
        <v>65667</v>
      </c>
      <c r="AN313" s="15">
        <f t="shared" si="81"/>
        <v>177.47837837837838</v>
      </c>
      <c r="AO313" s="16">
        <f t="shared" si="82"/>
        <v>1.0309592337094735E-2</v>
      </c>
      <c r="AP313" s="15">
        <f t="shared" si="83"/>
        <v>0</v>
      </c>
      <c r="AQ313" s="15">
        <f t="shared" si="84"/>
        <v>64</v>
      </c>
    </row>
    <row r="314" spans="1:43" x14ac:dyDescent="0.25">
      <c r="A314" t="s">
        <v>351</v>
      </c>
      <c r="B314" t="str">
        <f t="shared" si="68"/>
        <v>North Dakota</v>
      </c>
      <c r="C314" t="str">
        <f t="shared" si="69"/>
        <v>2015</v>
      </c>
      <c r="D314" s="13">
        <v>43447.164999999994</v>
      </c>
      <c r="E314" s="13">
        <v>0</v>
      </c>
      <c r="F314" s="14">
        <f t="shared" si="70"/>
        <v>0</v>
      </c>
      <c r="G314" s="15">
        <v>39508.782500000001</v>
      </c>
      <c r="H314" s="15">
        <v>0</v>
      </c>
      <c r="I314" s="16">
        <f t="shared" si="71"/>
        <v>0</v>
      </c>
      <c r="J314" s="13">
        <v>52843.939499999993</v>
      </c>
      <c r="K314" s="13">
        <v>0</v>
      </c>
      <c r="L314" s="14">
        <f t="shared" si="72"/>
        <v>0</v>
      </c>
      <c r="M314" s="15">
        <v>47309.372999999992</v>
      </c>
      <c r="N314" s="15">
        <v>0</v>
      </c>
      <c r="O314" s="16">
        <f t="shared" si="73"/>
        <v>0</v>
      </c>
      <c r="P314" s="13">
        <v>36644.911500000002</v>
      </c>
      <c r="Q314" s="13">
        <v>0</v>
      </c>
      <c r="R314" s="14">
        <f t="shared" si="74"/>
        <v>0</v>
      </c>
      <c r="S314" s="15">
        <v>41375.721999999994</v>
      </c>
      <c r="T314" s="15">
        <v>0</v>
      </c>
      <c r="U314" s="16">
        <f t="shared" si="75"/>
        <v>0</v>
      </c>
      <c r="V314" s="13">
        <v>40749.586500000005</v>
      </c>
      <c r="W314" s="13">
        <v>0</v>
      </c>
      <c r="X314" s="14">
        <f t="shared" si="76"/>
        <v>0</v>
      </c>
      <c r="Y314" s="15">
        <v>23583.773500000003</v>
      </c>
      <c r="Z314" s="15">
        <v>0</v>
      </c>
      <c r="AA314" s="16">
        <f t="shared" si="77"/>
        <v>0</v>
      </c>
      <c r="AB314" s="13">
        <v>14445.623999999996</v>
      </c>
      <c r="AC314" s="13">
        <v>0</v>
      </c>
      <c r="AD314" s="14">
        <f t="shared" si="78"/>
        <v>0</v>
      </c>
      <c r="AE314" s="15">
        <v>14632.179000000002</v>
      </c>
      <c r="AF314">
        <v>38</v>
      </c>
      <c r="AG314" s="16">
        <f t="shared" si="79"/>
        <v>2.5970157964852669E-3</v>
      </c>
      <c r="AH314" s="17">
        <v>38</v>
      </c>
      <c r="AI314" s="17">
        <v>651126</v>
      </c>
      <c r="AJ314" s="18">
        <f t="shared" si="80"/>
        <v>7.2158872797892779E-4</v>
      </c>
      <c r="AK314" s="19">
        <f>IFERROR(VLOOKUP(A314,[1]CDC_Visits_Integrated!$A$2:$D$501,2,FALSE),"NULL")</f>
        <v>879</v>
      </c>
      <c r="AL314" s="19">
        <f>IFERROR(VLOOKUP(A314,[1]CDC_Visits_Integrated!$A$2:$D$501,3,FALSE),"NULL")</f>
        <v>366</v>
      </c>
      <c r="AM314" s="19">
        <f>IFERROR(VLOOKUP(A314,[1]CDC_Visits_Integrated!$A$2:$D$501,4,FALSE),"NULL")</f>
        <v>68253</v>
      </c>
      <c r="AN314" s="15">
        <f t="shared" si="81"/>
        <v>186.48360655737704</v>
      </c>
      <c r="AO314" s="16">
        <f t="shared" si="82"/>
        <v>1.2878554788800492E-2</v>
      </c>
      <c r="AP314" s="15">
        <f t="shared" si="83"/>
        <v>0</v>
      </c>
      <c r="AQ314" s="15">
        <f t="shared" si="84"/>
        <v>38</v>
      </c>
    </row>
    <row r="315" spans="1:43" x14ac:dyDescent="0.25">
      <c r="A315" t="s">
        <v>352</v>
      </c>
      <c r="B315" t="str">
        <f t="shared" si="68"/>
        <v>North Dakota</v>
      </c>
      <c r="C315" t="str">
        <f t="shared" si="69"/>
        <v>2016</v>
      </c>
      <c r="D315" s="13">
        <v>39452.471999999987</v>
      </c>
      <c r="E315" s="13">
        <v>0</v>
      </c>
      <c r="F315" s="14">
        <f t="shared" si="70"/>
        <v>0</v>
      </c>
      <c r="G315" s="15">
        <v>35287.989499999996</v>
      </c>
      <c r="H315" s="15">
        <v>0</v>
      </c>
      <c r="I315" s="16">
        <f t="shared" si="71"/>
        <v>0</v>
      </c>
      <c r="J315" s="13">
        <v>43432.31</v>
      </c>
      <c r="K315" s="13">
        <v>0</v>
      </c>
      <c r="L315" s="14">
        <f t="shared" si="72"/>
        <v>0</v>
      </c>
      <c r="M315" s="15">
        <v>42205.673999999999</v>
      </c>
      <c r="N315" s="15">
        <v>0</v>
      </c>
      <c r="O315" s="16">
        <f t="shared" si="73"/>
        <v>0</v>
      </c>
      <c r="P315" s="13">
        <v>32620.075500000006</v>
      </c>
      <c r="Q315" s="13">
        <v>0</v>
      </c>
      <c r="R315" s="14">
        <f t="shared" si="74"/>
        <v>0</v>
      </c>
      <c r="S315" s="15">
        <v>35437.933500000006</v>
      </c>
      <c r="T315" s="15">
        <v>0</v>
      </c>
      <c r="U315" s="16">
        <f t="shared" si="75"/>
        <v>0</v>
      </c>
      <c r="V315" s="13">
        <v>35707.505999999994</v>
      </c>
      <c r="W315" s="13">
        <v>0</v>
      </c>
      <c r="X315" s="14">
        <f t="shared" si="76"/>
        <v>0</v>
      </c>
      <c r="Y315" s="15">
        <v>21064.700999999997</v>
      </c>
      <c r="Z315" s="15">
        <v>0</v>
      </c>
      <c r="AA315" s="16">
        <f t="shared" si="77"/>
        <v>0</v>
      </c>
      <c r="AB315" s="13">
        <v>12582.0105</v>
      </c>
      <c r="AC315" s="13">
        <v>0</v>
      </c>
      <c r="AD315" s="14">
        <f t="shared" si="78"/>
        <v>0</v>
      </c>
      <c r="AE315" s="15">
        <v>13460.289000000001</v>
      </c>
      <c r="AF315">
        <v>0</v>
      </c>
      <c r="AG315" s="16">
        <f t="shared" si="79"/>
        <v>0</v>
      </c>
      <c r="AH315" s="17">
        <v>0</v>
      </c>
      <c r="AI315" s="17">
        <v>569318</v>
      </c>
      <c r="AJ315" s="18">
        <f t="shared" si="80"/>
        <v>0</v>
      </c>
      <c r="AK315" s="19">
        <f>IFERROR(VLOOKUP(A315,[1]CDC_Visits_Integrated!$A$2:$D$501,2,FALSE),"NULL")</f>
        <v>271</v>
      </c>
      <c r="AL315" s="19">
        <f>IFERROR(VLOOKUP(A315,[1]CDC_Visits_Integrated!$A$2:$D$501,3,FALSE),"NULL")</f>
        <v>291</v>
      </c>
      <c r="AM315" s="19">
        <f>IFERROR(VLOOKUP(A315,[1]CDC_Visits_Integrated!$A$2:$D$501,4,FALSE),"NULL")</f>
        <v>44541</v>
      </c>
      <c r="AN315" s="15">
        <f t="shared" si="81"/>
        <v>153.06185567010309</v>
      </c>
      <c r="AO315" s="16">
        <f t="shared" si="82"/>
        <v>6.0842818975775127E-3</v>
      </c>
      <c r="AP315" s="15">
        <f t="shared" si="83"/>
        <v>0</v>
      </c>
      <c r="AQ315" s="15">
        <f t="shared" si="84"/>
        <v>0</v>
      </c>
    </row>
    <row r="316" spans="1:43" x14ac:dyDescent="0.25">
      <c r="A316" t="s">
        <v>353</v>
      </c>
      <c r="B316" t="str">
        <f t="shared" si="68"/>
        <v>North Dakota</v>
      </c>
      <c r="C316" t="str">
        <f t="shared" si="69"/>
        <v>2017</v>
      </c>
      <c r="D316" s="13">
        <v>46750</v>
      </c>
      <c r="E316" s="13">
        <v>0</v>
      </c>
      <c r="F316" s="14">
        <f t="shared" si="70"/>
        <v>0</v>
      </c>
      <c r="G316" s="15">
        <v>42222.5</v>
      </c>
      <c r="H316" s="15">
        <v>0</v>
      </c>
      <c r="I316" s="16">
        <f t="shared" si="71"/>
        <v>0</v>
      </c>
      <c r="J316" s="13">
        <v>56160</v>
      </c>
      <c r="K316" s="13">
        <v>0</v>
      </c>
      <c r="L316" s="14">
        <f t="shared" si="72"/>
        <v>0</v>
      </c>
      <c r="M316" s="15">
        <v>51697.5</v>
      </c>
      <c r="N316" s="15">
        <v>0</v>
      </c>
      <c r="O316" s="16">
        <f t="shared" si="73"/>
        <v>0</v>
      </c>
      <c r="P316" s="13">
        <v>39522</v>
      </c>
      <c r="Q316" s="13">
        <v>0</v>
      </c>
      <c r="R316" s="14">
        <f t="shared" si="74"/>
        <v>0</v>
      </c>
      <c r="S316" s="15">
        <v>40817</v>
      </c>
      <c r="T316" s="15">
        <v>0</v>
      </c>
      <c r="U316" s="16">
        <f t="shared" si="75"/>
        <v>0</v>
      </c>
      <c r="V316" s="13">
        <v>43134</v>
      </c>
      <c r="W316" s="13">
        <v>0</v>
      </c>
      <c r="X316" s="14">
        <f t="shared" si="76"/>
        <v>0</v>
      </c>
      <c r="Y316" s="15">
        <v>27115.5</v>
      </c>
      <c r="Z316" s="15">
        <v>0</v>
      </c>
      <c r="AA316" s="16">
        <f t="shared" si="77"/>
        <v>0</v>
      </c>
      <c r="AB316" s="13">
        <v>15520</v>
      </c>
      <c r="AC316" s="13">
        <v>0</v>
      </c>
      <c r="AD316" s="14">
        <f t="shared" si="78"/>
        <v>0</v>
      </c>
      <c r="AE316" s="15">
        <v>16168</v>
      </c>
      <c r="AF316">
        <v>0</v>
      </c>
      <c r="AG316" s="16">
        <f t="shared" si="79"/>
        <v>0</v>
      </c>
      <c r="AH316" s="17">
        <v>0</v>
      </c>
      <c r="AI316" s="17">
        <v>695295</v>
      </c>
      <c r="AJ316" s="18">
        <f t="shared" si="80"/>
        <v>0</v>
      </c>
      <c r="AK316" s="19">
        <f>IFERROR(VLOOKUP(A316,[1]CDC_Visits_Integrated!$A$2:$D$501,2,FALSE),"NULL")</f>
        <v>1014</v>
      </c>
      <c r="AL316" s="19">
        <f>IFERROR(VLOOKUP(A316,[1]CDC_Visits_Integrated!$A$2:$D$501,3,FALSE),"NULL")</f>
        <v>292</v>
      </c>
      <c r="AM316" s="19">
        <f>IFERROR(VLOOKUP(A316,[1]CDC_Visits_Integrated!$A$2:$D$501,4,FALSE),"NULL")</f>
        <v>58566</v>
      </c>
      <c r="AN316" s="15">
        <f t="shared" si="81"/>
        <v>200.56849315068493</v>
      </c>
      <c r="AO316" s="16">
        <f t="shared" si="82"/>
        <v>1.7313799815592664E-2</v>
      </c>
      <c r="AP316" s="15">
        <f t="shared" si="83"/>
        <v>0</v>
      </c>
      <c r="AQ316" s="15">
        <f t="shared" si="84"/>
        <v>0</v>
      </c>
    </row>
    <row r="317" spans="1:43" x14ac:dyDescent="0.25">
      <c r="A317" t="s">
        <v>354</v>
      </c>
      <c r="B317" t="str">
        <f t="shared" si="68"/>
        <v>Ohio</v>
      </c>
      <c r="C317" t="str">
        <f t="shared" si="69"/>
        <v>2009</v>
      </c>
      <c r="D317" s="13">
        <v>737234.78499999945</v>
      </c>
      <c r="E317" s="13">
        <v>0</v>
      </c>
      <c r="F317" s="14">
        <f t="shared" si="70"/>
        <v>0</v>
      </c>
      <c r="G317" s="15">
        <v>760232.36199999996</v>
      </c>
      <c r="H317" s="15">
        <v>0</v>
      </c>
      <c r="I317" s="16">
        <f t="shared" si="71"/>
        <v>0</v>
      </c>
      <c r="J317" s="13">
        <v>775293.95350000006</v>
      </c>
      <c r="K317" s="13">
        <v>0</v>
      </c>
      <c r="L317" s="14">
        <f t="shared" si="72"/>
        <v>0</v>
      </c>
      <c r="M317" s="15">
        <v>731372.16050000011</v>
      </c>
      <c r="N317" s="15">
        <v>20</v>
      </c>
      <c r="O317" s="16">
        <f t="shared" si="73"/>
        <v>2.734585903068428E-5</v>
      </c>
      <c r="P317" s="13">
        <v>792675.14599999995</v>
      </c>
      <c r="Q317" s="13">
        <v>26</v>
      </c>
      <c r="R317" s="14">
        <f t="shared" si="74"/>
        <v>3.2800321961904936E-5</v>
      </c>
      <c r="S317" s="15">
        <v>868874.78</v>
      </c>
      <c r="T317" s="15">
        <v>73</v>
      </c>
      <c r="U317" s="16">
        <f t="shared" si="75"/>
        <v>8.4016709519408534E-5</v>
      </c>
      <c r="V317" s="13">
        <v>648189.83250000025</v>
      </c>
      <c r="W317" s="13">
        <v>141</v>
      </c>
      <c r="X317" s="14">
        <f t="shared" si="76"/>
        <v>2.1752886720882025E-4</v>
      </c>
      <c r="Y317" s="15">
        <v>396712.90049999999</v>
      </c>
      <c r="Z317" s="15">
        <v>245</v>
      </c>
      <c r="AA317" s="16">
        <f t="shared" si="77"/>
        <v>6.17575076815532E-4</v>
      </c>
      <c r="AB317" s="13">
        <v>275858.47500000003</v>
      </c>
      <c r="AC317" s="13">
        <v>570</v>
      </c>
      <c r="AD317" s="14">
        <f t="shared" si="78"/>
        <v>2.0662769197139943E-3</v>
      </c>
      <c r="AE317" s="15">
        <v>212146.69900000008</v>
      </c>
      <c r="AF317">
        <v>825</v>
      </c>
      <c r="AG317" s="16">
        <f t="shared" si="79"/>
        <v>3.8888184633030735E-3</v>
      </c>
      <c r="AH317" s="17">
        <v>1640</v>
      </c>
      <c r="AI317" s="17">
        <v>11448785</v>
      </c>
      <c r="AJ317" s="18">
        <f t="shared" si="80"/>
        <v>1.8536978584130868E-3</v>
      </c>
      <c r="AK317" s="19" t="str">
        <f>IFERROR(VLOOKUP(A317,[1]CDC_Visits_Integrated!$A$2:$D$501,2,FALSE),"NULL")</f>
        <v>NULL</v>
      </c>
      <c r="AL317" s="19" t="str">
        <f>IFERROR(VLOOKUP(A317,[1]CDC_Visits_Integrated!$A$2:$D$501,3,FALSE),"NULL")</f>
        <v>NULL</v>
      </c>
      <c r="AM317" s="19" t="str">
        <f>IFERROR(VLOOKUP(A317,[1]CDC_Visits_Integrated!$A$2:$D$501,4,FALSE),"NULL")</f>
        <v>NULL</v>
      </c>
      <c r="AN317" s="15" t="str">
        <f t="shared" si="81"/>
        <v>NULL</v>
      </c>
      <c r="AO317" s="16" t="str">
        <f t="shared" si="82"/>
        <v>NULL</v>
      </c>
      <c r="AP317" s="15">
        <f t="shared" si="83"/>
        <v>260</v>
      </c>
      <c r="AQ317" s="15">
        <f t="shared" si="84"/>
        <v>1900</v>
      </c>
    </row>
    <row r="318" spans="1:43" x14ac:dyDescent="0.25">
      <c r="A318" t="s">
        <v>355</v>
      </c>
      <c r="B318" t="str">
        <f t="shared" si="68"/>
        <v>Ohio</v>
      </c>
      <c r="C318" t="str">
        <f t="shared" si="69"/>
        <v>2010</v>
      </c>
      <c r="D318" s="13">
        <v>720747.25300000003</v>
      </c>
      <c r="E318" s="13">
        <v>0</v>
      </c>
      <c r="F318" s="14">
        <f t="shared" si="70"/>
        <v>0</v>
      </c>
      <c r="G318" s="15">
        <v>765612.70950000011</v>
      </c>
      <c r="H318" s="15">
        <v>0</v>
      </c>
      <c r="I318" s="16">
        <f t="shared" si="71"/>
        <v>0</v>
      </c>
      <c r="J318" s="13">
        <v>790961.72050000005</v>
      </c>
      <c r="K318" s="13">
        <v>0</v>
      </c>
      <c r="L318" s="14">
        <f t="shared" si="72"/>
        <v>0</v>
      </c>
      <c r="M318" s="15">
        <v>703184.54200000025</v>
      </c>
      <c r="N318" s="15">
        <v>0</v>
      </c>
      <c r="O318" s="16">
        <f t="shared" si="73"/>
        <v>0</v>
      </c>
      <c r="P318" s="13">
        <v>768137.85400000028</v>
      </c>
      <c r="Q318" s="13">
        <v>0</v>
      </c>
      <c r="R318" s="14">
        <f t="shared" si="74"/>
        <v>0</v>
      </c>
      <c r="S318" s="15">
        <v>866490.17699999979</v>
      </c>
      <c r="T318" s="15">
        <v>15</v>
      </c>
      <c r="U318" s="16">
        <f t="shared" si="75"/>
        <v>1.7311217597334635E-5</v>
      </c>
      <c r="V318" s="13">
        <v>677626.0745000001</v>
      </c>
      <c r="W318" s="13">
        <v>145</v>
      </c>
      <c r="X318" s="14">
        <f t="shared" si="76"/>
        <v>2.1398232071720549E-4</v>
      </c>
      <c r="Y318" s="15">
        <v>405560.33599999989</v>
      </c>
      <c r="Z318" s="15">
        <v>244</v>
      </c>
      <c r="AA318" s="16">
        <f t="shared" si="77"/>
        <v>6.01636743885132E-4</v>
      </c>
      <c r="AB318" s="13">
        <v>273449.13549999997</v>
      </c>
      <c r="AC318" s="13">
        <v>532</v>
      </c>
      <c r="AD318" s="14">
        <f t="shared" si="78"/>
        <v>1.9455172130174829E-3</v>
      </c>
      <c r="AE318" s="15">
        <v>215826.77799999999</v>
      </c>
      <c r="AF318">
        <v>893</v>
      </c>
      <c r="AG318" s="16">
        <f t="shared" si="79"/>
        <v>4.1375774047833864E-3</v>
      </c>
      <c r="AH318" s="17">
        <v>1669</v>
      </c>
      <c r="AI318" s="17">
        <v>11441027</v>
      </c>
      <c r="AJ318" s="18">
        <f t="shared" si="80"/>
        <v>1.8651457190436496E-3</v>
      </c>
      <c r="AK318" s="19">
        <f>IFERROR(VLOOKUP(A318,[1]CDC_Visits_Integrated!$A$2:$D$501,2,FALSE),"NULL")</f>
        <v>938</v>
      </c>
      <c r="AL318" s="19">
        <f>IFERROR(VLOOKUP(A318,[1]CDC_Visits_Integrated!$A$2:$D$501,3,FALSE),"NULL")</f>
        <v>601</v>
      </c>
      <c r="AM318" s="19">
        <f>IFERROR(VLOOKUP(A318,[1]CDC_Visits_Integrated!$A$2:$D$501,4,FALSE),"NULL")</f>
        <v>195670</v>
      </c>
      <c r="AN318" s="15">
        <f t="shared" si="81"/>
        <v>325.57404326123128</v>
      </c>
      <c r="AO318" s="16">
        <f t="shared" si="82"/>
        <v>4.7937854551029797E-3</v>
      </c>
      <c r="AP318" s="15">
        <f t="shared" si="83"/>
        <v>160</v>
      </c>
      <c r="AQ318" s="15">
        <f t="shared" si="84"/>
        <v>1829</v>
      </c>
    </row>
    <row r="319" spans="1:43" x14ac:dyDescent="0.25">
      <c r="A319" t="s">
        <v>356</v>
      </c>
      <c r="B319" t="str">
        <f t="shared" si="68"/>
        <v>Ohio</v>
      </c>
      <c r="C319" t="str">
        <f t="shared" si="69"/>
        <v>2011</v>
      </c>
      <c r="D319" s="13">
        <v>715799.32300000009</v>
      </c>
      <c r="E319" s="13">
        <v>0</v>
      </c>
      <c r="F319" s="14">
        <f t="shared" si="70"/>
        <v>0</v>
      </c>
      <c r="G319" s="15">
        <v>757481.06200000003</v>
      </c>
      <c r="H319" s="15">
        <v>0</v>
      </c>
      <c r="I319" s="16">
        <f t="shared" si="71"/>
        <v>0</v>
      </c>
      <c r="J319" s="13">
        <v>785125.08449999976</v>
      </c>
      <c r="K319" s="13">
        <v>0</v>
      </c>
      <c r="L319" s="14">
        <f t="shared" si="72"/>
        <v>0</v>
      </c>
      <c r="M319" s="15">
        <v>702994.03700000001</v>
      </c>
      <c r="N319" s="15">
        <v>0</v>
      </c>
      <c r="O319" s="16">
        <f t="shared" si="73"/>
        <v>0</v>
      </c>
      <c r="P319" s="13">
        <v>750349.4375</v>
      </c>
      <c r="Q319" s="13">
        <v>12</v>
      </c>
      <c r="R319" s="14">
        <f t="shared" si="74"/>
        <v>1.5992548804969285E-5</v>
      </c>
      <c r="S319" s="15">
        <v>862509.49199999985</v>
      </c>
      <c r="T319" s="15">
        <v>70</v>
      </c>
      <c r="U319" s="16">
        <f t="shared" si="75"/>
        <v>8.1158527122620941E-5</v>
      </c>
      <c r="V319" s="13">
        <v>699086.25899999985</v>
      </c>
      <c r="W319" s="13">
        <v>177</v>
      </c>
      <c r="X319" s="14">
        <f t="shared" si="76"/>
        <v>2.5318763989609476E-4</v>
      </c>
      <c r="Y319" s="15">
        <v>413357.33099999989</v>
      </c>
      <c r="Z319" s="15">
        <v>275</v>
      </c>
      <c r="AA319" s="16">
        <f t="shared" si="77"/>
        <v>6.652839550098606E-4</v>
      </c>
      <c r="AB319" s="13">
        <v>270463.65849999996</v>
      </c>
      <c r="AC319" s="13">
        <v>592</v>
      </c>
      <c r="AD319" s="14">
        <f t="shared" si="78"/>
        <v>2.1888338096262205E-3</v>
      </c>
      <c r="AE319" s="15">
        <v>221086.8299999999</v>
      </c>
      <c r="AF319">
        <v>1025</v>
      </c>
      <c r="AG319" s="16">
        <f t="shared" si="79"/>
        <v>4.6361875105812517E-3</v>
      </c>
      <c r="AH319" s="17">
        <v>1892</v>
      </c>
      <c r="AI319" s="17">
        <v>11424081</v>
      </c>
      <c r="AJ319" s="18">
        <f t="shared" si="80"/>
        <v>2.090820699334227E-3</v>
      </c>
      <c r="AK319" s="19">
        <f>IFERROR(VLOOKUP(A319,[1]CDC_Visits_Integrated!$A$2:$D$501,2,FALSE),"NULL")</f>
        <v>5664</v>
      </c>
      <c r="AL319" s="19">
        <f>IFERROR(VLOOKUP(A319,[1]CDC_Visits_Integrated!$A$2:$D$501,3,FALSE),"NULL")</f>
        <v>2197</v>
      </c>
      <c r="AM319" s="19">
        <f>IFERROR(VLOOKUP(A319,[1]CDC_Visits_Integrated!$A$2:$D$501,4,FALSE),"NULL")</f>
        <v>658352</v>
      </c>
      <c r="AN319" s="15">
        <f t="shared" si="81"/>
        <v>299.65953573054162</v>
      </c>
      <c r="AO319" s="16">
        <f t="shared" si="82"/>
        <v>8.6033003621163139E-3</v>
      </c>
      <c r="AP319" s="15">
        <f t="shared" si="83"/>
        <v>259</v>
      </c>
      <c r="AQ319" s="15">
        <f t="shared" si="84"/>
        <v>2151</v>
      </c>
    </row>
    <row r="320" spans="1:43" x14ac:dyDescent="0.25">
      <c r="A320" t="s">
        <v>357</v>
      </c>
      <c r="B320" t="str">
        <f t="shared" si="68"/>
        <v>Ohio</v>
      </c>
      <c r="C320" t="str">
        <f t="shared" si="69"/>
        <v>2012</v>
      </c>
      <c r="D320" s="13">
        <v>703301.87200000056</v>
      </c>
      <c r="E320" s="13">
        <v>0</v>
      </c>
      <c r="F320" s="14">
        <f t="shared" si="70"/>
        <v>0</v>
      </c>
      <c r="G320" s="15">
        <v>750135.24950000038</v>
      </c>
      <c r="H320" s="15">
        <v>0</v>
      </c>
      <c r="I320" s="16">
        <f t="shared" si="71"/>
        <v>0</v>
      </c>
      <c r="J320" s="13">
        <v>783855.48949999968</v>
      </c>
      <c r="K320" s="13">
        <v>0</v>
      </c>
      <c r="L320" s="14">
        <f t="shared" si="72"/>
        <v>0</v>
      </c>
      <c r="M320" s="15">
        <v>704727.98949999991</v>
      </c>
      <c r="N320" s="15">
        <v>0</v>
      </c>
      <c r="O320" s="16">
        <f t="shared" si="73"/>
        <v>0</v>
      </c>
      <c r="P320" s="13">
        <v>733746.69499999995</v>
      </c>
      <c r="Q320" s="13">
        <v>0</v>
      </c>
      <c r="R320" s="14">
        <f t="shared" si="74"/>
        <v>0</v>
      </c>
      <c r="S320" s="15">
        <v>853135.353</v>
      </c>
      <c r="T320" s="15">
        <v>35</v>
      </c>
      <c r="U320" s="16">
        <f t="shared" si="75"/>
        <v>4.1025143169749759E-5</v>
      </c>
      <c r="V320" s="13">
        <v>719513.96349999995</v>
      </c>
      <c r="W320" s="13">
        <v>165</v>
      </c>
      <c r="X320" s="14">
        <f t="shared" si="76"/>
        <v>2.2932147028443322E-4</v>
      </c>
      <c r="Y320" s="15">
        <v>425278.29749999999</v>
      </c>
      <c r="Z320" s="15">
        <v>254</v>
      </c>
      <c r="AA320" s="16">
        <f t="shared" si="77"/>
        <v>5.9725596507778536E-4</v>
      </c>
      <c r="AB320" s="13">
        <v>269098.7325000001</v>
      </c>
      <c r="AC320" s="13">
        <v>574</v>
      </c>
      <c r="AD320" s="14">
        <f t="shared" si="78"/>
        <v>2.1330460930357588E-3</v>
      </c>
      <c r="AE320" s="15">
        <v>228884.58899999992</v>
      </c>
      <c r="AF320">
        <v>1053</v>
      </c>
      <c r="AG320" s="16">
        <f t="shared" si="79"/>
        <v>4.6005718628788954E-3</v>
      </c>
      <c r="AH320" s="17">
        <v>1881</v>
      </c>
      <c r="AI320" s="17">
        <v>11411140</v>
      </c>
      <c r="AJ320" s="18">
        <f t="shared" si="80"/>
        <v>2.0373423537711254E-3</v>
      </c>
      <c r="AK320" s="19">
        <f>IFERROR(VLOOKUP(A320,[1]CDC_Visits_Integrated!$A$2:$D$501,2,FALSE),"NULL")</f>
        <v>5593</v>
      </c>
      <c r="AL320" s="19">
        <f>IFERROR(VLOOKUP(A320,[1]CDC_Visits_Integrated!$A$2:$D$501,3,FALSE),"NULL")</f>
        <v>1973</v>
      </c>
      <c r="AM320" s="19">
        <f>IFERROR(VLOOKUP(A320,[1]CDC_Visits_Integrated!$A$2:$D$501,4,FALSE),"NULL")</f>
        <v>613298</v>
      </c>
      <c r="AN320" s="15">
        <f t="shared" si="81"/>
        <v>310.84541307653319</v>
      </c>
      <c r="AO320" s="16">
        <f t="shared" si="82"/>
        <v>9.1195471043440546E-3</v>
      </c>
      <c r="AP320" s="15">
        <f t="shared" si="83"/>
        <v>200</v>
      </c>
      <c r="AQ320" s="15">
        <f t="shared" si="84"/>
        <v>2081</v>
      </c>
    </row>
    <row r="321" spans="1:43" x14ac:dyDescent="0.25">
      <c r="A321" t="s">
        <v>358</v>
      </c>
      <c r="B321" t="str">
        <f t="shared" si="68"/>
        <v>Ohio</v>
      </c>
      <c r="C321" t="str">
        <f t="shared" si="69"/>
        <v>2013</v>
      </c>
      <c r="D321" s="13">
        <v>680908.41100000008</v>
      </c>
      <c r="E321" s="13">
        <v>0</v>
      </c>
      <c r="F321" s="14">
        <f t="shared" si="70"/>
        <v>0</v>
      </c>
      <c r="G321" s="15">
        <v>728334.29399999999</v>
      </c>
      <c r="H321" s="15">
        <v>0</v>
      </c>
      <c r="I321" s="16">
        <f t="shared" si="71"/>
        <v>0</v>
      </c>
      <c r="J321" s="13">
        <v>766618.38299999991</v>
      </c>
      <c r="K321" s="13">
        <v>0</v>
      </c>
      <c r="L321" s="14">
        <f t="shared" si="72"/>
        <v>0</v>
      </c>
      <c r="M321" s="15">
        <v>690508.18599999975</v>
      </c>
      <c r="N321" s="15">
        <v>0</v>
      </c>
      <c r="O321" s="16">
        <f t="shared" si="73"/>
        <v>0</v>
      </c>
      <c r="P321" s="13">
        <v>702916.80449999985</v>
      </c>
      <c r="Q321" s="13">
        <v>0</v>
      </c>
      <c r="R321" s="14">
        <f t="shared" si="74"/>
        <v>0</v>
      </c>
      <c r="S321" s="15">
        <v>821192.35399999982</v>
      </c>
      <c r="T321" s="15">
        <v>47</v>
      </c>
      <c r="U321" s="16">
        <f t="shared" si="75"/>
        <v>5.7233849987843421E-5</v>
      </c>
      <c r="V321" s="13">
        <v>720927.54850000003</v>
      </c>
      <c r="W321" s="13">
        <v>217</v>
      </c>
      <c r="X321" s="14">
        <f t="shared" si="76"/>
        <v>3.0100112064173669E-4</v>
      </c>
      <c r="Y321" s="15">
        <v>427872.69799999997</v>
      </c>
      <c r="Z321" s="15">
        <v>310</v>
      </c>
      <c r="AA321" s="16">
        <f t="shared" si="77"/>
        <v>7.245145611043405E-4</v>
      </c>
      <c r="AB321" s="13">
        <v>260324.20550000004</v>
      </c>
      <c r="AC321" s="13">
        <v>641</v>
      </c>
      <c r="AD321" s="14">
        <f t="shared" si="78"/>
        <v>2.4623142468401769E-3</v>
      </c>
      <c r="AE321" s="15">
        <v>228111.48500000004</v>
      </c>
      <c r="AF321">
        <v>1054</v>
      </c>
      <c r="AG321" s="16">
        <f t="shared" si="79"/>
        <v>4.6205477115718215E-3</v>
      </c>
      <c r="AH321" s="17">
        <v>2005</v>
      </c>
      <c r="AI321" s="17">
        <v>11150834</v>
      </c>
      <c r="AJ321" s="18">
        <f t="shared" si="80"/>
        <v>2.1881279546967715E-3</v>
      </c>
      <c r="AK321" s="19">
        <f>IFERROR(VLOOKUP(A321,[1]CDC_Visits_Integrated!$A$2:$D$501,2,FALSE),"NULL")</f>
        <v>5792</v>
      </c>
      <c r="AL321" s="19">
        <f>IFERROR(VLOOKUP(A321,[1]CDC_Visits_Integrated!$A$2:$D$501,3,FALSE),"NULL")</f>
        <v>2007</v>
      </c>
      <c r="AM321" s="19">
        <f>IFERROR(VLOOKUP(A321,[1]CDC_Visits_Integrated!$A$2:$D$501,4,FALSE),"NULL")</f>
        <v>584169</v>
      </c>
      <c r="AN321" s="15">
        <f t="shared" si="81"/>
        <v>291.06576980568013</v>
      </c>
      <c r="AO321" s="16">
        <f t="shared" si="82"/>
        <v>9.9149389988171226E-3</v>
      </c>
      <c r="AP321" s="15">
        <f t="shared" si="83"/>
        <v>264</v>
      </c>
      <c r="AQ321" s="15">
        <f t="shared" si="84"/>
        <v>2269</v>
      </c>
    </row>
    <row r="322" spans="1:43" x14ac:dyDescent="0.25">
      <c r="A322" t="s">
        <v>359</v>
      </c>
      <c r="B322" t="str">
        <f t="shared" si="68"/>
        <v>Ohio</v>
      </c>
      <c r="C322" t="str">
        <f t="shared" si="69"/>
        <v>2014</v>
      </c>
      <c r="D322" s="13">
        <v>692002.89000000025</v>
      </c>
      <c r="E322" s="13">
        <v>0</v>
      </c>
      <c r="F322" s="14">
        <f t="shared" si="70"/>
        <v>0</v>
      </c>
      <c r="G322" s="15">
        <v>741810.51199999987</v>
      </c>
      <c r="H322" s="15">
        <v>0</v>
      </c>
      <c r="I322" s="16">
        <f t="shared" si="71"/>
        <v>0</v>
      </c>
      <c r="J322" s="13">
        <v>779949.55200000026</v>
      </c>
      <c r="K322" s="13">
        <v>0</v>
      </c>
      <c r="L322" s="14">
        <f t="shared" si="72"/>
        <v>0</v>
      </c>
      <c r="M322" s="15">
        <v>712874.52850000001</v>
      </c>
      <c r="N322" s="15">
        <v>0</v>
      </c>
      <c r="O322" s="16">
        <f t="shared" si="73"/>
        <v>0</v>
      </c>
      <c r="P322" s="13">
        <v>710783.8175</v>
      </c>
      <c r="Q322" s="13">
        <v>0</v>
      </c>
      <c r="R322" s="14">
        <f t="shared" si="74"/>
        <v>0</v>
      </c>
      <c r="S322" s="15">
        <v>825667.42050000001</v>
      </c>
      <c r="T322" s="15">
        <v>75</v>
      </c>
      <c r="U322" s="16">
        <f t="shared" si="75"/>
        <v>9.0835605399789416E-5</v>
      </c>
      <c r="V322" s="13">
        <v>753715.41700000013</v>
      </c>
      <c r="W322" s="13">
        <v>222</v>
      </c>
      <c r="X322" s="14">
        <f t="shared" si="76"/>
        <v>2.9454087709074946E-4</v>
      </c>
      <c r="Y322" s="15">
        <v>454441.08799999987</v>
      </c>
      <c r="Z322" s="15">
        <v>360</v>
      </c>
      <c r="AA322" s="16">
        <f t="shared" si="77"/>
        <v>7.9218189003191566E-4</v>
      </c>
      <c r="AB322" s="13">
        <v>264845.13350000011</v>
      </c>
      <c r="AC322" s="13">
        <v>590</v>
      </c>
      <c r="AD322" s="14">
        <f t="shared" si="78"/>
        <v>2.2277169763438368E-3</v>
      </c>
      <c r="AE322" s="15">
        <v>238200.67199999996</v>
      </c>
      <c r="AF322">
        <v>1075</v>
      </c>
      <c r="AG322" s="16">
        <f t="shared" si="79"/>
        <v>4.5130015418260458E-3</v>
      </c>
      <c r="AH322" s="17">
        <v>2025</v>
      </c>
      <c r="AI322" s="17">
        <v>11418726</v>
      </c>
      <c r="AJ322" s="18">
        <f t="shared" si="80"/>
        <v>2.1149114559655328E-3</v>
      </c>
      <c r="AK322" s="19">
        <f>IFERROR(VLOOKUP(A322,[1]CDC_Visits_Integrated!$A$2:$D$501,2,FALSE),"NULL")</f>
        <v>6844</v>
      </c>
      <c r="AL322" s="19">
        <f>IFERROR(VLOOKUP(A322,[1]CDC_Visits_Integrated!$A$2:$D$501,3,FALSE),"NULL")</f>
        <v>2331</v>
      </c>
      <c r="AM322" s="19">
        <f>IFERROR(VLOOKUP(A322,[1]CDC_Visits_Integrated!$A$2:$D$501,4,FALSE),"NULL")</f>
        <v>679550</v>
      </c>
      <c r="AN322" s="15">
        <f t="shared" si="81"/>
        <v>291.52724152724153</v>
      </c>
      <c r="AO322" s="16">
        <f t="shared" si="82"/>
        <v>1.0071370760061805E-2</v>
      </c>
      <c r="AP322" s="15">
        <f t="shared" si="83"/>
        <v>297</v>
      </c>
      <c r="AQ322" s="15">
        <f t="shared" si="84"/>
        <v>2322</v>
      </c>
    </row>
    <row r="323" spans="1:43" x14ac:dyDescent="0.25">
      <c r="A323" t="s">
        <v>360</v>
      </c>
      <c r="B323" t="str">
        <f t="shared" ref="B323:B386" si="85">LEFT(A323,FIND(",",A323)-1)</f>
        <v>Ohio</v>
      </c>
      <c r="C323" t="str">
        <f t="shared" ref="C323:C386" si="86">RIGHT(A323,4)</f>
        <v>2015</v>
      </c>
      <c r="D323" s="13">
        <v>660374.39700000058</v>
      </c>
      <c r="E323" s="13">
        <v>0</v>
      </c>
      <c r="F323" s="14">
        <f t="shared" ref="F323:F386" si="87">E323/D323</f>
        <v>0</v>
      </c>
      <c r="G323" s="15">
        <v>704184.83100000001</v>
      </c>
      <c r="H323" s="15">
        <v>0</v>
      </c>
      <c r="I323" s="16">
        <f t="shared" ref="I323:I386" si="88">H323/G323</f>
        <v>0</v>
      </c>
      <c r="J323" s="13">
        <v>740248.97500000009</v>
      </c>
      <c r="K323" s="13">
        <v>0</v>
      </c>
      <c r="L323" s="14">
        <f t="shared" ref="L323:L386" si="89">K323/J323</f>
        <v>0</v>
      </c>
      <c r="M323" s="15">
        <v>689881.71050000004</v>
      </c>
      <c r="N323" s="15">
        <v>0</v>
      </c>
      <c r="O323" s="16">
        <f t="shared" ref="O323:O386" si="90">N323/M323</f>
        <v>0</v>
      </c>
      <c r="P323" s="13">
        <v>674840.87549999985</v>
      </c>
      <c r="Q323" s="13">
        <v>0</v>
      </c>
      <c r="R323" s="14">
        <f t="shared" ref="R323:R386" si="91">Q323/P323</f>
        <v>0</v>
      </c>
      <c r="S323" s="15">
        <v>775288.46250000014</v>
      </c>
      <c r="T323" s="15">
        <v>44</v>
      </c>
      <c r="U323" s="16">
        <f t="shared" ref="U323:U386" si="92">T323/S323</f>
        <v>5.6753069506693441E-5</v>
      </c>
      <c r="V323" s="13">
        <v>734305.83850000007</v>
      </c>
      <c r="W323" s="13">
        <v>204</v>
      </c>
      <c r="X323" s="14">
        <f t="shared" ref="X323:X386" si="93">W323/V323</f>
        <v>2.7781339777540118E-4</v>
      </c>
      <c r="Y323" s="15">
        <v>453955.4439999999</v>
      </c>
      <c r="Z323" s="15">
        <v>361</v>
      </c>
      <c r="AA323" s="16">
        <f t="shared" ref="AA323:AA386" si="94">Z323/Y323</f>
        <v>7.9523222988377705E-4</v>
      </c>
      <c r="AB323" s="13">
        <v>254219.09749999997</v>
      </c>
      <c r="AC323" s="13">
        <v>596</v>
      </c>
      <c r="AD323" s="14">
        <f t="shared" ref="AD323:AD386" si="95">AC323/AB323</f>
        <v>2.3444344105580032E-3</v>
      </c>
      <c r="AE323" s="15">
        <v>235188.27099999998</v>
      </c>
      <c r="AF323">
        <v>1136</v>
      </c>
      <c r="AG323" s="16">
        <f t="shared" ref="AG323:AG386" si="96">AF323/AE323</f>
        <v>4.8301728448014317E-3</v>
      </c>
      <c r="AH323" s="17">
        <v>2093</v>
      </c>
      <c r="AI323" s="17">
        <v>10951050</v>
      </c>
      <c r="AJ323" s="18">
        <f t="shared" ref="AJ323:AJ386" si="97">AH323/(Y323+AB323+AE323)</f>
        <v>2.218658582113656E-3</v>
      </c>
      <c r="AK323" s="19">
        <f>IFERROR(VLOOKUP(A323,[1]CDC_Visits_Integrated!$A$2:$D$501,2,FALSE),"NULL")</f>
        <v>5522</v>
      </c>
      <c r="AL323" s="19">
        <f>IFERROR(VLOOKUP(A323,[1]CDC_Visits_Integrated!$A$2:$D$501,3,FALSE),"NULL")</f>
        <v>2373</v>
      </c>
      <c r="AM323" s="19">
        <f>IFERROR(VLOOKUP(A323,[1]CDC_Visits_Integrated!$A$2:$D$501,4,FALSE),"NULL")</f>
        <v>638283</v>
      </c>
      <c r="AN323" s="15">
        <f t="shared" ref="AN323:AN386" si="98">IFERROR(AM323/AL323,"NULL")</f>
        <v>268.97724399494314</v>
      </c>
      <c r="AO323" s="16">
        <f t="shared" ref="AO323:AO386" si="99">IFERROR(AK323/AM323,"NULL")</f>
        <v>8.651334909436724E-3</v>
      </c>
      <c r="AP323" s="15">
        <f t="shared" ref="AP323:AP386" si="100">SUM(E323,H323,K323,N323,Q323,T323,W323)</f>
        <v>248</v>
      </c>
      <c r="AQ323" s="15">
        <f t="shared" ref="AQ323:AQ386" si="101">SUM(AP323,AH323)</f>
        <v>2341</v>
      </c>
    </row>
    <row r="324" spans="1:43" x14ac:dyDescent="0.25">
      <c r="A324" t="s">
        <v>361</v>
      </c>
      <c r="B324" t="str">
        <f t="shared" si="85"/>
        <v>Ohio</v>
      </c>
      <c r="C324" t="str">
        <f t="shared" si="86"/>
        <v>2016</v>
      </c>
      <c r="D324" s="13">
        <v>670869.60899999994</v>
      </c>
      <c r="E324" s="13">
        <v>0</v>
      </c>
      <c r="F324" s="14">
        <f t="shared" si="87"/>
        <v>0</v>
      </c>
      <c r="G324" s="15">
        <v>710397.42050000024</v>
      </c>
      <c r="H324" s="15">
        <v>0</v>
      </c>
      <c r="I324" s="16">
        <f t="shared" si="88"/>
        <v>0</v>
      </c>
      <c r="J324" s="13">
        <v>758501.62699999986</v>
      </c>
      <c r="K324" s="13">
        <v>0</v>
      </c>
      <c r="L324" s="14">
        <f t="shared" si="89"/>
        <v>0</v>
      </c>
      <c r="M324" s="15">
        <v>710790.61049999984</v>
      </c>
      <c r="N324" s="15">
        <v>0</v>
      </c>
      <c r="O324" s="16">
        <f t="shared" si="90"/>
        <v>0</v>
      </c>
      <c r="P324" s="13">
        <v>675927.08050000004</v>
      </c>
      <c r="Q324" s="13">
        <v>10</v>
      </c>
      <c r="R324" s="14">
        <f t="shared" si="91"/>
        <v>1.4794495276920629E-5</v>
      </c>
      <c r="S324" s="15">
        <v>770362.7435000001</v>
      </c>
      <c r="T324" s="15">
        <v>27</v>
      </c>
      <c r="U324" s="16">
        <f t="shared" si="92"/>
        <v>3.5048423911741254E-5</v>
      </c>
      <c r="V324" s="13">
        <v>754622.18200000026</v>
      </c>
      <c r="W324" s="13">
        <v>210</v>
      </c>
      <c r="X324" s="14">
        <f t="shared" si="93"/>
        <v>2.7828495505317642E-4</v>
      </c>
      <c r="Y324" s="15">
        <v>484285.50199999986</v>
      </c>
      <c r="Z324" s="15">
        <v>355</v>
      </c>
      <c r="AA324" s="16">
        <f t="shared" si="94"/>
        <v>7.3303866940869133E-4</v>
      </c>
      <c r="AB324" s="13">
        <v>259869.97350000002</v>
      </c>
      <c r="AC324" s="13">
        <v>539</v>
      </c>
      <c r="AD324" s="14">
        <f t="shared" si="95"/>
        <v>2.0741141915728094E-3</v>
      </c>
      <c r="AE324" s="15">
        <v>241161.90899999999</v>
      </c>
      <c r="AF324">
        <v>879</v>
      </c>
      <c r="AG324" s="16">
        <f t="shared" si="96"/>
        <v>3.6448542128599591E-3</v>
      </c>
      <c r="AH324" s="17">
        <v>1773</v>
      </c>
      <c r="AI324" s="17">
        <v>11161098</v>
      </c>
      <c r="AJ324" s="18">
        <f t="shared" si="97"/>
        <v>1.7994201948438272E-3</v>
      </c>
      <c r="AK324" s="19">
        <f>IFERROR(VLOOKUP(A324,[1]CDC_Visits_Integrated!$A$2:$D$501,2,FALSE),"NULL")</f>
        <v>7241</v>
      </c>
      <c r="AL324" s="19">
        <f>IFERROR(VLOOKUP(A324,[1]CDC_Visits_Integrated!$A$2:$D$501,3,FALSE),"NULL")</f>
        <v>3086</v>
      </c>
      <c r="AM324" s="19">
        <f>IFERROR(VLOOKUP(A324,[1]CDC_Visits_Integrated!$A$2:$D$501,4,FALSE),"NULL")</f>
        <v>783570</v>
      </c>
      <c r="AN324" s="15">
        <f t="shared" si="98"/>
        <v>253.91121192482177</v>
      </c>
      <c r="AO324" s="16">
        <f t="shared" si="99"/>
        <v>9.2410378141072266E-3</v>
      </c>
      <c r="AP324" s="15">
        <f t="shared" si="100"/>
        <v>247</v>
      </c>
      <c r="AQ324" s="15">
        <f t="shared" si="101"/>
        <v>2020</v>
      </c>
    </row>
    <row r="325" spans="1:43" x14ac:dyDescent="0.25">
      <c r="A325" t="s">
        <v>362</v>
      </c>
      <c r="B325" t="str">
        <f t="shared" si="85"/>
        <v>Ohio</v>
      </c>
      <c r="C325" t="str">
        <f t="shared" si="86"/>
        <v>2017</v>
      </c>
      <c r="D325" s="13">
        <v>669127</v>
      </c>
      <c r="E325" s="13">
        <v>0</v>
      </c>
      <c r="F325" s="14">
        <f t="shared" si="87"/>
        <v>0</v>
      </c>
      <c r="G325" s="15">
        <v>703821.5</v>
      </c>
      <c r="H325" s="15">
        <v>0</v>
      </c>
      <c r="I325" s="16">
        <f t="shared" si="88"/>
        <v>0</v>
      </c>
      <c r="J325" s="13">
        <v>750646</v>
      </c>
      <c r="K325" s="13">
        <v>0</v>
      </c>
      <c r="L325" s="14">
        <f t="shared" si="89"/>
        <v>0</v>
      </c>
      <c r="M325" s="15">
        <v>715375</v>
      </c>
      <c r="N325" s="15">
        <v>0</v>
      </c>
      <c r="O325" s="16">
        <f t="shared" si="90"/>
        <v>0</v>
      </c>
      <c r="P325" s="13">
        <v>670013</v>
      </c>
      <c r="Q325" s="13">
        <v>0</v>
      </c>
      <c r="R325" s="14">
        <f t="shared" si="91"/>
        <v>0</v>
      </c>
      <c r="S325" s="15">
        <v>754582</v>
      </c>
      <c r="T325" s="15">
        <v>34</v>
      </c>
      <c r="U325" s="16">
        <f t="shared" si="92"/>
        <v>4.505805863378665E-5</v>
      </c>
      <c r="V325" s="13">
        <v>761553</v>
      </c>
      <c r="W325" s="13">
        <v>207</v>
      </c>
      <c r="X325" s="14">
        <f t="shared" si="93"/>
        <v>2.7181299266104919E-4</v>
      </c>
      <c r="Y325" s="15">
        <v>500078.5</v>
      </c>
      <c r="Z325" s="15">
        <v>381</v>
      </c>
      <c r="AA325" s="16">
        <f t="shared" si="94"/>
        <v>7.6188038477958964E-4</v>
      </c>
      <c r="AB325" s="13">
        <v>262424</v>
      </c>
      <c r="AC325" s="13">
        <v>544</v>
      </c>
      <c r="AD325" s="14">
        <f t="shared" si="95"/>
        <v>2.0729811297747159E-3</v>
      </c>
      <c r="AE325" s="15">
        <v>243639</v>
      </c>
      <c r="AF325">
        <v>963</v>
      </c>
      <c r="AG325" s="16">
        <f t="shared" si="96"/>
        <v>3.952569169960474E-3</v>
      </c>
      <c r="AH325" s="17">
        <v>1888</v>
      </c>
      <c r="AI325" s="17">
        <v>11149752</v>
      </c>
      <c r="AJ325" s="18">
        <f t="shared" si="97"/>
        <v>1.8764756249493733E-3</v>
      </c>
      <c r="AK325" s="19">
        <f>IFERROR(VLOOKUP(A325,[1]CDC_Visits_Integrated!$A$2:$D$501,2,FALSE),"NULL")</f>
        <v>11188</v>
      </c>
      <c r="AL325" s="19">
        <f>IFERROR(VLOOKUP(A325,[1]CDC_Visits_Integrated!$A$2:$D$501,3,FALSE),"NULL")</f>
        <v>2718</v>
      </c>
      <c r="AM325" s="19">
        <f>IFERROR(VLOOKUP(A325,[1]CDC_Visits_Integrated!$A$2:$D$501,4,FALSE),"NULL")</f>
        <v>830354</v>
      </c>
      <c r="AN325" s="15">
        <f t="shared" si="98"/>
        <v>305.5018395879323</v>
      </c>
      <c r="AO325" s="16">
        <f t="shared" si="99"/>
        <v>1.3473771427607984E-2</v>
      </c>
      <c r="AP325" s="15">
        <f t="shared" si="100"/>
        <v>241</v>
      </c>
      <c r="AQ325" s="15">
        <f t="shared" si="101"/>
        <v>2129</v>
      </c>
    </row>
    <row r="326" spans="1:43" x14ac:dyDescent="0.25">
      <c r="A326" t="s">
        <v>363</v>
      </c>
      <c r="B326" t="str">
        <f t="shared" si="85"/>
        <v>Oklahoma</v>
      </c>
      <c r="C326" t="str">
        <f t="shared" si="86"/>
        <v>2009</v>
      </c>
      <c r="D326" s="13">
        <v>258213.86299999998</v>
      </c>
      <c r="E326" s="13">
        <v>0</v>
      </c>
      <c r="F326" s="14">
        <f t="shared" si="87"/>
        <v>0</v>
      </c>
      <c r="G326" s="15">
        <v>242133.09999999998</v>
      </c>
      <c r="H326" s="15">
        <v>0</v>
      </c>
      <c r="I326" s="16">
        <f t="shared" si="88"/>
        <v>0</v>
      </c>
      <c r="J326" s="13">
        <v>267596.549</v>
      </c>
      <c r="K326" s="13">
        <v>0</v>
      </c>
      <c r="L326" s="14">
        <f t="shared" si="89"/>
        <v>0</v>
      </c>
      <c r="M326" s="15">
        <v>238527.03149999998</v>
      </c>
      <c r="N326" s="15">
        <v>0</v>
      </c>
      <c r="O326" s="16">
        <f t="shared" si="90"/>
        <v>0</v>
      </c>
      <c r="P326" s="13">
        <v>230438.77699999994</v>
      </c>
      <c r="Q326" s="13">
        <v>0</v>
      </c>
      <c r="R326" s="14">
        <f t="shared" si="91"/>
        <v>0</v>
      </c>
      <c r="S326" s="15">
        <v>250418.71049999999</v>
      </c>
      <c r="T326" s="15">
        <v>14</v>
      </c>
      <c r="U326" s="16">
        <f t="shared" si="92"/>
        <v>5.5906365670707347E-5</v>
      </c>
      <c r="V326" s="13">
        <v>195979.12899999999</v>
      </c>
      <c r="W326" s="13">
        <v>22</v>
      </c>
      <c r="X326" s="14">
        <f t="shared" si="93"/>
        <v>1.1225685159566151E-4</v>
      </c>
      <c r="Y326" s="15">
        <v>126205.738</v>
      </c>
      <c r="Z326" s="15">
        <v>73</v>
      </c>
      <c r="AA326" s="16">
        <f t="shared" si="94"/>
        <v>5.7842061032122017E-4</v>
      </c>
      <c r="AB326" s="13">
        <v>82243.42200000002</v>
      </c>
      <c r="AC326" s="13">
        <v>234</v>
      </c>
      <c r="AD326" s="14">
        <f t="shared" si="95"/>
        <v>2.845212350235134E-3</v>
      </c>
      <c r="AE326" s="15">
        <v>60693.196000000004</v>
      </c>
      <c r="AF326">
        <v>326</v>
      </c>
      <c r="AG326" s="16">
        <f t="shared" si="96"/>
        <v>5.3712775316692831E-3</v>
      </c>
      <c r="AH326" s="17">
        <v>633</v>
      </c>
      <c r="AI326" s="17">
        <v>3585543</v>
      </c>
      <c r="AJ326" s="18">
        <f t="shared" si="97"/>
        <v>2.3519152072816064E-3</v>
      </c>
      <c r="AK326" s="19" t="str">
        <f>IFERROR(VLOOKUP(A326,[1]CDC_Visits_Integrated!$A$2:$D$501,2,FALSE),"NULL")</f>
        <v>NULL</v>
      </c>
      <c r="AL326" s="19" t="str">
        <f>IFERROR(VLOOKUP(A326,[1]CDC_Visits_Integrated!$A$2:$D$501,3,FALSE),"NULL")</f>
        <v>NULL</v>
      </c>
      <c r="AM326" s="19" t="str">
        <f>IFERROR(VLOOKUP(A326,[1]CDC_Visits_Integrated!$A$2:$D$501,4,FALSE),"NULL")</f>
        <v>NULL</v>
      </c>
      <c r="AN326" s="15" t="str">
        <f t="shared" si="98"/>
        <v>NULL</v>
      </c>
      <c r="AO326" s="16" t="str">
        <f t="shared" si="99"/>
        <v>NULL</v>
      </c>
      <c r="AP326" s="15">
        <f t="shared" si="100"/>
        <v>36</v>
      </c>
      <c r="AQ326" s="15">
        <f t="shared" si="101"/>
        <v>669</v>
      </c>
    </row>
    <row r="327" spans="1:43" x14ac:dyDescent="0.25">
      <c r="A327" t="s">
        <v>364</v>
      </c>
      <c r="B327" t="str">
        <f t="shared" si="85"/>
        <v>Oklahoma</v>
      </c>
      <c r="C327" t="str">
        <f t="shared" si="86"/>
        <v>2010</v>
      </c>
      <c r="D327" s="13">
        <v>253015.45399999997</v>
      </c>
      <c r="E327" s="13">
        <v>0</v>
      </c>
      <c r="F327" s="14">
        <f t="shared" si="87"/>
        <v>0</v>
      </c>
      <c r="G327" s="15">
        <v>246689.78100000002</v>
      </c>
      <c r="H327" s="15">
        <v>0</v>
      </c>
      <c r="I327" s="16">
        <f t="shared" si="88"/>
        <v>0</v>
      </c>
      <c r="J327" s="13">
        <v>265018.01049999997</v>
      </c>
      <c r="K327" s="13">
        <v>0</v>
      </c>
      <c r="L327" s="14">
        <f t="shared" si="89"/>
        <v>0</v>
      </c>
      <c r="M327" s="15">
        <v>238364.85199999996</v>
      </c>
      <c r="N327" s="15">
        <v>0</v>
      </c>
      <c r="O327" s="16">
        <f t="shared" si="90"/>
        <v>0</v>
      </c>
      <c r="P327" s="13">
        <v>230225.63200000004</v>
      </c>
      <c r="Q327" s="13">
        <v>0</v>
      </c>
      <c r="R327" s="14">
        <f t="shared" si="91"/>
        <v>0</v>
      </c>
      <c r="S327" s="15">
        <v>255650.7635</v>
      </c>
      <c r="T327" s="15">
        <v>0</v>
      </c>
      <c r="U327" s="16">
        <f t="shared" si="92"/>
        <v>0</v>
      </c>
      <c r="V327" s="13">
        <v>204921.14250000002</v>
      </c>
      <c r="W327" s="13">
        <v>10</v>
      </c>
      <c r="X327" s="14">
        <f t="shared" si="93"/>
        <v>4.879925945171811E-5</v>
      </c>
      <c r="Y327" s="15">
        <v>131016.50150000001</v>
      </c>
      <c r="Z327" s="15">
        <v>56</v>
      </c>
      <c r="AA327" s="16">
        <f t="shared" si="94"/>
        <v>4.2742707490170612E-4</v>
      </c>
      <c r="AB327" s="13">
        <v>79338.52350000001</v>
      </c>
      <c r="AC327" s="13">
        <v>225</v>
      </c>
      <c r="AD327" s="14">
        <f t="shared" si="95"/>
        <v>2.8359489195686882E-3</v>
      </c>
      <c r="AE327" s="15">
        <v>58731.873999999989</v>
      </c>
      <c r="AF327">
        <v>298</v>
      </c>
      <c r="AG327" s="16">
        <f t="shared" si="96"/>
        <v>5.0739058658336028E-3</v>
      </c>
      <c r="AH327" s="17">
        <v>579</v>
      </c>
      <c r="AI327" s="17">
        <v>3615270</v>
      </c>
      <c r="AJ327" s="18">
        <f t="shared" si="97"/>
        <v>2.1517212549244172E-3</v>
      </c>
      <c r="AK327" s="19">
        <f>IFERROR(VLOOKUP(A327,[1]CDC_Visits_Integrated!$A$2:$D$501,2,FALSE),"NULL")</f>
        <v>911</v>
      </c>
      <c r="AL327" s="19">
        <f>IFERROR(VLOOKUP(A327,[1]CDC_Visits_Integrated!$A$2:$D$501,3,FALSE),"NULL")</f>
        <v>215</v>
      </c>
      <c r="AM327" s="19">
        <f>IFERROR(VLOOKUP(A327,[1]CDC_Visits_Integrated!$A$2:$D$501,4,FALSE),"NULL")</f>
        <v>37167</v>
      </c>
      <c r="AN327" s="15">
        <f t="shared" si="98"/>
        <v>172.86976744186046</v>
      </c>
      <c r="AO327" s="16">
        <f t="shared" si="99"/>
        <v>2.4510990932816747E-2</v>
      </c>
      <c r="AP327" s="15">
        <f t="shared" si="100"/>
        <v>10</v>
      </c>
      <c r="AQ327" s="15">
        <f t="shared" si="101"/>
        <v>589</v>
      </c>
    </row>
    <row r="328" spans="1:43" x14ac:dyDescent="0.25">
      <c r="A328" t="s">
        <v>365</v>
      </c>
      <c r="B328" t="str">
        <f t="shared" si="85"/>
        <v>Oklahoma</v>
      </c>
      <c r="C328" t="str">
        <f t="shared" si="86"/>
        <v>2011</v>
      </c>
      <c r="D328" s="13">
        <v>246470.08900000004</v>
      </c>
      <c r="E328" s="13">
        <v>0</v>
      </c>
      <c r="F328" s="14">
        <f t="shared" si="87"/>
        <v>0</v>
      </c>
      <c r="G328" s="15">
        <v>239387.902</v>
      </c>
      <c r="H328" s="15">
        <v>0</v>
      </c>
      <c r="I328" s="16">
        <f t="shared" si="88"/>
        <v>0</v>
      </c>
      <c r="J328" s="13">
        <v>254094.5405</v>
      </c>
      <c r="K328" s="13">
        <v>0</v>
      </c>
      <c r="L328" s="14">
        <f t="shared" si="89"/>
        <v>0</v>
      </c>
      <c r="M328" s="15">
        <v>235911.06800000006</v>
      </c>
      <c r="N328" s="15">
        <v>0</v>
      </c>
      <c r="O328" s="16">
        <f t="shared" si="90"/>
        <v>0</v>
      </c>
      <c r="P328" s="13">
        <v>221329.17499999999</v>
      </c>
      <c r="Q328" s="13">
        <v>0</v>
      </c>
      <c r="R328" s="14">
        <f t="shared" si="91"/>
        <v>0</v>
      </c>
      <c r="S328" s="15">
        <v>246962.60200000001</v>
      </c>
      <c r="T328" s="15">
        <v>0</v>
      </c>
      <c r="U328" s="16">
        <f t="shared" si="92"/>
        <v>0</v>
      </c>
      <c r="V328" s="13">
        <v>202698.65250000003</v>
      </c>
      <c r="W328" s="13">
        <v>36</v>
      </c>
      <c r="X328" s="14">
        <f t="shared" si="93"/>
        <v>1.7760354869650647E-4</v>
      </c>
      <c r="Y328" s="15">
        <v>128419.31700000001</v>
      </c>
      <c r="Z328" s="15">
        <v>115</v>
      </c>
      <c r="AA328" s="16">
        <f t="shared" si="94"/>
        <v>8.9550390616078418E-4</v>
      </c>
      <c r="AB328" s="13">
        <v>76830.09199999999</v>
      </c>
      <c r="AC328" s="13">
        <v>219</v>
      </c>
      <c r="AD328" s="14">
        <f t="shared" si="95"/>
        <v>2.8504456300794227E-3</v>
      </c>
      <c r="AE328" s="15">
        <v>56428.22</v>
      </c>
      <c r="AF328">
        <v>326</v>
      </c>
      <c r="AG328" s="16">
        <f t="shared" si="96"/>
        <v>5.7772511697161454E-3</v>
      </c>
      <c r="AH328" s="17">
        <v>660</v>
      </c>
      <c r="AI328" s="17">
        <v>3516036</v>
      </c>
      <c r="AJ328" s="18">
        <f t="shared" si="97"/>
        <v>2.5221873284399106E-3</v>
      </c>
      <c r="AK328" s="19">
        <f>IFERROR(VLOOKUP(A328,[1]CDC_Visits_Integrated!$A$2:$D$501,2,FALSE),"NULL")</f>
        <v>2932</v>
      </c>
      <c r="AL328" s="19">
        <f>IFERROR(VLOOKUP(A328,[1]CDC_Visits_Integrated!$A$2:$D$501,3,FALSE),"NULL")</f>
        <v>811</v>
      </c>
      <c r="AM328" s="19">
        <f>IFERROR(VLOOKUP(A328,[1]CDC_Visits_Integrated!$A$2:$D$501,4,FALSE),"NULL")</f>
        <v>116771</v>
      </c>
      <c r="AN328" s="15">
        <f t="shared" si="98"/>
        <v>143.98397040690506</v>
      </c>
      <c r="AO328" s="16">
        <f t="shared" si="99"/>
        <v>2.5108973974702624E-2</v>
      </c>
      <c r="AP328" s="15">
        <f t="shared" si="100"/>
        <v>36</v>
      </c>
      <c r="AQ328" s="15">
        <f t="shared" si="101"/>
        <v>696</v>
      </c>
    </row>
    <row r="329" spans="1:43" x14ac:dyDescent="0.25">
      <c r="A329" t="s">
        <v>366</v>
      </c>
      <c r="B329" t="str">
        <f t="shared" si="85"/>
        <v>Oklahoma</v>
      </c>
      <c r="C329" t="str">
        <f t="shared" si="86"/>
        <v>2012</v>
      </c>
      <c r="D329" s="13">
        <v>257608.98900000003</v>
      </c>
      <c r="E329" s="13">
        <v>0</v>
      </c>
      <c r="F329" s="14">
        <f t="shared" si="87"/>
        <v>0</v>
      </c>
      <c r="G329" s="15">
        <v>253093.46500000003</v>
      </c>
      <c r="H329" s="15">
        <v>0</v>
      </c>
      <c r="I329" s="16">
        <f t="shared" si="88"/>
        <v>0</v>
      </c>
      <c r="J329" s="13">
        <v>265416.17600000004</v>
      </c>
      <c r="K329" s="13">
        <v>0</v>
      </c>
      <c r="L329" s="14">
        <f t="shared" si="89"/>
        <v>0</v>
      </c>
      <c r="M329" s="15">
        <v>248483.38500000004</v>
      </c>
      <c r="N329" s="15">
        <v>0</v>
      </c>
      <c r="O329" s="16">
        <f t="shared" si="90"/>
        <v>0</v>
      </c>
      <c r="P329" s="13">
        <v>228855.87050000002</v>
      </c>
      <c r="Q329" s="13">
        <v>0</v>
      </c>
      <c r="R329" s="14">
        <f t="shared" si="91"/>
        <v>0</v>
      </c>
      <c r="S329" s="15">
        <v>256348.98850000001</v>
      </c>
      <c r="T329" s="15">
        <v>0</v>
      </c>
      <c r="U329" s="16">
        <f t="shared" si="92"/>
        <v>0</v>
      </c>
      <c r="V329" s="13">
        <v>217972.98700000002</v>
      </c>
      <c r="W329" s="13">
        <v>33</v>
      </c>
      <c r="X329" s="14">
        <f t="shared" si="93"/>
        <v>1.5139490656243564E-4</v>
      </c>
      <c r="Y329" s="15">
        <v>138965.70950000003</v>
      </c>
      <c r="Z329" s="15">
        <v>33</v>
      </c>
      <c r="AA329" s="16">
        <f t="shared" si="94"/>
        <v>2.3746865409268459E-4</v>
      </c>
      <c r="AB329" s="13">
        <v>80932.493500000011</v>
      </c>
      <c r="AC329" s="13">
        <v>112</v>
      </c>
      <c r="AD329" s="14">
        <f t="shared" si="95"/>
        <v>1.3838693849213973E-3</v>
      </c>
      <c r="AE329" s="15">
        <v>61579.676999999981</v>
      </c>
      <c r="AF329">
        <v>229</v>
      </c>
      <c r="AG329" s="16">
        <f t="shared" si="96"/>
        <v>3.7187593562726883E-3</v>
      </c>
      <c r="AH329" s="17">
        <v>374</v>
      </c>
      <c r="AI329" s="17">
        <v>3700163</v>
      </c>
      <c r="AJ329" s="18">
        <f t="shared" si="97"/>
        <v>1.3287012109086511E-3</v>
      </c>
      <c r="AK329" s="19">
        <f>IFERROR(VLOOKUP(A329,[1]CDC_Visits_Integrated!$A$2:$D$501,2,FALSE),"NULL")</f>
        <v>4171</v>
      </c>
      <c r="AL329" s="19">
        <f>IFERROR(VLOOKUP(A329,[1]CDC_Visits_Integrated!$A$2:$D$501,3,FALSE),"NULL")</f>
        <v>908</v>
      </c>
      <c r="AM329" s="19">
        <f>IFERROR(VLOOKUP(A329,[1]CDC_Visits_Integrated!$A$2:$D$501,4,FALSE),"NULL")</f>
        <v>171982</v>
      </c>
      <c r="AN329" s="15">
        <f t="shared" si="98"/>
        <v>189.40748898678413</v>
      </c>
      <c r="AO329" s="16">
        <f t="shared" si="99"/>
        <v>2.4252538056308219E-2</v>
      </c>
      <c r="AP329" s="15">
        <f t="shared" si="100"/>
        <v>33</v>
      </c>
      <c r="AQ329" s="15">
        <f t="shared" si="101"/>
        <v>407</v>
      </c>
    </row>
    <row r="330" spans="1:43" x14ac:dyDescent="0.25">
      <c r="A330" t="s">
        <v>367</v>
      </c>
      <c r="B330" t="str">
        <f t="shared" si="85"/>
        <v>Oklahoma</v>
      </c>
      <c r="C330" t="str">
        <f t="shared" si="86"/>
        <v>2013</v>
      </c>
      <c r="D330" s="13">
        <v>254534.60899999994</v>
      </c>
      <c r="E330" s="13">
        <v>0</v>
      </c>
      <c r="F330" s="14">
        <f t="shared" si="87"/>
        <v>0</v>
      </c>
      <c r="G330" s="15">
        <v>250546.329</v>
      </c>
      <c r="H330" s="15">
        <v>0</v>
      </c>
      <c r="I330" s="16">
        <f t="shared" si="88"/>
        <v>0</v>
      </c>
      <c r="J330" s="13">
        <v>260374.908</v>
      </c>
      <c r="K330" s="13">
        <v>0</v>
      </c>
      <c r="L330" s="14">
        <f t="shared" si="89"/>
        <v>0</v>
      </c>
      <c r="M330" s="15">
        <v>247154.03499999997</v>
      </c>
      <c r="N330" s="15">
        <v>0</v>
      </c>
      <c r="O330" s="16">
        <f t="shared" si="90"/>
        <v>0</v>
      </c>
      <c r="P330" s="13">
        <v>224299.50449999998</v>
      </c>
      <c r="Q330" s="13">
        <v>0</v>
      </c>
      <c r="R330" s="14">
        <f t="shared" si="91"/>
        <v>0</v>
      </c>
      <c r="S330" s="15">
        <v>247695.30450000003</v>
      </c>
      <c r="T330" s="15">
        <v>0</v>
      </c>
      <c r="U330" s="16">
        <f t="shared" si="92"/>
        <v>0</v>
      </c>
      <c r="V330" s="13">
        <v>217992.85</v>
      </c>
      <c r="W330" s="13">
        <v>47</v>
      </c>
      <c r="X330" s="14">
        <f t="shared" si="93"/>
        <v>2.1560340167120159E-4</v>
      </c>
      <c r="Y330" s="15">
        <v>140304.83500000002</v>
      </c>
      <c r="Z330" s="15">
        <v>66</v>
      </c>
      <c r="AA330" s="16">
        <f t="shared" si="94"/>
        <v>4.7040431643000747E-4</v>
      </c>
      <c r="AB330" s="13">
        <v>80070.276999999987</v>
      </c>
      <c r="AC330" s="13">
        <v>135</v>
      </c>
      <c r="AD330" s="14">
        <f t="shared" si="95"/>
        <v>1.6860188956259014E-3</v>
      </c>
      <c r="AE330" s="15">
        <v>61062.736999999994</v>
      </c>
      <c r="AF330">
        <v>305</v>
      </c>
      <c r="AG330" s="16">
        <f t="shared" si="96"/>
        <v>4.994862906325343E-3</v>
      </c>
      <c r="AH330" s="17">
        <v>506</v>
      </c>
      <c r="AI330" s="17">
        <v>3650821</v>
      </c>
      <c r="AJ330" s="18">
        <f t="shared" si="97"/>
        <v>1.7979102732553925E-3</v>
      </c>
      <c r="AK330" s="19">
        <f>IFERROR(VLOOKUP(A330,[1]CDC_Visits_Integrated!$A$2:$D$501,2,FALSE),"NULL")</f>
        <v>5160</v>
      </c>
      <c r="AL330" s="19">
        <f>IFERROR(VLOOKUP(A330,[1]CDC_Visits_Integrated!$A$2:$D$501,3,FALSE),"NULL")</f>
        <v>923</v>
      </c>
      <c r="AM330" s="19">
        <f>IFERROR(VLOOKUP(A330,[1]CDC_Visits_Integrated!$A$2:$D$501,4,FALSE),"NULL")</f>
        <v>168527</v>
      </c>
      <c r="AN330" s="15">
        <f t="shared" si="98"/>
        <v>182.58613217768146</v>
      </c>
      <c r="AO330" s="16">
        <f t="shared" si="99"/>
        <v>3.0618239213894508E-2</v>
      </c>
      <c r="AP330" s="15">
        <f t="shared" si="100"/>
        <v>47</v>
      </c>
      <c r="AQ330" s="15">
        <f t="shared" si="101"/>
        <v>553</v>
      </c>
    </row>
    <row r="331" spans="1:43" x14ac:dyDescent="0.25">
      <c r="A331" t="s">
        <v>368</v>
      </c>
      <c r="B331" t="str">
        <f t="shared" si="85"/>
        <v>Oklahoma</v>
      </c>
      <c r="C331" t="str">
        <f t="shared" si="86"/>
        <v>2014</v>
      </c>
      <c r="D331" s="13">
        <v>249171.59599999996</v>
      </c>
      <c r="E331" s="13">
        <v>0</v>
      </c>
      <c r="F331" s="14">
        <f t="shared" si="87"/>
        <v>0</v>
      </c>
      <c r="G331" s="15">
        <v>244316.53999999998</v>
      </c>
      <c r="H331" s="15">
        <v>0</v>
      </c>
      <c r="I331" s="16">
        <f t="shared" si="88"/>
        <v>0</v>
      </c>
      <c r="J331" s="13">
        <v>257338.94</v>
      </c>
      <c r="K331" s="13">
        <v>0</v>
      </c>
      <c r="L331" s="14">
        <f t="shared" si="89"/>
        <v>0</v>
      </c>
      <c r="M331" s="15">
        <v>246674.37850000005</v>
      </c>
      <c r="N331" s="15">
        <v>0</v>
      </c>
      <c r="O331" s="16">
        <f t="shared" si="90"/>
        <v>0</v>
      </c>
      <c r="P331" s="13">
        <v>219099.68699999998</v>
      </c>
      <c r="Q331" s="13">
        <v>0</v>
      </c>
      <c r="R331" s="14">
        <f t="shared" si="91"/>
        <v>0</v>
      </c>
      <c r="S331" s="15">
        <v>236603.95899999997</v>
      </c>
      <c r="T331" s="15">
        <v>15</v>
      </c>
      <c r="U331" s="16">
        <f t="shared" si="92"/>
        <v>6.3397079505334909E-5</v>
      </c>
      <c r="V331" s="13">
        <v>216290.1905</v>
      </c>
      <c r="W331" s="13">
        <v>60</v>
      </c>
      <c r="X331" s="14">
        <f t="shared" si="93"/>
        <v>2.7740509110143856E-4</v>
      </c>
      <c r="Y331" s="15">
        <v>139177.56400000001</v>
      </c>
      <c r="Z331" s="15">
        <v>93</v>
      </c>
      <c r="AA331" s="16">
        <f t="shared" si="94"/>
        <v>6.6821114932001538E-4</v>
      </c>
      <c r="AB331" s="13">
        <v>77884.322500000009</v>
      </c>
      <c r="AC331" s="13">
        <v>133</v>
      </c>
      <c r="AD331" s="14">
        <f t="shared" si="95"/>
        <v>1.7076607426353358E-3</v>
      </c>
      <c r="AE331" s="15">
        <v>61222.388999999996</v>
      </c>
      <c r="AF331">
        <v>257</v>
      </c>
      <c r="AG331" s="16">
        <f t="shared" si="96"/>
        <v>4.1978107061454266E-3</v>
      </c>
      <c r="AH331" s="17">
        <v>483</v>
      </c>
      <c r="AI331" s="17">
        <v>3585650</v>
      </c>
      <c r="AJ331" s="18">
        <f t="shared" si="97"/>
        <v>1.7356352569047691E-3</v>
      </c>
      <c r="AK331" s="19">
        <f>IFERROR(VLOOKUP(A331,[1]CDC_Visits_Integrated!$A$2:$D$501,2,FALSE),"NULL")</f>
        <v>4906</v>
      </c>
      <c r="AL331" s="19">
        <f>IFERROR(VLOOKUP(A331,[1]CDC_Visits_Integrated!$A$2:$D$501,3,FALSE),"NULL")</f>
        <v>948</v>
      </c>
      <c r="AM331" s="19">
        <f>IFERROR(VLOOKUP(A331,[1]CDC_Visits_Integrated!$A$2:$D$501,4,FALSE),"NULL")</f>
        <v>168595</v>
      </c>
      <c r="AN331" s="15">
        <f t="shared" si="98"/>
        <v>177.8428270042194</v>
      </c>
      <c r="AO331" s="16">
        <f t="shared" si="99"/>
        <v>2.9099320857676681E-2</v>
      </c>
      <c r="AP331" s="15">
        <f t="shared" si="100"/>
        <v>75</v>
      </c>
      <c r="AQ331" s="15">
        <f t="shared" si="101"/>
        <v>558</v>
      </c>
    </row>
    <row r="332" spans="1:43" x14ac:dyDescent="0.25">
      <c r="A332" t="s">
        <v>369</v>
      </c>
      <c r="B332" t="str">
        <f t="shared" si="85"/>
        <v>Oklahoma</v>
      </c>
      <c r="C332" t="str">
        <f t="shared" si="86"/>
        <v>2015</v>
      </c>
      <c r="D332" s="13">
        <v>250608.39600000001</v>
      </c>
      <c r="E332" s="13">
        <v>0</v>
      </c>
      <c r="F332" s="14">
        <f t="shared" si="87"/>
        <v>0</v>
      </c>
      <c r="G332" s="15">
        <v>249760.76650000006</v>
      </c>
      <c r="H332" s="15">
        <v>0</v>
      </c>
      <c r="I332" s="16">
        <f t="shared" si="88"/>
        <v>0</v>
      </c>
      <c r="J332" s="13">
        <v>255839.11249999996</v>
      </c>
      <c r="K332" s="13">
        <v>0</v>
      </c>
      <c r="L332" s="14">
        <f t="shared" si="89"/>
        <v>0</v>
      </c>
      <c r="M332" s="15">
        <v>249675.37299999996</v>
      </c>
      <c r="N332" s="15">
        <v>0</v>
      </c>
      <c r="O332" s="16">
        <f t="shared" si="90"/>
        <v>0</v>
      </c>
      <c r="P332" s="13">
        <v>222815.78600000002</v>
      </c>
      <c r="Q332" s="13">
        <v>0</v>
      </c>
      <c r="R332" s="14">
        <f t="shared" si="91"/>
        <v>0</v>
      </c>
      <c r="S332" s="15">
        <v>237740.34750000003</v>
      </c>
      <c r="T332" s="15">
        <v>0</v>
      </c>
      <c r="U332" s="16">
        <f t="shared" si="92"/>
        <v>0</v>
      </c>
      <c r="V332" s="13">
        <v>224269.62299999996</v>
      </c>
      <c r="W332" s="13">
        <v>26</v>
      </c>
      <c r="X332" s="14">
        <f t="shared" si="93"/>
        <v>1.1593188436402733E-4</v>
      </c>
      <c r="Y332" s="15">
        <v>147574.86850000004</v>
      </c>
      <c r="Z332" s="15">
        <v>78</v>
      </c>
      <c r="AA332" s="16">
        <f t="shared" si="94"/>
        <v>5.2854527869696172E-4</v>
      </c>
      <c r="AB332" s="13">
        <v>80914.771999999997</v>
      </c>
      <c r="AC332" s="13">
        <v>206</v>
      </c>
      <c r="AD332" s="14">
        <f t="shared" si="95"/>
        <v>2.5458886542991188E-3</v>
      </c>
      <c r="AE332" s="15">
        <v>64089.093999999997</v>
      </c>
      <c r="AF332">
        <v>256</v>
      </c>
      <c r="AG332" s="16">
        <f t="shared" si="96"/>
        <v>3.9944393659239437E-3</v>
      </c>
      <c r="AH332" s="17">
        <v>540</v>
      </c>
      <c r="AI332" s="17">
        <v>3652845</v>
      </c>
      <c r="AJ332" s="18">
        <f t="shared" si="97"/>
        <v>1.8456570362942765E-3</v>
      </c>
      <c r="AK332" s="19">
        <f>IFERROR(VLOOKUP(A332,[1]CDC_Visits_Integrated!$A$2:$D$501,2,FALSE),"NULL")</f>
        <v>5043</v>
      </c>
      <c r="AL332" s="19">
        <f>IFERROR(VLOOKUP(A332,[1]CDC_Visits_Integrated!$A$2:$D$501,3,FALSE),"NULL")</f>
        <v>955</v>
      </c>
      <c r="AM332" s="19">
        <f>IFERROR(VLOOKUP(A332,[1]CDC_Visits_Integrated!$A$2:$D$501,4,FALSE),"NULL")</f>
        <v>157639</v>
      </c>
      <c r="AN332" s="15">
        <f t="shared" si="98"/>
        <v>165.06701570680627</v>
      </c>
      <c r="AO332" s="16">
        <f t="shared" si="99"/>
        <v>3.1990814455813602E-2</v>
      </c>
      <c r="AP332" s="15">
        <f t="shared" si="100"/>
        <v>26</v>
      </c>
      <c r="AQ332" s="15">
        <f t="shared" si="101"/>
        <v>566</v>
      </c>
    </row>
    <row r="333" spans="1:43" x14ac:dyDescent="0.25">
      <c r="A333" t="s">
        <v>370</v>
      </c>
      <c r="B333" t="str">
        <f t="shared" si="85"/>
        <v>Oklahoma</v>
      </c>
      <c r="C333" t="str">
        <f t="shared" si="86"/>
        <v>2016</v>
      </c>
      <c r="D333" s="13">
        <v>244520.52700000003</v>
      </c>
      <c r="E333" s="13">
        <v>0</v>
      </c>
      <c r="F333" s="14">
        <f t="shared" si="87"/>
        <v>0</v>
      </c>
      <c r="G333" s="15">
        <v>244033.96699999995</v>
      </c>
      <c r="H333" s="15">
        <v>0</v>
      </c>
      <c r="I333" s="16">
        <f t="shared" si="88"/>
        <v>0</v>
      </c>
      <c r="J333" s="13">
        <v>251459.74450000009</v>
      </c>
      <c r="K333" s="13">
        <v>0</v>
      </c>
      <c r="L333" s="14">
        <f t="shared" si="89"/>
        <v>0</v>
      </c>
      <c r="M333" s="15">
        <v>246144.28400000001</v>
      </c>
      <c r="N333" s="15">
        <v>0</v>
      </c>
      <c r="O333" s="16">
        <f t="shared" si="90"/>
        <v>0</v>
      </c>
      <c r="P333" s="13">
        <v>217782.60350000003</v>
      </c>
      <c r="Q333" s="13">
        <v>0</v>
      </c>
      <c r="R333" s="14">
        <f t="shared" si="91"/>
        <v>0</v>
      </c>
      <c r="S333" s="15">
        <v>224461.85349999997</v>
      </c>
      <c r="T333" s="15">
        <v>0</v>
      </c>
      <c r="U333" s="16">
        <f t="shared" si="92"/>
        <v>0</v>
      </c>
      <c r="V333" s="13">
        <v>217887.03999999998</v>
      </c>
      <c r="W333" s="13">
        <v>23</v>
      </c>
      <c r="X333" s="14">
        <f t="shared" si="93"/>
        <v>1.055592842970376E-4</v>
      </c>
      <c r="Y333" s="15">
        <v>146480.42950000006</v>
      </c>
      <c r="Z333" s="15">
        <v>36</v>
      </c>
      <c r="AA333" s="16">
        <f t="shared" si="94"/>
        <v>2.4576661962886982E-4</v>
      </c>
      <c r="AB333" s="13">
        <v>77959.142500000016</v>
      </c>
      <c r="AC333" s="13">
        <v>108</v>
      </c>
      <c r="AD333" s="14">
        <f t="shared" si="95"/>
        <v>1.3853410457920312E-3</v>
      </c>
      <c r="AE333" s="15">
        <v>60734.857999999993</v>
      </c>
      <c r="AF333">
        <v>191</v>
      </c>
      <c r="AG333" s="16">
        <f t="shared" si="96"/>
        <v>3.1448167706261869E-3</v>
      </c>
      <c r="AH333" s="17">
        <v>335</v>
      </c>
      <c r="AI333" s="17">
        <v>3556746</v>
      </c>
      <c r="AJ333" s="18">
        <f t="shared" si="97"/>
        <v>1.1747196268613563E-3</v>
      </c>
      <c r="AK333" s="19">
        <f>IFERROR(VLOOKUP(A333,[1]CDC_Visits_Integrated!$A$2:$D$501,2,FALSE),"NULL")</f>
        <v>5336</v>
      </c>
      <c r="AL333" s="19">
        <f>IFERROR(VLOOKUP(A333,[1]CDC_Visits_Integrated!$A$2:$D$501,3,FALSE),"NULL")</f>
        <v>1047</v>
      </c>
      <c r="AM333" s="19">
        <f>IFERROR(VLOOKUP(A333,[1]CDC_Visits_Integrated!$A$2:$D$501,4,FALSE),"NULL")</f>
        <v>230257</v>
      </c>
      <c r="AN333" s="15">
        <f t="shared" si="98"/>
        <v>219.92072588347659</v>
      </c>
      <c r="AO333" s="16">
        <f t="shared" si="99"/>
        <v>2.3174105456077339E-2</v>
      </c>
      <c r="AP333" s="15">
        <f t="shared" si="100"/>
        <v>23</v>
      </c>
      <c r="AQ333" s="15">
        <f t="shared" si="101"/>
        <v>358</v>
      </c>
    </row>
    <row r="334" spans="1:43" x14ac:dyDescent="0.25">
      <c r="A334" t="s">
        <v>371</v>
      </c>
      <c r="B334" t="str">
        <f t="shared" si="85"/>
        <v>Oklahoma</v>
      </c>
      <c r="C334" t="str">
        <f t="shared" si="86"/>
        <v>2017</v>
      </c>
      <c r="D334" s="13">
        <v>242749</v>
      </c>
      <c r="E334" s="13">
        <v>0</v>
      </c>
      <c r="F334" s="14">
        <f t="shared" si="87"/>
        <v>0</v>
      </c>
      <c r="G334" s="15">
        <v>245136.5</v>
      </c>
      <c r="H334" s="15">
        <v>0</v>
      </c>
      <c r="I334" s="16">
        <f t="shared" si="88"/>
        <v>0</v>
      </c>
      <c r="J334" s="13">
        <v>243744</v>
      </c>
      <c r="K334" s="13">
        <v>0</v>
      </c>
      <c r="L334" s="14">
        <f t="shared" si="89"/>
        <v>0</v>
      </c>
      <c r="M334" s="15">
        <v>247929.5</v>
      </c>
      <c r="N334" s="15">
        <v>0</v>
      </c>
      <c r="O334" s="16">
        <f t="shared" si="90"/>
        <v>0</v>
      </c>
      <c r="P334" s="13">
        <v>220845</v>
      </c>
      <c r="Q334" s="13">
        <v>0</v>
      </c>
      <c r="R334" s="14">
        <f t="shared" si="91"/>
        <v>0</v>
      </c>
      <c r="S334" s="15">
        <v>222184.5</v>
      </c>
      <c r="T334" s="15">
        <v>0</v>
      </c>
      <c r="U334" s="16">
        <f t="shared" si="92"/>
        <v>0</v>
      </c>
      <c r="V334" s="13">
        <v>220987</v>
      </c>
      <c r="W334" s="13">
        <v>20</v>
      </c>
      <c r="X334" s="14">
        <f t="shared" si="93"/>
        <v>9.0503061266047327E-5</v>
      </c>
      <c r="Y334" s="15">
        <v>149753</v>
      </c>
      <c r="Z334" s="15">
        <v>86</v>
      </c>
      <c r="AA334" s="16">
        <f t="shared" si="94"/>
        <v>5.7427897938605566E-4</v>
      </c>
      <c r="AB334" s="13">
        <v>77917</v>
      </c>
      <c r="AC334" s="13">
        <v>136</v>
      </c>
      <c r="AD334" s="14">
        <f t="shared" si="95"/>
        <v>1.7454470783012693E-3</v>
      </c>
      <c r="AE334" s="15">
        <v>60226</v>
      </c>
      <c r="AF334">
        <v>206</v>
      </c>
      <c r="AG334" s="16">
        <f t="shared" si="96"/>
        <v>3.4204496396904992E-3</v>
      </c>
      <c r="AH334" s="17">
        <v>428</v>
      </c>
      <c r="AI334" s="17">
        <v>3559968</v>
      </c>
      <c r="AJ334" s="18">
        <f t="shared" si="97"/>
        <v>1.4866479562064079E-3</v>
      </c>
      <c r="AK334" s="19">
        <f>IFERROR(VLOOKUP(A334,[1]CDC_Visits_Integrated!$A$2:$D$501,2,FALSE),"NULL")</f>
        <v>11018</v>
      </c>
      <c r="AL334" s="19">
        <f>IFERROR(VLOOKUP(A334,[1]CDC_Visits_Integrated!$A$2:$D$501,3,FALSE),"NULL")</f>
        <v>1003</v>
      </c>
      <c r="AM334" s="19">
        <f>IFERROR(VLOOKUP(A334,[1]CDC_Visits_Integrated!$A$2:$D$501,4,FALSE),"NULL")</f>
        <v>278176</v>
      </c>
      <c r="AN334" s="15">
        <f t="shared" si="98"/>
        <v>277.34396809571285</v>
      </c>
      <c r="AO334" s="16">
        <f t="shared" si="99"/>
        <v>3.9608017945473369E-2</v>
      </c>
      <c r="AP334" s="15">
        <f t="shared" si="100"/>
        <v>20</v>
      </c>
      <c r="AQ334" s="15">
        <f t="shared" si="101"/>
        <v>448</v>
      </c>
    </row>
    <row r="335" spans="1:43" x14ac:dyDescent="0.25">
      <c r="A335" t="s">
        <v>372</v>
      </c>
      <c r="B335" t="str">
        <f t="shared" si="85"/>
        <v>Oregon</v>
      </c>
      <c r="C335" t="str">
        <f t="shared" si="86"/>
        <v>2009</v>
      </c>
      <c r="D335" s="13">
        <v>236504.04600000006</v>
      </c>
      <c r="E335" s="13">
        <v>0</v>
      </c>
      <c r="F335" s="14">
        <f t="shared" si="87"/>
        <v>0</v>
      </c>
      <c r="G335" s="15">
        <v>234204.3805</v>
      </c>
      <c r="H335" s="15">
        <v>0</v>
      </c>
      <c r="I335" s="16">
        <f t="shared" si="88"/>
        <v>0</v>
      </c>
      <c r="J335" s="13">
        <v>252495.14</v>
      </c>
      <c r="K335" s="13">
        <v>0</v>
      </c>
      <c r="L335" s="14">
        <f t="shared" si="89"/>
        <v>0</v>
      </c>
      <c r="M335" s="15">
        <v>249929.10449999999</v>
      </c>
      <c r="N335" s="15">
        <v>0</v>
      </c>
      <c r="O335" s="16">
        <f t="shared" si="90"/>
        <v>0</v>
      </c>
      <c r="P335" s="13">
        <v>250420.739</v>
      </c>
      <c r="Q335" s="13">
        <v>0</v>
      </c>
      <c r="R335" s="14">
        <f t="shared" si="91"/>
        <v>0</v>
      </c>
      <c r="S335" s="15">
        <v>273634.15300000005</v>
      </c>
      <c r="T335" s="15">
        <v>0</v>
      </c>
      <c r="U335" s="16">
        <f t="shared" si="92"/>
        <v>0</v>
      </c>
      <c r="V335" s="13">
        <v>225096.65500000003</v>
      </c>
      <c r="W335" s="13">
        <v>0</v>
      </c>
      <c r="X335" s="14">
        <f t="shared" si="93"/>
        <v>0</v>
      </c>
      <c r="Y335" s="15">
        <v>125326.04400000001</v>
      </c>
      <c r="Z335" s="15">
        <v>10</v>
      </c>
      <c r="AA335" s="16">
        <f t="shared" si="94"/>
        <v>7.9791874704031979E-5</v>
      </c>
      <c r="AB335" s="13">
        <v>82295.619000000006</v>
      </c>
      <c r="AC335" s="13">
        <v>88</v>
      </c>
      <c r="AD335" s="14">
        <f t="shared" si="95"/>
        <v>1.0693157311326619E-3</v>
      </c>
      <c r="AE335" s="15">
        <v>73065.760000000009</v>
      </c>
      <c r="AF335">
        <v>206</v>
      </c>
      <c r="AG335" s="16">
        <f t="shared" si="96"/>
        <v>2.8193780506765411E-3</v>
      </c>
      <c r="AH335" s="17">
        <v>304</v>
      </c>
      <c r="AI335" s="17">
        <v>3694697</v>
      </c>
      <c r="AJ335" s="18">
        <f t="shared" si="97"/>
        <v>1.0830552959973556E-3</v>
      </c>
      <c r="AK335" s="19" t="str">
        <f>IFERROR(VLOOKUP(A335,[1]CDC_Visits_Integrated!$A$2:$D$501,2,FALSE),"NULL")</f>
        <v>NULL</v>
      </c>
      <c r="AL335" s="19" t="str">
        <f>IFERROR(VLOOKUP(A335,[1]CDC_Visits_Integrated!$A$2:$D$501,3,FALSE),"NULL")</f>
        <v>NULL</v>
      </c>
      <c r="AM335" s="19" t="str">
        <f>IFERROR(VLOOKUP(A335,[1]CDC_Visits_Integrated!$A$2:$D$501,4,FALSE),"NULL")</f>
        <v>NULL</v>
      </c>
      <c r="AN335" s="15" t="str">
        <f t="shared" si="98"/>
        <v>NULL</v>
      </c>
      <c r="AO335" s="16" t="str">
        <f t="shared" si="99"/>
        <v>NULL</v>
      </c>
      <c r="AP335" s="15">
        <f t="shared" si="100"/>
        <v>0</v>
      </c>
      <c r="AQ335" s="15">
        <f t="shared" si="101"/>
        <v>304</v>
      </c>
    </row>
    <row r="336" spans="1:43" x14ac:dyDescent="0.25">
      <c r="A336" t="s">
        <v>373</v>
      </c>
      <c r="B336" t="str">
        <f t="shared" si="85"/>
        <v>Oregon</v>
      </c>
      <c r="C336" t="str">
        <f t="shared" si="86"/>
        <v>2010</v>
      </c>
      <c r="D336" s="13">
        <v>233858.70399999997</v>
      </c>
      <c r="E336" s="13">
        <v>0</v>
      </c>
      <c r="F336" s="14">
        <f t="shared" si="87"/>
        <v>0</v>
      </c>
      <c r="G336" s="15">
        <v>238380.58000000002</v>
      </c>
      <c r="H336" s="15">
        <v>0</v>
      </c>
      <c r="I336" s="16">
        <f t="shared" si="88"/>
        <v>0</v>
      </c>
      <c r="J336" s="13">
        <v>253945.21150000003</v>
      </c>
      <c r="K336" s="13">
        <v>0</v>
      </c>
      <c r="L336" s="14">
        <f t="shared" si="89"/>
        <v>0</v>
      </c>
      <c r="M336" s="15">
        <v>254091.32949999999</v>
      </c>
      <c r="N336" s="15">
        <v>0</v>
      </c>
      <c r="O336" s="16">
        <f t="shared" si="90"/>
        <v>0</v>
      </c>
      <c r="P336" s="13">
        <v>251280.15500000003</v>
      </c>
      <c r="Q336" s="13">
        <v>0</v>
      </c>
      <c r="R336" s="14">
        <f t="shared" si="91"/>
        <v>0</v>
      </c>
      <c r="S336" s="15">
        <v>272589.8725</v>
      </c>
      <c r="T336" s="15">
        <v>0</v>
      </c>
      <c r="U336" s="16">
        <f t="shared" si="92"/>
        <v>0</v>
      </c>
      <c r="V336" s="13">
        <v>237692.64399999994</v>
      </c>
      <c r="W336" s="13">
        <v>0</v>
      </c>
      <c r="X336" s="14">
        <f t="shared" si="93"/>
        <v>0</v>
      </c>
      <c r="Y336" s="15">
        <v>133351.83800000002</v>
      </c>
      <c r="Z336" s="15">
        <v>0</v>
      </c>
      <c r="AA336" s="16">
        <f t="shared" si="94"/>
        <v>0</v>
      </c>
      <c r="AB336" s="13">
        <v>83142.33600000001</v>
      </c>
      <c r="AC336" s="13">
        <v>34</v>
      </c>
      <c r="AD336" s="14">
        <f t="shared" si="95"/>
        <v>4.0893727113945893E-4</v>
      </c>
      <c r="AE336" s="15">
        <v>74236.012000000002</v>
      </c>
      <c r="AF336">
        <v>227</v>
      </c>
      <c r="AG336" s="16">
        <f t="shared" si="96"/>
        <v>3.0578151207799253E-3</v>
      </c>
      <c r="AH336" s="17">
        <v>261</v>
      </c>
      <c r="AI336" s="17">
        <v>3754561</v>
      </c>
      <c r="AJ336" s="18">
        <f t="shared" si="97"/>
        <v>8.9773959694711559E-4</v>
      </c>
      <c r="AK336" s="19">
        <f>IFERROR(VLOOKUP(A336,[1]CDC_Visits_Integrated!$A$2:$D$501,2,FALSE),"NULL")</f>
        <v>526</v>
      </c>
      <c r="AL336" s="19">
        <f>IFERROR(VLOOKUP(A336,[1]CDC_Visits_Integrated!$A$2:$D$501,3,FALSE),"NULL")</f>
        <v>258</v>
      </c>
      <c r="AM336" s="19">
        <f>IFERROR(VLOOKUP(A336,[1]CDC_Visits_Integrated!$A$2:$D$501,4,FALSE),"NULL")</f>
        <v>64278</v>
      </c>
      <c r="AN336" s="15">
        <f t="shared" si="98"/>
        <v>249.13953488372093</v>
      </c>
      <c r="AO336" s="16">
        <f t="shared" si="99"/>
        <v>8.1832042067270291E-3</v>
      </c>
      <c r="AP336" s="15">
        <f t="shared" si="100"/>
        <v>0</v>
      </c>
      <c r="AQ336" s="15">
        <f t="shared" si="101"/>
        <v>261</v>
      </c>
    </row>
    <row r="337" spans="1:43" x14ac:dyDescent="0.25">
      <c r="A337" t="s">
        <v>374</v>
      </c>
      <c r="B337" t="str">
        <f t="shared" si="85"/>
        <v>Oregon</v>
      </c>
      <c r="C337" t="str">
        <f t="shared" si="86"/>
        <v>2011</v>
      </c>
      <c r="D337" s="13">
        <v>232896.51800000004</v>
      </c>
      <c r="E337" s="13">
        <v>0</v>
      </c>
      <c r="F337" s="14">
        <f t="shared" si="87"/>
        <v>0</v>
      </c>
      <c r="G337" s="15">
        <v>236098.981</v>
      </c>
      <c r="H337" s="15">
        <v>0</v>
      </c>
      <c r="I337" s="16">
        <f t="shared" si="88"/>
        <v>0</v>
      </c>
      <c r="J337" s="13">
        <v>251349.73250000004</v>
      </c>
      <c r="K337" s="13">
        <v>0</v>
      </c>
      <c r="L337" s="14">
        <f t="shared" si="89"/>
        <v>0</v>
      </c>
      <c r="M337" s="15">
        <v>256085.2965</v>
      </c>
      <c r="N337" s="15">
        <v>0</v>
      </c>
      <c r="O337" s="16">
        <f t="shared" si="90"/>
        <v>0</v>
      </c>
      <c r="P337" s="13">
        <v>248020.63800000004</v>
      </c>
      <c r="Q337" s="13">
        <v>0</v>
      </c>
      <c r="R337" s="14">
        <f t="shared" si="91"/>
        <v>0</v>
      </c>
      <c r="S337" s="15">
        <v>267121.2365</v>
      </c>
      <c r="T337" s="15">
        <v>0</v>
      </c>
      <c r="U337" s="16">
        <f t="shared" si="92"/>
        <v>0</v>
      </c>
      <c r="V337" s="13">
        <v>242935.04600000003</v>
      </c>
      <c r="W337" s="13">
        <v>0</v>
      </c>
      <c r="X337" s="14">
        <f t="shared" si="93"/>
        <v>0</v>
      </c>
      <c r="Y337" s="15">
        <v>136568.30849999998</v>
      </c>
      <c r="Z337" s="15">
        <v>0</v>
      </c>
      <c r="AA337" s="16">
        <f t="shared" si="94"/>
        <v>0</v>
      </c>
      <c r="AB337" s="13">
        <v>81968.884999999995</v>
      </c>
      <c r="AC337" s="13">
        <v>34</v>
      </c>
      <c r="AD337" s="14">
        <f t="shared" si="95"/>
        <v>4.1479153949696893E-4</v>
      </c>
      <c r="AE337" s="15">
        <v>72578.395999999993</v>
      </c>
      <c r="AF337">
        <v>203</v>
      </c>
      <c r="AG337" s="16">
        <f t="shared" si="96"/>
        <v>2.7969755628107296E-3</v>
      </c>
      <c r="AH337" s="17">
        <v>237</v>
      </c>
      <c r="AI337" s="17">
        <v>3745417</v>
      </c>
      <c r="AJ337" s="18">
        <f t="shared" si="97"/>
        <v>8.1410961332251152E-4</v>
      </c>
      <c r="AK337" s="19">
        <f>IFERROR(VLOOKUP(A337,[1]CDC_Visits_Integrated!$A$2:$D$501,2,FALSE),"NULL")</f>
        <v>1650</v>
      </c>
      <c r="AL337" s="19">
        <f>IFERROR(VLOOKUP(A337,[1]CDC_Visits_Integrated!$A$2:$D$501,3,FALSE),"NULL")</f>
        <v>757</v>
      </c>
      <c r="AM337" s="19">
        <f>IFERROR(VLOOKUP(A337,[1]CDC_Visits_Integrated!$A$2:$D$501,4,FALSE),"NULL")</f>
        <v>147143</v>
      </c>
      <c r="AN337" s="15">
        <f t="shared" si="98"/>
        <v>194.37648612945839</v>
      </c>
      <c r="AO337" s="16">
        <f t="shared" si="99"/>
        <v>1.1213581346037529E-2</v>
      </c>
      <c r="AP337" s="15">
        <f t="shared" si="100"/>
        <v>0</v>
      </c>
      <c r="AQ337" s="15">
        <f t="shared" si="101"/>
        <v>237</v>
      </c>
    </row>
    <row r="338" spans="1:43" x14ac:dyDescent="0.25">
      <c r="A338" t="s">
        <v>375</v>
      </c>
      <c r="B338" t="str">
        <f t="shared" si="85"/>
        <v>Oregon</v>
      </c>
      <c r="C338" t="str">
        <f t="shared" si="86"/>
        <v>2012</v>
      </c>
      <c r="D338" s="13">
        <v>227127.12000000005</v>
      </c>
      <c r="E338" s="13">
        <v>0</v>
      </c>
      <c r="F338" s="14">
        <f t="shared" si="87"/>
        <v>0</v>
      </c>
      <c r="G338" s="15">
        <v>231312.24450000003</v>
      </c>
      <c r="H338" s="15">
        <v>0</v>
      </c>
      <c r="I338" s="16">
        <f t="shared" si="88"/>
        <v>0</v>
      </c>
      <c r="J338" s="13">
        <v>246438.19050000006</v>
      </c>
      <c r="K338" s="13">
        <v>0</v>
      </c>
      <c r="L338" s="14">
        <f t="shared" si="89"/>
        <v>0</v>
      </c>
      <c r="M338" s="15">
        <v>255515.30900000004</v>
      </c>
      <c r="N338" s="15">
        <v>0</v>
      </c>
      <c r="O338" s="16">
        <f t="shared" si="90"/>
        <v>0</v>
      </c>
      <c r="P338" s="13">
        <v>243914.60599999997</v>
      </c>
      <c r="Q338" s="13">
        <v>0</v>
      </c>
      <c r="R338" s="14">
        <f t="shared" si="91"/>
        <v>0</v>
      </c>
      <c r="S338" s="15">
        <v>257498.37000000005</v>
      </c>
      <c r="T338" s="15">
        <v>0</v>
      </c>
      <c r="U338" s="16">
        <f t="shared" si="92"/>
        <v>0</v>
      </c>
      <c r="V338" s="13">
        <v>241679.56349999999</v>
      </c>
      <c r="W338" s="13">
        <v>0</v>
      </c>
      <c r="X338" s="14">
        <f t="shared" si="93"/>
        <v>0</v>
      </c>
      <c r="Y338" s="15">
        <v>137801.32899999997</v>
      </c>
      <c r="Z338" s="15">
        <v>0</v>
      </c>
      <c r="AA338" s="16">
        <f t="shared" si="94"/>
        <v>0</v>
      </c>
      <c r="AB338" s="13">
        <v>78378.333500000022</v>
      </c>
      <c r="AC338" s="13">
        <v>32</v>
      </c>
      <c r="AD338" s="14">
        <f t="shared" si="95"/>
        <v>4.0827609584222647E-4</v>
      </c>
      <c r="AE338" s="15">
        <v>72734.395000000004</v>
      </c>
      <c r="AF338">
        <v>188</v>
      </c>
      <c r="AG338" s="16">
        <f t="shared" si="96"/>
        <v>2.5847468725078418E-3</v>
      </c>
      <c r="AH338" s="17">
        <v>220</v>
      </c>
      <c r="AI338" s="17">
        <v>3685999</v>
      </c>
      <c r="AJ338" s="18">
        <f t="shared" si="97"/>
        <v>7.6147212047651919E-4</v>
      </c>
      <c r="AK338" s="19">
        <f>IFERROR(VLOOKUP(A338,[1]CDC_Visits_Integrated!$A$2:$D$501,2,FALSE),"NULL")</f>
        <v>1507</v>
      </c>
      <c r="AL338" s="19">
        <f>IFERROR(VLOOKUP(A338,[1]CDC_Visits_Integrated!$A$2:$D$501,3,FALSE),"NULL")</f>
        <v>735</v>
      </c>
      <c r="AM338" s="19">
        <f>IFERROR(VLOOKUP(A338,[1]CDC_Visits_Integrated!$A$2:$D$501,4,FALSE),"NULL")</f>
        <v>145627</v>
      </c>
      <c r="AN338" s="15">
        <f t="shared" si="98"/>
        <v>198.13197278911565</v>
      </c>
      <c r="AO338" s="16">
        <f t="shared" si="99"/>
        <v>1.0348355730736745E-2</v>
      </c>
      <c r="AP338" s="15">
        <f t="shared" si="100"/>
        <v>0</v>
      </c>
      <c r="AQ338" s="15">
        <f t="shared" si="101"/>
        <v>220</v>
      </c>
    </row>
    <row r="339" spans="1:43" x14ac:dyDescent="0.25">
      <c r="A339" t="s">
        <v>376</v>
      </c>
      <c r="B339" t="str">
        <f t="shared" si="85"/>
        <v>Oregon</v>
      </c>
      <c r="C339" t="str">
        <f t="shared" si="86"/>
        <v>2013</v>
      </c>
      <c r="D339" s="13">
        <v>229177.13499999995</v>
      </c>
      <c r="E339" s="13">
        <v>0</v>
      </c>
      <c r="F339" s="14">
        <f t="shared" si="87"/>
        <v>0</v>
      </c>
      <c r="G339" s="15">
        <v>234918.75650000005</v>
      </c>
      <c r="H339" s="15">
        <v>0</v>
      </c>
      <c r="I339" s="16">
        <f t="shared" si="88"/>
        <v>0</v>
      </c>
      <c r="J339" s="13">
        <v>249816.71050000002</v>
      </c>
      <c r="K339" s="13">
        <v>0</v>
      </c>
      <c r="L339" s="14">
        <f t="shared" si="89"/>
        <v>0</v>
      </c>
      <c r="M339" s="15">
        <v>259331.53749999998</v>
      </c>
      <c r="N339" s="15">
        <v>0</v>
      </c>
      <c r="O339" s="16">
        <f t="shared" si="90"/>
        <v>0</v>
      </c>
      <c r="P339" s="13">
        <v>246163.23350000003</v>
      </c>
      <c r="Q339" s="13">
        <v>0</v>
      </c>
      <c r="R339" s="14">
        <f t="shared" si="91"/>
        <v>0</v>
      </c>
      <c r="S339" s="15">
        <v>257587.57800000001</v>
      </c>
      <c r="T339" s="15">
        <v>0</v>
      </c>
      <c r="U339" s="16">
        <f t="shared" si="92"/>
        <v>0</v>
      </c>
      <c r="V339" s="13">
        <v>251538.2415</v>
      </c>
      <c r="W339" s="13">
        <v>0</v>
      </c>
      <c r="X339" s="14">
        <f t="shared" si="93"/>
        <v>0</v>
      </c>
      <c r="Y339" s="15">
        <v>150459.65600000002</v>
      </c>
      <c r="Z339" s="15">
        <v>0</v>
      </c>
      <c r="AA339" s="16">
        <f t="shared" si="94"/>
        <v>0</v>
      </c>
      <c r="AB339" s="13">
        <v>80846.510499999989</v>
      </c>
      <c r="AC339" s="13">
        <v>67</v>
      </c>
      <c r="AD339" s="14">
        <f t="shared" si="95"/>
        <v>8.2873088257779542E-4</v>
      </c>
      <c r="AE339" s="15">
        <v>76256.415999999997</v>
      </c>
      <c r="AF339">
        <v>226</v>
      </c>
      <c r="AG339" s="16">
        <f t="shared" si="96"/>
        <v>2.9636850491373736E-3</v>
      </c>
      <c r="AH339" s="17">
        <v>293</v>
      </c>
      <c r="AI339" s="17">
        <v>3766403</v>
      </c>
      <c r="AJ339" s="18">
        <f t="shared" si="97"/>
        <v>9.5265164448279395E-4</v>
      </c>
      <c r="AK339" s="19">
        <f>IFERROR(VLOOKUP(A339,[1]CDC_Visits_Integrated!$A$2:$D$501,2,FALSE),"NULL")</f>
        <v>1408</v>
      </c>
      <c r="AL339" s="19">
        <f>IFERROR(VLOOKUP(A339,[1]CDC_Visits_Integrated!$A$2:$D$501,3,FALSE),"NULL")</f>
        <v>620</v>
      </c>
      <c r="AM339" s="19">
        <f>IFERROR(VLOOKUP(A339,[1]CDC_Visits_Integrated!$A$2:$D$501,4,FALSE),"NULL")</f>
        <v>131782</v>
      </c>
      <c r="AN339" s="15">
        <f t="shared" si="98"/>
        <v>212.55161290322582</v>
      </c>
      <c r="AO339" s="16">
        <f t="shared" si="99"/>
        <v>1.0684311969768254E-2</v>
      </c>
      <c r="AP339" s="15">
        <f t="shared" si="100"/>
        <v>0</v>
      </c>
      <c r="AQ339" s="15">
        <f t="shared" si="101"/>
        <v>293</v>
      </c>
    </row>
    <row r="340" spans="1:43" x14ac:dyDescent="0.25">
      <c r="A340" t="s">
        <v>377</v>
      </c>
      <c r="B340" t="str">
        <f t="shared" si="85"/>
        <v>Oregon</v>
      </c>
      <c r="C340" t="str">
        <f t="shared" si="86"/>
        <v>2014</v>
      </c>
      <c r="D340" s="13">
        <v>226112.80500000002</v>
      </c>
      <c r="E340" s="13">
        <v>0</v>
      </c>
      <c r="F340" s="14">
        <f t="shared" si="87"/>
        <v>0</v>
      </c>
      <c r="G340" s="15">
        <v>235007.277</v>
      </c>
      <c r="H340" s="15">
        <v>0</v>
      </c>
      <c r="I340" s="16">
        <f t="shared" si="88"/>
        <v>0</v>
      </c>
      <c r="J340" s="13">
        <v>249222.38449999999</v>
      </c>
      <c r="K340" s="13">
        <v>0</v>
      </c>
      <c r="L340" s="14">
        <f t="shared" si="89"/>
        <v>0</v>
      </c>
      <c r="M340" s="15">
        <v>261226.98999999996</v>
      </c>
      <c r="N340" s="15">
        <v>0</v>
      </c>
      <c r="O340" s="16">
        <f t="shared" si="90"/>
        <v>0</v>
      </c>
      <c r="P340" s="13">
        <v>249689.82549999998</v>
      </c>
      <c r="Q340" s="13">
        <v>0</v>
      </c>
      <c r="R340" s="14">
        <f t="shared" si="91"/>
        <v>0</v>
      </c>
      <c r="S340" s="15">
        <v>255443.05899999998</v>
      </c>
      <c r="T340" s="15">
        <v>11</v>
      </c>
      <c r="U340" s="16">
        <f t="shared" si="92"/>
        <v>4.3062434513047391E-5</v>
      </c>
      <c r="V340" s="13">
        <v>255018.11499999999</v>
      </c>
      <c r="W340" s="13">
        <v>22</v>
      </c>
      <c r="X340" s="14">
        <f t="shared" si="93"/>
        <v>8.6268381365770826E-5</v>
      </c>
      <c r="Y340" s="15">
        <v>158619.59049999999</v>
      </c>
      <c r="Z340" s="15">
        <v>27</v>
      </c>
      <c r="AA340" s="16">
        <f t="shared" si="94"/>
        <v>1.7021857082653356E-4</v>
      </c>
      <c r="AB340" s="13">
        <v>81479.692999999999</v>
      </c>
      <c r="AC340" s="13">
        <v>37</v>
      </c>
      <c r="AD340" s="14">
        <f t="shared" si="95"/>
        <v>4.5410087639873655E-4</v>
      </c>
      <c r="AE340" s="15">
        <v>76676.89899999999</v>
      </c>
      <c r="AF340">
        <v>176</v>
      </c>
      <c r="AG340" s="16">
        <f t="shared" si="96"/>
        <v>2.2953458250835109E-3</v>
      </c>
      <c r="AH340" s="17">
        <v>240</v>
      </c>
      <c r="AI340" s="17">
        <v>3794733</v>
      </c>
      <c r="AJ340" s="18">
        <f t="shared" si="97"/>
        <v>7.5763271754182462E-4</v>
      </c>
      <c r="AK340" s="19">
        <f>IFERROR(VLOOKUP(A340,[1]CDC_Visits_Integrated!$A$2:$D$501,2,FALSE),"NULL")</f>
        <v>1211</v>
      </c>
      <c r="AL340" s="19">
        <f>IFERROR(VLOOKUP(A340,[1]CDC_Visits_Integrated!$A$2:$D$501,3,FALSE),"NULL")</f>
        <v>651</v>
      </c>
      <c r="AM340" s="19">
        <f>IFERROR(VLOOKUP(A340,[1]CDC_Visits_Integrated!$A$2:$D$501,4,FALSE),"NULL")</f>
        <v>139357</v>
      </c>
      <c r="AN340" s="15">
        <f t="shared" si="98"/>
        <v>214.06605222734254</v>
      </c>
      <c r="AO340" s="16">
        <f t="shared" si="99"/>
        <v>8.6899115222055581E-3</v>
      </c>
      <c r="AP340" s="15">
        <f t="shared" si="100"/>
        <v>33</v>
      </c>
      <c r="AQ340" s="15">
        <f t="shared" si="101"/>
        <v>273</v>
      </c>
    </row>
    <row r="341" spans="1:43" x14ac:dyDescent="0.25">
      <c r="A341" t="s">
        <v>378</v>
      </c>
      <c r="B341" t="str">
        <f t="shared" si="85"/>
        <v>Oregon</v>
      </c>
      <c r="C341" t="str">
        <f t="shared" si="86"/>
        <v>2015</v>
      </c>
      <c r="D341" s="13">
        <v>223552.65700000004</v>
      </c>
      <c r="E341" s="13">
        <v>0</v>
      </c>
      <c r="F341" s="14">
        <f t="shared" si="87"/>
        <v>0</v>
      </c>
      <c r="G341" s="15">
        <v>232027.23349999997</v>
      </c>
      <c r="H341" s="15">
        <v>0</v>
      </c>
      <c r="I341" s="16">
        <f t="shared" si="88"/>
        <v>0</v>
      </c>
      <c r="J341" s="13">
        <v>247642.39550000001</v>
      </c>
      <c r="K341" s="13">
        <v>0</v>
      </c>
      <c r="L341" s="14">
        <f t="shared" si="89"/>
        <v>0</v>
      </c>
      <c r="M341" s="15">
        <v>260786.02299999999</v>
      </c>
      <c r="N341" s="15">
        <v>0</v>
      </c>
      <c r="O341" s="16">
        <f t="shared" si="90"/>
        <v>0</v>
      </c>
      <c r="P341" s="13">
        <v>246928.8235</v>
      </c>
      <c r="Q341" s="13">
        <v>0</v>
      </c>
      <c r="R341" s="14">
        <f t="shared" si="91"/>
        <v>0</v>
      </c>
      <c r="S341" s="15">
        <v>248590.28000000003</v>
      </c>
      <c r="T341" s="15">
        <v>0</v>
      </c>
      <c r="U341" s="16">
        <f t="shared" si="92"/>
        <v>0</v>
      </c>
      <c r="V341" s="13">
        <v>254526.93999999994</v>
      </c>
      <c r="W341" s="13">
        <v>0</v>
      </c>
      <c r="X341" s="14">
        <f t="shared" si="93"/>
        <v>0</v>
      </c>
      <c r="Y341" s="15">
        <v>165474.859</v>
      </c>
      <c r="Z341" s="15">
        <v>10</v>
      </c>
      <c r="AA341" s="16">
        <f t="shared" si="94"/>
        <v>6.0432140933264069E-5</v>
      </c>
      <c r="AB341" s="13">
        <v>81277.558499999999</v>
      </c>
      <c r="AC341" s="13">
        <v>48</v>
      </c>
      <c r="AD341" s="14">
        <f t="shared" si="95"/>
        <v>5.9056892069414221E-4</v>
      </c>
      <c r="AE341" s="15">
        <v>78316.396999999997</v>
      </c>
      <c r="AF341">
        <v>210</v>
      </c>
      <c r="AG341" s="16">
        <f t="shared" si="96"/>
        <v>2.6814308119920277E-3</v>
      </c>
      <c r="AH341" s="17">
        <v>268</v>
      </c>
      <c r="AI341" s="17">
        <v>3777756</v>
      </c>
      <c r="AJ341" s="18">
        <f t="shared" si="97"/>
        <v>8.2444082005288764E-4</v>
      </c>
      <c r="AK341" s="19">
        <f>IFERROR(VLOOKUP(A341,[1]CDC_Visits_Integrated!$A$2:$D$501,2,FALSE),"NULL")</f>
        <v>1277</v>
      </c>
      <c r="AL341" s="19">
        <f>IFERROR(VLOOKUP(A341,[1]CDC_Visits_Integrated!$A$2:$D$501,3,FALSE),"NULL")</f>
        <v>561</v>
      </c>
      <c r="AM341" s="19">
        <f>IFERROR(VLOOKUP(A341,[1]CDC_Visits_Integrated!$A$2:$D$501,4,FALSE),"NULL")</f>
        <v>149648</v>
      </c>
      <c r="AN341" s="15">
        <f t="shared" si="98"/>
        <v>266.75222816399287</v>
      </c>
      <c r="AO341" s="16">
        <f t="shared" si="99"/>
        <v>8.5333582807655302E-3</v>
      </c>
      <c r="AP341" s="15">
        <f t="shared" si="100"/>
        <v>0</v>
      </c>
      <c r="AQ341" s="15">
        <f t="shared" si="101"/>
        <v>268</v>
      </c>
    </row>
    <row r="342" spans="1:43" x14ac:dyDescent="0.25">
      <c r="A342" t="s">
        <v>379</v>
      </c>
      <c r="B342" t="str">
        <f t="shared" si="85"/>
        <v>Oregon</v>
      </c>
      <c r="C342" t="str">
        <f t="shared" si="86"/>
        <v>2016</v>
      </c>
      <c r="D342" s="13">
        <v>230554.40300000002</v>
      </c>
      <c r="E342" s="13">
        <v>0</v>
      </c>
      <c r="F342" s="14">
        <f t="shared" si="87"/>
        <v>0</v>
      </c>
      <c r="G342" s="15">
        <v>239584.89</v>
      </c>
      <c r="H342" s="15">
        <v>0</v>
      </c>
      <c r="I342" s="16">
        <f t="shared" si="88"/>
        <v>0</v>
      </c>
      <c r="J342" s="13">
        <v>254646.36250000002</v>
      </c>
      <c r="K342" s="13">
        <v>0</v>
      </c>
      <c r="L342" s="14">
        <f t="shared" si="89"/>
        <v>0</v>
      </c>
      <c r="M342" s="15">
        <v>273359.67000000004</v>
      </c>
      <c r="N342" s="15">
        <v>0</v>
      </c>
      <c r="O342" s="16">
        <f t="shared" si="90"/>
        <v>0</v>
      </c>
      <c r="P342" s="13">
        <v>258488.53850000005</v>
      </c>
      <c r="Q342" s="13">
        <v>0</v>
      </c>
      <c r="R342" s="14">
        <f t="shared" si="91"/>
        <v>0</v>
      </c>
      <c r="S342" s="15">
        <v>257178.66050000003</v>
      </c>
      <c r="T342" s="15">
        <v>0</v>
      </c>
      <c r="U342" s="16">
        <f t="shared" si="92"/>
        <v>0</v>
      </c>
      <c r="V342" s="13">
        <v>268352.31550000003</v>
      </c>
      <c r="W342" s="13">
        <v>0</v>
      </c>
      <c r="X342" s="14">
        <f t="shared" si="93"/>
        <v>0</v>
      </c>
      <c r="Y342" s="15">
        <v>186803.49549999999</v>
      </c>
      <c r="Z342" s="15">
        <v>40</v>
      </c>
      <c r="AA342" s="16">
        <f t="shared" si="94"/>
        <v>2.1412875542256649E-4</v>
      </c>
      <c r="AB342" s="13">
        <v>87509.367500000008</v>
      </c>
      <c r="AC342" s="13">
        <v>45</v>
      </c>
      <c r="AD342" s="14">
        <f t="shared" si="95"/>
        <v>5.1423066222024746E-4</v>
      </c>
      <c r="AE342" s="15">
        <v>84529.169000000009</v>
      </c>
      <c r="AF342">
        <v>160</v>
      </c>
      <c r="AG342" s="16">
        <f t="shared" si="96"/>
        <v>1.8928377256376434E-3</v>
      </c>
      <c r="AH342" s="17">
        <v>245</v>
      </c>
      <c r="AI342" s="17">
        <v>3966871</v>
      </c>
      <c r="AJ342" s="18">
        <f t="shared" si="97"/>
        <v>6.8275167943536777E-4</v>
      </c>
      <c r="AK342" s="19">
        <f>IFERROR(VLOOKUP(A342,[1]CDC_Visits_Integrated!$A$2:$D$501,2,FALSE),"NULL")</f>
        <v>2545</v>
      </c>
      <c r="AL342" s="19">
        <f>IFERROR(VLOOKUP(A342,[1]CDC_Visits_Integrated!$A$2:$D$501,3,FALSE),"NULL")</f>
        <v>634</v>
      </c>
      <c r="AM342" s="19">
        <f>IFERROR(VLOOKUP(A342,[1]CDC_Visits_Integrated!$A$2:$D$501,4,FALSE),"NULL")</f>
        <v>185035</v>
      </c>
      <c r="AN342" s="15">
        <f t="shared" si="98"/>
        <v>291.85331230283913</v>
      </c>
      <c r="AO342" s="16">
        <f t="shared" si="99"/>
        <v>1.375415461939633E-2</v>
      </c>
      <c r="AP342" s="15">
        <f t="shared" si="100"/>
        <v>0</v>
      </c>
      <c r="AQ342" s="15">
        <f t="shared" si="101"/>
        <v>245</v>
      </c>
    </row>
    <row r="343" spans="1:43" x14ac:dyDescent="0.25">
      <c r="A343" t="s">
        <v>380</v>
      </c>
      <c r="B343" t="str">
        <f t="shared" si="85"/>
        <v>Oregon</v>
      </c>
      <c r="C343" t="str">
        <f t="shared" si="86"/>
        <v>2017</v>
      </c>
      <c r="D343" s="13">
        <v>226322</v>
      </c>
      <c r="E343" s="13">
        <v>0</v>
      </c>
      <c r="F343" s="14">
        <f t="shared" si="87"/>
        <v>0</v>
      </c>
      <c r="G343" s="15">
        <v>236532.5</v>
      </c>
      <c r="H343" s="15">
        <v>0</v>
      </c>
      <c r="I343" s="16">
        <f t="shared" si="88"/>
        <v>0</v>
      </c>
      <c r="J343" s="13">
        <v>249181.5</v>
      </c>
      <c r="K343" s="13">
        <v>0</v>
      </c>
      <c r="L343" s="14">
        <f t="shared" si="89"/>
        <v>0</v>
      </c>
      <c r="M343" s="15">
        <v>273525.5</v>
      </c>
      <c r="N343" s="15">
        <v>0</v>
      </c>
      <c r="O343" s="16">
        <f t="shared" si="90"/>
        <v>0</v>
      </c>
      <c r="P343" s="13">
        <v>258132.5</v>
      </c>
      <c r="Q343" s="13">
        <v>0</v>
      </c>
      <c r="R343" s="14">
        <f t="shared" si="91"/>
        <v>0</v>
      </c>
      <c r="S343" s="15">
        <v>250730.5</v>
      </c>
      <c r="T343" s="15">
        <v>0</v>
      </c>
      <c r="U343" s="16">
        <f t="shared" si="92"/>
        <v>0</v>
      </c>
      <c r="V343" s="13">
        <v>261867.5</v>
      </c>
      <c r="W343" s="13">
        <v>21</v>
      </c>
      <c r="X343" s="14">
        <f t="shared" si="93"/>
        <v>8.0193227491002133E-5</v>
      </c>
      <c r="Y343" s="15">
        <v>188589.5</v>
      </c>
      <c r="Z343" s="15">
        <v>35</v>
      </c>
      <c r="AA343" s="16">
        <f t="shared" si="94"/>
        <v>1.8558827506303372E-4</v>
      </c>
      <c r="AB343" s="13">
        <v>86311</v>
      </c>
      <c r="AC343" s="13">
        <v>90</v>
      </c>
      <c r="AD343" s="14">
        <f t="shared" si="95"/>
        <v>1.0427407862265527E-3</v>
      </c>
      <c r="AE343" s="15">
        <v>80447</v>
      </c>
      <c r="AF343">
        <v>254</v>
      </c>
      <c r="AG343" s="16">
        <f t="shared" si="96"/>
        <v>3.1573582607182368E-3</v>
      </c>
      <c r="AH343" s="17">
        <v>379</v>
      </c>
      <c r="AI343" s="17">
        <v>3916510</v>
      </c>
      <c r="AJ343" s="18">
        <f t="shared" si="97"/>
        <v>1.0665616051892866E-3</v>
      </c>
      <c r="AK343" s="19">
        <f>IFERROR(VLOOKUP(A343,[1]CDC_Visits_Integrated!$A$2:$D$501,2,FALSE),"NULL")</f>
        <v>10867</v>
      </c>
      <c r="AL343" s="19">
        <f>IFERROR(VLOOKUP(A343,[1]CDC_Visits_Integrated!$A$2:$D$501,3,FALSE),"NULL")</f>
        <v>1505</v>
      </c>
      <c r="AM343" s="19">
        <f>IFERROR(VLOOKUP(A343,[1]CDC_Visits_Integrated!$A$2:$D$501,4,FALSE),"NULL")</f>
        <v>619880</v>
      </c>
      <c r="AN343" s="15">
        <f t="shared" si="98"/>
        <v>411.88039867109637</v>
      </c>
      <c r="AO343" s="16">
        <f t="shared" si="99"/>
        <v>1.7530812415306189E-2</v>
      </c>
      <c r="AP343" s="15">
        <f t="shared" si="100"/>
        <v>21</v>
      </c>
      <c r="AQ343" s="15">
        <f t="shared" si="101"/>
        <v>400</v>
      </c>
    </row>
    <row r="344" spans="1:43" x14ac:dyDescent="0.25">
      <c r="A344" t="s">
        <v>381</v>
      </c>
      <c r="B344" t="str">
        <f t="shared" si="85"/>
        <v>Pennsylvania</v>
      </c>
      <c r="C344" t="str">
        <f t="shared" si="86"/>
        <v>2009</v>
      </c>
      <c r="D344" s="13">
        <v>739141.19899999979</v>
      </c>
      <c r="E344" s="13">
        <v>0</v>
      </c>
      <c r="F344" s="14">
        <f t="shared" si="87"/>
        <v>0</v>
      </c>
      <c r="G344" s="15">
        <v>772854.40749999997</v>
      </c>
      <c r="H344" s="15">
        <v>0</v>
      </c>
      <c r="I344" s="16">
        <f t="shared" si="88"/>
        <v>0</v>
      </c>
      <c r="J344" s="13">
        <v>858951.48699999996</v>
      </c>
      <c r="K344" s="13">
        <v>0</v>
      </c>
      <c r="L344" s="14">
        <f t="shared" si="89"/>
        <v>0</v>
      </c>
      <c r="M344" s="15">
        <v>750464.255</v>
      </c>
      <c r="N344" s="15">
        <v>0</v>
      </c>
      <c r="O344" s="16">
        <f t="shared" si="90"/>
        <v>0</v>
      </c>
      <c r="P344" s="13">
        <v>863979.8415000001</v>
      </c>
      <c r="Q344" s="13">
        <v>10</v>
      </c>
      <c r="R344" s="14">
        <f t="shared" si="91"/>
        <v>1.1574344122009239E-5</v>
      </c>
      <c r="S344" s="15">
        <v>957766.39200000011</v>
      </c>
      <c r="T344" s="15">
        <v>68</v>
      </c>
      <c r="U344" s="16">
        <f t="shared" si="92"/>
        <v>7.099852382375095E-5</v>
      </c>
      <c r="V344" s="13">
        <v>726672.12100000016</v>
      </c>
      <c r="W344" s="13">
        <v>166</v>
      </c>
      <c r="X344" s="14">
        <f t="shared" si="93"/>
        <v>2.2843865232033577E-4</v>
      </c>
      <c r="Y344" s="15">
        <v>458412.96950000001</v>
      </c>
      <c r="Z344" s="15">
        <v>270</v>
      </c>
      <c r="AA344" s="16">
        <f t="shared" si="94"/>
        <v>5.8898857136283533E-4</v>
      </c>
      <c r="AB344" s="13">
        <v>357054.00300000003</v>
      </c>
      <c r="AC344" s="13">
        <v>686</v>
      </c>
      <c r="AD344" s="14">
        <f t="shared" si="95"/>
        <v>1.921277997827124E-3</v>
      </c>
      <c r="AE344" s="15">
        <v>284686.71100000001</v>
      </c>
      <c r="AF344">
        <v>1232</v>
      </c>
      <c r="AG344" s="16">
        <f t="shared" si="96"/>
        <v>4.3275641341755499E-3</v>
      </c>
      <c r="AH344" s="17">
        <v>2188</v>
      </c>
      <c r="AI344" s="17">
        <v>12516596</v>
      </c>
      <c r="AJ344" s="18">
        <f t="shared" si="97"/>
        <v>1.9888130475000133E-3</v>
      </c>
      <c r="AK344" s="19" t="str">
        <f>IFERROR(VLOOKUP(A344,[1]CDC_Visits_Integrated!$A$2:$D$501,2,FALSE),"NULL")</f>
        <v>NULL</v>
      </c>
      <c r="AL344" s="19" t="str">
        <f>IFERROR(VLOOKUP(A344,[1]CDC_Visits_Integrated!$A$2:$D$501,3,FALSE),"NULL")</f>
        <v>NULL</v>
      </c>
      <c r="AM344" s="19" t="str">
        <f>IFERROR(VLOOKUP(A344,[1]CDC_Visits_Integrated!$A$2:$D$501,4,FALSE),"NULL")</f>
        <v>NULL</v>
      </c>
      <c r="AN344" s="15" t="str">
        <f t="shared" si="98"/>
        <v>NULL</v>
      </c>
      <c r="AO344" s="16" t="str">
        <f t="shared" si="99"/>
        <v>NULL</v>
      </c>
      <c r="AP344" s="15">
        <f t="shared" si="100"/>
        <v>244</v>
      </c>
      <c r="AQ344" s="15">
        <f t="shared" si="101"/>
        <v>2432</v>
      </c>
    </row>
    <row r="345" spans="1:43" x14ac:dyDescent="0.25">
      <c r="A345" t="s">
        <v>382</v>
      </c>
      <c r="B345" t="str">
        <f t="shared" si="85"/>
        <v>Pennsylvania</v>
      </c>
      <c r="C345" t="str">
        <f t="shared" si="86"/>
        <v>2010</v>
      </c>
      <c r="D345" s="13">
        <v>725472.36099999992</v>
      </c>
      <c r="E345" s="13">
        <v>0</v>
      </c>
      <c r="F345" s="14">
        <f t="shared" si="87"/>
        <v>0</v>
      </c>
      <c r="G345" s="15">
        <v>777159.68600000022</v>
      </c>
      <c r="H345" s="15">
        <v>0</v>
      </c>
      <c r="I345" s="16">
        <f t="shared" si="88"/>
        <v>0</v>
      </c>
      <c r="J345" s="13">
        <v>876676.16449999996</v>
      </c>
      <c r="K345" s="13">
        <v>0</v>
      </c>
      <c r="L345" s="14">
        <f t="shared" si="89"/>
        <v>0</v>
      </c>
      <c r="M345" s="15">
        <v>739349.5695000001</v>
      </c>
      <c r="N345" s="15">
        <v>0</v>
      </c>
      <c r="O345" s="16">
        <f t="shared" si="90"/>
        <v>0</v>
      </c>
      <c r="P345" s="13">
        <v>841744.56850000005</v>
      </c>
      <c r="Q345" s="13">
        <v>0</v>
      </c>
      <c r="R345" s="14">
        <f t="shared" si="91"/>
        <v>0</v>
      </c>
      <c r="S345" s="15">
        <v>961812.67700000003</v>
      </c>
      <c r="T345" s="15">
        <v>12</v>
      </c>
      <c r="U345" s="16">
        <f t="shared" si="92"/>
        <v>1.2476441917390115E-5</v>
      </c>
      <c r="V345" s="13">
        <v>758583.3955000001</v>
      </c>
      <c r="W345" s="13">
        <v>115</v>
      </c>
      <c r="X345" s="14">
        <f t="shared" si="93"/>
        <v>1.5159836173872591E-4</v>
      </c>
      <c r="Y345" s="15">
        <v>468524.93299999996</v>
      </c>
      <c r="Z345" s="15">
        <v>256</v>
      </c>
      <c r="AA345" s="16">
        <f t="shared" si="94"/>
        <v>5.463956813585415E-4</v>
      </c>
      <c r="AB345" s="13">
        <v>348124.9090000001</v>
      </c>
      <c r="AC345" s="13">
        <v>615</v>
      </c>
      <c r="AD345" s="14">
        <f t="shared" si="95"/>
        <v>1.7666072840538964E-3</v>
      </c>
      <c r="AE345" s="15">
        <v>286485.72899999999</v>
      </c>
      <c r="AF345">
        <v>1176</v>
      </c>
      <c r="AG345" s="16">
        <f t="shared" si="96"/>
        <v>4.1049165140089753E-3</v>
      </c>
      <c r="AH345" s="17">
        <v>2047</v>
      </c>
      <c r="AI345" s="17">
        <v>12554832</v>
      </c>
      <c r="AJ345" s="18">
        <f t="shared" si="97"/>
        <v>1.855619611780246E-3</v>
      </c>
      <c r="AK345" s="19">
        <f>IFERROR(VLOOKUP(A345,[1]CDC_Visits_Integrated!$A$2:$D$501,2,FALSE),"NULL")</f>
        <v>2325</v>
      </c>
      <c r="AL345" s="19">
        <f>IFERROR(VLOOKUP(A345,[1]CDC_Visits_Integrated!$A$2:$D$501,3,FALSE),"NULL")</f>
        <v>808</v>
      </c>
      <c r="AM345" s="19">
        <f>IFERROR(VLOOKUP(A345,[1]CDC_Visits_Integrated!$A$2:$D$501,4,FALSE),"NULL")</f>
        <v>208162</v>
      </c>
      <c r="AN345" s="15">
        <f t="shared" si="98"/>
        <v>257.62623762376239</v>
      </c>
      <c r="AO345" s="16">
        <f t="shared" si="99"/>
        <v>1.1169185538186605E-2</v>
      </c>
      <c r="AP345" s="15">
        <f t="shared" si="100"/>
        <v>127</v>
      </c>
      <c r="AQ345" s="15">
        <f t="shared" si="101"/>
        <v>2174</v>
      </c>
    </row>
    <row r="346" spans="1:43" x14ac:dyDescent="0.25">
      <c r="A346" t="s">
        <v>383</v>
      </c>
      <c r="B346" t="str">
        <f t="shared" si="85"/>
        <v>Pennsylvania</v>
      </c>
      <c r="C346" t="str">
        <f t="shared" si="86"/>
        <v>2011</v>
      </c>
      <c r="D346" s="13">
        <v>720027.64300000016</v>
      </c>
      <c r="E346" s="13">
        <v>0</v>
      </c>
      <c r="F346" s="14">
        <f t="shared" si="87"/>
        <v>0</v>
      </c>
      <c r="G346" s="15">
        <v>765514.06699999981</v>
      </c>
      <c r="H346" s="15">
        <v>0</v>
      </c>
      <c r="I346" s="16">
        <f t="shared" si="88"/>
        <v>0</v>
      </c>
      <c r="J346" s="13">
        <v>876280.12650000013</v>
      </c>
      <c r="K346" s="13">
        <v>0</v>
      </c>
      <c r="L346" s="14">
        <f t="shared" si="89"/>
        <v>0</v>
      </c>
      <c r="M346" s="15">
        <v>741384.61849999998</v>
      </c>
      <c r="N346" s="15">
        <v>0</v>
      </c>
      <c r="O346" s="16">
        <f t="shared" si="90"/>
        <v>0</v>
      </c>
      <c r="P346" s="13">
        <v>816475.68900000001</v>
      </c>
      <c r="Q346" s="13">
        <v>0</v>
      </c>
      <c r="R346" s="14">
        <f t="shared" si="91"/>
        <v>0</v>
      </c>
      <c r="S346" s="15">
        <v>953628.09799999988</v>
      </c>
      <c r="T346" s="15">
        <v>42</v>
      </c>
      <c r="U346" s="16">
        <f t="shared" si="92"/>
        <v>4.4042326445796491E-5</v>
      </c>
      <c r="V346" s="13">
        <v>778555.91899999999</v>
      </c>
      <c r="W346" s="13">
        <v>170</v>
      </c>
      <c r="X346" s="14">
        <f t="shared" si="93"/>
        <v>2.1835297356463871E-4</v>
      </c>
      <c r="Y346" s="15">
        <v>473607.58049999987</v>
      </c>
      <c r="Z346" s="15">
        <v>312</v>
      </c>
      <c r="AA346" s="16">
        <f t="shared" si="94"/>
        <v>6.5877323937808059E-4</v>
      </c>
      <c r="AB346" s="13">
        <v>338599.53049999988</v>
      </c>
      <c r="AC346" s="13">
        <v>691</v>
      </c>
      <c r="AD346" s="14">
        <f t="shared" si="95"/>
        <v>2.0407588840410406E-3</v>
      </c>
      <c r="AE346" s="15">
        <v>292467.32799999998</v>
      </c>
      <c r="AF346">
        <v>1423</v>
      </c>
      <c r="AG346" s="16">
        <f t="shared" si="96"/>
        <v>4.8655007372310662E-3</v>
      </c>
      <c r="AH346" s="17">
        <v>2426</v>
      </c>
      <c r="AI346" s="17">
        <v>12505696</v>
      </c>
      <c r="AJ346" s="18">
        <f t="shared" si="97"/>
        <v>2.1961221463548323E-3</v>
      </c>
      <c r="AK346" s="19">
        <f>IFERROR(VLOOKUP(A346,[1]CDC_Visits_Integrated!$A$2:$D$501,2,FALSE),"NULL")</f>
        <v>11309</v>
      </c>
      <c r="AL346" s="19">
        <f>IFERROR(VLOOKUP(A346,[1]CDC_Visits_Integrated!$A$2:$D$501,3,FALSE),"NULL")</f>
        <v>2548</v>
      </c>
      <c r="AM346" s="19">
        <f>IFERROR(VLOOKUP(A346,[1]CDC_Visits_Integrated!$A$2:$D$501,4,FALSE),"NULL")</f>
        <v>761885</v>
      </c>
      <c r="AN346" s="15">
        <f t="shared" si="98"/>
        <v>299.01295133437992</v>
      </c>
      <c r="AO346" s="16">
        <f t="shared" si="99"/>
        <v>1.4843447501919581E-2</v>
      </c>
      <c r="AP346" s="15">
        <f t="shared" si="100"/>
        <v>212</v>
      </c>
      <c r="AQ346" s="15">
        <f t="shared" si="101"/>
        <v>2638</v>
      </c>
    </row>
    <row r="347" spans="1:43" x14ac:dyDescent="0.25">
      <c r="A347" t="s">
        <v>384</v>
      </c>
      <c r="B347" t="str">
        <f t="shared" si="85"/>
        <v>Pennsylvania</v>
      </c>
      <c r="C347" t="str">
        <f t="shared" si="86"/>
        <v>2012</v>
      </c>
      <c r="D347" s="13">
        <v>722424.2620000001</v>
      </c>
      <c r="E347" s="13">
        <v>0</v>
      </c>
      <c r="F347" s="14">
        <f t="shared" si="87"/>
        <v>0</v>
      </c>
      <c r="G347" s="15">
        <v>766872.42849999992</v>
      </c>
      <c r="H347" s="15">
        <v>0</v>
      </c>
      <c r="I347" s="16">
        <f t="shared" si="88"/>
        <v>0</v>
      </c>
      <c r="J347" s="13">
        <v>880722.027</v>
      </c>
      <c r="K347" s="13">
        <v>0</v>
      </c>
      <c r="L347" s="14">
        <f t="shared" si="89"/>
        <v>0</v>
      </c>
      <c r="M347" s="15">
        <v>756538.32150000008</v>
      </c>
      <c r="N347" s="15">
        <v>0</v>
      </c>
      <c r="O347" s="16">
        <f t="shared" si="90"/>
        <v>0</v>
      </c>
      <c r="P347" s="13">
        <v>803212.61950000015</v>
      </c>
      <c r="Q347" s="13">
        <v>0</v>
      </c>
      <c r="R347" s="14">
        <f t="shared" si="91"/>
        <v>0</v>
      </c>
      <c r="S347" s="15">
        <v>955741.6115</v>
      </c>
      <c r="T347" s="15">
        <v>0</v>
      </c>
      <c r="U347" s="16">
        <f t="shared" si="92"/>
        <v>0</v>
      </c>
      <c r="V347" s="13">
        <v>807337.33350000007</v>
      </c>
      <c r="W347" s="13">
        <v>78</v>
      </c>
      <c r="X347" s="14">
        <f t="shared" si="93"/>
        <v>9.6613889589189914E-5</v>
      </c>
      <c r="Y347" s="15">
        <v>492788.21250000002</v>
      </c>
      <c r="Z347" s="15">
        <v>258</v>
      </c>
      <c r="AA347" s="16">
        <f t="shared" si="94"/>
        <v>5.235514840972378E-4</v>
      </c>
      <c r="AB347" s="13">
        <v>335356.44949999999</v>
      </c>
      <c r="AC347" s="13">
        <v>646</v>
      </c>
      <c r="AD347" s="14">
        <f t="shared" si="95"/>
        <v>1.9263085620185754E-3</v>
      </c>
      <c r="AE347" s="15">
        <v>303341.68100000022</v>
      </c>
      <c r="AF347">
        <v>1208</v>
      </c>
      <c r="AG347" s="16">
        <f t="shared" si="96"/>
        <v>3.9823079901769223E-3</v>
      </c>
      <c r="AH347" s="17">
        <v>2112</v>
      </c>
      <c r="AI347" s="17">
        <v>12620483</v>
      </c>
      <c r="AJ347" s="18">
        <f t="shared" si="97"/>
        <v>1.8665713581661847E-3</v>
      </c>
      <c r="AK347" s="19">
        <f>IFERROR(VLOOKUP(A347,[1]CDC_Visits_Integrated!$A$2:$D$501,2,FALSE),"NULL")</f>
        <v>9406</v>
      </c>
      <c r="AL347" s="19">
        <f>IFERROR(VLOOKUP(A347,[1]CDC_Visits_Integrated!$A$2:$D$501,3,FALSE),"NULL")</f>
        <v>2581</v>
      </c>
      <c r="AM347" s="19">
        <f>IFERROR(VLOOKUP(A347,[1]CDC_Visits_Integrated!$A$2:$D$501,4,FALSE),"NULL")</f>
        <v>744139</v>
      </c>
      <c r="AN347" s="15">
        <f t="shared" si="98"/>
        <v>288.31421929484696</v>
      </c>
      <c r="AO347" s="16">
        <f t="shared" si="99"/>
        <v>1.264011159205471E-2</v>
      </c>
      <c r="AP347" s="15">
        <f t="shared" si="100"/>
        <v>78</v>
      </c>
      <c r="AQ347" s="15">
        <f t="shared" si="101"/>
        <v>2190</v>
      </c>
    </row>
    <row r="348" spans="1:43" x14ac:dyDescent="0.25">
      <c r="A348" t="s">
        <v>385</v>
      </c>
      <c r="B348" t="str">
        <f t="shared" si="85"/>
        <v>Pennsylvania</v>
      </c>
      <c r="C348" t="str">
        <f t="shared" si="86"/>
        <v>2013</v>
      </c>
      <c r="D348" s="13">
        <v>714393.63199999975</v>
      </c>
      <c r="E348" s="13">
        <v>0</v>
      </c>
      <c r="F348" s="14">
        <f t="shared" si="87"/>
        <v>0</v>
      </c>
      <c r="G348" s="15">
        <v>759181.3694999998</v>
      </c>
      <c r="H348" s="15">
        <v>0</v>
      </c>
      <c r="I348" s="16">
        <f t="shared" si="88"/>
        <v>0</v>
      </c>
      <c r="J348" s="13">
        <v>871118.72750000004</v>
      </c>
      <c r="K348" s="13">
        <v>0</v>
      </c>
      <c r="L348" s="14">
        <f t="shared" si="89"/>
        <v>0</v>
      </c>
      <c r="M348" s="15">
        <v>768199.18599999999</v>
      </c>
      <c r="N348" s="15">
        <v>0</v>
      </c>
      <c r="O348" s="16">
        <f t="shared" si="90"/>
        <v>0</v>
      </c>
      <c r="P348" s="13">
        <v>783054.15699999989</v>
      </c>
      <c r="Q348" s="13">
        <v>0</v>
      </c>
      <c r="R348" s="14">
        <f t="shared" si="91"/>
        <v>0</v>
      </c>
      <c r="S348" s="15">
        <v>940138.21049999981</v>
      </c>
      <c r="T348" s="15">
        <v>24</v>
      </c>
      <c r="U348" s="16">
        <f t="shared" si="92"/>
        <v>2.5528161425580101E-5</v>
      </c>
      <c r="V348" s="13">
        <v>825022.58499999996</v>
      </c>
      <c r="W348" s="13">
        <v>181</v>
      </c>
      <c r="X348" s="14">
        <f t="shared" si="93"/>
        <v>2.1938793348305732E-4</v>
      </c>
      <c r="Y348" s="15">
        <v>504315.70350000006</v>
      </c>
      <c r="Z348" s="15">
        <v>302</v>
      </c>
      <c r="AA348" s="16">
        <f t="shared" si="94"/>
        <v>5.9883124381035653E-4</v>
      </c>
      <c r="AB348" s="13">
        <v>329344.49200000009</v>
      </c>
      <c r="AC348" s="13">
        <v>708</v>
      </c>
      <c r="AD348" s="14">
        <f t="shared" si="95"/>
        <v>2.1497247326061242E-3</v>
      </c>
      <c r="AE348" s="15">
        <v>308211.10899999994</v>
      </c>
      <c r="AF348">
        <v>1526</v>
      </c>
      <c r="AG348" s="16">
        <f t="shared" si="96"/>
        <v>4.9511518418370844E-3</v>
      </c>
      <c r="AH348" s="17">
        <v>2536</v>
      </c>
      <c r="AI348" s="17">
        <v>12582017</v>
      </c>
      <c r="AJ348" s="18">
        <f t="shared" si="97"/>
        <v>2.2209157809692554E-3</v>
      </c>
      <c r="AK348" s="19">
        <f>IFERROR(VLOOKUP(A348,[1]CDC_Visits_Integrated!$A$2:$D$501,2,FALSE),"NULL")</f>
        <v>10423</v>
      </c>
      <c r="AL348" s="19">
        <f>IFERROR(VLOOKUP(A348,[1]CDC_Visits_Integrated!$A$2:$D$501,3,FALSE),"NULL")</f>
        <v>2419</v>
      </c>
      <c r="AM348" s="19">
        <f>IFERROR(VLOOKUP(A348,[1]CDC_Visits_Integrated!$A$2:$D$501,4,FALSE),"NULL")</f>
        <v>685248</v>
      </c>
      <c r="AN348" s="15">
        <f t="shared" si="98"/>
        <v>283.27738735014469</v>
      </c>
      <c r="AO348" s="16">
        <f t="shared" si="99"/>
        <v>1.5210551508359017E-2</v>
      </c>
      <c r="AP348" s="15">
        <f t="shared" si="100"/>
        <v>205</v>
      </c>
      <c r="AQ348" s="15">
        <f t="shared" si="101"/>
        <v>2741</v>
      </c>
    </row>
    <row r="349" spans="1:43" x14ac:dyDescent="0.25">
      <c r="A349" t="s">
        <v>386</v>
      </c>
      <c r="B349" t="str">
        <f t="shared" si="85"/>
        <v>Pennsylvania</v>
      </c>
      <c r="C349" t="str">
        <f t="shared" si="86"/>
        <v>2014</v>
      </c>
      <c r="D349" s="13">
        <v>707552.38400000019</v>
      </c>
      <c r="E349" s="13">
        <v>0</v>
      </c>
      <c r="F349" s="14">
        <f t="shared" si="87"/>
        <v>0</v>
      </c>
      <c r="G349" s="15">
        <v>749936.22100000002</v>
      </c>
      <c r="H349" s="15">
        <v>0</v>
      </c>
      <c r="I349" s="16">
        <f t="shared" si="88"/>
        <v>0</v>
      </c>
      <c r="J349" s="13">
        <v>852376.92700000014</v>
      </c>
      <c r="K349" s="13">
        <v>0</v>
      </c>
      <c r="L349" s="14">
        <f t="shared" si="89"/>
        <v>0</v>
      </c>
      <c r="M349" s="15">
        <v>777267.75150000001</v>
      </c>
      <c r="N349" s="15">
        <v>0</v>
      </c>
      <c r="O349" s="16">
        <f t="shared" si="90"/>
        <v>0</v>
      </c>
      <c r="P349" s="13">
        <v>763876.29449999996</v>
      </c>
      <c r="Q349" s="13">
        <v>0</v>
      </c>
      <c r="R349" s="14">
        <f t="shared" si="91"/>
        <v>0</v>
      </c>
      <c r="S349" s="15">
        <v>920345.44700000016</v>
      </c>
      <c r="T349" s="15">
        <v>59</v>
      </c>
      <c r="U349" s="16">
        <f t="shared" si="92"/>
        <v>6.4106363748871775E-5</v>
      </c>
      <c r="V349" s="13">
        <v>838010.01649999991</v>
      </c>
      <c r="W349" s="13">
        <v>210</v>
      </c>
      <c r="X349" s="14">
        <f t="shared" si="93"/>
        <v>2.5059366339924891E-4</v>
      </c>
      <c r="Y349" s="15">
        <v>520356.82700000005</v>
      </c>
      <c r="Z349" s="15">
        <v>320</v>
      </c>
      <c r="AA349" s="16">
        <f t="shared" si="94"/>
        <v>6.1496262448383317E-4</v>
      </c>
      <c r="AB349" s="13">
        <v>323944.09799999988</v>
      </c>
      <c r="AC349" s="13">
        <v>611</v>
      </c>
      <c r="AD349" s="14">
        <f t="shared" si="95"/>
        <v>1.8861278960544613E-3</v>
      </c>
      <c r="AE349" s="15">
        <v>313739.38500000001</v>
      </c>
      <c r="AF349">
        <v>1232</v>
      </c>
      <c r="AG349" s="16">
        <f t="shared" si="96"/>
        <v>3.9268260820999566E-3</v>
      </c>
      <c r="AH349" s="17">
        <v>2163</v>
      </c>
      <c r="AI349" s="17">
        <v>12509418</v>
      </c>
      <c r="AJ349" s="18">
        <f t="shared" si="97"/>
        <v>1.8678106291481339E-3</v>
      </c>
      <c r="AK349" s="19">
        <f>IFERROR(VLOOKUP(A349,[1]CDC_Visits_Integrated!$A$2:$D$501,2,FALSE),"NULL")</f>
        <v>10742</v>
      </c>
      <c r="AL349" s="19">
        <f>IFERROR(VLOOKUP(A349,[1]CDC_Visits_Integrated!$A$2:$D$501,3,FALSE),"NULL")</f>
        <v>2068</v>
      </c>
      <c r="AM349" s="19">
        <f>IFERROR(VLOOKUP(A349,[1]CDC_Visits_Integrated!$A$2:$D$501,4,FALSE),"NULL")</f>
        <v>637705</v>
      </c>
      <c r="AN349" s="15">
        <f t="shared" si="98"/>
        <v>308.36798839458413</v>
      </c>
      <c r="AO349" s="16">
        <f t="shared" si="99"/>
        <v>1.684477932586384E-2</v>
      </c>
      <c r="AP349" s="15">
        <f t="shared" si="100"/>
        <v>269</v>
      </c>
      <c r="AQ349" s="15">
        <f t="shared" si="101"/>
        <v>2432</v>
      </c>
    </row>
    <row r="350" spans="1:43" x14ac:dyDescent="0.25">
      <c r="A350" t="s">
        <v>387</v>
      </c>
      <c r="B350" t="str">
        <f t="shared" si="85"/>
        <v>Pennsylvania</v>
      </c>
      <c r="C350" t="str">
        <f t="shared" si="86"/>
        <v>2015</v>
      </c>
      <c r="D350" s="13">
        <v>701119.5920000003</v>
      </c>
      <c r="E350" s="13">
        <v>0</v>
      </c>
      <c r="F350" s="14">
        <f t="shared" si="87"/>
        <v>0</v>
      </c>
      <c r="G350" s="15">
        <v>740621.90350000001</v>
      </c>
      <c r="H350" s="15">
        <v>0</v>
      </c>
      <c r="I350" s="16">
        <f t="shared" si="88"/>
        <v>0</v>
      </c>
      <c r="J350" s="13">
        <v>850878.24750000006</v>
      </c>
      <c r="K350" s="13">
        <v>0</v>
      </c>
      <c r="L350" s="14">
        <f t="shared" si="89"/>
        <v>0</v>
      </c>
      <c r="M350" s="15">
        <v>784608.1305000002</v>
      </c>
      <c r="N350" s="15">
        <v>0</v>
      </c>
      <c r="O350" s="16">
        <f t="shared" si="90"/>
        <v>0</v>
      </c>
      <c r="P350" s="13">
        <v>745313.23949999991</v>
      </c>
      <c r="Q350" s="13">
        <v>0</v>
      </c>
      <c r="R350" s="14">
        <f t="shared" si="91"/>
        <v>0</v>
      </c>
      <c r="S350" s="15">
        <v>894248.72799999989</v>
      </c>
      <c r="T350" s="15">
        <v>33</v>
      </c>
      <c r="U350" s="16">
        <f t="shared" si="92"/>
        <v>3.6902484696629058E-5</v>
      </c>
      <c r="V350" s="13">
        <v>841568.69849999994</v>
      </c>
      <c r="W350" s="13">
        <v>193</v>
      </c>
      <c r="X350" s="14">
        <f t="shared" si="93"/>
        <v>2.2933362462743736E-4</v>
      </c>
      <c r="Y350" s="15">
        <v>533007.98300000001</v>
      </c>
      <c r="Z350" s="15">
        <v>355</v>
      </c>
      <c r="AA350" s="16">
        <f t="shared" si="94"/>
        <v>6.6603130032294466E-4</v>
      </c>
      <c r="AB350" s="13">
        <v>316688.95149999997</v>
      </c>
      <c r="AC350" s="13">
        <v>697</v>
      </c>
      <c r="AD350" s="14">
        <f t="shared" si="95"/>
        <v>2.2008977474542559E-3</v>
      </c>
      <c r="AE350" s="15">
        <v>308740.50000000006</v>
      </c>
      <c r="AF350">
        <v>1508</v>
      </c>
      <c r="AG350" s="16">
        <f t="shared" si="96"/>
        <v>4.8843608143408455E-3</v>
      </c>
      <c r="AH350" s="17">
        <v>2560</v>
      </c>
      <c r="AI350" s="17">
        <v>12416464</v>
      </c>
      <c r="AJ350" s="18">
        <f t="shared" si="97"/>
        <v>2.2098733377905184E-3</v>
      </c>
      <c r="AK350" s="19">
        <f>IFERROR(VLOOKUP(A350,[1]CDC_Visits_Integrated!$A$2:$D$501,2,FALSE),"NULL")</f>
        <v>12296</v>
      </c>
      <c r="AL350" s="19">
        <f>IFERROR(VLOOKUP(A350,[1]CDC_Visits_Integrated!$A$2:$D$501,3,FALSE),"NULL")</f>
        <v>2458</v>
      </c>
      <c r="AM350" s="19">
        <f>IFERROR(VLOOKUP(A350,[1]CDC_Visits_Integrated!$A$2:$D$501,4,FALSE),"NULL")</f>
        <v>655914</v>
      </c>
      <c r="AN350" s="15">
        <f t="shared" si="98"/>
        <v>266.84865744507732</v>
      </c>
      <c r="AO350" s="16">
        <f t="shared" si="99"/>
        <v>1.8746360041102951E-2</v>
      </c>
      <c r="AP350" s="15">
        <f t="shared" si="100"/>
        <v>226</v>
      </c>
      <c r="AQ350" s="15">
        <f t="shared" si="101"/>
        <v>2786</v>
      </c>
    </row>
    <row r="351" spans="1:43" x14ac:dyDescent="0.25">
      <c r="A351" t="s">
        <v>388</v>
      </c>
      <c r="B351" t="str">
        <f t="shared" si="85"/>
        <v>Pennsylvania</v>
      </c>
      <c r="C351" t="str">
        <f t="shared" si="86"/>
        <v>2016</v>
      </c>
      <c r="D351" s="13">
        <v>710555.89799999993</v>
      </c>
      <c r="E351" s="13">
        <v>0</v>
      </c>
      <c r="F351" s="14">
        <f t="shared" si="87"/>
        <v>0</v>
      </c>
      <c r="G351" s="15">
        <v>750265.86599999992</v>
      </c>
      <c r="H351" s="15">
        <v>0</v>
      </c>
      <c r="I351" s="16">
        <f t="shared" si="88"/>
        <v>0</v>
      </c>
      <c r="J351" s="13">
        <v>852672.04350000003</v>
      </c>
      <c r="K351" s="13">
        <v>0</v>
      </c>
      <c r="L351" s="14">
        <f t="shared" si="89"/>
        <v>0</v>
      </c>
      <c r="M351" s="15">
        <v>813370.67750000011</v>
      </c>
      <c r="N351" s="15">
        <v>0</v>
      </c>
      <c r="O351" s="16">
        <f t="shared" si="90"/>
        <v>0</v>
      </c>
      <c r="P351" s="13">
        <v>753157.26700000011</v>
      </c>
      <c r="Q351" s="13">
        <v>0</v>
      </c>
      <c r="R351" s="14">
        <f t="shared" si="91"/>
        <v>0</v>
      </c>
      <c r="S351" s="15">
        <v>894925.20100000012</v>
      </c>
      <c r="T351" s="15">
        <v>32</v>
      </c>
      <c r="U351" s="16">
        <f t="shared" si="92"/>
        <v>3.5757178325342519E-5</v>
      </c>
      <c r="V351" s="13">
        <v>872902.8544999999</v>
      </c>
      <c r="W351" s="13">
        <v>126</v>
      </c>
      <c r="X351" s="14">
        <f t="shared" si="93"/>
        <v>1.4434595940481028E-4</v>
      </c>
      <c r="Y351" s="15">
        <v>570285.11500000022</v>
      </c>
      <c r="Z351" s="15">
        <v>356</v>
      </c>
      <c r="AA351" s="16">
        <f t="shared" si="94"/>
        <v>6.2424915298727346E-4</v>
      </c>
      <c r="AB351" s="13">
        <v>325997.8004999999</v>
      </c>
      <c r="AC351" s="13">
        <v>624</v>
      </c>
      <c r="AD351" s="14">
        <f t="shared" si="95"/>
        <v>1.9141233439088808E-3</v>
      </c>
      <c r="AE351" s="15">
        <v>321261.679</v>
      </c>
      <c r="AF351">
        <v>1191</v>
      </c>
      <c r="AG351" s="16">
        <f t="shared" si="96"/>
        <v>3.7072582192412685E-3</v>
      </c>
      <c r="AH351" s="17">
        <v>2171</v>
      </c>
      <c r="AI351" s="17">
        <v>12694911</v>
      </c>
      <c r="AJ351" s="18">
        <f t="shared" si="97"/>
        <v>1.7830969065174556E-3</v>
      </c>
      <c r="AK351" s="19">
        <f>IFERROR(VLOOKUP(A351,[1]CDC_Visits_Integrated!$A$2:$D$501,2,FALSE),"NULL")</f>
        <v>11045</v>
      </c>
      <c r="AL351" s="19">
        <f>IFERROR(VLOOKUP(A351,[1]CDC_Visits_Integrated!$A$2:$D$501,3,FALSE),"NULL")</f>
        <v>2331</v>
      </c>
      <c r="AM351" s="19">
        <f>IFERROR(VLOOKUP(A351,[1]CDC_Visits_Integrated!$A$2:$D$501,4,FALSE),"NULL")</f>
        <v>652384</v>
      </c>
      <c r="AN351" s="15">
        <f t="shared" si="98"/>
        <v>279.87301587301585</v>
      </c>
      <c r="AO351" s="16">
        <f t="shared" si="99"/>
        <v>1.6930212880757346E-2</v>
      </c>
      <c r="AP351" s="15">
        <f t="shared" si="100"/>
        <v>158</v>
      </c>
      <c r="AQ351" s="15">
        <f t="shared" si="101"/>
        <v>2329</v>
      </c>
    </row>
    <row r="352" spans="1:43" x14ac:dyDescent="0.25">
      <c r="A352" t="s">
        <v>389</v>
      </c>
      <c r="B352" t="str">
        <f t="shared" si="85"/>
        <v>Pennsylvania</v>
      </c>
      <c r="C352" t="str">
        <f t="shared" si="86"/>
        <v>2017</v>
      </c>
      <c r="D352" s="13">
        <v>709882</v>
      </c>
      <c r="E352" s="13">
        <v>0</v>
      </c>
      <c r="F352" s="14">
        <f t="shared" si="87"/>
        <v>0</v>
      </c>
      <c r="G352" s="15">
        <v>748178.5</v>
      </c>
      <c r="H352" s="15">
        <v>0</v>
      </c>
      <c r="I352" s="16">
        <f t="shared" si="88"/>
        <v>0</v>
      </c>
      <c r="J352" s="13">
        <v>845022</v>
      </c>
      <c r="K352" s="13">
        <v>0</v>
      </c>
      <c r="L352" s="14">
        <f t="shared" si="89"/>
        <v>0</v>
      </c>
      <c r="M352" s="15">
        <v>821614.5</v>
      </c>
      <c r="N352" s="15">
        <v>0</v>
      </c>
      <c r="O352" s="16">
        <f t="shared" si="90"/>
        <v>0</v>
      </c>
      <c r="P352" s="13">
        <v>747846</v>
      </c>
      <c r="Q352" s="13">
        <v>0</v>
      </c>
      <c r="R352" s="14">
        <f t="shared" si="91"/>
        <v>0</v>
      </c>
      <c r="S352" s="15">
        <v>881528</v>
      </c>
      <c r="T352" s="15">
        <v>25</v>
      </c>
      <c r="U352" s="16">
        <f t="shared" si="92"/>
        <v>2.8359847900463739E-5</v>
      </c>
      <c r="V352" s="13">
        <v>888401</v>
      </c>
      <c r="W352" s="13">
        <v>194</v>
      </c>
      <c r="X352" s="14">
        <f t="shared" si="93"/>
        <v>2.1836985775567565E-4</v>
      </c>
      <c r="Y352" s="15">
        <v>595562.5</v>
      </c>
      <c r="Z352" s="15">
        <v>360</v>
      </c>
      <c r="AA352" s="16">
        <f t="shared" si="94"/>
        <v>6.0447056354286913E-4</v>
      </c>
      <c r="AB352" s="13">
        <v>328421</v>
      </c>
      <c r="AC352" s="13">
        <v>611</v>
      </c>
      <c r="AD352" s="14">
        <f t="shared" si="95"/>
        <v>1.860416964810411E-3</v>
      </c>
      <c r="AE352" s="15">
        <v>323585</v>
      </c>
      <c r="AF352">
        <v>1422</v>
      </c>
      <c r="AG352" s="16">
        <f t="shared" si="96"/>
        <v>4.3945176692368314E-3</v>
      </c>
      <c r="AH352" s="17">
        <v>2393</v>
      </c>
      <c r="AI352" s="17">
        <v>12746614</v>
      </c>
      <c r="AJ352" s="18">
        <f t="shared" si="97"/>
        <v>1.9181311487104717E-3</v>
      </c>
      <c r="AK352" s="19">
        <f>IFERROR(VLOOKUP(A352,[1]CDC_Visits_Integrated!$A$2:$D$501,2,FALSE),"NULL")</f>
        <v>18310</v>
      </c>
      <c r="AL352" s="19">
        <f>IFERROR(VLOOKUP(A352,[1]CDC_Visits_Integrated!$A$2:$D$501,3,FALSE),"NULL")</f>
        <v>3867</v>
      </c>
      <c r="AM352" s="19">
        <f>IFERROR(VLOOKUP(A352,[1]CDC_Visits_Integrated!$A$2:$D$501,4,FALSE),"NULL")</f>
        <v>1237533</v>
      </c>
      <c r="AN352" s="15">
        <f t="shared" si="98"/>
        <v>320.02404965089215</v>
      </c>
      <c r="AO352" s="16">
        <f t="shared" si="99"/>
        <v>1.4795565047558327E-2</v>
      </c>
      <c r="AP352" s="15">
        <f t="shared" si="100"/>
        <v>219</v>
      </c>
      <c r="AQ352" s="15">
        <f t="shared" si="101"/>
        <v>2612</v>
      </c>
    </row>
    <row r="353" spans="1:43" x14ac:dyDescent="0.25">
      <c r="A353" t="s">
        <v>390</v>
      </c>
      <c r="B353" t="str">
        <f t="shared" si="85"/>
        <v>Rhode Island</v>
      </c>
      <c r="C353" t="str">
        <f t="shared" si="86"/>
        <v>2009</v>
      </c>
      <c r="D353" s="13">
        <v>61090.154999999999</v>
      </c>
      <c r="E353" s="13">
        <v>0</v>
      </c>
      <c r="F353" s="14">
        <f t="shared" si="87"/>
        <v>0</v>
      </c>
      <c r="G353" s="15">
        <v>64609.048499999997</v>
      </c>
      <c r="H353" s="15">
        <v>0</v>
      </c>
      <c r="I353" s="16">
        <f t="shared" si="88"/>
        <v>0</v>
      </c>
      <c r="J353" s="13">
        <v>76283.111000000004</v>
      </c>
      <c r="K353" s="13">
        <v>0</v>
      </c>
      <c r="L353" s="14">
        <f t="shared" si="89"/>
        <v>0</v>
      </c>
      <c r="M353" s="15">
        <v>66296.037000000011</v>
      </c>
      <c r="N353" s="15">
        <v>0</v>
      </c>
      <c r="O353" s="16">
        <f t="shared" si="90"/>
        <v>0</v>
      </c>
      <c r="P353" s="13">
        <v>76806.433499999999</v>
      </c>
      <c r="Q353" s="13">
        <v>0</v>
      </c>
      <c r="R353" s="14">
        <f t="shared" si="91"/>
        <v>0</v>
      </c>
      <c r="S353" s="15">
        <v>80344.945500000002</v>
      </c>
      <c r="T353" s="15">
        <v>0</v>
      </c>
      <c r="U353" s="16">
        <f t="shared" si="92"/>
        <v>0</v>
      </c>
      <c r="V353" s="13">
        <v>59095.531000000003</v>
      </c>
      <c r="W353" s="13">
        <v>0</v>
      </c>
      <c r="X353" s="14">
        <f t="shared" si="93"/>
        <v>0</v>
      </c>
      <c r="Y353" s="15">
        <v>35141.477999999996</v>
      </c>
      <c r="Z353" s="15">
        <v>0</v>
      </c>
      <c r="AA353" s="16">
        <f t="shared" si="94"/>
        <v>0</v>
      </c>
      <c r="AB353" s="13">
        <v>27773.730500000001</v>
      </c>
      <c r="AC353" s="13">
        <v>12</v>
      </c>
      <c r="AD353" s="14">
        <f t="shared" si="95"/>
        <v>4.3206295243629583E-4</v>
      </c>
      <c r="AE353" s="15">
        <v>23552.728000000003</v>
      </c>
      <c r="AF353">
        <v>58</v>
      </c>
      <c r="AG353" s="16">
        <f t="shared" si="96"/>
        <v>2.4625597510403037E-3</v>
      </c>
      <c r="AH353" s="17">
        <v>70</v>
      </c>
      <c r="AI353" s="17">
        <v>1057381</v>
      </c>
      <c r="AJ353" s="18">
        <f t="shared" si="97"/>
        <v>8.0954863540660536E-4</v>
      </c>
      <c r="AK353" s="19" t="str">
        <f>IFERROR(VLOOKUP(A353,[1]CDC_Visits_Integrated!$A$2:$D$501,2,FALSE),"NULL")</f>
        <v>NULL</v>
      </c>
      <c r="AL353" s="19" t="str">
        <f>IFERROR(VLOOKUP(A353,[1]CDC_Visits_Integrated!$A$2:$D$501,3,FALSE),"NULL")</f>
        <v>NULL</v>
      </c>
      <c r="AM353" s="19" t="str">
        <f>IFERROR(VLOOKUP(A353,[1]CDC_Visits_Integrated!$A$2:$D$501,4,FALSE),"NULL")</f>
        <v>NULL</v>
      </c>
      <c r="AN353" s="15" t="str">
        <f t="shared" si="98"/>
        <v>NULL</v>
      </c>
      <c r="AO353" s="16" t="str">
        <f t="shared" si="99"/>
        <v>NULL</v>
      </c>
      <c r="AP353" s="15">
        <f t="shared" si="100"/>
        <v>0</v>
      </c>
      <c r="AQ353" s="15">
        <f t="shared" si="101"/>
        <v>70</v>
      </c>
    </row>
    <row r="354" spans="1:43" x14ac:dyDescent="0.25">
      <c r="A354" t="s">
        <v>391</v>
      </c>
      <c r="B354" t="str">
        <f t="shared" si="85"/>
        <v>Rhode Island</v>
      </c>
      <c r="C354" t="str">
        <f t="shared" si="86"/>
        <v>2010</v>
      </c>
      <c r="D354" s="13">
        <v>59283.511000000006</v>
      </c>
      <c r="E354" s="13">
        <v>0</v>
      </c>
      <c r="F354" s="14">
        <f t="shared" si="87"/>
        <v>0</v>
      </c>
      <c r="G354" s="15">
        <v>63766.895499999999</v>
      </c>
      <c r="H354" s="15">
        <v>0</v>
      </c>
      <c r="I354" s="16">
        <f t="shared" si="88"/>
        <v>0</v>
      </c>
      <c r="J354" s="13">
        <v>80349.05</v>
      </c>
      <c r="K354" s="13">
        <v>0</v>
      </c>
      <c r="L354" s="14">
        <f t="shared" si="89"/>
        <v>0</v>
      </c>
      <c r="M354" s="15">
        <v>63894.028000000006</v>
      </c>
      <c r="N354" s="15">
        <v>0</v>
      </c>
      <c r="O354" s="16">
        <f t="shared" si="90"/>
        <v>0</v>
      </c>
      <c r="P354" s="13">
        <v>73457.303499999995</v>
      </c>
      <c r="Q354" s="13">
        <v>0</v>
      </c>
      <c r="R354" s="14">
        <f t="shared" si="91"/>
        <v>0</v>
      </c>
      <c r="S354" s="15">
        <v>80413.594000000012</v>
      </c>
      <c r="T354" s="15">
        <v>0</v>
      </c>
      <c r="U354" s="16">
        <f t="shared" si="92"/>
        <v>0</v>
      </c>
      <c r="V354" s="13">
        <v>61380.737999999998</v>
      </c>
      <c r="W354" s="13">
        <v>0</v>
      </c>
      <c r="X354" s="14">
        <f t="shared" si="93"/>
        <v>0</v>
      </c>
      <c r="Y354" s="15">
        <v>35317.6155</v>
      </c>
      <c r="Z354" s="15">
        <v>0</v>
      </c>
      <c r="AA354" s="16">
        <f t="shared" si="94"/>
        <v>0</v>
      </c>
      <c r="AB354" s="13">
        <v>27333.824500000002</v>
      </c>
      <c r="AC354" s="13">
        <v>10</v>
      </c>
      <c r="AD354" s="14">
        <f t="shared" si="95"/>
        <v>3.6584708444293987E-4</v>
      </c>
      <c r="AE354" s="15">
        <v>24560.228999999999</v>
      </c>
      <c r="AF354">
        <v>85</v>
      </c>
      <c r="AG354" s="16">
        <f t="shared" si="96"/>
        <v>3.4608797825134287E-3</v>
      </c>
      <c r="AH354" s="17">
        <v>95</v>
      </c>
      <c r="AI354" s="17">
        <v>1056389</v>
      </c>
      <c r="AJ354" s="18">
        <f t="shared" si="97"/>
        <v>1.0893037719528107E-3</v>
      </c>
      <c r="AK354" s="19">
        <f>IFERROR(VLOOKUP(A354,[1]CDC_Visits_Integrated!$A$2:$D$501,2,FALSE),"NULL")</f>
        <v>409</v>
      </c>
      <c r="AL354" s="19">
        <f>IFERROR(VLOOKUP(A354,[1]CDC_Visits_Integrated!$A$2:$D$501,3,FALSE),"NULL")</f>
        <v>273</v>
      </c>
      <c r="AM354" s="19">
        <f>IFERROR(VLOOKUP(A354,[1]CDC_Visits_Integrated!$A$2:$D$501,4,FALSE),"NULL")</f>
        <v>77791</v>
      </c>
      <c r="AN354" s="15">
        <f t="shared" si="98"/>
        <v>284.94871794871796</v>
      </c>
      <c r="AO354" s="16">
        <f t="shared" si="99"/>
        <v>5.2576776233754551E-3</v>
      </c>
      <c r="AP354" s="15">
        <f t="shared" si="100"/>
        <v>0</v>
      </c>
      <c r="AQ354" s="15">
        <f t="shared" si="101"/>
        <v>95</v>
      </c>
    </row>
    <row r="355" spans="1:43" x14ac:dyDescent="0.25">
      <c r="A355" t="s">
        <v>392</v>
      </c>
      <c r="B355" t="str">
        <f t="shared" si="85"/>
        <v>Rhode Island</v>
      </c>
      <c r="C355" t="str">
        <f t="shared" si="86"/>
        <v>2011</v>
      </c>
      <c r="D355" s="13">
        <v>58002.8</v>
      </c>
      <c r="E355" s="13">
        <v>0</v>
      </c>
      <c r="F355" s="14">
        <f t="shared" si="87"/>
        <v>0</v>
      </c>
      <c r="G355" s="15">
        <v>63139.891499999998</v>
      </c>
      <c r="H355" s="15">
        <v>0</v>
      </c>
      <c r="I355" s="16">
        <f t="shared" si="88"/>
        <v>0</v>
      </c>
      <c r="J355" s="13">
        <v>80726.152000000002</v>
      </c>
      <c r="K355" s="13">
        <v>0</v>
      </c>
      <c r="L355" s="14">
        <f t="shared" si="89"/>
        <v>0</v>
      </c>
      <c r="M355" s="15">
        <v>63689.873499999994</v>
      </c>
      <c r="N355" s="15">
        <v>0</v>
      </c>
      <c r="O355" s="16">
        <f t="shared" si="90"/>
        <v>0</v>
      </c>
      <c r="P355" s="13">
        <v>71068.984999999986</v>
      </c>
      <c r="Q355" s="13">
        <v>0</v>
      </c>
      <c r="R355" s="14">
        <f t="shared" si="91"/>
        <v>0</v>
      </c>
      <c r="S355" s="15">
        <v>80334.017500000016</v>
      </c>
      <c r="T355" s="15">
        <v>0</v>
      </c>
      <c r="U355" s="16">
        <f t="shared" si="92"/>
        <v>0</v>
      </c>
      <c r="V355" s="13">
        <v>63806.149000000005</v>
      </c>
      <c r="W355" s="13">
        <v>0</v>
      </c>
      <c r="X355" s="14">
        <f t="shared" si="93"/>
        <v>0</v>
      </c>
      <c r="Y355" s="15">
        <v>36115.804000000004</v>
      </c>
      <c r="Z355" s="15">
        <v>0</v>
      </c>
      <c r="AA355" s="16">
        <f t="shared" si="94"/>
        <v>0</v>
      </c>
      <c r="AB355" s="13">
        <v>26841.3505</v>
      </c>
      <c r="AC355" s="13">
        <v>0</v>
      </c>
      <c r="AD355" s="14">
        <f t="shared" si="95"/>
        <v>0</v>
      </c>
      <c r="AE355" s="15">
        <v>25087.219000000001</v>
      </c>
      <c r="AF355">
        <v>101</v>
      </c>
      <c r="AG355" s="16">
        <f t="shared" si="96"/>
        <v>4.0259544112880748E-3</v>
      </c>
      <c r="AH355" s="17">
        <v>101</v>
      </c>
      <c r="AI355" s="17">
        <v>1053959</v>
      </c>
      <c r="AJ355" s="18">
        <f t="shared" si="97"/>
        <v>1.1471488294479146E-3</v>
      </c>
      <c r="AK355" s="19">
        <f>IFERROR(VLOOKUP(A355,[1]CDC_Visits_Integrated!$A$2:$D$501,2,FALSE),"NULL")</f>
        <v>1803</v>
      </c>
      <c r="AL355" s="19">
        <f>IFERROR(VLOOKUP(A355,[1]CDC_Visits_Integrated!$A$2:$D$501,3,FALSE),"NULL")</f>
        <v>969</v>
      </c>
      <c r="AM355" s="19">
        <f>IFERROR(VLOOKUP(A355,[1]CDC_Visits_Integrated!$A$2:$D$501,4,FALSE),"NULL")</f>
        <v>276782</v>
      </c>
      <c r="AN355" s="15">
        <f t="shared" si="98"/>
        <v>285.63673890608874</v>
      </c>
      <c r="AO355" s="16">
        <f t="shared" si="99"/>
        <v>6.514151931845279E-3</v>
      </c>
      <c r="AP355" s="15">
        <f t="shared" si="100"/>
        <v>0</v>
      </c>
      <c r="AQ355" s="15">
        <f t="shared" si="101"/>
        <v>101</v>
      </c>
    </row>
    <row r="356" spans="1:43" x14ac:dyDescent="0.25">
      <c r="A356" t="s">
        <v>393</v>
      </c>
      <c r="B356" t="str">
        <f t="shared" si="85"/>
        <v>Rhode Island</v>
      </c>
      <c r="C356" t="str">
        <f t="shared" si="86"/>
        <v>2012</v>
      </c>
      <c r="D356" s="13">
        <v>56621.284999999996</v>
      </c>
      <c r="E356" s="13">
        <v>0</v>
      </c>
      <c r="F356" s="14">
        <f t="shared" si="87"/>
        <v>0</v>
      </c>
      <c r="G356" s="15">
        <v>62382.444500000005</v>
      </c>
      <c r="H356" s="15">
        <v>0</v>
      </c>
      <c r="I356" s="16">
        <f t="shared" si="88"/>
        <v>0</v>
      </c>
      <c r="J356" s="13">
        <v>80704.465499999991</v>
      </c>
      <c r="K356" s="13">
        <v>0</v>
      </c>
      <c r="L356" s="14">
        <f t="shared" si="89"/>
        <v>0</v>
      </c>
      <c r="M356" s="15">
        <v>64064.781499999997</v>
      </c>
      <c r="N356" s="15">
        <v>0</v>
      </c>
      <c r="O356" s="16">
        <f t="shared" si="90"/>
        <v>0</v>
      </c>
      <c r="P356" s="13">
        <v>68555.941999999995</v>
      </c>
      <c r="Q356" s="13">
        <v>0</v>
      </c>
      <c r="R356" s="14">
        <f t="shared" si="91"/>
        <v>0</v>
      </c>
      <c r="S356" s="15">
        <v>80064.044499999989</v>
      </c>
      <c r="T356" s="15">
        <v>0</v>
      </c>
      <c r="U356" s="16">
        <f t="shared" si="92"/>
        <v>0</v>
      </c>
      <c r="V356" s="13">
        <v>65371.436499999996</v>
      </c>
      <c r="W356" s="13">
        <v>0</v>
      </c>
      <c r="X356" s="14">
        <f t="shared" si="93"/>
        <v>0</v>
      </c>
      <c r="Y356" s="15">
        <v>37532.368499999997</v>
      </c>
      <c r="Z356" s="15">
        <v>0</v>
      </c>
      <c r="AA356" s="16">
        <f t="shared" si="94"/>
        <v>0</v>
      </c>
      <c r="AB356" s="13">
        <v>25726.4935</v>
      </c>
      <c r="AC356" s="13">
        <v>0</v>
      </c>
      <c r="AD356" s="14">
        <f t="shared" si="95"/>
        <v>0</v>
      </c>
      <c r="AE356" s="15">
        <v>26116.228000000003</v>
      </c>
      <c r="AF356">
        <v>31</v>
      </c>
      <c r="AG356" s="16">
        <f t="shared" si="96"/>
        <v>1.1870014306813372E-3</v>
      </c>
      <c r="AH356" s="17">
        <v>31</v>
      </c>
      <c r="AI356" s="17">
        <v>1052471</v>
      </c>
      <c r="AJ356" s="18">
        <f t="shared" si="97"/>
        <v>3.4685279757480528E-4</v>
      </c>
      <c r="AK356" s="19">
        <f>IFERROR(VLOOKUP(A356,[1]CDC_Visits_Integrated!$A$2:$D$501,2,FALSE),"NULL")</f>
        <v>1067</v>
      </c>
      <c r="AL356" s="19">
        <f>IFERROR(VLOOKUP(A356,[1]CDC_Visits_Integrated!$A$2:$D$501,3,FALSE),"NULL")</f>
        <v>995</v>
      </c>
      <c r="AM356" s="19">
        <f>IFERROR(VLOOKUP(A356,[1]CDC_Visits_Integrated!$A$2:$D$501,4,FALSE),"NULL")</f>
        <v>285552</v>
      </c>
      <c r="AN356" s="15">
        <f t="shared" si="98"/>
        <v>286.98693467336682</v>
      </c>
      <c r="AO356" s="16">
        <f t="shared" si="99"/>
        <v>3.7366224015240655E-3</v>
      </c>
      <c r="AP356" s="15">
        <f t="shared" si="100"/>
        <v>0</v>
      </c>
      <c r="AQ356" s="15">
        <f t="shared" si="101"/>
        <v>31</v>
      </c>
    </row>
    <row r="357" spans="1:43" x14ac:dyDescent="0.25">
      <c r="A357" t="s">
        <v>394</v>
      </c>
      <c r="B357" t="str">
        <f t="shared" si="85"/>
        <v>Rhode Island</v>
      </c>
      <c r="C357" t="str">
        <f t="shared" si="86"/>
        <v>2013</v>
      </c>
      <c r="D357" s="13">
        <v>56278.313000000002</v>
      </c>
      <c r="E357" s="13">
        <v>0</v>
      </c>
      <c r="F357" s="14">
        <f t="shared" si="87"/>
        <v>0</v>
      </c>
      <c r="G357" s="15">
        <v>61606.002500000002</v>
      </c>
      <c r="H357" s="15">
        <v>0</v>
      </c>
      <c r="I357" s="16">
        <f t="shared" si="88"/>
        <v>0</v>
      </c>
      <c r="J357" s="13">
        <v>80357.444500000012</v>
      </c>
      <c r="K357" s="13">
        <v>0</v>
      </c>
      <c r="L357" s="14">
        <f t="shared" si="89"/>
        <v>0</v>
      </c>
      <c r="M357" s="15">
        <v>64918.816500000001</v>
      </c>
      <c r="N357" s="15">
        <v>0</v>
      </c>
      <c r="O357" s="16">
        <f t="shared" si="90"/>
        <v>0</v>
      </c>
      <c r="P357" s="13">
        <v>66853.608500000002</v>
      </c>
      <c r="Q357" s="13">
        <v>0</v>
      </c>
      <c r="R357" s="14">
        <f t="shared" si="91"/>
        <v>0</v>
      </c>
      <c r="S357" s="15">
        <v>79764.088499999983</v>
      </c>
      <c r="T357" s="15">
        <v>0</v>
      </c>
      <c r="U357" s="16">
        <f t="shared" si="92"/>
        <v>0</v>
      </c>
      <c r="V357" s="13">
        <v>67049.796499999997</v>
      </c>
      <c r="W357" s="13">
        <v>0</v>
      </c>
      <c r="X357" s="14">
        <f t="shared" si="93"/>
        <v>0</v>
      </c>
      <c r="Y357" s="15">
        <v>39332.573000000004</v>
      </c>
      <c r="Z357" s="15">
        <v>0</v>
      </c>
      <c r="AA357" s="16">
        <f t="shared" si="94"/>
        <v>0</v>
      </c>
      <c r="AB357" s="13">
        <v>25018.2395</v>
      </c>
      <c r="AC357" s="13">
        <v>10</v>
      </c>
      <c r="AD357" s="14">
        <f t="shared" si="95"/>
        <v>3.9970838075956545E-4</v>
      </c>
      <c r="AE357" s="15">
        <v>27201.741999999998</v>
      </c>
      <c r="AF357">
        <v>61</v>
      </c>
      <c r="AG357" s="16">
        <f t="shared" si="96"/>
        <v>2.2425034396694153E-3</v>
      </c>
      <c r="AH357" s="17">
        <v>71</v>
      </c>
      <c r="AI357" s="17">
        <v>1051695</v>
      </c>
      <c r="AJ357" s="18">
        <f t="shared" si="97"/>
        <v>7.7551085699088828E-4</v>
      </c>
      <c r="AK357" s="19">
        <f>IFERROR(VLOOKUP(A357,[1]CDC_Visits_Integrated!$A$2:$D$501,2,FALSE),"NULL")</f>
        <v>1297</v>
      </c>
      <c r="AL357" s="19">
        <f>IFERROR(VLOOKUP(A357,[1]CDC_Visits_Integrated!$A$2:$D$501,3,FALSE),"NULL")</f>
        <v>1000</v>
      </c>
      <c r="AM357" s="19">
        <f>IFERROR(VLOOKUP(A357,[1]CDC_Visits_Integrated!$A$2:$D$501,4,FALSE),"NULL")</f>
        <v>278558</v>
      </c>
      <c r="AN357" s="15">
        <f t="shared" si="98"/>
        <v>278.55799999999999</v>
      </c>
      <c r="AO357" s="16">
        <f t="shared" si="99"/>
        <v>4.6561218848498341E-3</v>
      </c>
      <c r="AP357" s="15">
        <f t="shared" si="100"/>
        <v>0</v>
      </c>
      <c r="AQ357" s="15">
        <f t="shared" si="101"/>
        <v>71</v>
      </c>
    </row>
    <row r="358" spans="1:43" x14ac:dyDescent="0.25">
      <c r="A358" t="s">
        <v>395</v>
      </c>
      <c r="B358" t="str">
        <f t="shared" si="85"/>
        <v>Rhode Island</v>
      </c>
      <c r="C358" t="str">
        <f t="shared" si="86"/>
        <v>2014</v>
      </c>
      <c r="D358" s="13">
        <v>55335.516999999993</v>
      </c>
      <c r="E358" s="13">
        <v>0</v>
      </c>
      <c r="F358" s="14">
        <f t="shared" si="87"/>
        <v>0</v>
      </c>
      <c r="G358" s="15">
        <v>60923.832500000004</v>
      </c>
      <c r="H358" s="15">
        <v>0</v>
      </c>
      <c r="I358" s="16">
        <f t="shared" si="88"/>
        <v>0</v>
      </c>
      <c r="J358" s="13">
        <v>79587.999000000011</v>
      </c>
      <c r="K358" s="13">
        <v>0</v>
      </c>
      <c r="L358" s="14">
        <f t="shared" si="89"/>
        <v>0</v>
      </c>
      <c r="M358" s="15">
        <v>66068.327000000005</v>
      </c>
      <c r="N358" s="15">
        <v>0</v>
      </c>
      <c r="O358" s="16">
        <f t="shared" si="90"/>
        <v>0</v>
      </c>
      <c r="P358" s="13">
        <v>65164.205000000002</v>
      </c>
      <c r="Q358" s="13">
        <v>0</v>
      </c>
      <c r="R358" s="14">
        <f t="shared" si="91"/>
        <v>0</v>
      </c>
      <c r="S358" s="15">
        <v>78469.448999999993</v>
      </c>
      <c r="T358" s="15">
        <v>0</v>
      </c>
      <c r="U358" s="16">
        <f t="shared" si="92"/>
        <v>0</v>
      </c>
      <c r="V358" s="13">
        <v>68588.189500000008</v>
      </c>
      <c r="W358" s="13">
        <v>0</v>
      </c>
      <c r="X358" s="14">
        <f t="shared" si="93"/>
        <v>0</v>
      </c>
      <c r="Y358" s="15">
        <v>40866.898500000003</v>
      </c>
      <c r="Z358" s="15">
        <v>0</v>
      </c>
      <c r="AA358" s="16">
        <f t="shared" si="94"/>
        <v>0</v>
      </c>
      <c r="AB358" s="13">
        <v>24676.996500000001</v>
      </c>
      <c r="AC358" s="13">
        <v>0</v>
      </c>
      <c r="AD358" s="14">
        <f t="shared" si="95"/>
        <v>0</v>
      </c>
      <c r="AE358" s="15">
        <v>27806.086000000003</v>
      </c>
      <c r="AF358">
        <v>56</v>
      </c>
      <c r="AG358" s="16">
        <f t="shared" si="96"/>
        <v>2.0139475940626809E-3</v>
      </c>
      <c r="AH358" s="17">
        <v>56</v>
      </c>
      <c r="AI358" s="17">
        <v>1053252</v>
      </c>
      <c r="AJ358" s="18">
        <f t="shared" si="97"/>
        <v>5.9989299837136549E-4</v>
      </c>
      <c r="AK358" s="19">
        <f>IFERROR(VLOOKUP(A358,[1]CDC_Visits_Integrated!$A$2:$D$501,2,FALSE),"NULL")</f>
        <v>1442</v>
      </c>
      <c r="AL358" s="19">
        <f>IFERROR(VLOOKUP(A358,[1]CDC_Visits_Integrated!$A$2:$D$501,3,FALSE),"NULL")</f>
        <v>1010</v>
      </c>
      <c r="AM358" s="19">
        <f>IFERROR(VLOOKUP(A358,[1]CDC_Visits_Integrated!$A$2:$D$501,4,FALSE),"NULL")</f>
        <v>282006</v>
      </c>
      <c r="AN358" s="15">
        <f t="shared" si="98"/>
        <v>279.2138613861386</v>
      </c>
      <c r="AO358" s="16">
        <f t="shared" si="99"/>
        <v>5.1133663822755544E-3</v>
      </c>
      <c r="AP358" s="15">
        <f t="shared" si="100"/>
        <v>0</v>
      </c>
      <c r="AQ358" s="15">
        <f t="shared" si="101"/>
        <v>56</v>
      </c>
    </row>
    <row r="359" spans="1:43" x14ac:dyDescent="0.25">
      <c r="A359" t="s">
        <v>396</v>
      </c>
      <c r="B359" t="str">
        <f t="shared" si="85"/>
        <v>Rhode Island</v>
      </c>
      <c r="C359" t="str">
        <f t="shared" si="86"/>
        <v>2015</v>
      </c>
      <c r="D359" s="13">
        <v>56512.298999999999</v>
      </c>
      <c r="E359" s="13">
        <v>0</v>
      </c>
      <c r="F359" s="14">
        <f t="shared" si="87"/>
        <v>0</v>
      </c>
      <c r="G359" s="15">
        <v>61061.234500000006</v>
      </c>
      <c r="H359" s="15">
        <v>0</v>
      </c>
      <c r="I359" s="16">
        <f t="shared" si="88"/>
        <v>0</v>
      </c>
      <c r="J359" s="13">
        <v>78194.740999999995</v>
      </c>
      <c r="K359" s="13">
        <v>0</v>
      </c>
      <c r="L359" s="14">
        <f t="shared" si="89"/>
        <v>0</v>
      </c>
      <c r="M359" s="15">
        <v>67816.200500000006</v>
      </c>
      <c r="N359" s="15">
        <v>0</v>
      </c>
      <c r="O359" s="16">
        <f t="shared" si="90"/>
        <v>0</v>
      </c>
      <c r="P359" s="13">
        <v>64311.767999999996</v>
      </c>
      <c r="Q359" s="13">
        <v>0</v>
      </c>
      <c r="R359" s="14">
        <f t="shared" si="91"/>
        <v>0</v>
      </c>
      <c r="S359" s="15">
        <v>76963.543999999994</v>
      </c>
      <c r="T359" s="15">
        <v>0</v>
      </c>
      <c r="U359" s="16">
        <f t="shared" si="92"/>
        <v>0</v>
      </c>
      <c r="V359" s="13">
        <v>69569.535999999993</v>
      </c>
      <c r="W359" s="13">
        <v>0</v>
      </c>
      <c r="X359" s="14">
        <f t="shared" si="93"/>
        <v>0</v>
      </c>
      <c r="Y359" s="15">
        <v>42608.953999999998</v>
      </c>
      <c r="Z359" s="15">
        <v>0</v>
      </c>
      <c r="AA359" s="16">
        <f t="shared" si="94"/>
        <v>0</v>
      </c>
      <c r="AB359" s="13">
        <v>24261.066500000001</v>
      </c>
      <c r="AC359" s="13">
        <v>0</v>
      </c>
      <c r="AD359" s="14">
        <f t="shared" si="95"/>
        <v>0</v>
      </c>
      <c r="AE359" s="15">
        <v>28050.168000000001</v>
      </c>
      <c r="AF359">
        <v>135</v>
      </c>
      <c r="AG359" s="16">
        <f t="shared" si="96"/>
        <v>4.8128053992403897E-3</v>
      </c>
      <c r="AH359" s="17">
        <v>135</v>
      </c>
      <c r="AI359" s="17">
        <v>1053763</v>
      </c>
      <c r="AJ359" s="18">
        <f t="shared" si="97"/>
        <v>1.4222474916387254E-3</v>
      </c>
      <c r="AK359" s="19">
        <f>IFERROR(VLOOKUP(A359,[1]CDC_Visits_Integrated!$A$2:$D$501,2,FALSE),"NULL")</f>
        <v>1824</v>
      </c>
      <c r="AL359" s="19">
        <f>IFERROR(VLOOKUP(A359,[1]CDC_Visits_Integrated!$A$2:$D$501,3,FALSE),"NULL")</f>
        <v>982</v>
      </c>
      <c r="AM359" s="19">
        <f>IFERROR(VLOOKUP(A359,[1]CDC_Visits_Integrated!$A$2:$D$501,4,FALSE),"NULL")</f>
        <v>278835</v>
      </c>
      <c r="AN359" s="15">
        <f t="shared" si="98"/>
        <v>283.94602851323828</v>
      </c>
      <c r="AO359" s="16">
        <f t="shared" si="99"/>
        <v>6.5415030394319219E-3</v>
      </c>
      <c r="AP359" s="15">
        <f t="shared" si="100"/>
        <v>0</v>
      </c>
      <c r="AQ359" s="15">
        <f t="shared" si="101"/>
        <v>135</v>
      </c>
    </row>
    <row r="360" spans="1:43" x14ac:dyDescent="0.25">
      <c r="A360" t="s">
        <v>397</v>
      </c>
      <c r="B360" t="str">
        <f t="shared" si="85"/>
        <v>Rhode Island</v>
      </c>
      <c r="C360" t="str">
        <f t="shared" si="86"/>
        <v>2016</v>
      </c>
      <c r="D360" s="13">
        <v>55056.796000000002</v>
      </c>
      <c r="E360" s="13">
        <v>0</v>
      </c>
      <c r="F360" s="14">
        <f t="shared" si="87"/>
        <v>0</v>
      </c>
      <c r="G360" s="15">
        <v>59329.178999999996</v>
      </c>
      <c r="H360" s="15">
        <v>0</v>
      </c>
      <c r="I360" s="16">
        <f t="shared" si="88"/>
        <v>0</v>
      </c>
      <c r="J360" s="13">
        <v>78141.929499999998</v>
      </c>
      <c r="K360" s="13">
        <v>0</v>
      </c>
      <c r="L360" s="14">
        <f t="shared" si="89"/>
        <v>0</v>
      </c>
      <c r="M360" s="15">
        <v>69037.035999999993</v>
      </c>
      <c r="N360" s="15">
        <v>0</v>
      </c>
      <c r="O360" s="16">
        <f t="shared" si="90"/>
        <v>0</v>
      </c>
      <c r="P360" s="13">
        <v>62931.838000000003</v>
      </c>
      <c r="Q360" s="13">
        <v>0</v>
      </c>
      <c r="R360" s="14">
        <f t="shared" si="91"/>
        <v>0</v>
      </c>
      <c r="S360" s="15">
        <v>76303.650499999989</v>
      </c>
      <c r="T360" s="15">
        <v>0</v>
      </c>
      <c r="U360" s="16">
        <f t="shared" si="92"/>
        <v>0</v>
      </c>
      <c r="V360" s="13">
        <v>71121.308500000014</v>
      </c>
      <c r="W360" s="13">
        <v>0</v>
      </c>
      <c r="X360" s="14">
        <f t="shared" si="93"/>
        <v>0</v>
      </c>
      <c r="Y360" s="15">
        <v>44444.298500000004</v>
      </c>
      <c r="Z360" s="15">
        <v>0</v>
      </c>
      <c r="AA360" s="16">
        <f t="shared" si="94"/>
        <v>0</v>
      </c>
      <c r="AB360" s="13">
        <v>23877.756000000001</v>
      </c>
      <c r="AC360" s="13">
        <v>0</v>
      </c>
      <c r="AD360" s="14">
        <f t="shared" si="95"/>
        <v>0</v>
      </c>
      <c r="AE360" s="15">
        <v>28938.930999999997</v>
      </c>
      <c r="AF360">
        <v>21</v>
      </c>
      <c r="AG360" s="16">
        <f t="shared" si="96"/>
        <v>7.2566605863913915E-4</v>
      </c>
      <c r="AH360" s="17">
        <v>21</v>
      </c>
      <c r="AI360" s="17">
        <v>1054491</v>
      </c>
      <c r="AJ360" s="18">
        <f t="shared" si="97"/>
        <v>2.1591391339541795E-4</v>
      </c>
      <c r="AK360" s="19">
        <f>IFERROR(VLOOKUP(A360,[1]CDC_Visits_Integrated!$A$2:$D$501,2,FALSE),"NULL")</f>
        <v>1512</v>
      </c>
      <c r="AL360" s="19">
        <f>IFERROR(VLOOKUP(A360,[1]CDC_Visits_Integrated!$A$2:$D$501,3,FALSE),"NULL")</f>
        <v>852</v>
      </c>
      <c r="AM360" s="19">
        <f>IFERROR(VLOOKUP(A360,[1]CDC_Visits_Integrated!$A$2:$D$501,4,FALSE),"NULL")</f>
        <v>235246</v>
      </c>
      <c r="AN360" s="15">
        <f t="shared" si="98"/>
        <v>276.11032863849766</v>
      </c>
      <c r="AO360" s="16">
        <f t="shared" si="99"/>
        <v>6.427314385791894E-3</v>
      </c>
      <c r="AP360" s="15">
        <f t="shared" si="100"/>
        <v>0</v>
      </c>
      <c r="AQ360" s="15">
        <f t="shared" si="101"/>
        <v>21</v>
      </c>
    </row>
    <row r="361" spans="1:43" x14ac:dyDescent="0.25">
      <c r="A361" t="s">
        <v>398</v>
      </c>
      <c r="B361" t="str">
        <f t="shared" si="85"/>
        <v>Rhode Island</v>
      </c>
      <c r="C361" t="str">
        <f t="shared" si="86"/>
        <v>2017</v>
      </c>
      <c r="D361" s="13">
        <v>54571</v>
      </c>
      <c r="E361" s="13">
        <v>0</v>
      </c>
      <c r="F361" s="14">
        <f t="shared" si="87"/>
        <v>0</v>
      </c>
      <c r="G361" s="15">
        <v>58897</v>
      </c>
      <c r="H361" s="15">
        <v>0</v>
      </c>
      <c r="I361" s="16">
        <f t="shared" si="88"/>
        <v>0</v>
      </c>
      <c r="J361" s="13">
        <v>77256</v>
      </c>
      <c r="K361" s="13">
        <v>0</v>
      </c>
      <c r="L361" s="14">
        <f t="shared" si="89"/>
        <v>0</v>
      </c>
      <c r="M361" s="15">
        <v>70273.5</v>
      </c>
      <c r="N361" s="15">
        <v>0</v>
      </c>
      <c r="O361" s="16">
        <f t="shared" si="90"/>
        <v>0</v>
      </c>
      <c r="P361" s="13">
        <v>62255.5</v>
      </c>
      <c r="Q361" s="13">
        <v>0</v>
      </c>
      <c r="R361" s="14">
        <f t="shared" si="91"/>
        <v>0</v>
      </c>
      <c r="S361" s="15">
        <v>74712</v>
      </c>
      <c r="T361" s="15">
        <v>0</v>
      </c>
      <c r="U361" s="16">
        <f t="shared" si="92"/>
        <v>0</v>
      </c>
      <c r="V361" s="13">
        <v>72317.5</v>
      </c>
      <c r="W361" s="13">
        <v>0</v>
      </c>
      <c r="X361" s="14">
        <f t="shared" si="93"/>
        <v>0</v>
      </c>
      <c r="Y361" s="15">
        <v>46669.5</v>
      </c>
      <c r="Z361" s="15">
        <v>0</v>
      </c>
      <c r="AA361" s="16">
        <f t="shared" si="94"/>
        <v>0</v>
      </c>
      <c r="AB361" s="13">
        <v>24576.5</v>
      </c>
      <c r="AC361" s="13">
        <v>0</v>
      </c>
      <c r="AD361" s="14">
        <f t="shared" si="95"/>
        <v>0</v>
      </c>
      <c r="AE361" s="15">
        <v>27652</v>
      </c>
      <c r="AF361">
        <v>79</v>
      </c>
      <c r="AG361" s="16">
        <f t="shared" si="96"/>
        <v>2.8569362071459571E-3</v>
      </c>
      <c r="AH361" s="17">
        <v>79</v>
      </c>
      <c r="AI361" s="17">
        <v>1056138</v>
      </c>
      <c r="AJ361" s="18">
        <f t="shared" si="97"/>
        <v>7.9880280693239497E-4</v>
      </c>
      <c r="AK361" s="19">
        <f>IFERROR(VLOOKUP(A361,[1]CDC_Visits_Integrated!$A$2:$D$501,2,FALSE),"NULL")</f>
        <v>2394</v>
      </c>
      <c r="AL361" s="19">
        <f>IFERROR(VLOOKUP(A361,[1]CDC_Visits_Integrated!$A$2:$D$501,3,FALSE),"NULL")</f>
        <v>915</v>
      </c>
      <c r="AM361" s="19">
        <f>IFERROR(VLOOKUP(A361,[1]CDC_Visits_Integrated!$A$2:$D$501,4,FALSE),"NULL")</f>
        <v>212749</v>
      </c>
      <c r="AN361" s="15">
        <f t="shared" si="98"/>
        <v>232.51256830601093</v>
      </c>
      <c r="AO361" s="16">
        <f t="shared" si="99"/>
        <v>1.1252696839938143E-2</v>
      </c>
      <c r="AP361" s="15">
        <f t="shared" si="100"/>
        <v>0</v>
      </c>
      <c r="AQ361" s="15">
        <f t="shared" si="101"/>
        <v>79</v>
      </c>
    </row>
    <row r="362" spans="1:43" x14ac:dyDescent="0.25">
      <c r="A362" t="s">
        <v>399</v>
      </c>
      <c r="B362" t="str">
        <f t="shared" si="85"/>
        <v>South Carolina</v>
      </c>
      <c r="C362" t="str">
        <f t="shared" si="86"/>
        <v>2009</v>
      </c>
      <c r="D362" s="13">
        <v>295751.25200000009</v>
      </c>
      <c r="E362" s="13">
        <v>0</v>
      </c>
      <c r="F362" s="14">
        <f t="shared" si="87"/>
        <v>0</v>
      </c>
      <c r="G362" s="15">
        <v>285885.6275</v>
      </c>
      <c r="H362" s="15">
        <v>0</v>
      </c>
      <c r="I362" s="16">
        <f t="shared" si="88"/>
        <v>0</v>
      </c>
      <c r="J362" s="13">
        <v>311159.38300000003</v>
      </c>
      <c r="K362" s="13">
        <v>0</v>
      </c>
      <c r="L362" s="14">
        <f t="shared" si="89"/>
        <v>0</v>
      </c>
      <c r="M362" s="15">
        <v>288354.81299999997</v>
      </c>
      <c r="N362" s="15">
        <v>0</v>
      </c>
      <c r="O362" s="16">
        <f t="shared" si="90"/>
        <v>0</v>
      </c>
      <c r="P362" s="13">
        <v>303403.76199999999</v>
      </c>
      <c r="Q362" s="13">
        <v>0</v>
      </c>
      <c r="R362" s="14">
        <f t="shared" si="91"/>
        <v>0</v>
      </c>
      <c r="S362" s="15">
        <v>311021.04249999998</v>
      </c>
      <c r="T362" s="15">
        <v>10</v>
      </c>
      <c r="U362" s="16">
        <f t="shared" si="92"/>
        <v>3.2152165395690233E-5</v>
      </c>
      <c r="V362" s="13">
        <v>257316.66699999999</v>
      </c>
      <c r="W362" s="13">
        <v>12</v>
      </c>
      <c r="X362" s="14">
        <f t="shared" si="93"/>
        <v>4.6635144702849742E-5</v>
      </c>
      <c r="Y362" s="15">
        <v>157190.96450000006</v>
      </c>
      <c r="Z362" s="15">
        <v>47</v>
      </c>
      <c r="AA362" s="16">
        <f t="shared" si="94"/>
        <v>2.9899937410206539E-4</v>
      </c>
      <c r="AB362" s="13">
        <v>97703.491500000033</v>
      </c>
      <c r="AC362" s="13">
        <v>197</v>
      </c>
      <c r="AD362" s="14">
        <f t="shared" si="95"/>
        <v>2.0163046066782571E-3</v>
      </c>
      <c r="AE362" s="15">
        <v>66003.995999999999</v>
      </c>
      <c r="AF362">
        <v>296</v>
      </c>
      <c r="AG362" s="16">
        <f t="shared" si="96"/>
        <v>4.4845769640977492E-3</v>
      </c>
      <c r="AH362" s="17">
        <v>540</v>
      </c>
      <c r="AI362" s="17">
        <v>4386090</v>
      </c>
      <c r="AJ362" s="18">
        <f t="shared" si="97"/>
        <v>1.6827753347965662E-3</v>
      </c>
      <c r="AK362" s="19" t="str">
        <f>IFERROR(VLOOKUP(A362,[1]CDC_Visits_Integrated!$A$2:$D$501,2,FALSE),"NULL")</f>
        <v>NULL</v>
      </c>
      <c r="AL362" s="19" t="str">
        <f>IFERROR(VLOOKUP(A362,[1]CDC_Visits_Integrated!$A$2:$D$501,3,FALSE),"NULL")</f>
        <v>NULL</v>
      </c>
      <c r="AM362" s="19" t="str">
        <f>IFERROR(VLOOKUP(A362,[1]CDC_Visits_Integrated!$A$2:$D$501,4,FALSE),"NULL")</f>
        <v>NULL</v>
      </c>
      <c r="AN362" s="15" t="str">
        <f t="shared" si="98"/>
        <v>NULL</v>
      </c>
      <c r="AO362" s="16" t="str">
        <f t="shared" si="99"/>
        <v>NULL</v>
      </c>
      <c r="AP362" s="15">
        <f t="shared" si="100"/>
        <v>22</v>
      </c>
      <c r="AQ362" s="15">
        <f t="shared" si="101"/>
        <v>562</v>
      </c>
    </row>
    <row r="363" spans="1:43" x14ac:dyDescent="0.25">
      <c r="A363" t="s">
        <v>400</v>
      </c>
      <c r="B363" t="str">
        <f t="shared" si="85"/>
        <v>South Carolina</v>
      </c>
      <c r="C363" t="str">
        <f t="shared" si="86"/>
        <v>2010</v>
      </c>
      <c r="D363" s="13">
        <v>292395.26299999998</v>
      </c>
      <c r="E363" s="13">
        <v>0</v>
      </c>
      <c r="F363" s="14">
        <f t="shared" si="87"/>
        <v>0</v>
      </c>
      <c r="G363" s="15">
        <v>288831.07150000008</v>
      </c>
      <c r="H363" s="15">
        <v>0</v>
      </c>
      <c r="I363" s="16">
        <f t="shared" si="88"/>
        <v>0</v>
      </c>
      <c r="J363" s="13">
        <v>320726.53999999992</v>
      </c>
      <c r="K363" s="13">
        <v>0</v>
      </c>
      <c r="L363" s="14">
        <f t="shared" si="89"/>
        <v>0</v>
      </c>
      <c r="M363" s="15">
        <v>284427.83799999999</v>
      </c>
      <c r="N363" s="15">
        <v>0</v>
      </c>
      <c r="O363" s="16">
        <f t="shared" si="90"/>
        <v>0</v>
      </c>
      <c r="P363" s="13">
        <v>305193.37249999994</v>
      </c>
      <c r="Q363" s="13">
        <v>0</v>
      </c>
      <c r="R363" s="14">
        <f t="shared" si="91"/>
        <v>0</v>
      </c>
      <c r="S363" s="15">
        <v>322680.48249999993</v>
      </c>
      <c r="T363" s="15">
        <v>0</v>
      </c>
      <c r="U363" s="16">
        <f t="shared" si="92"/>
        <v>0</v>
      </c>
      <c r="V363" s="13">
        <v>271887.19099999999</v>
      </c>
      <c r="W363" s="13">
        <v>0</v>
      </c>
      <c r="X363" s="14">
        <f t="shared" si="93"/>
        <v>0</v>
      </c>
      <c r="Y363" s="15">
        <v>166278.62549999999</v>
      </c>
      <c r="Z363" s="15">
        <v>32</v>
      </c>
      <c r="AA363" s="16">
        <f t="shared" si="94"/>
        <v>1.9244806663379593E-4</v>
      </c>
      <c r="AB363" s="13">
        <v>93115.970499999996</v>
      </c>
      <c r="AC363" s="13">
        <v>208</v>
      </c>
      <c r="AD363" s="14">
        <f t="shared" si="95"/>
        <v>2.2337736360703024E-3</v>
      </c>
      <c r="AE363" s="15">
        <v>66375.846000000005</v>
      </c>
      <c r="AF363">
        <v>327</v>
      </c>
      <c r="AG363" s="16">
        <f t="shared" si="96"/>
        <v>4.9264908804326196E-3</v>
      </c>
      <c r="AH363" s="17">
        <v>567</v>
      </c>
      <c r="AI363" s="17">
        <v>4464937</v>
      </c>
      <c r="AJ363" s="18">
        <f t="shared" si="97"/>
        <v>1.7404893965180549E-3</v>
      </c>
      <c r="AK363" s="19">
        <f>IFERROR(VLOOKUP(A363,[1]CDC_Visits_Integrated!$A$2:$D$501,2,FALSE),"NULL")</f>
        <v>461</v>
      </c>
      <c r="AL363" s="19">
        <f>IFERROR(VLOOKUP(A363,[1]CDC_Visits_Integrated!$A$2:$D$501,3,FALSE),"NULL")</f>
        <v>276</v>
      </c>
      <c r="AM363" s="19">
        <f>IFERROR(VLOOKUP(A363,[1]CDC_Visits_Integrated!$A$2:$D$501,4,FALSE),"NULL")</f>
        <v>81290</v>
      </c>
      <c r="AN363" s="15">
        <f t="shared" si="98"/>
        <v>294.52898550724638</v>
      </c>
      <c r="AO363" s="16">
        <f t="shared" si="99"/>
        <v>5.6710542502152782E-3</v>
      </c>
      <c r="AP363" s="15">
        <f t="shared" si="100"/>
        <v>0</v>
      </c>
      <c r="AQ363" s="15">
        <f t="shared" si="101"/>
        <v>567</v>
      </c>
    </row>
    <row r="364" spans="1:43" x14ac:dyDescent="0.25">
      <c r="A364" t="s">
        <v>401</v>
      </c>
      <c r="B364" t="str">
        <f t="shared" si="85"/>
        <v>South Carolina</v>
      </c>
      <c r="C364" t="str">
        <f t="shared" si="86"/>
        <v>2011</v>
      </c>
      <c r="D364" s="13">
        <v>285160.06400000001</v>
      </c>
      <c r="E364" s="13">
        <v>0</v>
      </c>
      <c r="F364" s="14">
        <f t="shared" si="87"/>
        <v>0</v>
      </c>
      <c r="G364" s="15">
        <v>281523.55850000004</v>
      </c>
      <c r="H364" s="15">
        <v>0</v>
      </c>
      <c r="I364" s="16">
        <f t="shared" si="88"/>
        <v>0</v>
      </c>
      <c r="J364" s="13">
        <v>313462.69299999997</v>
      </c>
      <c r="K364" s="13">
        <v>0</v>
      </c>
      <c r="L364" s="14">
        <f t="shared" si="89"/>
        <v>0</v>
      </c>
      <c r="M364" s="15">
        <v>279713.58499999996</v>
      </c>
      <c r="N364" s="15">
        <v>0</v>
      </c>
      <c r="O364" s="16">
        <f t="shared" si="90"/>
        <v>0</v>
      </c>
      <c r="P364" s="13">
        <v>290543.84800000011</v>
      </c>
      <c r="Q364" s="13">
        <v>0</v>
      </c>
      <c r="R364" s="14">
        <f t="shared" si="91"/>
        <v>0</v>
      </c>
      <c r="S364" s="15">
        <v>310185.56700000004</v>
      </c>
      <c r="T364" s="15">
        <v>0</v>
      </c>
      <c r="U364" s="16">
        <f t="shared" si="92"/>
        <v>0</v>
      </c>
      <c r="V364" s="13">
        <v>270287.87799999997</v>
      </c>
      <c r="W364" s="13">
        <v>10</v>
      </c>
      <c r="X364" s="14">
        <f t="shared" si="93"/>
        <v>3.6997589658830354E-5</v>
      </c>
      <c r="Y364" s="15">
        <v>170377.24399999998</v>
      </c>
      <c r="Z364" s="15">
        <v>66</v>
      </c>
      <c r="AA364" s="16">
        <f t="shared" si="94"/>
        <v>3.8737567559198228E-4</v>
      </c>
      <c r="AB364" s="13">
        <v>91435.597000000009</v>
      </c>
      <c r="AC364" s="13">
        <v>212</v>
      </c>
      <c r="AD364" s="14">
        <f t="shared" si="95"/>
        <v>2.3185718358682559E-3</v>
      </c>
      <c r="AE364" s="15">
        <v>64149.275000000009</v>
      </c>
      <c r="AF364">
        <v>313</v>
      </c>
      <c r="AG364" s="16">
        <f t="shared" si="96"/>
        <v>4.8792445432937464E-3</v>
      </c>
      <c r="AH364" s="17">
        <v>591</v>
      </c>
      <c r="AI364" s="17">
        <v>4364414</v>
      </c>
      <c r="AJ364" s="18">
        <f t="shared" si="97"/>
        <v>1.8130941326936288E-3</v>
      </c>
      <c r="AK364" s="19">
        <f>IFERROR(VLOOKUP(A364,[1]CDC_Visits_Integrated!$A$2:$D$501,2,FALSE),"NULL")</f>
        <v>4194</v>
      </c>
      <c r="AL364" s="19">
        <f>IFERROR(VLOOKUP(A364,[1]CDC_Visits_Integrated!$A$2:$D$501,3,FALSE),"NULL")</f>
        <v>887</v>
      </c>
      <c r="AM364" s="19">
        <f>IFERROR(VLOOKUP(A364,[1]CDC_Visits_Integrated!$A$2:$D$501,4,FALSE),"NULL")</f>
        <v>321694</v>
      </c>
      <c r="AN364" s="15">
        <f t="shared" si="98"/>
        <v>362.67643742953777</v>
      </c>
      <c r="AO364" s="16">
        <f t="shared" si="99"/>
        <v>1.3037234141762047E-2</v>
      </c>
      <c r="AP364" s="15">
        <f t="shared" si="100"/>
        <v>10</v>
      </c>
      <c r="AQ364" s="15">
        <f t="shared" si="101"/>
        <v>601</v>
      </c>
    </row>
    <row r="365" spans="1:43" x14ac:dyDescent="0.25">
      <c r="A365" t="s">
        <v>402</v>
      </c>
      <c r="B365" t="str">
        <f t="shared" si="85"/>
        <v>South Carolina</v>
      </c>
      <c r="C365" t="str">
        <f t="shared" si="86"/>
        <v>2012</v>
      </c>
      <c r="D365" s="13">
        <v>293177.50400000002</v>
      </c>
      <c r="E365" s="13">
        <v>0</v>
      </c>
      <c r="F365" s="14">
        <f t="shared" si="87"/>
        <v>0</v>
      </c>
      <c r="G365" s="15">
        <v>290319.99899999995</v>
      </c>
      <c r="H365" s="15">
        <v>0</v>
      </c>
      <c r="I365" s="16">
        <f t="shared" si="88"/>
        <v>0</v>
      </c>
      <c r="J365" s="13">
        <v>325473.98850000004</v>
      </c>
      <c r="K365" s="13">
        <v>0</v>
      </c>
      <c r="L365" s="14">
        <f t="shared" si="89"/>
        <v>0</v>
      </c>
      <c r="M365" s="15">
        <v>290070.87349999993</v>
      </c>
      <c r="N365" s="15">
        <v>0</v>
      </c>
      <c r="O365" s="16">
        <f t="shared" si="90"/>
        <v>0</v>
      </c>
      <c r="P365" s="13">
        <v>294036.80500000005</v>
      </c>
      <c r="Q365" s="13">
        <v>0</v>
      </c>
      <c r="R365" s="14">
        <f t="shared" si="91"/>
        <v>0</v>
      </c>
      <c r="S365" s="15">
        <v>319391.42849999998</v>
      </c>
      <c r="T365" s="15">
        <v>11</v>
      </c>
      <c r="U365" s="16">
        <f t="shared" si="92"/>
        <v>3.4440498455643435E-5</v>
      </c>
      <c r="V365" s="13">
        <v>285559.88350000005</v>
      </c>
      <c r="W365" s="13">
        <v>14</v>
      </c>
      <c r="X365" s="14">
        <f t="shared" si="93"/>
        <v>4.9026494297473674E-5</v>
      </c>
      <c r="Y365" s="15">
        <v>183335.12349999999</v>
      </c>
      <c r="Z365" s="15">
        <v>44</v>
      </c>
      <c r="AA365" s="16">
        <f t="shared" si="94"/>
        <v>2.3999765653197382E-4</v>
      </c>
      <c r="AB365" s="13">
        <v>95277.525999999998</v>
      </c>
      <c r="AC365" s="13">
        <v>202</v>
      </c>
      <c r="AD365" s="14">
        <f t="shared" si="95"/>
        <v>2.1201222206378447E-3</v>
      </c>
      <c r="AE365" s="15">
        <v>68607.135999999984</v>
      </c>
      <c r="AF365">
        <v>287</v>
      </c>
      <c r="AG365" s="16">
        <f t="shared" si="96"/>
        <v>4.1832383150347515E-3</v>
      </c>
      <c r="AH365" s="17">
        <v>533</v>
      </c>
      <c r="AI365" s="17">
        <v>4528696</v>
      </c>
      <c r="AJ365" s="18">
        <f t="shared" si="97"/>
        <v>1.53505077261791E-3</v>
      </c>
      <c r="AK365" s="19">
        <f>IFERROR(VLOOKUP(A365,[1]CDC_Visits_Integrated!$A$2:$D$501,2,FALSE),"NULL")</f>
        <v>2184</v>
      </c>
      <c r="AL365" s="19">
        <f>IFERROR(VLOOKUP(A365,[1]CDC_Visits_Integrated!$A$2:$D$501,3,FALSE),"NULL")</f>
        <v>823</v>
      </c>
      <c r="AM365" s="19">
        <f>IFERROR(VLOOKUP(A365,[1]CDC_Visits_Integrated!$A$2:$D$501,4,FALSE),"NULL")</f>
        <v>300266</v>
      </c>
      <c r="AN365" s="15">
        <f t="shared" si="98"/>
        <v>364.84325637910086</v>
      </c>
      <c r="AO365" s="16">
        <f t="shared" si="99"/>
        <v>7.2735507849706589E-3</v>
      </c>
      <c r="AP365" s="15">
        <f t="shared" si="100"/>
        <v>25</v>
      </c>
      <c r="AQ365" s="15">
        <f t="shared" si="101"/>
        <v>558</v>
      </c>
    </row>
    <row r="366" spans="1:43" x14ac:dyDescent="0.25">
      <c r="A366" t="s">
        <v>403</v>
      </c>
      <c r="B366" t="str">
        <f t="shared" si="85"/>
        <v>South Carolina</v>
      </c>
      <c r="C366" t="str">
        <f t="shared" si="86"/>
        <v>2013</v>
      </c>
      <c r="D366" s="13">
        <v>290292.89599999995</v>
      </c>
      <c r="E366" s="13">
        <v>0</v>
      </c>
      <c r="F366" s="14">
        <f t="shared" si="87"/>
        <v>0</v>
      </c>
      <c r="G366" s="15">
        <v>291711.7905</v>
      </c>
      <c r="H366" s="15">
        <v>0</v>
      </c>
      <c r="I366" s="16">
        <f t="shared" si="88"/>
        <v>0</v>
      </c>
      <c r="J366" s="13">
        <v>323312.23599999998</v>
      </c>
      <c r="K366" s="13">
        <v>0</v>
      </c>
      <c r="L366" s="14">
        <f t="shared" si="89"/>
        <v>0</v>
      </c>
      <c r="M366" s="15">
        <v>292231.83850000007</v>
      </c>
      <c r="N366" s="15">
        <v>0</v>
      </c>
      <c r="O366" s="16">
        <f t="shared" si="90"/>
        <v>0</v>
      </c>
      <c r="P366" s="13">
        <v>290766.59100000001</v>
      </c>
      <c r="Q366" s="13">
        <v>0</v>
      </c>
      <c r="R366" s="14">
        <f t="shared" si="91"/>
        <v>0</v>
      </c>
      <c r="S366" s="15">
        <v>318635.63299999991</v>
      </c>
      <c r="T366" s="15">
        <v>0</v>
      </c>
      <c r="U366" s="16">
        <f t="shared" si="92"/>
        <v>0</v>
      </c>
      <c r="V366" s="13">
        <v>290556.16700000002</v>
      </c>
      <c r="W366" s="13">
        <v>17</v>
      </c>
      <c r="X366" s="14">
        <f t="shared" si="93"/>
        <v>5.8508481081387613E-5</v>
      </c>
      <c r="Y366" s="15">
        <v>191112.99100000004</v>
      </c>
      <c r="Z366" s="15">
        <v>89</v>
      </c>
      <c r="AA366" s="16">
        <f t="shared" si="94"/>
        <v>4.656930935689243E-4</v>
      </c>
      <c r="AB366" s="13">
        <v>96796.508500000011</v>
      </c>
      <c r="AC366" s="13">
        <v>171</v>
      </c>
      <c r="AD366" s="14">
        <f t="shared" si="95"/>
        <v>1.7665926452295538E-3</v>
      </c>
      <c r="AE366" s="15">
        <v>71506.087999999989</v>
      </c>
      <c r="AF366">
        <v>282</v>
      </c>
      <c r="AG366" s="16">
        <f t="shared" si="96"/>
        <v>3.9437201486955918E-3</v>
      </c>
      <c r="AH366" s="17">
        <v>542</v>
      </c>
      <c r="AI366" s="17">
        <v>4550845</v>
      </c>
      <c r="AJ366" s="18">
        <f t="shared" si="97"/>
        <v>1.5080036004281533E-3</v>
      </c>
      <c r="AK366" s="19">
        <f>IFERROR(VLOOKUP(A366,[1]CDC_Visits_Integrated!$A$2:$D$501,2,FALSE),"NULL")</f>
        <v>2199</v>
      </c>
      <c r="AL366" s="19">
        <f>IFERROR(VLOOKUP(A366,[1]CDC_Visits_Integrated!$A$2:$D$501,3,FALSE),"NULL")</f>
        <v>739</v>
      </c>
      <c r="AM366" s="19">
        <f>IFERROR(VLOOKUP(A366,[1]CDC_Visits_Integrated!$A$2:$D$501,4,FALSE),"NULL")</f>
        <v>303813</v>
      </c>
      <c r="AN366" s="15">
        <f t="shared" si="98"/>
        <v>411.11366711772666</v>
      </c>
      <c r="AO366" s="16">
        <f t="shared" si="99"/>
        <v>7.2380049569965733E-3</v>
      </c>
      <c r="AP366" s="15">
        <f t="shared" si="100"/>
        <v>17</v>
      </c>
      <c r="AQ366" s="15">
        <f t="shared" si="101"/>
        <v>559</v>
      </c>
    </row>
    <row r="367" spans="1:43" x14ac:dyDescent="0.25">
      <c r="A367" t="s">
        <v>404</v>
      </c>
      <c r="B367" t="str">
        <f t="shared" si="85"/>
        <v>South Carolina</v>
      </c>
      <c r="C367" t="str">
        <f t="shared" si="86"/>
        <v>2014</v>
      </c>
      <c r="D367" s="13">
        <v>289257.61399999994</v>
      </c>
      <c r="E367" s="13">
        <v>0</v>
      </c>
      <c r="F367" s="14">
        <f t="shared" si="87"/>
        <v>0</v>
      </c>
      <c r="G367" s="15">
        <v>295680.10549999995</v>
      </c>
      <c r="H367" s="15">
        <v>0</v>
      </c>
      <c r="I367" s="16">
        <f t="shared" si="88"/>
        <v>0</v>
      </c>
      <c r="J367" s="13">
        <v>325215.3615</v>
      </c>
      <c r="K367" s="13">
        <v>0</v>
      </c>
      <c r="L367" s="14">
        <f t="shared" si="89"/>
        <v>0</v>
      </c>
      <c r="M367" s="15">
        <v>297682.20650000003</v>
      </c>
      <c r="N367" s="15">
        <v>0</v>
      </c>
      <c r="O367" s="16">
        <f t="shared" si="90"/>
        <v>0</v>
      </c>
      <c r="P367" s="13">
        <v>291809.93099999998</v>
      </c>
      <c r="Q367" s="13">
        <v>0</v>
      </c>
      <c r="R367" s="14">
        <f t="shared" si="91"/>
        <v>0</v>
      </c>
      <c r="S367" s="15">
        <v>320518.91800000001</v>
      </c>
      <c r="T367" s="15">
        <v>11</v>
      </c>
      <c r="U367" s="16">
        <f t="shared" si="92"/>
        <v>3.4319347103249613E-5</v>
      </c>
      <c r="V367" s="13">
        <v>299212.5625</v>
      </c>
      <c r="W367" s="13">
        <v>47</v>
      </c>
      <c r="X367" s="14">
        <f t="shared" si="93"/>
        <v>1.5707896622823114E-4</v>
      </c>
      <c r="Y367" s="15">
        <v>203724.98549999998</v>
      </c>
      <c r="Z367" s="15">
        <v>93</v>
      </c>
      <c r="AA367" s="16">
        <f t="shared" si="94"/>
        <v>4.564977622737394E-4</v>
      </c>
      <c r="AB367" s="13">
        <v>100084.136</v>
      </c>
      <c r="AC367" s="13">
        <v>160</v>
      </c>
      <c r="AD367" s="14">
        <f t="shared" si="95"/>
        <v>1.5986549556665005E-3</v>
      </c>
      <c r="AE367" s="15">
        <v>73975.439000000013</v>
      </c>
      <c r="AF367">
        <v>251</v>
      </c>
      <c r="AG367" s="16">
        <f t="shared" si="96"/>
        <v>3.393018052924295E-3</v>
      </c>
      <c r="AH367" s="17">
        <v>504</v>
      </c>
      <c r="AI367" s="17">
        <v>4630485</v>
      </c>
      <c r="AJ367" s="18">
        <f t="shared" si="97"/>
        <v>1.3340936943874919E-3</v>
      </c>
      <c r="AK367" s="19">
        <f>IFERROR(VLOOKUP(A367,[1]CDC_Visits_Integrated!$A$2:$D$501,2,FALSE),"NULL")</f>
        <v>2099</v>
      </c>
      <c r="AL367" s="19">
        <f>IFERROR(VLOOKUP(A367,[1]CDC_Visits_Integrated!$A$2:$D$501,3,FALSE),"NULL")</f>
        <v>675</v>
      </c>
      <c r="AM367" s="19">
        <f>IFERROR(VLOOKUP(A367,[1]CDC_Visits_Integrated!$A$2:$D$501,4,FALSE),"NULL")</f>
        <v>270600</v>
      </c>
      <c r="AN367" s="15">
        <f t="shared" si="98"/>
        <v>400.88888888888891</v>
      </c>
      <c r="AO367" s="16">
        <f t="shared" si="99"/>
        <v>7.756836659275684E-3</v>
      </c>
      <c r="AP367" s="15">
        <f t="shared" si="100"/>
        <v>58</v>
      </c>
      <c r="AQ367" s="15">
        <f t="shared" si="101"/>
        <v>562</v>
      </c>
    </row>
    <row r="368" spans="1:43" x14ac:dyDescent="0.25">
      <c r="A368" t="s">
        <v>405</v>
      </c>
      <c r="B368" t="str">
        <f t="shared" si="85"/>
        <v>South Carolina</v>
      </c>
      <c r="C368" t="str">
        <f t="shared" si="86"/>
        <v>2015</v>
      </c>
      <c r="D368" s="13">
        <v>282159.53300000005</v>
      </c>
      <c r="E368" s="13">
        <v>0</v>
      </c>
      <c r="F368" s="14">
        <f t="shared" si="87"/>
        <v>0</v>
      </c>
      <c r="G368" s="15">
        <v>292192.56250000006</v>
      </c>
      <c r="H368" s="15">
        <v>0</v>
      </c>
      <c r="I368" s="16">
        <f t="shared" si="88"/>
        <v>0</v>
      </c>
      <c r="J368" s="13">
        <v>313941.7145</v>
      </c>
      <c r="K368" s="13">
        <v>0</v>
      </c>
      <c r="L368" s="14">
        <f t="shared" si="89"/>
        <v>0</v>
      </c>
      <c r="M368" s="15">
        <v>294952.59850000008</v>
      </c>
      <c r="N368" s="15">
        <v>0</v>
      </c>
      <c r="O368" s="16">
        <f t="shared" si="90"/>
        <v>0</v>
      </c>
      <c r="P368" s="13">
        <v>284913.77249999996</v>
      </c>
      <c r="Q368" s="13">
        <v>0</v>
      </c>
      <c r="R368" s="14">
        <f t="shared" si="91"/>
        <v>0</v>
      </c>
      <c r="S368" s="15">
        <v>310802.07550000004</v>
      </c>
      <c r="T368" s="15">
        <v>0</v>
      </c>
      <c r="U368" s="16">
        <f t="shared" si="92"/>
        <v>0</v>
      </c>
      <c r="V368" s="13">
        <v>296491.658</v>
      </c>
      <c r="W368" s="13">
        <v>34</v>
      </c>
      <c r="X368" s="14">
        <f t="shared" si="93"/>
        <v>1.1467438992836689E-4</v>
      </c>
      <c r="Y368" s="15">
        <v>209730.90250000003</v>
      </c>
      <c r="Z368" s="15">
        <v>125</v>
      </c>
      <c r="AA368" s="16">
        <f t="shared" si="94"/>
        <v>5.9600182190604927E-4</v>
      </c>
      <c r="AB368" s="13">
        <v>99825.075500000006</v>
      </c>
      <c r="AC368" s="13">
        <v>221</v>
      </c>
      <c r="AD368" s="14">
        <f t="shared" si="95"/>
        <v>2.2138726055859581E-3</v>
      </c>
      <c r="AE368" s="15">
        <v>74919.367999999988</v>
      </c>
      <c r="AF368">
        <v>328</v>
      </c>
      <c r="AG368" s="16">
        <f t="shared" si="96"/>
        <v>4.378040135095641E-3</v>
      </c>
      <c r="AH368" s="17">
        <v>674</v>
      </c>
      <c r="AI368" s="17">
        <v>4561064</v>
      </c>
      <c r="AJ368" s="18">
        <f t="shared" si="97"/>
        <v>1.7530382819396695E-3</v>
      </c>
      <c r="AK368" s="19">
        <f>IFERROR(VLOOKUP(A368,[1]CDC_Visits_Integrated!$A$2:$D$501,2,FALSE),"NULL")</f>
        <v>1865</v>
      </c>
      <c r="AL368" s="19">
        <f>IFERROR(VLOOKUP(A368,[1]CDC_Visits_Integrated!$A$2:$D$501,3,FALSE),"NULL")</f>
        <v>540</v>
      </c>
      <c r="AM368" s="19">
        <f>IFERROR(VLOOKUP(A368,[1]CDC_Visits_Integrated!$A$2:$D$501,4,FALSE),"NULL")</f>
        <v>192113</v>
      </c>
      <c r="AN368" s="15">
        <f t="shared" si="98"/>
        <v>355.76481481481483</v>
      </c>
      <c r="AO368" s="16">
        <f t="shared" si="99"/>
        <v>9.7078282052750209E-3</v>
      </c>
      <c r="AP368" s="15">
        <f t="shared" si="100"/>
        <v>34</v>
      </c>
      <c r="AQ368" s="15">
        <f t="shared" si="101"/>
        <v>708</v>
      </c>
    </row>
    <row r="369" spans="1:43" x14ac:dyDescent="0.25">
      <c r="A369" t="s">
        <v>406</v>
      </c>
      <c r="B369" t="str">
        <f t="shared" si="85"/>
        <v>South Carolina</v>
      </c>
      <c r="C369" t="str">
        <f t="shared" si="86"/>
        <v>2016</v>
      </c>
      <c r="D369" s="13">
        <v>285449.94899999991</v>
      </c>
      <c r="E369" s="13">
        <v>0</v>
      </c>
      <c r="F369" s="14">
        <f t="shared" si="87"/>
        <v>0</v>
      </c>
      <c r="G369" s="15">
        <v>298578.962</v>
      </c>
      <c r="H369" s="15">
        <v>0</v>
      </c>
      <c r="I369" s="16">
        <f t="shared" si="88"/>
        <v>0</v>
      </c>
      <c r="J369" s="13">
        <v>316673.91549999994</v>
      </c>
      <c r="K369" s="13">
        <v>0</v>
      </c>
      <c r="L369" s="14">
        <f t="shared" si="89"/>
        <v>0</v>
      </c>
      <c r="M369" s="15">
        <v>306575.48400000005</v>
      </c>
      <c r="N369" s="15">
        <v>0</v>
      </c>
      <c r="O369" s="16">
        <f t="shared" si="90"/>
        <v>0</v>
      </c>
      <c r="P369" s="13">
        <v>292541.10699999996</v>
      </c>
      <c r="Q369" s="13">
        <v>0</v>
      </c>
      <c r="R369" s="14">
        <f t="shared" si="91"/>
        <v>0</v>
      </c>
      <c r="S369" s="15">
        <v>317880.72850000003</v>
      </c>
      <c r="T369" s="15">
        <v>12</v>
      </c>
      <c r="U369" s="16">
        <f t="shared" si="92"/>
        <v>3.7750007861832363E-5</v>
      </c>
      <c r="V369" s="13">
        <v>311754.42650000006</v>
      </c>
      <c r="W369" s="13">
        <v>42</v>
      </c>
      <c r="X369" s="14">
        <f t="shared" si="93"/>
        <v>1.3472142311345817E-4</v>
      </c>
      <c r="Y369" s="15">
        <v>232128.58999999997</v>
      </c>
      <c r="Z369" s="15">
        <v>79</v>
      </c>
      <c r="AA369" s="16">
        <f t="shared" si="94"/>
        <v>3.4032860838038094E-4</v>
      </c>
      <c r="AB369" s="13">
        <v>105298.37049999999</v>
      </c>
      <c r="AC369" s="13">
        <v>156</v>
      </c>
      <c r="AD369" s="14">
        <f t="shared" si="95"/>
        <v>1.4815044075159739E-3</v>
      </c>
      <c r="AE369" s="15">
        <v>79231.443999999974</v>
      </c>
      <c r="AF369">
        <v>244</v>
      </c>
      <c r="AG369" s="16">
        <f t="shared" si="96"/>
        <v>3.0795854231812319E-3</v>
      </c>
      <c r="AH369" s="17">
        <v>479</v>
      </c>
      <c r="AI369" s="17">
        <v>4731177</v>
      </c>
      <c r="AJ369" s="18">
        <f t="shared" si="97"/>
        <v>1.1496227961003487E-3</v>
      </c>
      <c r="AK369" s="19">
        <f>IFERROR(VLOOKUP(A369,[1]CDC_Visits_Integrated!$A$2:$D$501,2,FALSE),"NULL")</f>
        <v>2613</v>
      </c>
      <c r="AL369" s="19">
        <f>IFERROR(VLOOKUP(A369,[1]CDC_Visits_Integrated!$A$2:$D$501,3,FALSE),"NULL")</f>
        <v>549</v>
      </c>
      <c r="AM369" s="19">
        <f>IFERROR(VLOOKUP(A369,[1]CDC_Visits_Integrated!$A$2:$D$501,4,FALSE),"NULL")</f>
        <v>200296</v>
      </c>
      <c r="AN369" s="15">
        <f t="shared" si="98"/>
        <v>364.83788706739529</v>
      </c>
      <c r="AO369" s="16">
        <f t="shared" si="99"/>
        <v>1.3045692375284579E-2</v>
      </c>
      <c r="AP369" s="15">
        <f t="shared" si="100"/>
        <v>54</v>
      </c>
      <c r="AQ369" s="15">
        <f t="shared" si="101"/>
        <v>533</v>
      </c>
    </row>
    <row r="370" spans="1:43" x14ac:dyDescent="0.25">
      <c r="A370" t="s">
        <v>407</v>
      </c>
      <c r="B370" t="str">
        <f t="shared" si="85"/>
        <v>South Carolina</v>
      </c>
      <c r="C370" t="str">
        <f t="shared" si="86"/>
        <v>2017</v>
      </c>
      <c r="D370" s="13">
        <v>282472</v>
      </c>
      <c r="E370" s="13">
        <v>0</v>
      </c>
      <c r="F370" s="14">
        <f t="shared" si="87"/>
        <v>0</v>
      </c>
      <c r="G370" s="15">
        <v>298887.5</v>
      </c>
      <c r="H370" s="15">
        <v>0</v>
      </c>
      <c r="I370" s="16">
        <f t="shared" si="88"/>
        <v>0</v>
      </c>
      <c r="J370" s="13">
        <v>321009.5</v>
      </c>
      <c r="K370" s="13">
        <v>0</v>
      </c>
      <c r="L370" s="14">
        <f t="shared" si="89"/>
        <v>0</v>
      </c>
      <c r="M370" s="15">
        <v>310109.5</v>
      </c>
      <c r="N370" s="15">
        <v>0</v>
      </c>
      <c r="O370" s="16">
        <f t="shared" si="90"/>
        <v>0</v>
      </c>
      <c r="P370" s="13">
        <v>289509.5</v>
      </c>
      <c r="Q370" s="13">
        <v>0</v>
      </c>
      <c r="R370" s="14">
        <f t="shared" si="91"/>
        <v>0</v>
      </c>
      <c r="S370" s="15">
        <v>314112</v>
      </c>
      <c r="T370" s="15">
        <v>0</v>
      </c>
      <c r="U370" s="16">
        <f t="shared" si="92"/>
        <v>0</v>
      </c>
      <c r="V370" s="13">
        <v>310077</v>
      </c>
      <c r="W370" s="13">
        <v>31</v>
      </c>
      <c r="X370" s="14">
        <f t="shared" si="93"/>
        <v>9.9975167458405491E-5</v>
      </c>
      <c r="Y370" s="15">
        <v>235072.5</v>
      </c>
      <c r="Z370" s="15">
        <v>86</v>
      </c>
      <c r="AA370" s="16">
        <f t="shared" si="94"/>
        <v>3.6584457986365909E-4</v>
      </c>
      <c r="AB370" s="13">
        <v>107617.5</v>
      </c>
      <c r="AC370" s="13">
        <v>207</v>
      </c>
      <c r="AD370" s="14">
        <f t="shared" si="95"/>
        <v>1.9234789880827933E-3</v>
      </c>
      <c r="AE370" s="15">
        <v>81425</v>
      </c>
      <c r="AF370">
        <v>246</v>
      </c>
      <c r="AG370" s="16">
        <f t="shared" si="96"/>
        <v>3.0211851396991095E-3</v>
      </c>
      <c r="AH370" s="17">
        <v>539</v>
      </c>
      <c r="AI370" s="17">
        <v>4736687</v>
      </c>
      <c r="AJ370" s="18">
        <f t="shared" si="97"/>
        <v>1.2708817184018486E-3</v>
      </c>
      <c r="AK370" s="19">
        <f>IFERROR(VLOOKUP(A370,[1]CDC_Visits_Integrated!$A$2:$D$501,2,FALSE),"NULL")</f>
        <v>9391</v>
      </c>
      <c r="AL370" s="19">
        <f>IFERROR(VLOOKUP(A370,[1]CDC_Visits_Integrated!$A$2:$D$501,3,FALSE),"NULL")</f>
        <v>642</v>
      </c>
      <c r="AM370" s="19">
        <f>IFERROR(VLOOKUP(A370,[1]CDC_Visits_Integrated!$A$2:$D$501,4,FALSE),"NULL")</f>
        <v>275822</v>
      </c>
      <c r="AN370" s="15">
        <f t="shared" si="98"/>
        <v>429.62928348909657</v>
      </c>
      <c r="AO370" s="16">
        <f t="shared" si="99"/>
        <v>3.4047320373284222E-2</v>
      </c>
      <c r="AP370" s="15">
        <f t="shared" si="100"/>
        <v>31</v>
      </c>
      <c r="AQ370" s="15">
        <f t="shared" si="101"/>
        <v>570</v>
      </c>
    </row>
    <row r="371" spans="1:43" x14ac:dyDescent="0.25">
      <c r="A371" t="s">
        <v>408</v>
      </c>
      <c r="B371" t="str">
        <f t="shared" si="85"/>
        <v>South Dakota</v>
      </c>
      <c r="C371" t="str">
        <f t="shared" si="86"/>
        <v>2009</v>
      </c>
      <c r="D371" s="13">
        <v>55525.162000000011</v>
      </c>
      <c r="E371" s="13">
        <v>0</v>
      </c>
      <c r="F371" s="14">
        <f t="shared" si="87"/>
        <v>0</v>
      </c>
      <c r="G371" s="15">
        <v>52101.473500000007</v>
      </c>
      <c r="H371" s="15">
        <v>0</v>
      </c>
      <c r="I371" s="16">
        <f t="shared" si="88"/>
        <v>0</v>
      </c>
      <c r="J371" s="13">
        <v>59748.603500000012</v>
      </c>
      <c r="K371" s="13">
        <v>0</v>
      </c>
      <c r="L371" s="14">
        <f t="shared" si="89"/>
        <v>0</v>
      </c>
      <c r="M371" s="15">
        <v>48475.876999999993</v>
      </c>
      <c r="N371" s="15">
        <v>0</v>
      </c>
      <c r="O371" s="16">
        <f t="shared" si="90"/>
        <v>0</v>
      </c>
      <c r="P371" s="13">
        <v>48395.772000000012</v>
      </c>
      <c r="Q371" s="13">
        <v>0</v>
      </c>
      <c r="R371" s="14">
        <f t="shared" si="91"/>
        <v>0</v>
      </c>
      <c r="S371" s="15">
        <v>57368.242499999993</v>
      </c>
      <c r="T371" s="15">
        <v>0</v>
      </c>
      <c r="U371" s="16">
        <f t="shared" si="92"/>
        <v>0</v>
      </c>
      <c r="V371" s="13">
        <v>43275.357000000004</v>
      </c>
      <c r="W371" s="13">
        <v>0</v>
      </c>
      <c r="X371" s="14">
        <f t="shared" si="93"/>
        <v>0</v>
      </c>
      <c r="Y371" s="15">
        <v>26711.684499999996</v>
      </c>
      <c r="Z371" s="15">
        <v>0</v>
      </c>
      <c r="AA371" s="16">
        <f t="shared" si="94"/>
        <v>0</v>
      </c>
      <c r="AB371" s="13">
        <v>20475.273499999999</v>
      </c>
      <c r="AC371" s="13">
        <v>0</v>
      </c>
      <c r="AD371" s="14">
        <f t="shared" si="95"/>
        <v>0</v>
      </c>
      <c r="AE371" s="15">
        <v>18533.295000000002</v>
      </c>
      <c r="AF371">
        <v>30</v>
      </c>
      <c r="AG371" s="16">
        <f t="shared" si="96"/>
        <v>1.6187083840191394E-3</v>
      </c>
      <c r="AH371" s="17">
        <v>30</v>
      </c>
      <c r="AI371" s="17">
        <v>786961</v>
      </c>
      <c r="AJ371" s="18">
        <f t="shared" si="97"/>
        <v>4.5648028774326237E-4</v>
      </c>
      <c r="AK371" s="19" t="str">
        <f>IFERROR(VLOOKUP(A371,[1]CDC_Visits_Integrated!$A$2:$D$501,2,FALSE),"NULL")</f>
        <v>NULL</v>
      </c>
      <c r="AL371" s="19" t="str">
        <f>IFERROR(VLOOKUP(A371,[1]CDC_Visits_Integrated!$A$2:$D$501,3,FALSE),"NULL")</f>
        <v>NULL</v>
      </c>
      <c r="AM371" s="19" t="str">
        <f>IFERROR(VLOOKUP(A371,[1]CDC_Visits_Integrated!$A$2:$D$501,4,FALSE),"NULL")</f>
        <v>NULL</v>
      </c>
      <c r="AN371" s="15" t="str">
        <f t="shared" si="98"/>
        <v>NULL</v>
      </c>
      <c r="AO371" s="16" t="str">
        <f t="shared" si="99"/>
        <v>NULL</v>
      </c>
      <c r="AP371" s="15">
        <f t="shared" si="100"/>
        <v>0</v>
      </c>
      <c r="AQ371" s="15">
        <f t="shared" si="101"/>
        <v>30</v>
      </c>
    </row>
    <row r="372" spans="1:43" x14ac:dyDescent="0.25">
      <c r="A372" t="s">
        <v>409</v>
      </c>
      <c r="B372" t="str">
        <f t="shared" si="85"/>
        <v>South Dakota</v>
      </c>
      <c r="C372" t="str">
        <f t="shared" si="86"/>
        <v>2010</v>
      </c>
      <c r="D372" s="13">
        <v>50286.19</v>
      </c>
      <c r="E372" s="13">
        <v>0</v>
      </c>
      <c r="F372" s="14">
        <f t="shared" si="87"/>
        <v>0</v>
      </c>
      <c r="G372" s="15">
        <v>47718.2785</v>
      </c>
      <c r="H372" s="15">
        <v>0</v>
      </c>
      <c r="I372" s="16">
        <f t="shared" si="88"/>
        <v>0</v>
      </c>
      <c r="J372" s="13">
        <v>50697.773499999996</v>
      </c>
      <c r="K372" s="13">
        <v>0</v>
      </c>
      <c r="L372" s="14">
        <f t="shared" si="89"/>
        <v>0</v>
      </c>
      <c r="M372" s="15">
        <v>44117.233000000007</v>
      </c>
      <c r="N372" s="15">
        <v>0</v>
      </c>
      <c r="O372" s="16">
        <f t="shared" si="90"/>
        <v>0</v>
      </c>
      <c r="P372" s="13">
        <v>42812.165999999997</v>
      </c>
      <c r="Q372" s="13">
        <v>0</v>
      </c>
      <c r="R372" s="14">
        <f t="shared" si="91"/>
        <v>0</v>
      </c>
      <c r="S372" s="15">
        <v>50720.998999999989</v>
      </c>
      <c r="T372" s="15">
        <v>0</v>
      </c>
      <c r="U372" s="16">
        <f t="shared" si="92"/>
        <v>0</v>
      </c>
      <c r="V372" s="13">
        <v>38907.05799999999</v>
      </c>
      <c r="W372" s="13">
        <v>0</v>
      </c>
      <c r="X372" s="14">
        <f t="shared" si="93"/>
        <v>0</v>
      </c>
      <c r="Y372" s="15">
        <v>23505.447500000002</v>
      </c>
      <c r="Z372" s="15">
        <v>0</v>
      </c>
      <c r="AA372" s="16">
        <f t="shared" si="94"/>
        <v>0</v>
      </c>
      <c r="AB372" s="13">
        <v>16833.462000000003</v>
      </c>
      <c r="AC372" s="13">
        <v>0</v>
      </c>
      <c r="AD372" s="14">
        <f t="shared" si="95"/>
        <v>0</v>
      </c>
      <c r="AE372" s="15">
        <v>15679.570999999998</v>
      </c>
      <c r="AF372">
        <v>47</v>
      </c>
      <c r="AG372" s="16">
        <f t="shared" si="96"/>
        <v>2.9975309911221427E-3</v>
      </c>
      <c r="AH372" s="17">
        <v>47</v>
      </c>
      <c r="AI372" s="17">
        <v>696942</v>
      </c>
      <c r="AJ372" s="18">
        <f t="shared" si="97"/>
        <v>8.3900883387938376E-4</v>
      </c>
      <c r="AK372" s="19">
        <f>IFERROR(VLOOKUP(A372,[1]CDC_Visits_Integrated!$A$2:$D$501,2,FALSE),"NULL")</f>
        <v>685</v>
      </c>
      <c r="AL372" s="19">
        <f>IFERROR(VLOOKUP(A372,[1]CDC_Visits_Integrated!$A$2:$D$501,3,FALSE),"NULL")</f>
        <v>242</v>
      </c>
      <c r="AM372" s="19">
        <f>IFERROR(VLOOKUP(A372,[1]CDC_Visits_Integrated!$A$2:$D$501,4,FALSE),"NULL")</f>
        <v>68416</v>
      </c>
      <c r="AN372" s="15">
        <f t="shared" si="98"/>
        <v>282.71074380165288</v>
      </c>
      <c r="AO372" s="16">
        <f t="shared" si="99"/>
        <v>1.0012277829747427E-2</v>
      </c>
      <c r="AP372" s="15">
        <f t="shared" si="100"/>
        <v>0</v>
      </c>
      <c r="AQ372" s="15">
        <f t="shared" si="101"/>
        <v>47</v>
      </c>
    </row>
    <row r="373" spans="1:43" x14ac:dyDescent="0.25">
      <c r="A373" t="s">
        <v>410</v>
      </c>
      <c r="B373" t="str">
        <f t="shared" si="85"/>
        <v>South Dakota</v>
      </c>
      <c r="C373" t="str">
        <f t="shared" si="86"/>
        <v>2011</v>
      </c>
      <c r="D373" s="13">
        <v>55489.496999999988</v>
      </c>
      <c r="E373" s="13">
        <v>0</v>
      </c>
      <c r="F373" s="14">
        <f t="shared" si="87"/>
        <v>0</v>
      </c>
      <c r="G373" s="15">
        <v>52455.970499999996</v>
      </c>
      <c r="H373" s="15">
        <v>0</v>
      </c>
      <c r="I373" s="16">
        <f t="shared" si="88"/>
        <v>0</v>
      </c>
      <c r="J373" s="13">
        <v>53973.527500000011</v>
      </c>
      <c r="K373" s="13">
        <v>0</v>
      </c>
      <c r="L373" s="14">
        <f t="shared" si="89"/>
        <v>0</v>
      </c>
      <c r="M373" s="15">
        <v>48668.746500000008</v>
      </c>
      <c r="N373" s="15">
        <v>0</v>
      </c>
      <c r="O373" s="16">
        <f t="shared" si="90"/>
        <v>0</v>
      </c>
      <c r="P373" s="13">
        <v>46004.648499999996</v>
      </c>
      <c r="Q373" s="13">
        <v>0</v>
      </c>
      <c r="R373" s="14">
        <f t="shared" si="91"/>
        <v>0</v>
      </c>
      <c r="S373" s="15">
        <v>55810.944499999991</v>
      </c>
      <c r="T373" s="15">
        <v>0</v>
      </c>
      <c r="U373" s="16">
        <f t="shared" si="92"/>
        <v>0</v>
      </c>
      <c r="V373" s="13">
        <v>44807.2595</v>
      </c>
      <c r="W373" s="13">
        <v>0</v>
      </c>
      <c r="X373" s="14">
        <f t="shared" si="93"/>
        <v>0</v>
      </c>
      <c r="Y373" s="15">
        <v>26527.199500000002</v>
      </c>
      <c r="Z373" s="15">
        <v>0</v>
      </c>
      <c r="AA373" s="16">
        <f t="shared" si="94"/>
        <v>0</v>
      </c>
      <c r="AB373" s="13">
        <v>18384.468000000001</v>
      </c>
      <c r="AC373" s="13">
        <v>0</v>
      </c>
      <c r="AD373" s="14">
        <f t="shared" si="95"/>
        <v>0</v>
      </c>
      <c r="AE373" s="15">
        <v>17115.792000000001</v>
      </c>
      <c r="AF373">
        <v>40</v>
      </c>
      <c r="AG373" s="16">
        <f t="shared" si="96"/>
        <v>2.3370230252856544E-3</v>
      </c>
      <c r="AH373" s="17">
        <v>40</v>
      </c>
      <c r="AI373" s="17">
        <v>765863</v>
      </c>
      <c r="AJ373" s="18">
        <f t="shared" si="97"/>
        <v>6.4487567800515825E-4</v>
      </c>
      <c r="AK373" s="19">
        <f>IFERROR(VLOOKUP(A373,[1]CDC_Visits_Integrated!$A$2:$D$501,2,FALSE),"NULL")</f>
        <v>3523</v>
      </c>
      <c r="AL373" s="19">
        <f>IFERROR(VLOOKUP(A373,[1]CDC_Visits_Integrated!$A$2:$D$501,3,FALSE),"NULL")</f>
        <v>918</v>
      </c>
      <c r="AM373" s="19">
        <f>IFERROR(VLOOKUP(A373,[1]CDC_Visits_Integrated!$A$2:$D$501,4,FALSE),"NULL")</f>
        <v>262826</v>
      </c>
      <c r="AN373" s="15">
        <f t="shared" si="98"/>
        <v>286.3028322440087</v>
      </c>
      <c r="AO373" s="16">
        <f t="shared" si="99"/>
        <v>1.3404305510109351E-2</v>
      </c>
      <c r="AP373" s="15">
        <f t="shared" si="100"/>
        <v>0</v>
      </c>
      <c r="AQ373" s="15">
        <f t="shared" si="101"/>
        <v>40</v>
      </c>
    </row>
    <row r="374" spans="1:43" x14ac:dyDescent="0.25">
      <c r="A374" t="s">
        <v>411</v>
      </c>
      <c r="B374" t="str">
        <f t="shared" si="85"/>
        <v>South Dakota</v>
      </c>
      <c r="C374" t="str">
        <f t="shared" si="86"/>
        <v>2012</v>
      </c>
      <c r="D374" s="13">
        <v>51202.618000000017</v>
      </c>
      <c r="E374" s="13">
        <v>0</v>
      </c>
      <c r="F374" s="14">
        <f t="shared" si="87"/>
        <v>0</v>
      </c>
      <c r="G374" s="15">
        <v>48095.488500000007</v>
      </c>
      <c r="H374" s="15">
        <v>0</v>
      </c>
      <c r="I374" s="16">
        <f t="shared" si="88"/>
        <v>0</v>
      </c>
      <c r="J374" s="13">
        <v>52223.828500000003</v>
      </c>
      <c r="K374" s="13">
        <v>0</v>
      </c>
      <c r="L374" s="14">
        <f t="shared" si="89"/>
        <v>0</v>
      </c>
      <c r="M374" s="15">
        <v>47278.577999999994</v>
      </c>
      <c r="N374" s="15">
        <v>0</v>
      </c>
      <c r="O374" s="16">
        <f t="shared" si="90"/>
        <v>0</v>
      </c>
      <c r="P374" s="13">
        <v>42249.263000000006</v>
      </c>
      <c r="Q374" s="13">
        <v>0</v>
      </c>
      <c r="R374" s="14">
        <f t="shared" si="91"/>
        <v>0</v>
      </c>
      <c r="S374" s="15">
        <v>52419.904500000004</v>
      </c>
      <c r="T374" s="15">
        <v>0</v>
      </c>
      <c r="U374" s="16">
        <f t="shared" si="92"/>
        <v>0</v>
      </c>
      <c r="V374" s="13">
        <v>44757.619500000008</v>
      </c>
      <c r="W374" s="13">
        <v>0</v>
      </c>
      <c r="X374" s="14">
        <f t="shared" si="93"/>
        <v>0</v>
      </c>
      <c r="Y374" s="15">
        <v>25997.955999999998</v>
      </c>
      <c r="Z374" s="15">
        <v>0</v>
      </c>
      <c r="AA374" s="16">
        <f t="shared" si="94"/>
        <v>0</v>
      </c>
      <c r="AB374" s="13">
        <v>17962.094499999999</v>
      </c>
      <c r="AC374" s="13">
        <v>0</v>
      </c>
      <c r="AD374" s="14">
        <f t="shared" si="95"/>
        <v>0</v>
      </c>
      <c r="AE374" s="15">
        <v>17188.668999999998</v>
      </c>
      <c r="AF374">
        <v>70</v>
      </c>
      <c r="AG374" s="16">
        <f t="shared" si="96"/>
        <v>4.072450286872125E-3</v>
      </c>
      <c r="AH374" s="17">
        <v>70</v>
      </c>
      <c r="AI374" s="17">
        <v>730225</v>
      </c>
      <c r="AJ374" s="18">
        <f t="shared" si="97"/>
        <v>1.1447500548233069E-3</v>
      </c>
      <c r="AK374" s="19">
        <f>IFERROR(VLOOKUP(A374,[1]CDC_Visits_Integrated!$A$2:$D$501,2,FALSE),"NULL")</f>
        <v>2379</v>
      </c>
      <c r="AL374" s="19">
        <f>IFERROR(VLOOKUP(A374,[1]CDC_Visits_Integrated!$A$2:$D$501,3,FALSE),"NULL")</f>
        <v>725</v>
      </c>
      <c r="AM374" s="19">
        <f>IFERROR(VLOOKUP(A374,[1]CDC_Visits_Integrated!$A$2:$D$501,4,FALSE),"NULL")</f>
        <v>183539</v>
      </c>
      <c r="AN374" s="15">
        <f t="shared" si="98"/>
        <v>253.15724137931034</v>
      </c>
      <c r="AO374" s="16">
        <f t="shared" si="99"/>
        <v>1.2961822827845852E-2</v>
      </c>
      <c r="AP374" s="15">
        <f t="shared" si="100"/>
        <v>0</v>
      </c>
      <c r="AQ374" s="15">
        <f t="shared" si="101"/>
        <v>70</v>
      </c>
    </row>
    <row r="375" spans="1:43" x14ac:dyDescent="0.25">
      <c r="A375" t="s">
        <v>412</v>
      </c>
      <c r="B375" t="str">
        <f t="shared" si="85"/>
        <v>South Dakota</v>
      </c>
      <c r="C375" t="str">
        <f t="shared" si="86"/>
        <v>2013</v>
      </c>
      <c r="D375" s="13">
        <v>46870.54</v>
      </c>
      <c r="E375" s="13">
        <v>0</v>
      </c>
      <c r="F375" s="14">
        <f t="shared" si="87"/>
        <v>0</v>
      </c>
      <c r="G375" s="15">
        <v>45273.320000000007</v>
      </c>
      <c r="H375" s="15">
        <v>0</v>
      </c>
      <c r="I375" s="16">
        <f t="shared" si="88"/>
        <v>0</v>
      </c>
      <c r="J375" s="13">
        <v>45744.827499999999</v>
      </c>
      <c r="K375" s="13">
        <v>0</v>
      </c>
      <c r="L375" s="14">
        <f t="shared" si="89"/>
        <v>0</v>
      </c>
      <c r="M375" s="15">
        <v>44204.324500000002</v>
      </c>
      <c r="N375" s="15">
        <v>0</v>
      </c>
      <c r="O375" s="16">
        <f t="shared" si="90"/>
        <v>0</v>
      </c>
      <c r="P375" s="13">
        <v>39863.222499999996</v>
      </c>
      <c r="Q375" s="13">
        <v>0</v>
      </c>
      <c r="R375" s="14">
        <f t="shared" si="91"/>
        <v>0</v>
      </c>
      <c r="S375" s="15">
        <v>47109.229999999996</v>
      </c>
      <c r="T375" s="15">
        <v>0</v>
      </c>
      <c r="U375" s="16">
        <f t="shared" si="92"/>
        <v>0</v>
      </c>
      <c r="V375" s="13">
        <v>43071.206000000006</v>
      </c>
      <c r="W375" s="13">
        <v>0</v>
      </c>
      <c r="X375" s="14">
        <f t="shared" si="93"/>
        <v>0</v>
      </c>
      <c r="Y375" s="15">
        <v>26048.099000000002</v>
      </c>
      <c r="Z375" s="15">
        <v>0</v>
      </c>
      <c r="AA375" s="16">
        <f t="shared" si="94"/>
        <v>0</v>
      </c>
      <c r="AB375" s="13">
        <v>16517.38</v>
      </c>
      <c r="AC375" s="13">
        <v>0</v>
      </c>
      <c r="AD375" s="14">
        <f t="shared" si="95"/>
        <v>0</v>
      </c>
      <c r="AE375" s="15">
        <v>15436.463999999996</v>
      </c>
      <c r="AF375">
        <v>67</v>
      </c>
      <c r="AG375" s="16">
        <f t="shared" si="96"/>
        <v>4.3403722510543877E-3</v>
      </c>
      <c r="AH375" s="17">
        <v>67</v>
      </c>
      <c r="AI375" s="17">
        <v>677707</v>
      </c>
      <c r="AJ375" s="18">
        <f t="shared" si="97"/>
        <v>1.1551337168135903E-3</v>
      </c>
      <c r="AK375" s="19">
        <f>IFERROR(VLOOKUP(A375,[1]CDC_Visits_Integrated!$A$2:$D$501,2,FALSE),"NULL")</f>
        <v>2370</v>
      </c>
      <c r="AL375" s="19">
        <f>IFERROR(VLOOKUP(A375,[1]CDC_Visits_Integrated!$A$2:$D$501,3,FALSE),"NULL")</f>
        <v>829</v>
      </c>
      <c r="AM375" s="19">
        <f>IFERROR(VLOOKUP(A375,[1]CDC_Visits_Integrated!$A$2:$D$501,4,FALSE),"NULL")</f>
        <v>195376</v>
      </c>
      <c r="AN375" s="15">
        <f t="shared" si="98"/>
        <v>235.67671893848009</v>
      </c>
      <c r="AO375" s="16">
        <f t="shared" si="99"/>
        <v>1.2130456146097781E-2</v>
      </c>
      <c r="AP375" s="15">
        <f t="shared" si="100"/>
        <v>0</v>
      </c>
      <c r="AQ375" s="15">
        <f t="shared" si="101"/>
        <v>67</v>
      </c>
    </row>
    <row r="376" spans="1:43" x14ac:dyDescent="0.25">
      <c r="A376" t="s">
        <v>413</v>
      </c>
      <c r="B376" t="str">
        <f t="shared" si="85"/>
        <v>South Dakota</v>
      </c>
      <c r="C376" t="str">
        <f t="shared" si="86"/>
        <v>2014</v>
      </c>
      <c r="D376" s="13">
        <v>41355.415000000008</v>
      </c>
      <c r="E376" s="13">
        <v>0</v>
      </c>
      <c r="F376" s="14">
        <f t="shared" si="87"/>
        <v>0</v>
      </c>
      <c r="G376" s="15">
        <v>40078.3845</v>
      </c>
      <c r="H376" s="15">
        <v>0</v>
      </c>
      <c r="I376" s="16">
        <f t="shared" si="88"/>
        <v>0</v>
      </c>
      <c r="J376" s="13">
        <v>40827.654499999997</v>
      </c>
      <c r="K376" s="13">
        <v>0</v>
      </c>
      <c r="L376" s="14">
        <f t="shared" si="89"/>
        <v>0</v>
      </c>
      <c r="M376" s="15">
        <v>39110.934500000003</v>
      </c>
      <c r="N376" s="15">
        <v>0</v>
      </c>
      <c r="O376" s="16">
        <f t="shared" si="90"/>
        <v>0</v>
      </c>
      <c r="P376" s="13">
        <v>34798.731499999994</v>
      </c>
      <c r="Q376" s="13">
        <v>0</v>
      </c>
      <c r="R376" s="14">
        <f t="shared" si="91"/>
        <v>0</v>
      </c>
      <c r="S376" s="15">
        <v>41021.547999999995</v>
      </c>
      <c r="T376" s="15">
        <v>0</v>
      </c>
      <c r="U376" s="16">
        <f t="shared" si="92"/>
        <v>0</v>
      </c>
      <c r="V376" s="13">
        <v>37427.782999999996</v>
      </c>
      <c r="W376" s="13">
        <v>0</v>
      </c>
      <c r="X376" s="14">
        <f t="shared" si="93"/>
        <v>0</v>
      </c>
      <c r="Y376" s="15">
        <v>22734.86</v>
      </c>
      <c r="Z376" s="15">
        <v>0</v>
      </c>
      <c r="AA376" s="16">
        <f t="shared" si="94"/>
        <v>0</v>
      </c>
      <c r="AB376" s="13">
        <v>14104.488000000001</v>
      </c>
      <c r="AC376" s="13">
        <v>0</v>
      </c>
      <c r="AD376" s="14">
        <f t="shared" si="95"/>
        <v>0</v>
      </c>
      <c r="AE376" s="15">
        <v>14028.978999999999</v>
      </c>
      <c r="AF376">
        <v>69</v>
      </c>
      <c r="AG376" s="16">
        <f t="shared" si="96"/>
        <v>4.9183907111130468E-3</v>
      </c>
      <c r="AH376" s="17">
        <v>69</v>
      </c>
      <c r="AI376" s="17">
        <v>595696</v>
      </c>
      <c r="AJ376" s="18">
        <f t="shared" si="97"/>
        <v>1.3564432736307606E-3</v>
      </c>
      <c r="AK376" s="19">
        <f>IFERROR(VLOOKUP(A376,[1]CDC_Visits_Integrated!$A$2:$D$501,2,FALSE),"NULL")</f>
        <v>3203</v>
      </c>
      <c r="AL376" s="19">
        <f>IFERROR(VLOOKUP(A376,[1]CDC_Visits_Integrated!$A$2:$D$501,3,FALSE),"NULL")</f>
        <v>1233</v>
      </c>
      <c r="AM376" s="19">
        <f>IFERROR(VLOOKUP(A376,[1]CDC_Visits_Integrated!$A$2:$D$501,4,FALSE),"NULL")</f>
        <v>281756</v>
      </c>
      <c r="AN376" s="15">
        <f t="shared" si="98"/>
        <v>228.51257096512572</v>
      </c>
      <c r="AO376" s="16">
        <f t="shared" si="99"/>
        <v>1.136799216343219E-2</v>
      </c>
      <c r="AP376" s="15">
        <f t="shared" si="100"/>
        <v>0</v>
      </c>
      <c r="AQ376" s="15">
        <f t="shared" si="101"/>
        <v>69</v>
      </c>
    </row>
    <row r="377" spans="1:43" x14ac:dyDescent="0.25">
      <c r="A377" t="s">
        <v>414</v>
      </c>
      <c r="B377" t="str">
        <f t="shared" si="85"/>
        <v>South Dakota</v>
      </c>
      <c r="C377" t="str">
        <f t="shared" si="86"/>
        <v>2015</v>
      </c>
      <c r="D377" s="13">
        <v>39710.264000000003</v>
      </c>
      <c r="E377" s="13">
        <v>0</v>
      </c>
      <c r="F377" s="14">
        <f t="shared" si="87"/>
        <v>0</v>
      </c>
      <c r="G377" s="15">
        <v>38743.917499999996</v>
      </c>
      <c r="H377" s="15">
        <v>0</v>
      </c>
      <c r="I377" s="16">
        <f t="shared" si="88"/>
        <v>0</v>
      </c>
      <c r="J377" s="13">
        <v>41120.637500000012</v>
      </c>
      <c r="K377" s="13">
        <v>0</v>
      </c>
      <c r="L377" s="14">
        <f t="shared" si="89"/>
        <v>0</v>
      </c>
      <c r="M377" s="15">
        <v>36120.849000000002</v>
      </c>
      <c r="N377" s="15">
        <v>0</v>
      </c>
      <c r="O377" s="16">
        <f t="shared" si="90"/>
        <v>0</v>
      </c>
      <c r="P377" s="13">
        <v>32057.331499999997</v>
      </c>
      <c r="Q377" s="13">
        <v>0</v>
      </c>
      <c r="R377" s="14">
        <f t="shared" si="91"/>
        <v>0</v>
      </c>
      <c r="S377" s="15">
        <v>36107.326999999997</v>
      </c>
      <c r="T377" s="15">
        <v>0</v>
      </c>
      <c r="U377" s="16">
        <f t="shared" si="92"/>
        <v>0</v>
      </c>
      <c r="V377" s="13">
        <v>36405.509999999995</v>
      </c>
      <c r="W377" s="13">
        <v>0</v>
      </c>
      <c r="X377" s="14">
        <f t="shared" si="93"/>
        <v>0</v>
      </c>
      <c r="Y377" s="15">
        <v>22431.744500000001</v>
      </c>
      <c r="Z377" s="15">
        <v>0</v>
      </c>
      <c r="AA377" s="16">
        <f t="shared" si="94"/>
        <v>0</v>
      </c>
      <c r="AB377" s="13">
        <v>13891.526999999998</v>
      </c>
      <c r="AC377" s="13">
        <v>0</v>
      </c>
      <c r="AD377" s="14">
        <f t="shared" si="95"/>
        <v>0</v>
      </c>
      <c r="AE377" s="15">
        <v>13110.413999999999</v>
      </c>
      <c r="AF377">
        <v>82</v>
      </c>
      <c r="AG377" s="16">
        <f t="shared" si="96"/>
        <v>6.2545698404337198E-3</v>
      </c>
      <c r="AH377" s="17">
        <v>82</v>
      </c>
      <c r="AI377" s="17">
        <v>566542</v>
      </c>
      <c r="AJ377" s="18">
        <f t="shared" si="97"/>
        <v>1.6587879129505729E-3</v>
      </c>
      <c r="AK377" s="19">
        <f>IFERROR(VLOOKUP(A377,[1]CDC_Visits_Integrated!$A$2:$D$501,2,FALSE),"NULL")</f>
        <v>3936</v>
      </c>
      <c r="AL377" s="19">
        <f>IFERROR(VLOOKUP(A377,[1]CDC_Visits_Integrated!$A$2:$D$501,3,FALSE),"NULL")</f>
        <v>1261</v>
      </c>
      <c r="AM377" s="19">
        <f>IFERROR(VLOOKUP(A377,[1]CDC_Visits_Integrated!$A$2:$D$501,4,FALSE),"NULL")</f>
        <v>320935</v>
      </c>
      <c r="AN377" s="15">
        <f t="shared" si="98"/>
        <v>254.50832672482156</v>
      </c>
      <c r="AO377" s="16">
        <f t="shared" si="99"/>
        <v>1.2264165641017651E-2</v>
      </c>
      <c r="AP377" s="15">
        <f t="shared" si="100"/>
        <v>0</v>
      </c>
      <c r="AQ377" s="15">
        <f t="shared" si="101"/>
        <v>82</v>
      </c>
    </row>
    <row r="378" spans="1:43" x14ac:dyDescent="0.25">
      <c r="A378" t="s">
        <v>415</v>
      </c>
      <c r="B378" t="str">
        <f t="shared" si="85"/>
        <v>South Dakota</v>
      </c>
      <c r="C378" t="str">
        <f t="shared" si="86"/>
        <v>2016</v>
      </c>
      <c r="D378" s="13">
        <v>49911.003000000004</v>
      </c>
      <c r="E378" s="13">
        <v>0</v>
      </c>
      <c r="F378" s="14">
        <f t="shared" si="87"/>
        <v>0</v>
      </c>
      <c r="G378" s="15">
        <v>48515.613999999994</v>
      </c>
      <c r="H378" s="15">
        <v>0</v>
      </c>
      <c r="I378" s="16">
        <f t="shared" si="88"/>
        <v>0</v>
      </c>
      <c r="J378" s="13">
        <v>49693.340500000006</v>
      </c>
      <c r="K378" s="13">
        <v>0</v>
      </c>
      <c r="L378" s="14">
        <f t="shared" si="89"/>
        <v>0</v>
      </c>
      <c r="M378" s="15">
        <v>48226.347999999998</v>
      </c>
      <c r="N378" s="15">
        <v>0</v>
      </c>
      <c r="O378" s="16">
        <f t="shared" si="90"/>
        <v>0</v>
      </c>
      <c r="P378" s="13">
        <v>41853.084000000003</v>
      </c>
      <c r="Q378" s="13">
        <v>0</v>
      </c>
      <c r="R378" s="14">
        <f t="shared" si="91"/>
        <v>0</v>
      </c>
      <c r="S378" s="15">
        <v>45617.474999999991</v>
      </c>
      <c r="T378" s="15">
        <v>0</v>
      </c>
      <c r="U378" s="16">
        <f t="shared" si="92"/>
        <v>0</v>
      </c>
      <c r="V378" s="13">
        <v>46912.019000000015</v>
      </c>
      <c r="W378" s="13">
        <v>0</v>
      </c>
      <c r="X378" s="14">
        <f t="shared" si="93"/>
        <v>0</v>
      </c>
      <c r="Y378" s="15">
        <v>28575.081000000002</v>
      </c>
      <c r="Z378" s="15">
        <v>0</v>
      </c>
      <c r="AA378" s="16">
        <f t="shared" si="94"/>
        <v>0</v>
      </c>
      <c r="AB378" s="13">
        <v>16193.599999999995</v>
      </c>
      <c r="AC378" s="13">
        <v>11</v>
      </c>
      <c r="AD378" s="14">
        <f t="shared" si="95"/>
        <v>6.7928070348779784E-4</v>
      </c>
      <c r="AE378" s="15">
        <v>15845.839999999997</v>
      </c>
      <c r="AF378">
        <v>59</v>
      </c>
      <c r="AG378" s="16">
        <f t="shared" si="96"/>
        <v>3.7233747153827134E-3</v>
      </c>
      <c r="AH378" s="17">
        <v>70</v>
      </c>
      <c r="AI378" s="17">
        <v>716943</v>
      </c>
      <c r="AJ378" s="18">
        <f t="shared" si="97"/>
        <v>1.1548387885470547E-3</v>
      </c>
      <c r="AK378" s="19">
        <f>IFERROR(VLOOKUP(A378,[1]CDC_Visits_Integrated!$A$2:$D$501,2,FALSE),"NULL")</f>
        <v>5101</v>
      </c>
      <c r="AL378" s="19">
        <f>IFERROR(VLOOKUP(A378,[1]CDC_Visits_Integrated!$A$2:$D$501,3,FALSE),"NULL")</f>
        <v>1550</v>
      </c>
      <c r="AM378" s="19">
        <f>IFERROR(VLOOKUP(A378,[1]CDC_Visits_Integrated!$A$2:$D$501,4,FALSE),"NULL")</f>
        <v>370339</v>
      </c>
      <c r="AN378" s="15">
        <f t="shared" si="98"/>
        <v>238.9283870967742</v>
      </c>
      <c r="AO378" s="16">
        <f t="shared" si="99"/>
        <v>1.3773866646504958E-2</v>
      </c>
      <c r="AP378" s="15">
        <f t="shared" si="100"/>
        <v>0</v>
      </c>
      <c r="AQ378" s="15">
        <f t="shared" si="101"/>
        <v>70</v>
      </c>
    </row>
    <row r="379" spans="1:43" x14ac:dyDescent="0.25">
      <c r="A379" t="s">
        <v>416</v>
      </c>
      <c r="B379" t="str">
        <f t="shared" si="85"/>
        <v>South Dakota</v>
      </c>
      <c r="C379" t="str">
        <f t="shared" si="86"/>
        <v>2017</v>
      </c>
      <c r="D379" s="13">
        <v>48968</v>
      </c>
      <c r="E379" s="13">
        <v>0</v>
      </c>
      <c r="F379" s="14">
        <f t="shared" si="87"/>
        <v>0</v>
      </c>
      <c r="G379" s="15">
        <v>49396.5</v>
      </c>
      <c r="H379" s="15">
        <v>0</v>
      </c>
      <c r="I379" s="16">
        <f t="shared" si="88"/>
        <v>0</v>
      </c>
      <c r="J379" s="13">
        <v>45727.5</v>
      </c>
      <c r="K379" s="13">
        <v>0</v>
      </c>
      <c r="L379" s="14">
        <f t="shared" si="89"/>
        <v>0</v>
      </c>
      <c r="M379" s="15">
        <v>48349</v>
      </c>
      <c r="N379" s="15">
        <v>0</v>
      </c>
      <c r="O379" s="16">
        <f t="shared" si="90"/>
        <v>0</v>
      </c>
      <c r="P379" s="13">
        <v>43349.5</v>
      </c>
      <c r="Q379" s="13">
        <v>0</v>
      </c>
      <c r="R379" s="14">
        <f t="shared" si="91"/>
        <v>0</v>
      </c>
      <c r="S379" s="15">
        <v>44661</v>
      </c>
      <c r="T379" s="15">
        <v>0</v>
      </c>
      <c r="U379" s="16">
        <f t="shared" si="92"/>
        <v>0</v>
      </c>
      <c r="V379" s="13">
        <v>47557.5</v>
      </c>
      <c r="W379" s="13">
        <v>0</v>
      </c>
      <c r="X379" s="14">
        <f t="shared" si="93"/>
        <v>0</v>
      </c>
      <c r="Y379" s="15">
        <v>31515.5</v>
      </c>
      <c r="Z379" s="15">
        <v>0</v>
      </c>
      <c r="AA379" s="16">
        <f t="shared" si="94"/>
        <v>0</v>
      </c>
      <c r="AB379" s="13">
        <v>16719.5</v>
      </c>
      <c r="AC379" s="13">
        <v>0</v>
      </c>
      <c r="AD379" s="14">
        <f t="shared" si="95"/>
        <v>0</v>
      </c>
      <c r="AE379" s="15">
        <v>15326</v>
      </c>
      <c r="AF379">
        <v>55</v>
      </c>
      <c r="AG379" s="16">
        <f t="shared" si="96"/>
        <v>3.5886728435338641E-3</v>
      </c>
      <c r="AH379" s="17">
        <v>55</v>
      </c>
      <c r="AI379" s="17">
        <v>718846</v>
      </c>
      <c r="AJ379" s="18">
        <f t="shared" si="97"/>
        <v>8.6531048913642016E-4</v>
      </c>
      <c r="AK379" s="19">
        <f>IFERROR(VLOOKUP(A379,[1]CDC_Visits_Integrated!$A$2:$D$501,2,FALSE),"NULL")</f>
        <v>7611</v>
      </c>
      <c r="AL379" s="19">
        <f>IFERROR(VLOOKUP(A379,[1]CDC_Visits_Integrated!$A$2:$D$501,3,FALSE),"NULL")</f>
        <v>1537</v>
      </c>
      <c r="AM379" s="19">
        <f>IFERROR(VLOOKUP(A379,[1]CDC_Visits_Integrated!$A$2:$D$501,4,FALSE),"NULL")</f>
        <v>401341</v>
      </c>
      <c r="AN379" s="15">
        <f t="shared" si="98"/>
        <v>261.11971372804163</v>
      </c>
      <c r="AO379" s="16">
        <f t="shared" si="99"/>
        <v>1.8963923446645121E-2</v>
      </c>
      <c r="AP379" s="15">
        <f t="shared" si="100"/>
        <v>0</v>
      </c>
      <c r="AQ379" s="15">
        <f t="shared" si="101"/>
        <v>55</v>
      </c>
    </row>
    <row r="380" spans="1:43" x14ac:dyDescent="0.25">
      <c r="A380" t="s">
        <v>417</v>
      </c>
      <c r="B380" t="str">
        <f t="shared" si="85"/>
        <v>Tennessee</v>
      </c>
      <c r="C380" t="str">
        <f t="shared" si="86"/>
        <v>2009</v>
      </c>
      <c r="D380" s="13">
        <v>405972.66799999995</v>
      </c>
      <c r="E380" s="13">
        <v>0</v>
      </c>
      <c r="F380" s="14">
        <f t="shared" si="87"/>
        <v>0</v>
      </c>
      <c r="G380" s="15">
        <v>397587.2190000001</v>
      </c>
      <c r="H380" s="15">
        <v>0</v>
      </c>
      <c r="I380" s="16">
        <f t="shared" si="88"/>
        <v>0</v>
      </c>
      <c r="J380" s="13">
        <v>407754.15950000007</v>
      </c>
      <c r="K380" s="13">
        <v>0</v>
      </c>
      <c r="L380" s="14">
        <f t="shared" si="89"/>
        <v>0</v>
      </c>
      <c r="M380" s="15">
        <v>410046.05249999987</v>
      </c>
      <c r="N380" s="15">
        <v>0</v>
      </c>
      <c r="O380" s="16">
        <f t="shared" si="90"/>
        <v>0</v>
      </c>
      <c r="P380" s="13">
        <v>430503.18000000011</v>
      </c>
      <c r="Q380" s="13">
        <v>0</v>
      </c>
      <c r="R380" s="14">
        <f t="shared" si="91"/>
        <v>0</v>
      </c>
      <c r="S380" s="15">
        <v>439565.57549999998</v>
      </c>
      <c r="T380" s="15">
        <v>11</v>
      </c>
      <c r="U380" s="16">
        <f t="shared" si="92"/>
        <v>2.5024707604747362E-5</v>
      </c>
      <c r="V380" s="13">
        <v>348082.75349999988</v>
      </c>
      <c r="W380" s="13">
        <v>109</v>
      </c>
      <c r="X380" s="14">
        <f t="shared" si="93"/>
        <v>3.1314392598885265E-4</v>
      </c>
      <c r="Y380" s="15">
        <v>213476.71149999998</v>
      </c>
      <c r="Z380" s="15">
        <v>155</v>
      </c>
      <c r="AA380" s="16">
        <f t="shared" si="94"/>
        <v>7.2607451609540095E-4</v>
      </c>
      <c r="AB380" s="13">
        <v>131034.39199999996</v>
      </c>
      <c r="AC380" s="13">
        <v>378</v>
      </c>
      <c r="AD380" s="14">
        <f t="shared" si="95"/>
        <v>2.8847388401664815E-3</v>
      </c>
      <c r="AE380" s="15">
        <v>94521.242999999959</v>
      </c>
      <c r="AF380">
        <v>554</v>
      </c>
      <c r="AG380" s="16">
        <f t="shared" si="96"/>
        <v>5.8611163206984092E-3</v>
      </c>
      <c r="AH380" s="17">
        <v>1087</v>
      </c>
      <c r="AI380" s="17">
        <v>6056214</v>
      </c>
      <c r="AJ380" s="18">
        <f t="shared" si="97"/>
        <v>2.4758995747480765E-3</v>
      </c>
      <c r="AK380" s="19" t="str">
        <f>IFERROR(VLOOKUP(A380,[1]CDC_Visits_Integrated!$A$2:$D$501,2,FALSE),"NULL")</f>
        <v>NULL</v>
      </c>
      <c r="AL380" s="19" t="str">
        <f>IFERROR(VLOOKUP(A380,[1]CDC_Visits_Integrated!$A$2:$D$501,3,FALSE),"NULL")</f>
        <v>NULL</v>
      </c>
      <c r="AM380" s="19" t="str">
        <f>IFERROR(VLOOKUP(A380,[1]CDC_Visits_Integrated!$A$2:$D$501,4,FALSE),"NULL")</f>
        <v>NULL</v>
      </c>
      <c r="AN380" s="15" t="str">
        <f t="shared" si="98"/>
        <v>NULL</v>
      </c>
      <c r="AO380" s="16" t="str">
        <f t="shared" si="99"/>
        <v>NULL</v>
      </c>
      <c r="AP380" s="15">
        <f t="shared" si="100"/>
        <v>120</v>
      </c>
      <c r="AQ380" s="15">
        <f t="shared" si="101"/>
        <v>1207</v>
      </c>
    </row>
    <row r="381" spans="1:43" x14ac:dyDescent="0.25">
      <c r="A381" t="s">
        <v>418</v>
      </c>
      <c r="B381" t="str">
        <f t="shared" si="85"/>
        <v>Tennessee</v>
      </c>
      <c r="C381" t="str">
        <f t="shared" si="86"/>
        <v>2010</v>
      </c>
      <c r="D381" s="13">
        <v>397262.01199999987</v>
      </c>
      <c r="E381" s="13">
        <v>0</v>
      </c>
      <c r="F381" s="14">
        <f t="shared" si="87"/>
        <v>0</v>
      </c>
      <c r="G381" s="15">
        <v>406076.99150000006</v>
      </c>
      <c r="H381" s="15">
        <v>0</v>
      </c>
      <c r="I381" s="16">
        <f t="shared" si="88"/>
        <v>0</v>
      </c>
      <c r="J381" s="13">
        <v>418938.60200000013</v>
      </c>
      <c r="K381" s="13">
        <v>0</v>
      </c>
      <c r="L381" s="14">
        <f t="shared" si="89"/>
        <v>0</v>
      </c>
      <c r="M381" s="15">
        <v>403650.21249999997</v>
      </c>
      <c r="N381" s="15">
        <v>0</v>
      </c>
      <c r="O381" s="16">
        <f t="shared" si="90"/>
        <v>0</v>
      </c>
      <c r="P381" s="13">
        <v>429184.59350000002</v>
      </c>
      <c r="Q381" s="13">
        <v>0</v>
      </c>
      <c r="R381" s="14">
        <f t="shared" si="91"/>
        <v>0</v>
      </c>
      <c r="S381" s="15">
        <v>447440.63950000005</v>
      </c>
      <c r="T381" s="15">
        <v>0</v>
      </c>
      <c r="U381" s="16">
        <f t="shared" si="92"/>
        <v>0</v>
      </c>
      <c r="V381" s="13">
        <v>364858.51549999998</v>
      </c>
      <c r="W381" s="13">
        <v>110</v>
      </c>
      <c r="X381" s="14">
        <f t="shared" si="93"/>
        <v>3.01486727942355E-4</v>
      </c>
      <c r="Y381" s="15">
        <v>224629.54249999998</v>
      </c>
      <c r="Z381" s="15">
        <v>209</v>
      </c>
      <c r="AA381" s="16">
        <f t="shared" si="94"/>
        <v>9.3042080607006546E-4</v>
      </c>
      <c r="AB381" s="13">
        <v>129101.15100000003</v>
      </c>
      <c r="AC381" s="13">
        <v>373</v>
      </c>
      <c r="AD381" s="14">
        <f t="shared" si="95"/>
        <v>2.8892073936660715E-3</v>
      </c>
      <c r="AE381" s="15">
        <v>92773.649000000005</v>
      </c>
      <c r="AF381">
        <v>535</v>
      </c>
      <c r="AG381" s="16">
        <f t="shared" si="96"/>
        <v>5.7667236954320935E-3</v>
      </c>
      <c r="AH381" s="17">
        <v>1117</v>
      </c>
      <c r="AI381" s="17">
        <v>6137476</v>
      </c>
      <c r="AJ381" s="18">
        <f t="shared" si="97"/>
        <v>2.5016554010334176E-3</v>
      </c>
      <c r="AK381" s="19">
        <f>IFERROR(VLOOKUP(A381,[1]CDC_Visits_Integrated!$A$2:$D$501,2,FALSE),"NULL")</f>
        <v>1176</v>
      </c>
      <c r="AL381" s="19">
        <f>IFERROR(VLOOKUP(A381,[1]CDC_Visits_Integrated!$A$2:$D$501,3,FALSE),"NULL")</f>
        <v>666</v>
      </c>
      <c r="AM381" s="19">
        <f>IFERROR(VLOOKUP(A381,[1]CDC_Visits_Integrated!$A$2:$D$501,4,FALSE),"NULL")</f>
        <v>139874</v>
      </c>
      <c r="AN381" s="15">
        <f t="shared" si="98"/>
        <v>210.02102102102103</v>
      </c>
      <c r="AO381" s="16">
        <f t="shared" si="99"/>
        <v>8.4075668101291166E-3</v>
      </c>
      <c r="AP381" s="15">
        <f t="shared" si="100"/>
        <v>110</v>
      </c>
      <c r="AQ381" s="15">
        <f t="shared" si="101"/>
        <v>1227</v>
      </c>
    </row>
    <row r="382" spans="1:43" x14ac:dyDescent="0.25">
      <c r="A382" t="s">
        <v>419</v>
      </c>
      <c r="B382" t="str">
        <f t="shared" si="85"/>
        <v>Tennessee</v>
      </c>
      <c r="C382" t="str">
        <f t="shared" si="86"/>
        <v>2011</v>
      </c>
      <c r="D382" s="13">
        <v>400808.31600000022</v>
      </c>
      <c r="E382" s="13">
        <v>0</v>
      </c>
      <c r="F382" s="14">
        <f t="shared" si="87"/>
        <v>0</v>
      </c>
      <c r="G382" s="15">
        <v>409108.20999999996</v>
      </c>
      <c r="H382" s="15">
        <v>0</v>
      </c>
      <c r="I382" s="16">
        <f t="shared" si="88"/>
        <v>0</v>
      </c>
      <c r="J382" s="13">
        <v>424920.03600000008</v>
      </c>
      <c r="K382" s="13">
        <v>0</v>
      </c>
      <c r="L382" s="14">
        <f t="shared" si="89"/>
        <v>0</v>
      </c>
      <c r="M382" s="15">
        <v>406900.81400000007</v>
      </c>
      <c r="N382" s="15">
        <v>0</v>
      </c>
      <c r="O382" s="16">
        <f t="shared" si="90"/>
        <v>0</v>
      </c>
      <c r="P382" s="13">
        <v>427281.65749999997</v>
      </c>
      <c r="Q382" s="13">
        <v>0</v>
      </c>
      <c r="R382" s="14">
        <f t="shared" si="91"/>
        <v>0</v>
      </c>
      <c r="S382" s="15">
        <v>451872.55350000015</v>
      </c>
      <c r="T382" s="15">
        <v>27</v>
      </c>
      <c r="U382" s="16">
        <f t="shared" si="92"/>
        <v>5.975136084471214E-5</v>
      </c>
      <c r="V382" s="13">
        <v>377497.59149999998</v>
      </c>
      <c r="W382" s="13">
        <v>87</v>
      </c>
      <c r="X382" s="14">
        <f t="shared" si="93"/>
        <v>2.3046504655646261E-4</v>
      </c>
      <c r="Y382" s="15">
        <v>233075.18299999996</v>
      </c>
      <c r="Z382" s="15">
        <v>236</v>
      </c>
      <c r="AA382" s="16">
        <f t="shared" si="94"/>
        <v>1.0125488134873632E-3</v>
      </c>
      <c r="AB382" s="13">
        <v>131517.88900000002</v>
      </c>
      <c r="AC382" s="13">
        <v>406</v>
      </c>
      <c r="AD382" s="14">
        <f t="shared" si="95"/>
        <v>3.0870325176828219E-3</v>
      </c>
      <c r="AE382" s="15">
        <v>97138.783999999985</v>
      </c>
      <c r="AF382">
        <v>550</v>
      </c>
      <c r="AG382" s="16">
        <f t="shared" si="96"/>
        <v>5.6620021103002491E-3</v>
      </c>
      <c r="AH382" s="17">
        <v>1192</v>
      </c>
      <c r="AI382" s="17">
        <v>6223143</v>
      </c>
      <c r="AJ382" s="18">
        <f t="shared" si="97"/>
        <v>2.5815849275082291E-3</v>
      </c>
      <c r="AK382" s="19">
        <f>IFERROR(VLOOKUP(A382,[1]CDC_Visits_Integrated!$A$2:$D$501,2,FALSE),"NULL")</f>
        <v>6492</v>
      </c>
      <c r="AL382" s="19">
        <f>IFERROR(VLOOKUP(A382,[1]CDC_Visits_Integrated!$A$2:$D$501,3,FALSE),"NULL")</f>
        <v>2616</v>
      </c>
      <c r="AM382" s="19">
        <f>IFERROR(VLOOKUP(A382,[1]CDC_Visits_Integrated!$A$2:$D$501,4,FALSE),"NULL")</f>
        <v>519259</v>
      </c>
      <c r="AN382" s="15">
        <f t="shared" si="98"/>
        <v>198.493501529052</v>
      </c>
      <c r="AO382" s="16">
        <f t="shared" si="99"/>
        <v>1.2502431349288121E-2</v>
      </c>
      <c r="AP382" s="15">
        <f t="shared" si="100"/>
        <v>114</v>
      </c>
      <c r="AQ382" s="15">
        <f t="shared" si="101"/>
        <v>1306</v>
      </c>
    </row>
    <row r="383" spans="1:43" x14ac:dyDescent="0.25">
      <c r="A383" t="s">
        <v>420</v>
      </c>
      <c r="B383" t="str">
        <f t="shared" si="85"/>
        <v>Tennessee</v>
      </c>
      <c r="C383" t="str">
        <f t="shared" si="86"/>
        <v>2012</v>
      </c>
      <c r="D383" s="13">
        <v>394986.79999999993</v>
      </c>
      <c r="E383" s="13">
        <v>0</v>
      </c>
      <c r="F383" s="14">
        <f t="shared" si="87"/>
        <v>0</v>
      </c>
      <c r="G383" s="15">
        <v>403847.82349999994</v>
      </c>
      <c r="H383" s="15">
        <v>0</v>
      </c>
      <c r="I383" s="16">
        <f t="shared" si="88"/>
        <v>0</v>
      </c>
      <c r="J383" s="13">
        <v>421288.17999999993</v>
      </c>
      <c r="K383" s="13">
        <v>0</v>
      </c>
      <c r="L383" s="14">
        <f t="shared" si="89"/>
        <v>0</v>
      </c>
      <c r="M383" s="15">
        <v>401877.06849999994</v>
      </c>
      <c r="N383" s="15">
        <v>0</v>
      </c>
      <c r="O383" s="16">
        <f t="shared" si="90"/>
        <v>0</v>
      </c>
      <c r="P383" s="13">
        <v>415203.51199999999</v>
      </c>
      <c r="Q383" s="13">
        <v>0</v>
      </c>
      <c r="R383" s="14">
        <f t="shared" si="91"/>
        <v>0</v>
      </c>
      <c r="S383" s="15">
        <v>443411.22549999994</v>
      </c>
      <c r="T383" s="15">
        <v>0</v>
      </c>
      <c r="U383" s="16">
        <f t="shared" si="92"/>
        <v>0</v>
      </c>
      <c r="V383" s="13">
        <v>378795.37450000009</v>
      </c>
      <c r="W383" s="13">
        <v>83</v>
      </c>
      <c r="X383" s="14">
        <f t="shared" si="93"/>
        <v>2.1911566399024224E-4</v>
      </c>
      <c r="Y383" s="15">
        <v>234677.81599999999</v>
      </c>
      <c r="Z383" s="15">
        <v>211</v>
      </c>
      <c r="AA383" s="16">
        <f t="shared" si="94"/>
        <v>8.9910500956767042E-4</v>
      </c>
      <c r="AB383" s="13">
        <v>129035.387</v>
      </c>
      <c r="AC383" s="13">
        <v>355</v>
      </c>
      <c r="AD383" s="14">
        <f t="shared" si="95"/>
        <v>2.7511832858687049E-3</v>
      </c>
      <c r="AE383" s="15">
        <v>95555.875999999989</v>
      </c>
      <c r="AF383">
        <v>630</v>
      </c>
      <c r="AG383" s="16">
        <f t="shared" si="96"/>
        <v>6.5930011462612733E-3</v>
      </c>
      <c r="AH383" s="17">
        <v>1196</v>
      </c>
      <c r="AI383" s="17">
        <v>6144968</v>
      </c>
      <c r="AJ383" s="18">
        <f t="shared" si="97"/>
        <v>2.6041378675092561E-3</v>
      </c>
      <c r="AK383" s="19">
        <f>IFERROR(VLOOKUP(A383,[1]CDC_Visits_Integrated!$A$2:$D$501,2,FALSE),"NULL")</f>
        <v>6992</v>
      </c>
      <c r="AL383" s="19">
        <f>IFERROR(VLOOKUP(A383,[1]CDC_Visits_Integrated!$A$2:$D$501,3,FALSE),"NULL")</f>
        <v>2747</v>
      </c>
      <c r="AM383" s="19">
        <f>IFERROR(VLOOKUP(A383,[1]CDC_Visits_Integrated!$A$2:$D$501,4,FALSE),"NULL")</f>
        <v>549660</v>
      </c>
      <c r="AN383" s="15">
        <f t="shared" si="98"/>
        <v>200.0946487076811</v>
      </c>
      <c r="AO383" s="16">
        <f t="shared" si="99"/>
        <v>1.2720590910744824E-2</v>
      </c>
      <c r="AP383" s="15">
        <f t="shared" si="100"/>
        <v>83</v>
      </c>
      <c r="AQ383" s="15">
        <f t="shared" si="101"/>
        <v>1279</v>
      </c>
    </row>
    <row r="384" spans="1:43" x14ac:dyDescent="0.25">
      <c r="A384" t="s">
        <v>421</v>
      </c>
      <c r="B384" t="str">
        <f t="shared" si="85"/>
        <v>Tennessee</v>
      </c>
      <c r="C384" t="str">
        <f t="shared" si="86"/>
        <v>2013</v>
      </c>
      <c r="D384" s="13">
        <v>379900.58300000004</v>
      </c>
      <c r="E384" s="13">
        <v>0</v>
      </c>
      <c r="F384" s="14">
        <f t="shared" si="87"/>
        <v>0</v>
      </c>
      <c r="G384" s="15">
        <v>391542.33049999992</v>
      </c>
      <c r="H384" s="15">
        <v>0</v>
      </c>
      <c r="I384" s="16">
        <f t="shared" si="88"/>
        <v>0</v>
      </c>
      <c r="J384" s="13">
        <v>410413.17649999994</v>
      </c>
      <c r="K384" s="13">
        <v>0</v>
      </c>
      <c r="L384" s="14">
        <f t="shared" si="89"/>
        <v>0</v>
      </c>
      <c r="M384" s="15">
        <v>393180.05200000003</v>
      </c>
      <c r="N384" s="15">
        <v>0</v>
      </c>
      <c r="O384" s="16">
        <f t="shared" si="90"/>
        <v>0</v>
      </c>
      <c r="P384" s="13">
        <v>399278.641</v>
      </c>
      <c r="Q384" s="13">
        <v>13</v>
      </c>
      <c r="R384" s="14">
        <f t="shared" si="91"/>
        <v>3.2558716307592318E-5</v>
      </c>
      <c r="S384" s="15">
        <v>428875.33699999994</v>
      </c>
      <c r="T384" s="15">
        <v>25</v>
      </c>
      <c r="U384" s="16">
        <f t="shared" si="92"/>
        <v>5.8291997331616213E-5</v>
      </c>
      <c r="V384" s="13">
        <v>377228.21800000005</v>
      </c>
      <c r="W384" s="13">
        <v>142</v>
      </c>
      <c r="X384" s="14">
        <f t="shared" si="93"/>
        <v>3.7642995201382304E-4</v>
      </c>
      <c r="Y384" s="15">
        <v>238565.74350000004</v>
      </c>
      <c r="Z384" s="15">
        <v>247</v>
      </c>
      <c r="AA384" s="16">
        <f t="shared" si="94"/>
        <v>1.0353540134315218E-3</v>
      </c>
      <c r="AB384" s="13">
        <v>128136.91949999999</v>
      </c>
      <c r="AC384" s="13">
        <v>411</v>
      </c>
      <c r="AD384" s="14">
        <f t="shared" si="95"/>
        <v>3.2075064829383544E-3</v>
      </c>
      <c r="AE384" s="15">
        <v>95541.606999999989</v>
      </c>
      <c r="AF384">
        <v>597</v>
      </c>
      <c r="AG384" s="16">
        <f t="shared" si="96"/>
        <v>6.248586545126879E-3</v>
      </c>
      <c r="AH384" s="17">
        <v>1255</v>
      </c>
      <c r="AI384" s="17">
        <v>6009613</v>
      </c>
      <c r="AJ384" s="18">
        <f t="shared" si="97"/>
        <v>2.715014725872102E-3</v>
      </c>
      <c r="AK384" s="19">
        <f>IFERROR(VLOOKUP(A384,[1]CDC_Visits_Integrated!$A$2:$D$501,2,FALSE),"NULL")</f>
        <v>5518</v>
      </c>
      <c r="AL384" s="19">
        <f>IFERROR(VLOOKUP(A384,[1]CDC_Visits_Integrated!$A$2:$D$501,3,FALSE),"NULL")</f>
        <v>2656</v>
      </c>
      <c r="AM384" s="19">
        <f>IFERROR(VLOOKUP(A384,[1]CDC_Visits_Integrated!$A$2:$D$501,4,FALSE),"NULL")</f>
        <v>500934</v>
      </c>
      <c r="AN384" s="15">
        <f t="shared" si="98"/>
        <v>188.60466867469879</v>
      </c>
      <c r="AO384" s="16">
        <f t="shared" si="99"/>
        <v>1.1015423189482048E-2</v>
      </c>
      <c r="AP384" s="15">
        <f t="shared" si="100"/>
        <v>180</v>
      </c>
      <c r="AQ384" s="15">
        <f t="shared" si="101"/>
        <v>1435</v>
      </c>
    </row>
    <row r="385" spans="1:43" x14ac:dyDescent="0.25">
      <c r="A385" t="s">
        <v>422</v>
      </c>
      <c r="B385" t="str">
        <f t="shared" si="85"/>
        <v>Tennessee</v>
      </c>
      <c r="C385" t="str">
        <f t="shared" si="86"/>
        <v>2014</v>
      </c>
      <c r="D385" s="13">
        <v>385435.72300000011</v>
      </c>
      <c r="E385" s="13">
        <v>0</v>
      </c>
      <c r="F385" s="14">
        <f t="shared" si="87"/>
        <v>0</v>
      </c>
      <c r="G385" s="15">
        <v>400305.94199999992</v>
      </c>
      <c r="H385" s="15">
        <v>0</v>
      </c>
      <c r="I385" s="16">
        <f t="shared" si="88"/>
        <v>0</v>
      </c>
      <c r="J385" s="13">
        <v>418553.64200000005</v>
      </c>
      <c r="K385" s="13">
        <v>0</v>
      </c>
      <c r="L385" s="14">
        <f t="shared" si="89"/>
        <v>0</v>
      </c>
      <c r="M385" s="15">
        <v>402445.36749999993</v>
      </c>
      <c r="N385" s="15">
        <v>0</v>
      </c>
      <c r="O385" s="16">
        <f t="shared" si="90"/>
        <v>0</v>
      </c>
      <c r="P385" s="13">
        <v>401711.52850000001</v>
      </c>
      <c r="Q385" s="13">
        <v>16</v>
      </c>
      <c r="R385" s="14">
        <f t="shared" si="91"/>
        <v>3.9829576362282568E-5</v>
      </c>
      <c r="S385" s="15">
        <v>430628.57949999999</v>
      </c>
      <c r="T385" s="15">
        <v>59</v>
      </c>
      <c r="U385" s="16">
        <f t="shared" si="92"/>
        <v>1.3700902078655464E-4</v>
      </c>
      <c r="V385" s="13">
        <v>389151.23250000004</v>
      </c>
      <c r="W385" s="13">
        <v>162</v>
      </c>
      <c r="X385" s="14">
        <f t="shared" si="93"/>
        <v>4.1629059982483795E-4</v>
      </c>
      <c r="Y385" s="15">
        <v>254869.7145</v>
      </c>
      <c r="Z385" s="15">
        <v>257</v>
      </c>
      <c r="AA385" s="16">
        <f t="shared" si="94"/>
        <v>1.0083583312524172E-3</v>
      </c>
      <c r="AB385" s="13">
        <v>136124.41050000006</v>
      </c>
      <c r="AC385" s="13">
        <v>409</v>
      </c>
      <c r="AD385" s="14">
        <f t="shared" si="95"/>
        <v>3.0046043799028966E-3</v>
      </c>
      <c r="AE385" s="15">
        <v>102246.62100000001</v>
      </c>
      <c r="AF385">
        <v>582</v>
      </c>
      <c r="AG385" s="16">
        <f t="shared" si="96"/>
        <v>5.6921196447166688E-3</v>
      </c>
      <c r="AH385" s="17">
        <v>1248</v>
      </c>
      <c r="AI385" s="17">
        <v>6157257</v>
      </c>
      <c r="AJ385" s="18">
        <f t="shared" si="97"/>
        <v>2.5302045910051397E-3</v>
      </c>
      <c r="AK385" s="19">
        <f>IFERROR(VLOOKUP(A385,[1]CDC_Visits_Integrated!$A$2:$D$501,2,FALSE),"NULL")</f>
        <v>6180</v>
      </c>
      <c r="AL385" s="19">
        <f>IFERROR(VLOOKUP(A385,[1]CDC_Visits_Integrated!$A$2:$D$501,3,FALSE),"NULL")</f>
        <v>2663</v>
      </c>
      <c r="AM385" s="19">
        <f>IFERROR(VLOOKUP(A385,[1]CDC_Visits_Integrated!$A$2:$D$501,4,FALSE),"NULL")</f>
        <v>479188</v>
      </c>
      <c r="AN385" s="15">
        <f t="shared" si="98"/>
        <v>179.94292151708601</v>
      </c>
      <c r="AO385" s="16">
        <f t="shared" si="99"/>
        <v>1.2896817115620591E-2</v>
      </c>
      <c r="AP385" s="15">
        <f t="shared" si="100"/>
        <v>237</v>
      </c>
      <c r="AQ385" s="15">
        <f t="shared" si="101"/>
        <v>1485</v>
      </c>
    </row>
    <row r="386" spans="1:43" x14ac:dyDescent="0.25">
      <c r="A386" t="s">
        <v>423</v>
      </c>
      <c r="B386" t="str">
        <f t="shared" si="85"/>
        <v>Tennessee</v>
      </c>
      <c r="C386" t="str">
        <f t="shared" si="86"/>
        <v>2015</v>
      </c>
      <c r="D386" s="13">
        <v>386950.95600000006</v>
      </c>
      <c r="E386" s="13">
        <v>0</v>
      </c>
      <c r="F386" s="14">
        <f t="shared" si="87"/>
        <v>0</v>
      </c>
      <c r="G386" s="15">
        <v>403508.19050000003</v>
      </c>
      <c r="H386" s="15">
        <v>0</v>
      </c>
      <c r="I386" s="16">
        <f t="shared" si="88"/>
        <v>0</v>
      </c>
      <c r="J386" s="13">
        <v>421635.10700000008</v>
      </c>
      <c r="K386" s="13">
        <v>0</v>
      </c>
      <c r="L386" s="14">
        <f t="shared" si="89"/>
        <v>0</v>
      </c>
      <c r="M386" s="15">
        <v>409015.95050000004</v>
      </c>
      <c r="N386" s="15">
        <v>0</v>
      </c>
      <c r="O386" s="16">
        <f t="shared" si="90"/>
        <v>0</v>
      </c>
      <c r="P386" s="13">
        <v>403554.53199999989</v>
      </c>
      <c r="Q386" s="13">
        <v>0</v>
      </c>
      <c r="R386" s="14">
        <f t="shared" si="91"/>
        <v>0</v>
      </c>
      <c r="S386" s="15">
        <v>432529.56850000005</v>
      </c>
      <c r="T386" s="15">
        <v>32</v>
      </c>
      <c r="U386" s="16">
        <f t="shared" si="92"/>
        <v>7.3983381323443551E-5</v>
      </c>
      <c r="V386" s="13">
        <v>398780.9045</v>
      </c>
      <c r="W386" s="13">
        <v>80</v>
      </c>
      <c r="X386" s="14">
        <f t="shared" si="93"/>
        <v>2.0061141117151961E-4</v>
      </c>
      <c r="Y386" s="15">
        <v>265054.38450000004</v>
      </c>
      <c r="Z386" s="15">
        <v>308</v>
      </c>
      <c r="AA386" s="16">
        <f t="shared" si="94"/>
        <v>1.1620256747724162E-3</v>
      </c>
      <c r="AB386" s="13">
        <v>135817.299</v>
      </c>
      <c r="AC386" s="13">
        <v>485</v>
      </c>
      <c r="AD386" s="14">
        <f t="shared" si="95"/>
        <v>3.5709736798697493E-3</v>
      </c>
      <c r="AE386" s="15">
        <v>102567.155</v>
      </c>
      <c r="AF386">
        <v>645</v>
      </c>
      <c r="AG386" s="16">
        <f t="shared" si="96"/>
        <v>6.2885628445090436E-3</v>
      </c>
      <c r="AH386" s="17">
        <v>1438</v>
      </c>
      <c r="AI386" s="17">
        <v>6231143</v>
      </c>
      <c r="AJ386" s="18">
        <f t="shared" si="97"/>
        <v>2.856354913507532E-3</v>
      </c>
      <c r="AK386" s="19">
        <f>IFERROR(VLOOKUP(A386,[1]CDC_Visits_Integrated!$A$2:$D$501,2,FALSE),"NULL")</f>
        <v>4748</v>
      </c>
      <c r="AL386" s="19">
        <f>IFERROR(VLOOKUP(A386,[1]CDC_Visits_Integrated!$A$2:$D$501,3,FALSE),"NULL")</f>
        <v>2720</v>
      </c>
      <c r="AM386" s="19">
        <f>IFERROR(VLOOKUP(A386,[1]CDC_Visits_Integrated!$A$2:$D$501,4,FALSE),"NULL")</f>
        <v>445923</v>
      </c>
      <c r="AN386" s="15">
        <f t="shared" si="98"/>
        <v>163.9422794117647</v>
      </c>
      <c r="AO386" s="16">
        <f t="shared" si="99"/>
        <v>1.0647578169325198E-2</v>
      </c>
      <c r="AP386" s="15">
        <f t="shared" si="100"/>
        <v>112</v>
      </c>
      <c r="AQ386" s="15">
        <f t="shared" si="101"/>
        <v>1550</v>
      </c>
    </row>
    <row r="387" spans="1:43" x14ac:dyDescent="0.25">
      <c r="A387" t="s">
        <v>424</v>
      </c>
      <c r="B387" t="str">
        <f t="shared" ref="B387:B450" si="102">LEFT(A387,FIND(",",A387)-1)</f>
        <v>Tennessee</v>
      </c>
      <c r="C387" t="str">
        <f t="shared" ref="C387:C450" si="103">RIGHT(A387,4)</f>
        <v>2016</v>
      </c>
      <c r="D387" s="13">
        <v>380493.74899999995</v>
      </c>
      <c r="E387" s="13">
        <v>0</v>
      </c>
      <c r="F387" s="14">
        <f t="shared" ref="F387:F450" si="104">E387/D387</f>
        <v>0</v>
      </c>
      <c r="G387" s="15">
        <v>394885.24549999996</v>
      </c>
      <c r="H387" s="15">
        <v>0</v>
      </c>
      <c r="I387" s="16">
        <f t="shared" ref="I387:I450" si="105">H387/G387</f>
        <v>0</v>
      </c>
      <c r="J387" s="13">
        <v>415699.69449999998</v>
      </c>
      <c r="K387" s="13">
        <v>0</v>
      </c>
      <c r="L387" s="14">
        <f t="shared" ref="L387:L450" si="106">K387/J387</f>
        <v>0</v>
      </c>
      <c r="M387" s="15">
        <v>408016.06449999998</v>
      </c>
      <c r="N387" s="15">
        <v>0</v>
      </c>
      <c r="O387" s="16">
        <f t="shared" ref="O387:O450" si="107">N387/M387</f>
        <v>0</v>
      </c>
      <c r="P387" s="13">
        <v>394368.02099999995</v>
      </c>
      <c r="Q387" s="13">
        <v>0</v>
      </c>
      <c r="R387" s="14">
        <f t="shared" ref="R387:R450" si="108">Q387/P387</f>
        <v>0</v>
      </c>
      <c r="S387" s="15">
        <v>420520.94449999998</v>
      </c>
      <c r="T387" s="15">
        <v>37</v>
      </c>
      <c r="U387" s="16">
        <f t="shared" ref="U387:U450" si="109">T387/S387</f>
        <v>8.7986105053561723E-5</v>
      </c>
      <c r="V387" s="13">
        <v>394299.72900000005</v>
      </c>
      <c r="W387" s="13">
        <v>178</v>
      </c>
      <c r="X387" s="14">
        <f t="shared" ref="X387:X450" si="110">W387/V387</f>
        <v>4.5143322936445635E-4</v>
      </c>
      <c r="Y387" s="15">
        <v>270418.30450000003</v>
      </c>
      <c r="Z387" s="15">
        <v>281</v>
      </c>
      <c r="AA387" s="16">
        <f t="shared" ref="AA387:AA450" si="111">Z387/Y387</f>
        <v>1.0391308403459056E-3</v>
      </c>
      <c r="AB387" s="13">
        <v>135473.27749999997</v>
      </c>
      <c r="AC387" s="13">
        <v>412</v>
      </c>
      <c r="AD387" s="14">
        <f t="shared" ref="AD387:AD450" si="112">AC387/AB387</f>
        <v>3.0411901712498251E-3</v>
      </c>
      <c r="AE387" s="15">
        <v>101073.51000000002</v>
      </c>
      <c r="AF387">
        <v>519</v>
      </c>
      <c r="AG387" s="16">
        <f t="shared" ref="AG387:AG450" si="113">AF387/AE387</f>
        <v>5.1348765863577896E-3</v>
      </c>
      <c r="AH387" s="17">
        <v>1212</v>
      </c>
      <c r="AI387" s="17">
        <v>6148188</v>
      </c>
      <c r="AJ387" s="18">
        <f t="shared" ref="AJ387:AJ450" si="114">AH387/(Y387+AB387+AE387)</f>
        <v>2.390697148828543E-3</v>
      </c>
      <c r="AK387" s="19">
        <f>IFERROR(VLOOKUP(A387,[1]CDC_Visits_Integrated!$A$2:$D$501,2,FALSE),"NULL")</f>
        <v>8819</v>
      </c>
      <c r="AL387" s="19">
        <f>IFERROR(VLOOKUP(A387,[1]CDC_Visits_Integrated!$A$2:$D$501,3,FALSE),"NULL")</f>
        <v>2706</v>
      </c>
      <c r="AM387" s="19">
        <f>IFERROR(VLOOKUP(A387,[1]CDC_Visits_Integrated!$A$2:$D$501,4,FALSE),"NULL")</f>
        <v>449560</v>
      </c>
      <c r="AN387" s="15">
        <f t="shared" ref="AN387:AN450" si="115">IFERROR(AM387/AL387,"NULL")</f>
        <v>166.13451589061344</v>
      </c>
      <c r="AO387" s="16">
        <f t="shared" ref="AO387:AO450" si="116">IFERROR(AK387/AM387,"NULL")</f>
        <v>1.9616958804164072E-2</v>
      </c>
      <c r="AP387" s="15">
        <f t="shared" ref="AP387:AP450" si="117">SUM(E387,H387,K387,N387,Q387,T387,W387)</f>
        <v>215</v>
      </c>
      <c r="AQ387" s="15">
        <f t="shared" ref="AQ387:AQ450" si="118">SUM(AP387,AH387)</f>
        <v>1427</v>
      </c>
    </row>
    <row r="388" spans="1:43" x14ac:dyDescent="0.25">
      <c r="A388" t="s">
        <v>425</v>
      </c>
      <c r="B388" t="str">
        <f t="shared" si="102"/>
        <v>Tennessee</v>
      </c>
      <c r="C388" t="str">
        <f t="shared" si="103"/>
        <v>2017</v>
      </c>
      <c r="D388" s="13">
        <v>388020</v>
      </c>
      <c r="E388" s="13">
        <v>0</v>
      </c>
      <c r="F388" s="14">
        <f t="shared" si="104"/>
        <v>0</v>
      </c>
      <c r="G388" s="15">
        <v>402079</v>
      </c>
      <c r="H388" s="15">
        <v>0</v>
      </c>
      <c r="I388" s="16">
        <f t="shared" si="105"/>
        <v>0</v>
      </c>
      <c r="J388" s="13">
        <v>425967.5</v>
      </c>
      <c r="K388" s="13">
        <v>0</v>
      </c>
      <c r="L388" s="14">
        <f t="shared" si="106"/>
        <v>0</v>
      </c>
      <c r="M388" s="15">
        <v>423890</v>
      </c>
      <c r="N388" s="15">
        <v>0</v>
      </c>
      <c r="O388" s="16">
        <f t="shared" si="107"/>
        <v>0</v>
      </c>
      <c r="P388" s="13">
        <v>400630.5</v>
      </c>
      <c r="Q388" s="13">
        <v>0</v>
      </c>
      <c r="R388" s="14">
        <f t="shared" si="108"/>
        <v>0</v>
      </c>
      <c r="S388" s="15">
        <v>424725</v>
      </c>
      <c r="T388" s="15">
        <v>48</v>
      </c>
      <c r="U388" s="16">
        <f t="shared" si="109"/>
        <v>1.1301430337277062E-4</v>
      </c>
      <c r="V388" s="13">
        <v>404911.5</v>
      </c>
      <c r="W388" s="13">
        <v>157</v>
      </c>
      <c r="X388" s="14">
        <f t="shared" si="110"/>
        <v>3.8773904915024644E-4</v>
      </c>
      <c r="Y388" s="15">
        <v>280617</v>
      </c>
      <c r="Z388" s="15">
        <v>337</v>
      </c>
      <c r="AA388" s="16">
        <f t="shared" si="111"/>
        <v>1.2009251043236867E-3</v>
      </c>
      <c r="AB388" s="13">
        <v>138509</v>
      </c>
      <c r="AC388" s="13">
        <v>439</v>
      </c>
      <c r="AD388" s="14">
        <f t="shared" si="112"/>
        <v>3.1694691319697635E-3</v>
      </c>
      <c r="AE388" s="15">
        <v>105893</v>
      </c>
      <c r="AF388">
        <v>545</v>
      </c>
      <c r="AG388" s="16">
        <f t="shared" si="113"/>
        <v>5.1467046924725899E-3</v>
      </c>
      <c r="AH388" s="17">
        <v>1321</v>
      </c>
      <c r="AI388" s="17">
        <v>6296572</v>
      </c>
      <c r="AJ388" s="18">
        <f t="shared" si="114"/>
        <v>2.5160994173544196E-3</v>
      </c>
      <c r="AK388" s="19">
        <f>IFERROR(VLOOKUP(A388,[1]CDC_Visits_Integrated!$A$2:$D$501,2,FALSE),"NULL")</f>
        <v>11084</v>
      </c>
      <c r="AL388" s="19">
        <f>IFERROR(VLOOKUP(A388,[1]CDC_Visits_Integrated!$A$2:$D$501,3,FALSE),"NULL")</f>
        <v>2583</v>
      </c>
      <c r="AM388" s="19">
        <f>IFERROR(VLOOKUP(A388,[1]CDC_Visits_Integrated!$A$2:$D$501,4,FALSE),"NULL")</f>
        <v>443455</v>
      </c>
      <c r="AN388" s="15">
        <f t="shared" si="115"/>
        <v>171.68215253581107</v>
      </c>
      <c r="AO388" s="16">
        <f t="shared" si="116"/>
        <v>2.4994644326932835E-2</v>
      </c>
      <c r="AP388" s="15">
        <f t="shared" si="117"/>
        <v>205</v>
      </c>
      <c r="AQ388" s="15">
        <f t="shared" si="118"/>
        <v>1526</v>
      </c>
    </row>
    <row r="389" spans="1:43" x14ac:dyDescent="0.25">
      <c r="A389" t="s">
        <v>426</v>
      </c>
      <c r="B389" t="str">
        <f t="shared" si="102"/>
        <v>Texas</v>
      </c>
      <c r="C389" t="str">
        <f t="shared" si="103"/>
        <v>2009</v>
      </c>
      <c r="D389" s="13">
        <v>1985625.7340000004</v>
      </c>
      <c r="E389" s="13">
        <v>0</v>
      </c>
      <c r="F389" s="14">
        <f t="shared" si="104"/>
        <v>0</v>
      </c>
      <c r="G389" s="15">
        <v>1783388.8084999993</v>
      </c>
      <c r="H389" s="15">
        <v>0</v>
      </c>
      <c r="I389" s="16">
        <f t="shared" si="105"/>
        <v>0</v>
      </c>
      <c r="J389" s="13">
        <v>1754194.7675000001</v>
      </c>
      <c r="K389" s="13">
        <v>0</v>
      </c>
      <c r="L389" s="14">
        <f t="shared" si="106"/>
        <v>0</v>
      </c>
      <c r="M389" s="15">
        <v>1741465.0529999998</v>
      </c>
      <c r="N389" s="15">
        <v>32</v>
      </c>
      <c r="O389" s="16">
        <f t="shared" si="107"/>
        <v>1.837533285257376E-5</v>
      </c>
      <c r="P389" s="13">
        <v>1689919.2350000003</v>
      </c>
      <c r="Q389" s="13">
        <v>86</v>
      </c>
      <c r="R389" s="14">
        <f t="shared" si="108"/>
        <v>5.0890005994872285E-5</v>
      </c>
      <c r="S389" s="15">
        <v>1594859.3075000001</v>
      </c>
      <c r="T389" s="15">
        <v>221</v>
      </c>
      <c r="U389" s="16">
        <f t="shared" si="109"/>
        <v>1.3857021679638032E-4</v>
      </c>
      <c r="V389" s="13">
        <v>1116246.4085000004</v>
      </c>
      <c r="W389" s="13">
        <v>317</v>
      </c>
      <c r="X389" s="14">
        <f t="shared" si="110"/>
        <v>2.8398747587101412E-4</v>
      </c>
      <c r="Y389" s="15">
        <v>642547.36900000018</v>
      </c>
      <c r="Z389" s="15">
        <v>415</v>
      </c>
      <c r="AA389" s="16">
        <f t="shared" si="111"/>
        <v>6.4586677966772571E-4</v>
      </c>
      <c r="AB389" s="13">
        <v>404607.91050000006</v>
      </c>
      <c r="AC389" s="13">
        <v>852</v>
      </c>
      <c r="AD389" s="14">
        <f t="shared" si="112"/>
        <v>2.1057423196376183E-3</v>
      </c>
      <c r="AE389" s="15">
        <v>293159.61399999988</v>
      </c>
      <c r="AF389">
        <v>1245</v>
      </c>
      <c r="AG389" s="16">
        <f t="shared" si="113"/>
        <v>4.2468332626471551E-3</v>
      </c>
      <c r="AH389" s="17">
        <v>2512</v>
      </c>
      <c r="AI389" s="17">
        <v>23721521</v>
      </c>
      <c r="AJ389" s="18">
        <f t="shared" si="114"/>
        <v>1.8741864409492217E-3</v>
      </c>
      <c r="AK389" s="19" t="str">
        <f>IFERROR(VLOOKUP(A389,[1]CDC_Visits_Integrated!$A$2:$D$501,2,FALSE),"NULL")</f>
        <v>NULL</v>
      </c>
      <c r="AL389" s="19" t="str">
        <f>IFERROR(VLOOKUP(A389,[1]CDC_Visits_Integrated!$A$2:$D$501,3,FALSE),"NULL")</f>
        <v>NULL</v>
      </c>
      <c r="AM389" s="19" t="str">
        <f>IFERROR(VLOOKUP(A389,[1]CDC_Visits_Integrated!$A$2:$D$501,4,FALSE),"NULL")</f>
        <v>NULL</v>
      </c>
      <c r="AN389" s="15" t="str">
        <f t="shared" si="115"/>
        <v>NULL</v>
      </c>
      <c r="AO389" s="16" t="str">
        <f t="shared" si="116"/>
        <v>NULL</v>
      </c>
      <c r="AP389" s="15">
        <f t="shared" si="117"/>
        <v>656</v>
      </c>
      <c r="AQ389" s="15">
        <f t="shared" si="118"/>
        <v>3168</v>
      </c>
    </row>
    <row r="390" spans="1:43" x14ac:dyDescent="0.25">
      <c r="A390" t="s">
        <v>427</v>
      </c>
      <c r="B390" t="str">
        <f t="shared" si="102"/>
        <v>Texas</v>
      </c>
      <c r="C390" t="str">
        <f t="shared" si="103"/>
        <v>2010</v>
      </c>
      <c r="D390" s="13">
        <v>1885797.32</v>
      </c>
      <c r="E390" s="13">
        <v>0</v>
      </c>
      <c r="F390" s="14">
        <f t="shared" si="104"/>
        <v>0</v>
      </c>
      <c r="G390" s="15">
        <v>1810179.8889999997</v>
      </c>
      <c r="H390" s="15">
        <v>0</v>
      </c>
      <c r="I390" s="16">
        <f t="shared" si="105"/>
        <v>0</v>
      </c>
      <c r="J390" s="13">
        <v>1794774.0814999994</v>
      </c>
      <c r="K390" s="13">
        <v>0</v>
      </c>
      <c r="L390" s="14">
        <f t="shared" si="106"/>
        <v>0</v>
      </c>
      <c r="M390" s="15">
        <v>1723955.9595000006</v>
      </c>
      <c r="N390" s="15">
        <v>0</v>
      </c>
      <c r="O390" s="16">
        <f t="shared" si="107"/>
        <v>0</v>
      </c>
      <c r="P390" s="13">
        <v>1696852.5614999998</v>
      </c>
      <c r="Q390" s="13">
        <v>22</v>
      </c>
      <c r="R390" s="14">
        <f t="shared" si="108"/>
        <v>1.296518065220247E-5</v>
      </c>
      <c r="S390" s="15">
        <v>1641594.6885000011</v>
      </c>
      <c r="T390" s="15">
        <v>131</v>
      </c>
      <c r="U390" s="16">
        <f t="shared" si="109"/>
        <v>7.9800453131156622E-5</v>
      </c>
      <c r="V390" s="13">
        <v>1184879.3640000003</v>
      </c>
      <c r="W390" s="13">
        <v>266</v>
      </c>
      <c r="X390" s="14">
        <f t="shared" si="110"/>
        <v>2.2449542804257999E-4</v>
      </c>
      <c r="Y390" s="15">
        <v>676362.28700000001</v>
      </c>
      <c r="Z390" s="15">
        <v>390</v>
      </c>
      <c r="AA390" s="16">
        <f t="shared" si="111"/>
        <v>5.7661405358634373E-4</v>
      </c>
      <c r="AB390" s="13">
        <v>393878.35749999993</v>
      </c>
      <c r="AC390" s="13">
        <v>826</v>
      </c>
      <c r="AD390" s="14">
        <f t="shared" si="112"/>
        <v>2.0970941517140865E-3</v>
      </c>
      <c r="AE390" s="15">
        <v>286289.02</v>
      </c>
      <c r="AF390">
        <v>1219</v>
      </c>
      <c r="AG390" s="16">
        <f t="shared" si="113"/>
        <v>4.257934865961677E-3</v>
      </c>
      <c r="AH390" s="17">
        <v>2435</v>
      </c>
      <c r="AI390" s="17">
        <v>24014155</v>
      </c>
      <c r="AJ390" s="18">
        <f t="shared" si="114"/>
        <v>1.7950215640123955E-3</v>
      </c>
      <c r="AK390" s="19">
        <f>IFERROR(VLOOKUP(A390,[1]CDC_Visits_Integrated!$A$2:$D$501,2,FALSE),"NULL")</f>
        <v>15430</v>
      </c>
      <c r="AL390" s="19">
        <f>IFERROR(VLOOKUP(A390,[1]CDC_Visits_Integrated!$A$2:$D$501,3,FALSE),"NULL")</f>
        <v>1206</v>
      </c>
      <c r="AM390" s="19">
        <f>IFERROR(VLOOKUP(A390,[1]CDC_Visits_Integrated!$A$2:$D$501,4,FALSE),"NULL")</f>
        <v>614743</v>
      </c>
      <c r="AN390" s="15">
        <f t="shared" si="115"/>
        <v>509.73714759535653</v>
      </c>
      <c r="AO390" s="16">
        <f t="shared" si="116"/>
        <v>2.5099919803885526E-2</v>
      </c>
      <c r="AP390" s="15">
        <f t="shared" si="117"/>
        <v>419</v>
      </c>
      <c r="AQ390" s="15">
        <f t="shared" si="118"/>
        <v>2854</v>
      </c>
    </row>
    <row r="391" spans="1:43" x14ac:dyDescent="0.25">
      <c r="A391" t="s">
        <v>428</v>
      </c>
      <c r="B391" t="str">
        <f t="shared" si="102"/>
        <v>Texas</v>
      </c>
      <c r="C391" t="str">
        <f t="shared" si="103"/>
        <v>2011</v>
      </c>
      <c r="D391" s="13">
        <v>1907827.2299999988</v>
      </c>
      <c r="E391" s="13">
        <v>0</v>
      </c>
      <c r="F391" s="14">
        <f t="shared" si="104"/>
        <v>0</v>
      </c>
      <c r="G391" s="15">
        <v>1848788.335</v>
      </c>
      <c r="H391" s="15">
        <v>0</v>
      </c>
      <c r="I391" s="16">
        <f t="shared" si="105"/>
        <v>0</v>
      </c>
      <c r="J391" s="13">
        <v>1822134.6175000002</v>
      </c>
      <c r="K391" s="13">
        <v>0</v>
      </c>
      <c r="L391" s="14">
        <f t="shared" si="106"/>
        <v>0</v>
      </c>
      <c r="M391" s="15">
        <v>1762768.2234999998</v>
      </c>
      <c r="N391" s="15">
        <v>0</v>
      </c>
      <c r="O391" s="16">
        <f t="shared" si="107"/>
        <v>0</v>
      </c>
      <c r="P391" s="13">
        <v>1713168.4400000002</v>
      </c>
      <c r="Q391" s="13">
        <v>14</v>
      </c>
      <c r="R391" s="14">
        <f t="shared" si="108"/>
        <v>8.1719927084344374E-6</v>
      </c>
      <c r="S391" s="15">
        <v>1675490.6069999998</v>
      </c>
      <c r="T391" s="15">
        <v>101</v>
      </c>
      <c r="U391" s="16">
        <f t="shared" si="109"/>
        <v>6.0280851219358704E-5</v>
      </c>
      <c r="V391" s="13">
        <v>1243153.189</v>
      </c>
      <c r="W391" s="13">
        <v>280</v>
      </c>
      <c r="X391" s="14">
        <f t="shared" si="110"/>
        <v>2.2523370609315953E-4</v>
      </c>
      <c r="Y391" s="15">
        <v>706817.67000000039</v>
      </c>
      <c r="Z391" s="15">
        <v>405</v>
      </c>
      <c r="AA391" s="16">
        <f t="shared" si="111"/>
        <v>5.7299076860939228E-4</v>
      </c>
      <c r="AB391" s="13">
        <v>401139.38599999994</v>
      </c>
      <c r="AC391" s="13">
        <v>803</v>
      </c>
      <c r="AD391" s="14">
        <f t="shared" si="112"/>
        <v>2.0017979486063233E-3</v>
      </c>
      <c r="AE391" s="15">
        <v>297694.26100000012</v>
      </c>
      <c r="AF391">
        <v>1265</v>
      </c>
      <c r="AG391" s="16">
        <f t="shared" si="113"/>
        <v>4.2493261232200898E-3</v>
      </c>
      <c r="AH391" s="17">
        <v>2473</v>
      </c>
      <c r="AI391" s="17">
        <v>24557189</v>
      </c>
      <c r="AJ391" s="18">
        <f t="shared" si="114"/>
        <v>1.759326776200786E-3</v>
      </c>
      <c r="AK391" s="19">
        <f>IFERROR(VLOOKUP(A391,[1]CDC_Visits_Integrated!$A$2:$D$501,2,FALSE),"NULL")</f>
        <v>54473</v>
      </c>
      <c r="AL391" s="19">
        <f>IFERROR(VLOOKUP(A391,[1]CDC_Visits_Integrated!$A$2:$D$501,3,FALSE),"NULL")</f>
        <v>3423</v>
      </c>
      <c r="AM391" s="19">
        <f>IFERROR(VLOOKUP(A391,[1]CDC_Visits_Integrated!$A$2:$D$501,4,FALSE),"NULL")</f>
        <v>2076319</v>
      </c>
      <c r="AN391" s="15">
        <f t="shared" si="115"/>
        <v>606.57873210633943</v>
      </c>
      <c r="AO391" s="16">
        <f t="shared" si="116"/>
        <v>2.6235371347081059E-2</v>
      </c>
      <c r="AP391" s="15">
        <f t="shared" si="117"/>
        <v>395</v>
      </c>
      <c r="AQ391" s="15">
        <f t="shared" si="118"/>
        <v>2868</v>
      </c>
    </row>
    <row r="392" spans="1:43" x14ac:dyDescent="0.25">
      <c r="A392" t="s">
        <v>429</v>
      </c>
      <c r="B392" t="str">
        <f t="shared" si="102"/>
        <v>Texas</v>
      </c>
      <c r="C392" t="str">
        <f t="shared" si="103"/>
        <v>2012</v>
      </c>
      <c r="D392" s="13">
        <v>1896402.9770000009</v>
      </c>
      <c r="E392" s="13">
        <v>0</v>
      </c>
      <c r="F392" s="14">
        <f t="shared" si="104"/>
        <v>0</v>
      </c>
      <c r="G392" s="15">
        <v>1862698.4809999992</v>
      </c>
      <c r="H392" s="15">
        <v>0</v>
      </c>
      <c r="I392" s="16">
        <f t="shared" si="105"/>
        <v>0</v>
      </c>
      <c r="J392" s="13">
        <v>1828103.7030000002</v>
      </c>
      <c r="K392" s="13">
        <v>0</v>
      </c>
      <c r="L392" s="14">
        <f t="shared" si="106"/>
        <v>0</v>
      </c>
      <c r="M392" s="15">
        <v>1782199.5235000006</v>
      </c>
      <c r="N392" s="15">
        <v>0</v>
      </c>
      <c r="O392" s="16">
        <f t="shared" si="107"/>
        <v>0</v>
      </c>
      <c r="P392" s="13">
        <v>1709094.7964999992</v>
      </c>
      <c r="Q392" s="13">
        <v>24</v>
      </c>
      <c r="R392" s="14">
        <f t="shared" si="108"/>
        <v>1.4042521251102533E-5</v>
      </c>
      <c r="S392" s="15">
        <v>1675223.5995</v>
      </c>
      <c r="T392" s="15">
        <v>106</v>
      </c>
      <c r="U392" s="16">
        <f t="shared" si="109"/>
        <v>6.3275135350073603E-5</v>
      </c>
      <c r="V392" s="13">
        <v>1280258.1940000001</v>
      </c>
      <c r="W392" s="13">
        <v>250</v>
      </c>
      <c r="X392" s="14">
        <f t="shared" si="110"/>
        <v>1.9527311066755022E-4</v>
      </c>
      <c r="Y392" s="15">
        <v>729971.37850000011</v>
      </c>
      <c r="Z392" s="15">
        <v>440</v>
      </c>
      <c r="AA392" s="16">
        <f t="shared" si="111"/>
        <v>6.0276335889243354E-4</v>
      </c>
      <c r="AB392" s="13">
        <v>403441.53449999983</v>
      </c>
      <c r="AC392" s="13">
        <v>784</v>
      </c>
      <c r="AD392" s="14">
        <f t="shared" si="112"/>
        <v>1.9432803342165563E-3</v>
      </c>
      <c r="AE392" s="15">
        <v>305638.36599999986</v>
      </c>
      <c r="AF392">
        <v>1211</v>
      </c>
      <c r="AG392" s="16">
        <f t="shared" si="113"/>
        <v>3.9621989079734856E-3</v>
      </c>
      <c r="AH392" s="17">
        <v>2435</v>
      </c>
      <c r="AI392" s="17">
        <v>24741686</v>
      </c>
      <c r="AJ392" s="18">
        <f t="shared" si="114"/>
        <v>1.6920870267333958E-3</v>
      </c>
      <c r="AK392" s="19">
        <f>IFERROR(VLOOKUP(A392,[1]CDC_Visits_Integrated!$A$2:$D$501,2,FALSE),"NULL")</f>
        <v>51995</v>
      </c>
      <c r="AL392" s="19">
        <f>IFERROR(VLOOKUP(A392,[1]CDC_Visits_Integrated!$A$2:$D$501,3,FALSE),"NULL")</f>
        <v>3001</v>
      </c>
      <c r="AM392" s="19">
        <f>IFERROR(VLOOKUP(A392,[1]CDC_Visits_Integrated!$A$2:$D$501,4,FALSE),"NULL")</f>
        <v>1897547</v>
      </c>
      <c r="AN392" s="15">
        <f t="shared" si="115"/>
        <v>632.30489836721097</v>
      </c>
      <c r="AO392" s="16">
        <f t="shared" si="116"/>
        <v>2.7401165820925649E-2</v>
      </c>
      <c r="AP392" s="15">
        <f t="shared" si="117"/>
        <v>380</v>
      </c>
      <c r="AQ392" s="15">
        <f t="shared" si="118"/>
        <v>2815</v>
      </c>
    </row>
    <row r="393" spans="1:43" x14ac:dyDescent="0.25">
      <c r="A393" t="s">
        <v>430</v>
      </c>
      <c r="B393" t="str">
        <f t="shared" si="102"/>
        <v>Texas</v>
      </c>
      <c r="C393" t="str">
        <f t="shared" si="103"/>
        <v>2013</v>
      </c>
      <c r="D393" s="13">
        <v>1907482.9279999994</v>
      </c>
      <c r="E393" s="13">
        <v>0</v>
      </c>
      <c r="F393" s="14">
        <f t="shared" si="104"/>
        <v>0</v>
      </c>
      <c r="G393" s="15">
        <v>1901421.3709999996</v>
      </c>
      <c r="H393" s="15">
        <v>0</v>
      </c>
      <c r="I393" s="16">
        <f t="shared" si="105"/>
        <v>0</v>
      </c>
      <c r="J393" s="13">
        <v>1854962.4179999998</v>
      </c>
      <c r="K393" s="13">
        <v>0</v>
      </c>
      <c r="L393" s="14">
        <f t="shared" si="106"/>
        <v>0</v>
      </c>
      <c r="M393" s="15">
        <v>1819144.1285000001</v>
      </c>
      <c r="N393" s="15">
        <v>15</v>
      </c>
      <c r="O393" s="16">
        <f t="shared" si="107"/>
        <v>8.2456358267601659E-6</v>
      </c>
      <c r="P393" s="13">
        <v>1730734.6839999992</v>
      </c>
      <c r="Q393" s="13">
        <v>42</v>
      </c>
      <c r="R393" s="14">
        <f t="shared" si="108"/>
        <v>2.4267151047629909E-5</v>
      </c>
      <c r="S393" s="15">
        <v>1689816.1530000004</v>
      </c>
      <c r="T393" s="15">
        <v>165</v>
      </c>
      <c r="U393" s="16">
        <f t="shared" si="109"/>
        <v>9.7643758291142321E-5</v>
      </c>
      <c r="V393" s="13">
        <v>1327322.0649999999</v>
      </c>
      <c r="W393" s="13">
        <v>365</v>
      </c>
      <c r="X393" s="14">
        <f t="shared" si="110"/>
        <v>2.7498977800839919E-4</v>
      </c>
      <c r="Y393" s="15">
        <v>764412.59000000055</v>
      </c>
      <c r="Z393" s="15">
        <v>490</v>
      </c>
      <c r="AA393" s="16">
        <f t="shared" si="111"/>
        <v>6.4101508322880925E-4</v>
      </c>
      <c r="AB393" s="13">
        <v>412851.11949999986</v>
      </c>
      <c r="AC393" s="13">
        <v>841</v>
      </c>
      <c r="AD393" s="14">
        <f t="shared" si="112"/>
        <v>2.0370539409425054E-3</v>
      </c>
      <c r="AE393" s="15">
        <v>314805.11800000007</v>
      </c>
      <c r="AF393">
        <v>1277</v>
      </c>
      <c r="AG393" s="16">
        <f t="shared" si="113"/>
        <v>4.0564778873766584E-3</v>
      </c>
      <c r="AH393" s="17">
        <v>2608</v>
      </c>
      <c r="AI393" s="17">
        <v>25227175</v>
      </c>
      <c r="AJ393" s="18">
        <f t="shared" si="114"/>
        <v>1.7479086433095522E-3</v>
      </c>
      <c r="AK393" s="19">
        <f>IFERROR(VLOOKUP(A393,[1]CDC_Visits_Integrated!$A$2:$D$501,2,FALSE),"NULL")</f>
        <v>69023</v>
      </c>
      <c r="AL393" s="19">
        <f>IFERROR(VLOOKUP(A393,[1]CDC_Visits_Integrated!$A$2:$D$501,3,FALSE),"NULL")</f>
        <v>3799</v>
      </c>
      <c r="AM393" s="19">
        <f>IFERROR(VLOOKUP(A393,[1]CDC_Visits_Integrated!$A$2:$D$501,4,FALSE),"NULL")</f>
        <v>1917880</v>
      </c>
      <c r="AN393" s="15">
        <f t="shared" si="115"/>
        <v>504.83811529349828</v>
      </c>
      <c r="AO393" s="16">
        <f t="shared" si="116"/>
        <v>3.5989217260725383E-2</v>
      </c>
      <c r="AP393" s="15">
        <f t="shared" si="117"/>
        <v>587</v>
      </c>
      <c r="AQ393" s="15">
        <f t="shared" si="118"/>
        <v>3195</v>
      </c>
    </row>
    <row r="394" spans="1:43" x14ac:dyDescent="0.25">
      <c r="A394" t="s">
        <v>431</v>
      </c>
      <c r="B394" t="str">
        <f t="shared" si="102"/>
        <v>Texas</v>
      </c>
      <c r="C394" t="str">
        <f t="shared" si="103"/>
        <v>2014</v>
      </c>
      <c r="D394" s="13">
        <v>1905859.2329999998</v>
      </c>
      <c r="E394" s="13">
        <v>0</v>
      </c>
      <c r="F394" s="14">
        <f t="shared" si="104"/>
        <v>0</v>
      </c>
      <c r="G394" s="15">
        <v>1922010.828</v>
      </c>
      <c r="H394" s="15">
        <v>0</v>
      </c>
      <c r="I394" s="16">
        <f t="shared" si="105"/>
        <v>0</v>
      </c>
      <c r="J394" s="13">
        <v>1871612.6459999997</v>
      </c>
      <c r="K394" s="13">
        <v>0</v>
      </c>
      <c r="L394" s="14">
        <f t="shared" si="106"/>
        <v>0</v>
      </c>
      <c r="M394" s="15">
        <v>1855529.4105000002</v>
      </c>
      <c r="N394" s="15">
        <v>40</v>
      </c>
      <c r="O394" s="16">
        <f t="shared" si="107"/>
        <v>2.1557189971578731E-5</v>
      </c>
      <c r="P394" s="13">
        <v>1749345.983</v>
      </c>
      <c r="Q394" s="13">
        <v>66</v>
      </c>
      <c r="R394" s="14">
        <f t="shared" si="108"/>
        <v>3.7728385717509604E-5</v>
      </c>
      <c r="S394" s="15">
        <v>1697289.5005000005</v>
      </c>
      <c r="T394" s="15">
        <v>195</v>
      </c>
      <c r="U394" s="16">
        <f t="shared" si="109"/>
        <v>1.1488906279250263E-4</v>
      </c>
      <c r="V394" s="13">
        <v>1372031.1184999999</v>
      </c>
      <c r="W394" s="13">
        <v>458</v>
      </c>
      <c r="X394" s="14">
        <f t="shared" si="110"/>
        <v>3.3381167075912792E-4</v>
      </c>
      <c r="Y394" s="15">
        <v>801314.96449999977</v>
      </c>
      <c r="Z394" s="15">
        <v>533</v>
      </c>
      <c r="AA394" s="16">
        <f t="shared" si="111"/>
        <v>6.6515667822649295E-4</v>
      </c>
      <c r="AB394" s="13">
        <v>422864.41649999982</v>
      </c>
      <c r="AC394" s="13">
        <v>829</v>
      </c>
      <c r="AD394" s="14">
        <f t="shared" si="112"/>
        <v>1.9604392510997682E-3</v>
      </c>
      <c r="AE394" s="15">
        <v>324317.95400000003</v>
      </c>
      <c r="AF394">
        <v>1190</v>
      </c>
      <c r="AG394" s="16">
        <f t="shared" si="113"/>
        <v>3.6692387372424034E-3</v>
      </c>
      <c r="AH394" s="17">
        <v>2552</v>
      </c>
      <c r="AI394" s="17">
        <v>25607357</v>
      </c>
      <c r="AJ394" s="18">
        <f t="shared" si="114"/>
        <v>1.6480493329360498E-3</v>
      </c>
      <c r="AK394" s="19">
        <f>IFERROR(VLOOKUP(A394,[1]CDC_Visits_Integrated!$A$2:$D$501,2,FALSE),"NULL")</f>
        <v>64361</v>
      </c>
      <c r="AL394" s="19">
        <f>IFERROR(VLOOKUP(A394,[1]CDC_Visits_Integrated!$A$2:$D$501,3,FALSE),"NULL")</f>
        <v>5298</v>
      </c>
      <c r="AM394" s="19">
        <f>IFERROR(VLOOKUP(A394,[1]CDC_Visits_Integrated!$A$2:$D$501,4,FALSE),"NULL")</f>
        <v>1888465</v>
      </c>
      <c r="AN394" s="15">
        <f t="shared" si="115"/>
        <v>356.44865987164968</v>
      </c>
      <c r="AO394" s="16">
        <f t="shared" si="116"/>
        <v>3.4081118792246616E-2</v>
      </c>
      <c r="AP394" s="15">
        <f t="shared" si="117"/>
        <v>759</v>
      </c>
      <c r="AQ394" s="15">
        <f t="shared" si="118"/>
        <v>3311</v>
      </c>
    </row>
    <row r="395" spans="1:43" x14ac:dyDescent="0.25">
      <c r="A395" t="s">
        <v>432</v>
      </c>
      <c r="B395" t="str">
        <f t="shared" si="102"/>
        <v>Texas</v>
      </c>
      <c r="C395" t="str">
        <f t="shared" si="103"/>
        <v>2015</v>
      </c>
      <c r="D395" s="13">
        <v>1871664.6900000002</v>
      </c>
      <c r="E395" s="13">
        <v>0</v>
      </c>
      <c r="F395" s="14">
        <f t="shared" si="104"/>
        <v>0</v>
      </c>
      <c r="G395" s="15">
        <v>1896369.4990000008</v>
      </c>
      <c r="H395" s="15">
        <v>0</v>
      </c>
      <c r="I395" s="16">
        <f t="shared" si="105"/>
        <v>0</v>
      </c>
      <c r="J395" s="13">
        <v>1859389.7014999995</v>
      </c>
      <c r="K395" s="13">
        <v>0</v>
      </c>
      <c r="L395" s="14">
        <f t="shared" si="106"/>
        <v>0</v>
      </c>
      <c r="M395" s="15">
        <v>1845305.5019999999</v>
      </c>
      <c r="N395" s="15">
        <v>10</v>
      </c>
      <c r="O395" s="16">
        <f t="shared" si="107"/>
        <v>5.4191568762796661E-6</v>
      </c>
      <c r="P395" s="13">
        <v>1730361.5974999999</v>
      </c>
      <c r="Q395" s="13">
        <v>10</v>
      </c>
      <c r="R395" s="14">
        <f t="shared" si="108"/>
        <v>5.7791388889165404E-6</v>
      </c>
      <c r="S395" s="15">
        <v>1656561.3884999994</v>
      </c>
      <c r="T395" s="15">
        <v>157</v>
      </c>
      <c r="U395" s="16">
        <f t="shared" si="109"/>
        <v>9.4774634426413867E-5</v>
      </c>
      <c r="V395" s="13">
        <v>1377124.3594999996</v>
      </c>
      <c r="W395" s="13">
        <v>318</v>
      </c>
      <c r="X395" s="14">
        <f t="shared" si="110"/>
        <v>2.3091596471030263E-4</v>
      </c>
      <c r="Y395" s="15">
        <v>819493.67900000024</v>
      </c>
      <c r="Z395" s="15">
        <v>496</v>
      </c>
      <c r="AA395" s="16">
        <f t="shared" si="111"/>
        <v>6.0525177034342914E-4</v>
      </c>
      <c r="AB395" s="13">
        <v>420108.28900000011</v>
      </c>
      <c r="AC395" s="13">
        <v>826</v>
      </c>
      <c r="AD395" s="14">
        <f t="shared" si="112"/>
        <v>1.9661597298309907E-3</v>
      </c>
      <c r="AE395" s="15">
        <v>321165.09500000009</v>
      </c>
      <c r="AF395">
        <v>1253</v>
      </c>
      <c r="AG395" s="16">
        <f t="shared" si="113"/>
        <v>3.9014202337274528E-3</v>
      </c>
      <c r="AH395" s="17">
        <v>2575</v>
      </c>
      <c r="AI395" s="17">
        <v>25410595</v>
      </c>
      <c r="AJ395" s="18">
        <f t="shared" si="114"/>
        <v>1.6498297926985401E-3</v>
      </c>
      <c r="AK395" s="19">
        <f>IFERROR(VLOOKUP(A395,[1]CDC_Visits_Integrated!$A$2:$D$501,2,FALSE),"NULL")</f>
        <v>56545</v>
      </c>
      <c r="AL395" s="19">
        <f>IFERROR(VLOOKUP(A395,[1]CDC_Visits_Integrated!$A$2:$D$501,3,FALSE),"NULL")</f>
        <v>5111</v>
      </c>
      <c r="AM395" s="19">
        <f>IFERROR(VLOOKUP(A395,[1]CDC_Visits_Integrated!$A$2:$D$501,4,FALSE),"NULL")</f>
        <v>1708123</v>
      </c>
      <c r="AN395" s="15">
        <f t="shared" si="115"/>
        <v>334.20524359225203</v>
      </c>
      <c r="AO395" s="16">
        <f t="shared" si="116"/>
        <v>3.310358797346561E-2</v>
      </c>
      <c r="AP395" s="15">
        <f t="shared" si="117"/>
        <v>495</v>
      </c>
      <c r="AQ395" s="15">
        <f t="shared" si="118"/>
        <v>3070</v>
      </c>
    </row>
    <row r="396" spans="1:43" x14ac:dyDescent="0.25">
      <c r="A396" t="s">
        <v>433</v>
      </c>
      <c r="B396" t="str">
        <f t="shared" si="102"/>
        <v>Texas</v>
      </c>
      <c r="C396" t="str">
        <f t="shared" si="103"/>
        <v>2016</v>
      </c>
      <c r="D396" s="13">
        <v>1903789.1780000012</v>
      </c>
      <c r="E396" s="13">
        <v>0</v>
      </c>
      <c r="F396" s="14">
        <f t="shared" si="104"/>
        <v>0</v>
      </c>
      <c r="G396" s="15">
        <v>1933715.4135000007</v>
      </c>
      <c r="H396" s="15">
        <v>0</v>
      </c>
      <c r="I396" s="16">
        <f t="shared" si="105"/>
        <v>0</v>
      </c>
      <c r="J396" s="13">
        <v>1886854.8010000007</v>
      </c>
      <c r="K396" s="13">
        <v>0</v>
      </c>
      <c r="L396" s="14">
        <f t="shared" si="106"/>
        <v>0</v>
      </c>
      <c r="M396" s="15">
        <v>1896033.1044999999</v>
      </c>
      <c r="N396" s="15">
        <v>0</v>
      </c>
      <c r="O396" s="16">
        <f t="shared" si="107"/>
        <v>0</v>
      </c>
      <c r="P396" s="13">
        <v>1765780.1885000002</v>
      </c>
      <c r="Q396" s="13">
        <v>24</v>
      </c>
      <c r="R396" s="14">
        <f t="shared" si="108"/>
        <v>1.3591725717790269E-5</v>
      </c>
      <c r="S396" s="15">
        <v>1675751.7725000004</v>
      </c>
      <c r="T396" s="15">
        <v>90</v>
      </c>
      <c r="U396" s="16">
        <f t="shared" si="109"/>
        <v>5.3707238432892651E-5</v>
      </c>
      <c r="V396" s="13">
        <v>1424612.8570000005</v>
      </c>
      <c r="W396" s="13">
        <v>320</v>
      </c>
      <c r="X396" s="14">
        <f t="shared" si="110"/>
        <v>2.2462242877259101E-4</v>
      </c>
      <c r="Y396" s="15">
        <v>874055.15449999995</v>
      </c>
      <c r="Z396" s="15">
        <v>518</v>
      </c>
      <c r="AA396" s="16">
        <f t="shared" si="111"/>
        <v>5.926399464989369E-4</v>
      </c>
      <c r="AB396" s="13">
        <v>437421.21850000019</v>
      </c>
      <c r="AC396" s="13">
        <v>716</v>
      </c>
      <c r="AD396" s="14">
        <f t="shared" si="112"/>
        <v>1.6368661823386139E-3</v>
      </c>
      <c r="AE396" s="15">
        <v>337372.68300000014</v>
      </c>
      <c r="AF396">
        <v>1026</v>
      </c>
      <c r="AG396" s="16">
        <f t="shared" si="113"/>
        <v>3.0411472288644058E-3</v>
      </c>
      <c r="AH396" s="17">
        <v>2260</v>
      </c>
      <c r="AI396" s="17">
        <v>26031252</v>
      </c>
      <c r="AJ396" s="18">
        <f t="shared" si="114"/>
        <v>1.3706530575228104E-3</v>
      </c>
      <c r="AK396" s="19">
        <f>IFERROR(VLOOKUP(A396,[1]CDC_Visits_Integrated!$A$2:$D$501,2,FALSE),"NULL")</f>
        <v>36149</v>
      </c>
      <c r="AL396" s="19">
        <f>IFERROR(VLOOKUP(A396,[1]CDC_Visits_Integrated!$A$2:$D$501,3,FALSE),"NULL")</f>
        <v>4572</v>
      </c>
      <c r="AM396" s="19">
        <f>IFERROR(VLOOKUP(A396,[1]CDC_Visits_Integrated!$A$2:$D$501,4,FALSE),"NULL")</f>
        <v>1169619</v>
      </c>
      <c r="AN396" s="15">
        <f t="shared" si="115"/>
        <v>255.8221784776903</v>
      </c>
      <c r="AO396" s="16">
        <f t="shared" si="116"/>
        <v>3.0906645668375771E-2</v>
      </c>
      <c r="AP396" s="15">
        <f t="shared" si="117"/>
        <v>434</v>
      </c>
      <c r="AQ396" s="15">
        <f t="shared" si="118"/>
        <v>2694</v>
      </c>
    </row>
    <row r="397" spans="1:43" x14ac:dyDescent="0.25">
      <c r="A397" t="s">
        <v>434</v>
      </c>
      <c r="B397" t="str">
        <f t="shared" si="102"/>
        <v>Texas</v>
      </c>
      <c r="C397" t="str">
        <f t="shared" si="103"/>
        <v>2017</v>
      </c>
      <c r="D397" s="13">
        <v>1909516</v>
      </c>
      <c r="E397" s="13">
        <v>0</v>
      </c>
      <c r="F397" s="14">
        <f t="shared" si="104"/>
        <v>0</v>
      </c>
      <c r="G397" s="15">
        <v>1947488</v>
      </c>
      <c r="H397" s="15">
        <v>0</v>
      </c>
      <c r="I397" s="16">
        <f t="shared" si="105"/>
        <v>0</v>
      </c>
      <c r="J397" s="13">
        <v>1899590.5</v>
      </c>
      <c r="K397" s="13">
        <v>0</v>
      </c>
      <c r="L397" s="14">
        <f t="shared" si="106"/>
        <v>0</v>
      </c>
      <c r="M397" s="15">
        <v>1936122.5</v>
      </c>
      <c r="N397" s="15">
        <v>0</v>
      </c>
      <c r="O397" s="16">
        <f t="shared" si="107"/>
        <v>0</v>
      </c>
      <c r="P397" s="13">
        <v>1793249</v>
      </c>
      <c r="Q397" s="13">
        <v>21</v>
      </c>
      <c r="R397" s="14">
        <f t="shared" si="108"/>
        <v>1.1710587877087901E-5</v>
      </c>
      <c r="S397" s="15">
        <v>1690785</v>
      </c>
      <c r="T397" s="15">
        <v>147</v>
      </c>
      <c r="U397" s="16">
        <f t="shared" si="109"/>
        <v>8.694186428197553E-5</v>
      </c>
      <c r="V397" s="13">
        <v>1464594</v>
      </c>
      <c r="W397" s="13">
        <v>326</v>
      </c>
      <c r="X397" s="14">
        <f t="shared" si="110"/>
        <v>2.225872835748337E-4</v>
      </c>
      <c r="Y397" s="15">
        <v>919067</v>
      </c>
      <c r="Z397" s="15">
        <v>518</v>
      </c>
      <c r="AA397" s="16">
        <f t="shared" si="111"/>
        <v>5.6361505744412536E-4</v>
      </c>
      <c r="AB397" s="13">
        <v>450971.5</v>
      </c>
      <c r="AC397" s="13">
        <v>741</v>
      </c>
      <c r="AD397" s="14">
        <f t="shared" si="112"/>
        <v>1.6431193545490125E-3</v>
      </c>
      <c r="AE397" s="15">
        <v>345326</v>
      </c>
      <c r="AF397">
        <v>1031</v>
      </c>
      <c r="AG397" s="16">
        <f t="shared" si="113"/>
        <v>2.9855846359671729E-3</v>
      </c>
      <c r="AH397" s="17">
        <v>2290</v>
      </c>
      <c r="AI397" s="17">
        <v>26458577</v>
      </c>
      <c r="AJ397" s="18">
        <f t="shared" si="114"/>
        <v>1.3349932332166138E-3</v>
      </c>
      <c r="AK397" s="19">
        <f>IFERROR(VLOOKUP(A397,[1]CDC_Visits_Integrated!$A$2:$D$501,2,FALSE),"NULL")</f>
        <v>55208</v>
      </c>
      <c r="AL397" s="19">
        <f>IFERROR(VLOOKUP(A397,[1]CDC_Visits_Integrated!$A$2:$D$501,3,FALSE),"NULL")</f>
        <v>5104</v>
      </c>
      <c r="AM397" s="19">
        <f>IFERROR(VLOOKUP(A397,[1]CDC_Visits_Integrated!$A$2:$D$501,4,FALSE),"NULL")</f>
        <v>1287046</v>
      </c>
      <c r="AN397" s="15">
        <f t="shared" si="115"/>
        <v>252.16418495297805</v>
      </c>
      <c r="AO397" s="16">
        <f t="shared" si="116"/>
        <v>4.2895125737541624E-2</v>
      </c>
      <c r="AP397" s="15">
        <f t="shared" si="117"/>
        <v>494</v>
      </c>
      <c r="AQ397" s="15">
        <f t="shared" si="118"/>
        <v>2784</v>
      </c>
    </row>
    <row r="398" spans="1:43" x14ac:dyDescent="0.25">
      <c r="A398" t="s">
        <v>435</v>
      </c>
      <c r="B398" t="str">
        <f t="shared" si="102"/>
        <v>Utah</v>
      </c>
      <c r="C398" t="str">
        <f t="shared" si="103"/>
        <v>2009</v>
      </c>
      <c r="D398" s="13">
        <v>258158.67400000003</v>
      </c>
      <c r="E398" s="13">
        <v>0</v>
      </c>
      <c r="F398" s="14">
        <f t="shared" si="104"/>
        <v>0</v>
      </c>
      <c r="G398" s="15">
        <v>219308.04149999999</v>
      </c>
      <c r="H398" s="15">
        <v>0</v>
      </c>
      <c r="I398" s="16">
        <f t="shared" si="105"/>
        <v>0</v>
      </c>
      <c r="J398" s="13">
        <v>231589.69300000003</v>
      </c>
      <c r="K398" s="13">
        <v>0</v>
      </c>
      <c r="L398" s="14">
        <f t="shared" si="106"/>
        <v>0</v>
      </c>
      <c r="M398" s="15">
        <v>206561.38449999999</v>
      </c>
      <c r="N398" s="15">
        <v>0</v>
      </c>
      <c r="O398" s="16">
        <f t="shared" si="107"/>
        <v>0</v>
      </c>
      <c r="P398" s="13">
        <v>159020.93349999998</v>
      </c>
      <c r="Q398" s="13">
        <v>0</v>
      </c>
      <c r="R398" s="14">
        <f t="shared" si="108"/>
        <v>0</v>
      </c>
      <c r="S398" s="15">
        <v>149994.64250000005</v>
      </c>
      <c r="T398" s="15">
        <v>0</v>
      </c>
      <c r="U398" s="16">
        <f t="shared" si="109"/>
        <v>0</v>
      </c>
      <c r="V398" s="13">
        <v>105608.315</v>
      </c>
      <c r="W398" s="13">
        <v>0</v>
      </c>
      <c r="X398" s="14">
        <f t="shared" si="110"/>
        <v>0</v>
      </c>
      <c r="Y398" s="15">
        <v>61686.542500000003</v>
      </c>
      <c r="Z398" s="15">
        <v>0</v>
      </c>
      <c r="AA398" s="16">
        <f t="shared" si="111"/>
        <v>0</v>
      </c>
      <c r="AB398" s="13">
        <v>39617.641499999998</v>
      </c>
      <c r="AC398" s="13">
        <v>22</v>
      </c>
      <c r="AD398" s="14">
        <f t="shared" si="112"/>
        <v>5.5530816997271279E-4</v>
      </c>
      <c r="AE398" s="15">
        <v>29270.849000000002</v>
      </c>
      <c r="AF398">
        <v>98</v>
      </c>
      <c r="AG398" s="16">
        <f t="shared" si="113"/>
        <v>3.3480409126499882E-3</v>
      </c>
      <c r="AH398" s="17">
        <v>120</v>
      </c>
      <c r="AI398" s="17">
        <v>2632280</v>
      </c>
      <c r="AJ398" s="18">
        <f t="shared" si="114"/>
        <v>9.1901182977300103E-4</v>
      </c>
      <c r="AK398" s="19" t="str">
        <f>IFERROR(VLOOKUP(A398,[1]CDC_Visits_Integrated!$A$2:$D$501,2,FALSE),"NULL")</f>
        <v>NULL</v>
      </c>
      <c r="AL398" s="19" t="str">
        <f>IFERROR(VLOOKUP(A398,[1]CDC_Visits_Integrated!$A$2:$D$501,3,FALSE),"NULL")</f>
        <v>NULL</v>
      </c>
      <c r="AM398" s="19" t="str">
        <f>IFERROR(VLOOKUP(A398,[1]CDC_Visits_Integrated!$A$2:$D$501,4,FALSE),"NULL")</f>
        <v>NULL</v>
      </c>
      <c r="AN398" s="15" t="str">
        <f t="shared" si="115"/>
        <v>NULL</v>
      </c>
      <c r="AO398" s="16" t="str">
        <f t="shared" si="116"/>
        <v>NULL</v>
      </c>
      <c r="AP398" s="15">
        <f t="shared" si="117"/>
        <v>0</v>
      </c>
      <c r="AQ398" s="15">
        <f t="shared" si="118"/>
        <v>120</v>
      </c>
    </row>
    <row r="399" spans="1:43" x14ac:dyDescent="0.25">
      <c r="A399" t="s">
        <v>436</v>
      </c>
      <c r="B399" t="str">
        <f t="shared" si="102"/>
        <v>Utah</v>
      </c>
      <c r="C399" t="str">
        <f t="shared" si="103"/>
        <v>2010</v>
      </c>
      <c r="D399" s="13">
        <v>255182.77700000006</v>
      </c>
      <c r="E399" s="13">
        <v>0</v>
      </c>
      <c r="F399" s="14">
        <f t="shared" si="104"/>
        <v>0</v>
      </c>
      <c r="G399" s="15">
        <v>225459.39499999996</v>
      </c>
      <c r="H399" s="15">
        <v>0</v>
      </c>
      <c r="I399" s="16">
        <f t="shared" si="105"/>
        <v>0</v>
      </c>
      <c r="J399" s="13">
        <v>223874.8885</v>
      </c>
      <c r="K399" s="13">
        <v>0</v>
      </c>
      <c r="L399" s="14">
        <f t="shared" si="106"/>
        <v>0</v>
      </c>
      <c r="M399" s="15">
        <v>212482.22599999997</v>
      </c>
      <c r="N399" s="15">
        <v>0</v>
      </c>
      <c r="O399" s="16">
        <f t="shared" si="107"/>
        <v>0</v>
      </c>
      <c r="P399" s="13">
        <v>159563.99349999998</v>
      </c>
      <c r="Q399" s="13">
        <v>0</v>
      </c>
      <c r="R399" s="14">
        <f t="shared" si="108"/>
        <v>0</v>
      </c>
      <c r="S399" s="15">
        <v>150259.89149999997</v>
      </c>
      <c r="T399" s="15">
        <v>0</v>
      </c>
      <c r="U399" s="16">
        <f t="shared" si="109"/>
        <v>0</v>
      </c>
      <c r="V399" s="13">
        <v>111291.0085</v>
      </c>
      <c r="W399" s="13">
        <v>0</v>
      </c>
      <c r="X399" s="14">
        <f t="shared" si="110"/>
        <v>0</v>
      </c>
      <c r="Y399" s="15">
        <v>63772.221000000005</v>
      </c>
      <c r="Z399" s="15">
        <v>0</v>
      </c>
      <c r="AA399" s="16">
        <f t="shared" si="111"/>
        <v>0</v>
      </c>
      <c r="AB399" s="13">
        <v>39529.373499999994</v>
      </c>
      <c r="AC399" s="13">
        <v>36</v>
      </c>
      <c r="AD399" s="14">
        <f t="shared" si="112"/>
        <v>9.1071516729198873E-4</v>
      </c>
      <c r="AE399" s="15">
        <v>28516.637999999995</v>
      </c>
      <c r="AF399">
        <v>137</v>
      </c>
      <c r="AG399" s="16">
        <f t="shared" si="113"/>
        <v>4.8042128949422449E-3</v>
      </c>
      <c r="AH399" s="17">
        <v>173</v>
      </c>
      <c r="AI399" s="17">
        <v>2655575</v>
      </c>
      <c r="AJ399" s="18">
        <f t="shared" si="114"/>
        <v>1.3124132885031666E-3</v>
      </c>
      <c r="AK399" s="19">
        <f>IFERROR(VLOOKUP(A399,[1]CDC_Visits_Integrated!$A$2:$D$501,2,FALSE),"NULL")</f>
        <v>656</v>
      </c>
      <c r="AL399" s="19">
        <f>IFERROR(VLOOKUP(A399,[1]CDC_Visits_Integrated!$A$2:$D$501,3,FALSE),"NULL")</f>
        <v>235</v>
      </c>
      <c r="AM399" s="19">
        <f>IFERROR(VLOOKUP(A399,[1]CDC_Visits_Integrated!$A$2:$D$501,4,FALSE),"NULL")</f>
        <v>82429</v>
      </c>
      <c r="AN399" s="15">
        <f t="shared" si="115"/>
        <v>350.76170212765959</v>
      </c>
      <c r="AO399" s="16">
        <f t="shared" si="116"/>
        <v>7.9583641679506004E-3</v>
      </c>
      <c r="AP399" s="15">
        <f t="shared" si="117"/>
        <v>0</v>
      </c>
      <c r="AQ399" s="15">
        <f t="shared" si="118"/>
        <v>173</v>
      </c>
    </row>
    <row r="400" spans="1:43" x14ac:dyDescent="0.25">
      <c r="A400" t="s">
        <v>437</v>
      </c>
      <c r="B400" t="str">
        <f t="shared" si="102"/>
        <v>Utah</v>
      </c>
      <c r="C400" t="str">
        <f t="shared" si="103"/>
        <v>2011</v>
      </c>
      <c r="D400" s="13">
        <v>249335.91699999999</v>
      </c>
      <c r="E400" s="13">
        <v>0</v>
      </c>
      <c r="F400" s="14">
        <f t="shared" si="104"/>
        <v>0</v>
      </c>
      <c r="G400" s="15">
        <v>223398.93600000002</v>
      </c>
      <c r="H400" s="15">
        <v>0</v>
      </c>
      <c r="I400" s="16">
        <f t="shared" si="105"/>
        <v>0</v>
      </c>
      <c r="J400" s="13">
        <v>219454.76850000001</v>
      </c>
      <c r="K400" s="13">
        <v>0</v>
      </c>
      <c r="L400" s="14">
        <f t="shared" si="106"/>
        <v>0</v>
      </c>
      <c r="M400" s="15">
        <v>211326.80149999997</v>
      </c>
      <c r="N400" s="15">
        <v>0</v>
      </c>
      <c r="O400" s="16">
        <f t="shared" si="107"/>
        <v>0</v>
      </c>
      <c r="P400" s="13">
        <v>158587.74249999999</v>
      </c>
      <c r="Q400" s="13">
        <v>0</v>
      </c>
      <c r="R400" s="14">
        <f t="shared" si="108"/>
        <v>0</v>
      </c>
      <c r="S400" s="15">
        <v>147657.40600000002</v>
      </c>
      <c r="T400" s="15">
        <v>0</v>
      </c>
      <c r="U400" s="16">
        <f t="shared" si="109"/>
        <v>0</v>
      </c>
      <c r="V400" s="13">
        <v>113023.46050000002</v>
      </c>
      <c r="W400" s="13">
        <v>0</v>
      </c>
      <c r="X400" s="14">
        <f t="shared" si="110"/>
        <v>0</v>
      </c>
      <c r="Y400" s="15">
        <v>65640.881999999998</v>
      </c>
      <c r="Z400" s="15">
        <v>0</v>
      </c>
      <c r="AA400" s="16">
        <f t="shared" si="111"/>
        <v>0</v>
      </c>
      <c r="AB400" s="13">
        <v>39311.188500000004</v>
      </c>
      <c r="AC400" s="13">
        <v>41</v>
      </c>
      <c r="AD400" s="14">
        <f t="shared" si="112"/>
        <v>1.0429600722959571E-3</v>
      </c>
      <c r="AE400" s="15">
        <v>29556.431999999997</v>
      </c>
      <c r="AF400">
        <v>135</v>
      </c>
      <c r="AG400" s="16">
        <f t="shared" si="113"/>
        <v>4.5675337266690378E-3</v>
      </c>
      <c r="AH400" s="17">
        <v>176</v>
      </c>
      <c r="AI400" s="17">
        <v>2633633</v>
      </c>
      <c r="AJ400" s="18">
        <f t="shared" si="114"/>
        <v>1.3084674702998793E-3</v>
      </c>
      <c r="AK400" s="19">
        <f>IFERROR(VLOOKUP(A400,[1]CDC_Visits_Integrated!$A$2:$D$501,2,FALSE),"NULL")</f>
        <v>6521</v>
      </c>
      <c r="AL400" s="19">
        <f>IFERROR(VLOOKUP(A400,[1]CDC_Visits_Integrated!$A$2:$D$501,3,FALSE),"NULL")</f>
        <v>1212</v>
      </c>
      <c r="AM400" s="19">
        <f>IFERROR(VLOOKUP(A400,[1]CDC_Visits_Integrated!$A$2:$D$501,4,FALSE),"NULL")</f>
        <v>472266</v>
      </c>
      <c r="AN400" s="15">
        <f t="shared" si="115"/>
        <v>389.65841584158414</v>
      </c>
      <c r="AO400" s="16">
        <f t="shared" si="116"/>
        <v>1.380789639736928E-2</v>
      </c>
      <c r="AP400" s="15">
        <f t="shared" si="117"/>
        <v>0</v>
      </c>
      <c r="AQ400" s="15">
        <f t="shared" si="118"/>
        <v>176</v>
      </c>
    </row>
    <row r="401" spans="1:43" x14ac:dyDescent="0.25">
      <c r="A401" t="s">
        <v>438</v>
      </c>
      <c r="B401" t="str">
        <f t="shared" si="102"/>
        <v>Utah</v>
      </c>
      <c r="C401" t="str">
        <f t="shared" si="103"/>
        <v>2012</v>
      </c>
      <c r="D401" s="13">
        <v>258676.18899999998</v>
      </c>
      <c r="E401" s="13">
        <v>0</v>
      </c>
      <c r="F401" s="14">
        <f t="shared" si="104"/>
        <v>0</v>
      </c>
      <c r="G401" s="15">
        <v>236456.8725</v>
      </c>
      <c r="H401" s="15">
        <v>0</v>
      </c>
      <c r="I401" s="16">
        <f t="shared" si="105"/>
        <v>0</v>
      </c>
      <c r="J401" s="13">
        <v>224158.74300000002</v>
      </c>
      <c r="K401" s="13">
        <v>0</v>
      </c>
      <c r="L401" s="14">
        <f t="shared" si="106"/>
        <v>0</v>
      </c>
      <c r="M401" s="15">
        <v>219588.90049999999</v>
      </c>
      <c r="N401" s="15">
        <v>0</v>
      </c>
      <c r="O401" s="16">
        <f t="shared" si="107"/>
        <v>0</v>
      </c>
      <c r="P401" s="13">
        <v>166696.85649999999</v>
      </c>
      <c r="Q401" s="13">
        <v>0</v>
      </c>
      <c r="R401" s="14">
        <f t="shared" si="108"/>
        <v>0</v>
      </c>
      <c r="S401" s="15">
        <v>151661.82149999999</v>
      </c>
      <c r="T401" s="15">
        <v>0</v>
      </c>
      <c r="U401" s="16">
        <f t="shared" si="109"/>
        <v>0</v>
      </c>
      <c r="V401" s="13">
        <v>119402.774</v>
      </c>
      <c r="W401" s="13">
        <v>0</v>
      </c>
      <c r="X401" s="14">
        <f t="shared" si="110"/>
        <v>0</v>
      </c>
      <c r="Y401" s="15">
        <v>68707.091</v>
      </c>
      <c r="Z401" s="15">
        <v>0</v>
      </c>
      <c r="AA401" s="16">
        <f t="shared" si="111"/>
        <v>0</v>
      </c>
      <c r="AB401" s="13">
        <v>40747.90400000001</v>
      </c>
      <c r="AC401" s="13">
        <v>34</v>
      </c>
      <c r="AD401" s="14">
        <f t="shared" si="112"/>
        <v>8.343987460066656E-4</v>
      </c>
      <c r="AE401" s="15">
        <v>30229.235000000001</v>
      </c>
      <c r="AF401">
        <v>123</v>
      </c>
      <c r="AG401" s="16">
        <f t="shared" si="113"/>
        <v>4.0689087897857815E-3</v>
      </c>
      <c r="AH401" s="17">
        <v>157</v>
      </c>
      <c r="AI401" s="17">
        <v>2745765</v>
      </c>
      <c r="AJ401" s="18">
        <f t="shared" si="114"/>
        <v>1.1239636714896163E-3</v>
      </c>
      <c r="AK401" s="19">
        <f>IFERROR(VLOOKUP(A401,[1]CDC_Visits_Integrated!$A$2:$D$501,2,FALSE),"NULL")</f>
        <v>19173</v>
      </c>
      <c r="AL401" s="19">
        <f>IFERROR(VLOOKUP(A401,[1]CDC_Visits_Integrated!$A$2:$D$501,3,FALSE),"NULL")</f>
        <v>2245</v>
      </c>
      <c r="AM401" s="19">
        <f>IFERROR(VLOOKUP(A401,[1]CDC_Visits_Integrated!$A$2:$D$501,4,FALSE),"NULL")</f>
        <v>898972</v>
      </c>
      <c r="AN401" s="15">
        <f t="shared" si="115"/>
        <v>400.43296213808463</v>
      </c>
      <c r="AO401" s="16">
        <f t="shared" si="116"/>
        <v>2.1327694299711226E-2</v>
      </c>
      <c r="AP401" s="15">
        <f t="shared" si="117"/>
        <v>0</v>
      </c>
      <c r="AQ401" s="15">
        <f t="shared" si="118"/>
        <v>157</v>
      </c>
    </row>
    <row r="402" spans="1:43" x14ac:dyDescent="0.25">
      <c r="A402" t="s">
        <v>439</v>
      </c>
      <c r="B402" t="str">
        <f t="shared" si="102"/>
        <v>Utah</v>
      </c>
      <c r="C402" t="str">
        <f t="shared" si="103"/>
        <v>2013</v>
      </c>
      <c r="D402" s="13">
        <v>247692.30000000002</v>
      </c>
      <c r="E402" s="13">
        <v>0</v>
      </c>
      <c r="F402" s="14">
        <f t="shared" si="104"/>
        <v>0</v>
      </c>
      <c r="G402" s="15">
        <v>234032.679</v>
      </c>
      <c r="H402" s="15">
        <v>0</v>
      </c>
      <c r="I402" s="16">
        <f t="shared" si="105"/>
        <v>0</v>
      </c>
      <c r="J402" s="13">
        <v>216151.72300000003</v>
      </c>
      <c r="K402" s="13">
        <v>0</v>
      </c>
      <c r="L402" s="14">
        <f t="shared" si="106"/>
        <v>0</v>
      </c>
      <c r="M402" s="15">
        <v>214869.48499999999</v>
      </c>
      <c r="N402" s="15">
        <v>0</v>
      </c>
      <c r="O402" s="16">
        <f t="shared" si="107"/>
        <v>0</v>
      </c>
      <c r="P402" s="13">
        <v>171311.6495</v>
      </c>
      <c r="Q402" s="13">
        <v>0</v>
      </c>
      <c r="R402" s="14">
        <f t="shared" si="108"/>
        <v>0</v>
      </c>
      <c r="S402" s="15">
        <v>152564.18350000004</v>
      </c>
      <c r="T402" s="15">
        <v>0</v>
      </c>
      <c r="U402" s="16">
        <f t="shared" si="109"/>
        <v>0</v>
      </c>
      <c r="V402" s="13">
        <v>126675.51149999999</v>
      </c>
      <c r="W402" s="13">
        <v>0</v>
      </c>
      <c r="X402" s="14">
        <f t="shared" si="110"/>
        <v>0</v>
      </c>
      <c r="Y402" s="15">
        <v>75178.796499999997</v>
      </c>
      <c r="Z402" s="15">
        <v>0</v>
      </c>
      <c r="AA402" s="16">
        <f t="shared" si="111"/>
        <v>0</v>
      </c>
      <c r="AB402" s="13">
        <v>43165.751499999998</v>
      </c>
      <c r="AC402" s="13">
        <v>68</v>
      </c>
      <c r="AD402" s="14">
        <f t="shared" si="112"/>
        <v>1.575322973353076E-3</v>
      </c>
      <c r="AE402" s="15">
        <v>33042.894999999997</v>
      </c>
      <c r="AF402">
        <v>162</v>
      </c>
      <c r="AG402" s="16">
        <f t="shared" si="113"/>
        <v>4.9027181183731033E-3</v>
      </c>
      <c r="AH402" s="17">
        <v>230</v>
      </c>
      <c r="AI402" s="17">
        <v>2748392</v>
      </c>
      <c r="AJ402" s="18">
        <f t="shared" si="114"/>
        <v>1.5192805654297232E-3</v>
      </c>
      <c r="AK402" s="19">
        <f>IFERROR(VLOOKUP(A402,[1]CDC_Visits_Integrated!$A$2:$D$501,2,FALSE),"NULL")</f>
        <v>21452</v>
      </c>
      <c r="AL402" s="19">
        <f>IFERROR(VLOOKUP(A402,[1]CDC_Visits_Integrated!$A$2:$D$501,3,FALSE),"NULL")</f>
        <v>2165</v>
      </c>
      <c r="AM402" s="19">
        <f>IFERROR(VLOOKUP(A402,[1]CDC_Visits_Integrated!$A$2:$D$501,4,FALSE),"NULL")</f>
        <v>993055</v>
      </c>
      <c r="AN402" s="15">
        <f t="shared" si="115"/>
        <v>458.68591224018473</v>
      </c>
      <c r="AO402" s="16">
        <f t="shared" si="116"/>
        <v>2.1602026071063537E-2</v>
      </c>
      <c r="AP402" s="15">
        <f t="shared" si="117"/>
        <v>0</v>
      </c>
      <c r="AQ402" s="15">
        <f t="shared" si="118"/>
        <v>230</v>
      </c>
    </row>
    <row r="403" spans="1:43" x14ac:dyDescent="0.25">
      <c r="A403" t="s">
        <v>440</v>
      </c>
      <c r="B403" t="str">
        <f t="shared" si="102"/>
        <v>Utah</v>
      </c>
      <c r="C403" t="str">
        <f t="shared" si="103"/>
        <v>2014</v>
      </c>
      <c r="D403" s="13">
        <v>248174.64800000002</v>
      </c>
      <c r="E403" s="13">
        <v>0</v>
      </c>
      <c r="F403" s="14">
        <f t="shared" si="104"/>
        <v>0</v>
      </c>
      <c r="G403" s="15">
        <v>239492.549</v>
      </c>
      <c r="H403" s="15">
        <v>0</v>
      </c>
      <c r="I403" s="16">
        <f t="shared" si="105"/>
        <v>0</v>
      </c>
      <c r="J403" s="13">
        <v>221493.23249999998</v>
      </c>
      <c r="K403" s="13">
        <v>0</v>
      </c>
      <c r="L403" s="14">
        <f t="shared" si="106"/>
        <v>0</v>
      </c>
      <c r="M403" s="15">
        <v>215202.42599999998</v>
      </c>
      <c r="N403" s="15">
        <v>0</v>
      </c>
      <c r="O403" s="16">
        <f t="shared" si="107"/>
        <v>0</v>
      </c>
      <c r="P403" s="13">
        <v>175380.33149999997</v>
      </c>
      <c r="Q403" s="13">
        <v>0</v>
      </c>
      <c r="R403" s="14">
        <f t="shared" si="108"/>
        <v>0</v>
      </c>
      <c r="S403" s="15">
        <v>149777.1115</v>
      </c>
      <c r="T403" s="15">
        <v>0</v>
      </c>
      <c r="U403" s="16">
        <f t="shared" si="109"/>
        <v>0</v>
      </c>
      <c r="V403" s="13">
        <v>126949.21499999998</v>
      </c>
      <c r="W403" s="13">
        <v>0</v>
      </c>
      <c r="X403" s="14">
        <f t="shared" si="110"/>
        <v>0</v>
      </c>
      <c r="Y403" s="15">
        <v>75814.583499999993</v>
      </c>
      <c r="Z403" s="15">
        <v>0</v>
      </c>
      <c r="AA403" s="16">
        <f t="shared" si="111"/>
        <v>0</v>
      </c>
      <c r="AB403" s="13">
        <v>41569.349000000002</v>
      </c>
      <c r="AC403" s="13">
        <v>59</v>
      </c>
      <c r="AD403" s="14">
        <f t="shared" si="112"/>
        <v>1.4193149861452003E-3</v>
      </c>
      <c r="AE403" s="15">
        <v>32111.701000000005</v>
      </c>
      <c r="AF403">
        <v>127</v>
      </c>
      <c r="AG403" s="16">
        <f t="shared" si="113"/>
        <v>3.9549446477469379E-3</v>
      </c>
      <c r="AH403" s="17">
        <v>186</v>
      </c>
      <c r="AI403" s="17">
        <v>2773794</v>
      </c>
      <c r="AJ403" s="18">
        <f t="shared" si="114"/>
        <v>1.2441834965032609E-3</v>
      </c>
      <c r="AK403" s="19">
        <f>IFERROR(VLOOKUP(A403,[1]CDC_Visits_Integrated!$A$2:$D$501,2,FALSE),"NULL")</f>
        <v>17783</v>
      </c>
      <c r="AL403" s="19">
        <f>IFERROR(VLOOKUP(A403,[1]CDC_Visits_Integrated!$A$2:$D$501,3,FALSE),"NULL")</f>
        <v>2107</v>
      </c>
      <c r="AM403" s="19">
        <f>IFERROR(VLOOKUP(A403,[1]CDC_Visits_Integrated!$A$2:$D$501,4,FALSE),"NULL")</f>
        <v>872739</v>
      </c>
      <c r="AN403" s="15">
        <f t="shared" si="115"/>
        <v>414.2093023255814</v>
      </c>
      <c r="AO403" s="16">
        <f t="shared" si="116"/>
        <v>2.0376080363086788E-2</v>
      </c>
      <c r="AP403" s="15">
        <f t="shared" si="117"/>
        <v>0</v>
      </c>
      <c r="AQ403" s="15">
        <f t="shared" si="118"/>
        <v>186</v>
      </c>
    </row>
    <row r="404" spans="1:43" x14ac:dyDescent="0.25">
      <c r="A404" t="s">
        <v>441</v>
      </c>
      <c r="B404" t="str">
        <f t="shared" si="102"/>
        <v>Utah</v>
      </c>
      <c r="C404" t="str">
        <f t="shared" si="103"/>
        <v>2015</v>
      </c>
      <c r="D404" s="13">
        <v>248849.96399999998</v>
      </c>
      <c r="E404" s="13">
        <v>0</v>
      </c>
      <c r="F404" s="14">
        <f t="shared" si="104"/>
        <v>0</v>
      </c>
      <c r="G404" s="15">
        <v>243919.0785</v>
      </c>
      <c r="H404" s="15">
        <v>0</v>
      </c>
      <c r="I404" s="16">
        <f t="shared" si="105"/>
        <v>0</v>
      </c>
      <c r="J404" s="13">
        <v>228445.19199999998</v>
      </c>
      <c r="K404" s="13">
        <v>0</v>
      </c>
      <c r="L404" s="14">
        <f t="shared" si="106"/>
        <v>0</v>
      </c>
      <c r="M404" s="15">
        <v>216346.06099999999</v>
      </c>
      <c r="N404" s="15">
        <v>0</v>
      </c>
      <c r="O404" s="16">
        <f t="shared" si="107"/>
        <v>0</v>
      </c>
      <c r="P404" s="13">
        <v>181936.38700000002</v>
      </c>
      <c r="Q404" s="13">
        <v>0</v>
      </c>
      <c r="R404" s="14">
        <f t="shared" si="108"/>
        <v>0</v>
      </c>
      <c r="S404" s="15">
        <v>150102.1955</v>
      </c>
      <c r="T404" s="15">
        <v>0</v>
      </c>
      <c r="U404" s="16">
        <f t="shared" si="109"/>
        <v>0</v>
      </c>
      <c r="V404" s="13">
        <v>132175.76750000002</v>
      </c>
      <c r="W404" s="13">
        <v>0</v>
      </c>
      <c r="X404" s="14">
        <f t="shared" si="110"/>
        <v>0</v>
      </c>
      <c r="Y404" s="15">
        <v>79647.960499999986</v>
      </c>
      <c r="Z404" s="15">
        <v>0</v>
      </c>
      <c r="AA404" s="16">
        <f t="shared" si="111"/>
        <v>0</v>
      </c>
      <c r="AB404" s="13">
        <v>43204.904000000002</v>
      </c>
      <c r="AC404" s="13">
        <v>29</v>
      </c>
      <c r="AD404" s="14">
        <f t="shared" si="112"/>
        <v>6.7122010038490074E-4</v>
      </c>
      <c r="AE404" s="15">
        <v>32956.731</v>
      </c>
      <c r="AF404">
        <v>141</v>
      </c>
      <c r="AG404" s="16">
        <f t="shared" si="113"/>
        <v>4.2783369503486251E-3</v>
      </c>
      <c r="AH404" s="17">
        <v>170</v>
      </c>
      <c r="AI404" s="17">
        <v>2832328</v>
      </c>
      <c r="AJ404" s="18">
        <f t="shared" si="114"/>
        <v>1.0910752925996782E-3</v>
      </c>
      <c r="AK404" s="19">
        <f>IFERROR(VLOOKUP(A404,[1]CDC_Visits_Integrated!$A$2:$D$501,2,FALSE),"NULL")</f>
        <v>16099</v>
      </c>
      <c r="AL404" s="19">
        <f>IFERROR(VLOOKUP(A404,[1]CDC_Visits_Integrated!$A$2:$D$501,3,FALSE),"NULL")</f>
        <v>2176</v>
      </c>
      <c r="AM404" s="19">
        <f>IFERROR(VLOOKUP(A404,[1]CDC_Visits_Integrated!$A$2:$D$501,4,FALSE),"NULL")</f>
        <v>960076</v>
      </c>
      <c r="AN404" s="15">
        <f t="shared" si="115"/>
        <v>441.21139705882354</v>
      </c>
      <c r="AO404" s="16">
        <f t="shared" si="116"/>
        <v>1.6768464163253744E-2</v>
      </c>
      <c r="AP404" s="15">
        <f t="shared" si="117"/>
        <v>0</v>
      </c>
      <c r="AQ404" s="15">
        <f t="shared" si="118"/>
        <v>170</v>
      </c>
    </row>
    <row r="405" spans="1:43" x14ac:dyDescent="0.25">
      <c r="A405" t="s">
        <v>442</v>
      </c>
      <c r="B405" t="str">
        <f t="shared" si="102"/>
        <v>Utah</v>
      </c>
      <c r="C405" t="str">
        <f t="shared" si="103"/>
        <v>2016</v>
      </c>
      <c r="D405" s="13">
        <v>247109.09100000001</v>
      </c>
      <c r="E405" s="13">
        <v>0</v>
      </c>
      <c r="F405" s="14">
        <f t="shared" si="104"/>
        <v>0</v>
      </c>
      <c r="G405" s="15">
        <v>247086.87299999999</v>
      </c>
      <c r="H405" s="15">
        <v>0</v>
      </c>
      <c r="I405" s="16">
        <f t="shared" si="105"/>
        <v>0</v>
      </c>
      <c r="J405" s="13">
        <v>232102.82399999996</v>
      </c>
      <c r="K405" s="13">
        <v>0</v>
      </c>
      <c r="L405" s="14">
        <f t="shared" si="106"/>
        <v>0</v>
      </c>
      <c r="M405" s="15">
        <v>216108.56549999997</v>
      </c>
      <c r="N405" s="15">
        <v>0</v>
      </c>
      <c r="O405" s="16">
        <f t="shared" si="107"/>
        <v>0</v>
      </c>
      <c r="P405" s="13">
        <v>188122.239</v>
      </c>
      <c r="Q405" s="13">
        <v>0</v>
      </c>
      <c r="R405" s="14">
        <f t="shared" si="108"/>
        <v>0</v>
      </c>
      <c r="S405" s="15">
        <v>150411.18600000002</v>
      </c>
      <c r="T405" s="15">
        <v>0</v>
      </c>
      <c r="U405" s="16">
        <f t="shared" si="109"/>
        <v>0</v>
      </c>
      <c r="V405" s="13">
        <v>135665.0275</v>
      </c>
      <c r="W405" s="13">
        <v>0</v>
      </c>
      <c r="X405" s="14">
        <f t="shared" si="110"/>
        <v>0</v>
      </c>
      <c r="Y405" s="15">
        <v>84537.041000000027</v>
      </c>
      <c r="Z405" s="15">
        <v>0</v>
      </c>
      <c r="AA405" s="16">
        <f t="shared" si="111"/>
        <v>0</v>
      </c>
      <c r="AB405" s="13">
        <v>44016.208500000001</v>
      </c>
      <c r="AC405" s="13">
        <v>38</v>
      </c>
      <c r="AD405" s="14">
        <f t="shared" si="112"/>
        <v>8.6331833874332903E-4</v>
      </c>
      <c r="AE405" s="15">
        <v>33245.295000000006</v>
      </c>
      <c r="AF405">
        <v>145</v>
      </c>
      <c r="AG405" s="16">
        <f t="shared" si="113"/>
        <v>4.3615194270347117E-3</v>
      </c>
      <c r="AH405" s="17">
        <v>183</v>
      </c>
      <c r="AI405" s="17">
        <v>2875876</v>
      </c>
      <c r="AJ405" s="18">
        <f t="shared" si="114"/>
        <v>1.1310361324047631E-3</v>
      </c>
      <c r="AK405" s="19">
        <f>IFERROR(VLOOKUP(A405,[1]CDC_Visits_Integrated!$A$2:$D$501,2,FALSE),"NULL")</f>
        <v>17225</v>
      </c>
      <c r="AL405" s="19">
        <f>IFERROR(VLOOKUP(A405,[1]CDC_Visits_Integrated!$A$2:$D$501,3,FALSE),"NULL")</f>
        <v>2042</v>
      </c>
      <c r="AM405" s="19">
        <f>IFERROR(VLOOKUP(A405,[1]CDC_Visits_Integrated!$A$2:$D$501,4,FALSE),"NULL")</f>
        <v>1070513</v>
      </c>
      <c r="AN405" s="15">
        <f t="shared" si="115"/>
        <v>524.2473065621939</v>
      </c>
      <c r="AO405" s="16">
        <f t="shared" si="116"/>
        <v>1.6090416463882269E-2</v>
      </c>
      <c r="AP405" s="15">
        <f t="shared" si="117"/>
        <v>0</v>
      </c>
      <c r="AQ405" s="15">
        <f t="shared" si="118"/>
        <v>183</v>
      </c>
    </row>
    <row r="406" spans="1:43" x14ac:dyDescent="0.25">
      <c r="A406" t="s">
        <v>443</v>
      </c>
      <c r="B406" t="str">
        <f t="shared" si="102"/>
        <v>Utah</v>
      </c>
      <c r="C406" t="str">
        <f t="shared" si="103"/>
        <v>2017</v>
      </c>
      <c r="D406" s="13">
        <v>242911</v>
      </c>
      <c r="E406" s="13">
        <v>0</v>
      </c>
      <c r="F406" s="14">
        <f t="shared" si="104"/>
        <v>0</v>
      </c>
      <c r="G406" s="15">
        <v>244248.5</v>
      </c>
      <c r="H406" s="15">
        <v>0</v>
      </c>
      <c r="I406" s="16">
        <f t="shared" si="105"/>
        <v>0</v>
      </c>
      <c r="J406" s="13">
        <v>232889</v>
      </c>
      <c r="K406" s="13">
        <v>0</v>
      </c>
      <c r="L406" s="14">
        <f t="shared" si="106"/>
        <v>0</v>
      </c>
      <c r="M406" s="15">
        <v>215069</v>
      </c>
      <c r="N406" s="15">
        <v>0</v>
      </c>
      <c r="O406" s="16">
        <f t="shared" si="107"/>
        <v>0</v>
      </c>
      <c r="P406" s="13">
        <v>191044</v>
      </c>
      <c r="Q406" s="13">
        <v>0</v>
      </c>
      <c r="R406" s="14">
        <f t="shared" si="108"/>
        <v>0</v>
      </c>
      <c r="S406" s="15">
        <v>149039</v>
      </c>
      <c r="T406" s="15">
        <v>0</v>
      </c>
      <c r="U406" s="16">
        <f t="shared" si="109"/>
        <v>0</v>
      </c>
      <c r="V406" s="13">
        <v>137115.5</v>
      </c>
      <c r="W406" s="13">
        <v>0</v>
      </c>
      <c r="X406" s="14">
        <f t="shared" si="110"/>
        <v>0</v>
      </c>
      <c r="Y406" s="15">
        <v>88882.5</v>
      </c>
      <c r="Z406" s="15">
        <v>0</v>
      </c>
      <c r="AA406" s="16">
        <f t="shared" si="111"/>
        <v>0</v>
      </c>
      <c r="AB406" s="13">
        <v>44975</v>
      </c>
      <c r="AC406" s="13">
        <v>42</v>
      </c>
      <c r="AD406" s="14">
        <f t="shared" si="112"/>
        <v>9.3385214007782097E-4</v>
      </c>
      <c r="AE406" s="15">
        <v>34299</v>
      </c>
      <c r="AF406">
        <v>67</v>
      </c>
      <c r="AG406" s="16">
        <f t="shared" si="113"/>
        <v>1.9534097204000115E-3</v>
      </c>
      <c r="AH406" s="17">
        <v>109</v>
      </c>
      <c r="AI406" s="17">
        <v>2883735</v>
      </c>
      <c r="AJ406" s="18">
        <f t="shared" si="114"/>
        <v>6.4820568934296325E-4</v>
      </c>
      <c r="AK406" s="19">
        <f>IFERROR(VLOOKUP(A406,[1]CDC_Visits_Integrated!$A$2:$D$501,2,FALSE),"NULL")</f>
        <v>5242</v>
      </c>
      <c r="AL406" s="19">
        <f>IFERROR(VLOOKUP(A406,[1]CDC_Visits_Integrated!$A$2:$D$501,3,FALSE),"NULL")</f>
        <v>1638</v>
      </c>
      <c r="AM406" s="19">
        <f>IFERROR(VLOOKUP(A406,[1]CDC_Visits_Integrated!$A$2:$D$501,4,FALSE),"NULL")</f>
        <v>837551</v>
      </c>
      <c r="AN406" s="15">
        <f t="shared" si="115"/>
        <v>511.32539682539681</v>
      </c>
      <c r="AO406" s="16">
        <f t="shared" si="116"/>
        <v>6.2587233493840971E-3</v>
      </c>
      <c r="AP406" s="15">
        <f t="shared" si="117"/>
        <v>0</v>
      </c>
      <c r="AQ406" s="15">
        <f t="shared" si="118"/>
        <v>109</v>
      </c>
    </row>
    <row r="407" spans="1:43" x14ac:dyDescent="0.25">
      <c r="A407" t="s">
        <v>444</v>
      </c>
      <c r="B407" t="str">
        <f t="shared" si="102"/>
        <v>Vermont</v>
      </c>
      <c r="C407" t="str">
        <f t="shared" si="103"/>
        <v>2009</v>
      </c>
      <c r="D407" s="13">
        <v>32510.932000000001</v>
      </c>
      <c r="E407" s="13">
        <v>0</v>
      </c>
      <c r="F407" s="14">
        <f t="shared" si="104"/>
        <v>0</v>
      </c>
      <c r="G407" s="15">
        <v>36129.175999999992</v>
      </c>
      <c r="H407" s="15">
        <v>0</v>
      </c>
      <c r="I407" s="16">
        <f t="shared" si="105"/>
        <v>0</v>
      </c>
      <c r="J407" s="13">
        <v>47366.544500000004</v>
      </c>
      <c r="K407" s="13">
        <v>0</v>
      </c>
      <c r="L407" s="14">
        <f t="shared" si="106"/>
        <v>0</v>
      </c>
      <c r="M407" s="15">
        <v>33753.304500000006</v>
      </c>
      <c r="N407" s="15">
        <v>0</v>
      </c>
      <c r="O407" s="16">
        <f t="shared" si="107"/>
        <v>0</v>
      </c>
      <c r="P407" s="13">
        <v>42728.712</v>
      </c>
      <c r="Q407" s="13">
        <v>0</v>
      </c>
      <c r="R407" s="14">
        <f t="shared" si="108"/>
        <v>0</v>
      </c>
      <c r="S407" s="15">
        <v>51214.032500000001</v>
      </c>
      <c r="T407" s="15">
        <v>0</v>
      </c>
      <c r="U407" s="16">
        <f t="shared" si="109"/>
        <v>0</v>
      </c>
      <c r="V407" s="13">
        <v>40217.514499999997</v>
      </c>
      <c r="W407" s="13">
        <v>0</v>
      </c>
      <c r="X407" s="14">
        <f t="shared" si="110"/>
        <v>0</v>
      </c>
      <c r="Y407" s="15">
        <v>22281.9565</v>
      </c>
      <c r="Z407" s="15">
        <v>0</v>
      </c>
      <c r="AA407" s="16">
        <f t="shared" si="111"/>
        <v>0</v>
      </c>
      <c r="AB407" s="13">
        <v>15101.621500000001</v>
      </c>
      <c r="AC407" s="13">
        <v>0</v>
      </c>
      <c r="AD407" s="14">
        <f t="shared" si="112"/>
        <v>0</v>
      </c>
      <c r="AE407" s="15">
        <v>10728.603000000001</v>
      </c>
      <c r="AF407">
        <v>0</v>
      </c>
      <c r="AG407" s="16">
        <f t="shared" si="113"/>
        <v>0</v>
      </c>
      <c r="AH407" s="17">
        <v>0</v>
      </c>
      <c r="AI407" s="17">
        <v>620414</v>
      </c>
      <c r="AJ407" s="18">
        <f t="shared" si="114"/>
        <v>0</v>
      </c>
      <c r="AK407" s="19" t="str">
        <f>IFERROR(VLOOKUP(A407,[1]CDC_Visits_Integrated!$A$2:$D$501,2,FALSE),"NULL")</f>
        <v>NULL</v>
      </c>
      <c r="AL407" s="19" t="str">
        <f>IFERROR(VLOOKUP(A407,[1]CDC_Visits_Integrated!$A$2:$D$501,3,FALSE),"NULL")</f>
        <v>NULL</v>
      </c>
      <c r="AM407" s="19" t="str">
        <f>IFERROR(VLOOKUP(A407,[1]CDC_Visits_Integrated!$A$2:$D$501,4,FALSE),"NULL")</f>
        <v>NULL</v>
      </c>
      <c r="AN407" s="15" t="str">
        <f t="shared" si="115"/>
        <v>NULL</v>
      </c>
      <c r="AO407" s="16" t="str">
        <f t="shared" si="116"/>
        <v>NULL</v>
      </c>
      <c r="AP407" s="15">
        <f t="shared" si="117"/>
        <v>0</v>
      </c>
      <c r="AQ407" s="15">
        <f t="shared" si="118"/>
        <v>0</v>
      </c>
    </row>
    <row r="408" spans="1:43" x14ac:dyDescent="0.25">
      <c r="A408" t="s">
        <v>445</v>
      </c>
      <c r="B408" t="str">
        <f t="shared" si="102"/>
        <v>Vermont</v>
      </c>
      <c r="C408" t="str">
        <f t="shared" si="103"/>
        <v>2010</v>
      </c>
      <c r="D408" s="13">
        <v>29364.756000000001</v>
      </c>
      <c r="E408" s="13">
        <v>0</v>
      </c>
      <c r="F408" s="14">
        <f t="shared" si="104"/>
        <v>0</v>
      </c>
      <c r="G408" s="15">
        <v>33833.352500000001</v>
      </c>
      <c r="H408" s="15">
        <v>0</v>
      </c>
      <c r="I408" s="16">
        <f t="shared" si="105"/>
        <v>0</v>
      </c>
      <c r="J408" s="13">
        <v>42478.224500000004</v>
      </c>
      <c r="K408" s="13">
        <v>0</v>
      </c>
      <c r="L408" s="14">
        <f t="shared" si="106"/>
        <v>0</v>
      </c>
      <c r="M408" s="15">
        <v>31232.878499999999</v>
      </c>
      <c r="N408" s="15">
        <v>0</v>
      </c>
      <c r="O408" s="16">
        <f t="shared" si="107"/>
        <v>0</v>
      </c>
      <c r="P408" s="13">
        <v>38454.044999999998</v>
      </c>
      <c r="Q408" s="13">
        <v>0</v>
      </c>
      <c r="R408" s="14">
        <f t="shared" si="108"/>
        <v>0</v>
      </c>
      <c r="S408" s="15">
        <v>47408.284499999994</v>
      </c>
      <c r="T408" s="15">
        <v>0</v>
      </c>
      <c r="U408" s="16">
        <f t="shared" si="109"/>
        <v>0</v>
      </c>
      <c r="V408" s="13">
        <v>38524.708500000001</v>
      </c>
      <c r="W408" s="13">
        <v>0</v>
      </c>
      <c r="X408" s="14">
        <f t="shared" si="110"/>
        <v>0</v>
      </c>
      <c r="Y408" s="15">
        <v>21012.474500000004</v>
      </c>
      <c r="Z408" s="15">
        <v>0</v>
      </c>
      <c r="AA408" s="16">
        <f t="shared" si="111"/>
        <v>0</v>
      </c>
      <c r="AB408" s="13">
        <v>13733.102499999999</v>
      </c>
      <c r="AC408" s="13">
        <v>0</v>
      </c>
      <c r="AD408" s="14">
        <f t="shared" si="112"/>
        <v>0</v>
      </c>
      <c r="AE408" s="15">
        <v>10509.152</v>
      </c>
      <c r="AF408">
        <v>0</v>
      </c>
      <c r="AG408" s="16">
        <f t="shared" si="113"/>
        <v>0</v>
      </c>
      <c r="AH408" s="17">
        <v>0</v>
      </c>
      <c r="AI408" s="17">
        <v>572962</v>
      </c>
      <c r="AJ408" s="18">
        <f t="shared" si="114"/>
        <v>0</v>
      </c>
      <c r="AK408" s="19">
        <f>IFERROR(VLOOKUP(A408,[1]CDC_Visits_Integrated!$A$2:$D$501,2,FALSE),"NULL")</f>
        <v>597</v>
      </c>
      <c r="AL408" s="19">
        <f>IFERROR(VLOOKUP(A408,[1]CDC_Visits_Integrated!$A$2:$D$501,3,FALSE),"NULL")</f>
        <v>153</v>
      </c>
      <c r="AM408" s="19">
        <f>IFERROR(VLOOKUP(A408,[1]CDC_Visits_Integrated!$A$2:$D$501,4,FALSE),"NULL")</f>
        <v>40596</v>
      </c>
      <c r="AN408" s="15">
        <f t="shared" si="115"/>
        <v>265.33333333333331</v>
      </c>
      <c r="AO408" s="16">
        <f t="shared" si="116"/>
        <v>1.4705882352941176E-2</v>
      </c>
      <c r="AP408" s="15">
        <f t="shared" si="117"/>
        <v>0</v>
      </c>
      <c r="AQ408" s="15">
        <f t="shared" si="118"/>
        <v>0</v>
      </c>
    </row>
    <row r="409" spans="1:43" x14ac:dyDescent="0.25">
      <c r="A409" t="s">
        <v>446</v>
      </c>
      <c r="B409" t="str">
        <f t="shared" si="102"/>
        <v>Vermont</v>
      </c>
      <c r="C409" t="str">
        <f t="shared" si="103"/>
        <v>2011</v>
      </c>
      <c r="D409" s="13">
        <v>32222.307000000001</v>
      </c>
      <c r="E409" s="13">
        <v>0</v>
      </c>
      <c r="F409" s="14">
        <f t="shared" si="104"/>
        <v>0</v>
      </c>
      <c r="G409" s="15">
        <v>36505.900000000009</v>
      </c>
      <c r="H409" s="15">
        <v>0</v>
      </c>
      <c r="I409" s="16">
        <f t="shared" si="105"/>
        <v>0</v>
      </c>
      <c r="J409" s="13">
        <v>45197.784</v>
      </c>
      <c r="K409" s="13">
        <v>0</v>
      </c>
      <c r="L409" s="14">
        <f t="shared" si="106"/>
        <v>0</v>
      </c>
      <c r="M409" s="15">
        <v>35674.634999999995</v>
      </c>
      <c r="N409" s="15">
        <v>0</v>
      </c>
      <c r="O409" s="16">
        <f t="shared" si="107"/>
        <v>0</v>
      </c>
      <c r="P409" s="13">
        <v>40836.442999999999</v>
      </c>
      <c r="Q409" s="13">
        <v>0</v>
      </c>
      <c r="R409" s="14">
        <f t="shared" si="108"/>
        <v>0</v>
      </c>
      <c r="S409" s="15">
        <v>50670.371499999994</v>
      </c>
      <c r="T409" s="15">
        <v>0</v>
      </c>
      <c r="U409" s="16">
        <f t="shared" si="109"/>
        <v>0</v>
      </c>
      <c r="V409" s="13">
        <v>43039.538999999997</v>
      </c>
      <c r="W409" s="13">
        <v>0</v>
      </c>
      <c r="X409" s="14">
        <f t="shared" si="110"/>
        <v>0</v>
      </c>
      <c r="Y409" s="15">
        <v>23767.729999999996</v>
      </c>
      <c r="Z409" s="15">
        <v>0</v>
      </c>
      <c r="AA409" s="16">
        <f t="shared" si="111"/>
        <v>0</v>
      </c>
      <c r="AB409" s="13">
        <v>14627.708999999999</v>
      </c>
      <c r="AC409" s="13">
        <v>0</v>
      </c>
      <c r="AD409" s="14">
        <f t="shared" si="112"/>
        <v>0</v>
      </c>
      <c r="AE409" s="15">
        <v>11795.152999999998</v>
      </c>
      <c r="AF409">
        <v>0</v>
      </c>
      <c r="AG409" s="16">
        <f t="shared" si="113"/>
        <v>0</v>
      </c>
      <c r="AH409" s="17">
        <v>0</v>
      </c>
      <c r="AI409" s="17">
        <v>624949</v>
      </c>
      <c r="AJ409" s="18">
        <f t="shared" si="114"/>
        <v>0</v>
      </c>
      <c r="AK409" s="19">
        <f>IFERROR(VLOOKUP(A409,[1]CDC_Visits_Integrated!$A$2:$D$501,2,FALSE),"NULL")</f>
        <v>2478</v>
      </c>
      <c r="AL409" s="19">
        <f>IFERROR(VLOOKUP(A409,[1]CDC_Visits_Integrated!$A$2:$D$501,3,FALSE),"NULL")</f>
        <v>523</v>
      </c>
      <c r="AM409" s="19">
        <f>IFERROR(VLOOKUP(A409,[1]CDC_Visits_Integrated!$A$2:$D$501,4,FALSE),"NULL")</f>
        <v>143677</v>
      </c>
      <c r="AN409" s="15">
        <f t="shared" si="115"/>
        <v>274.71701720841298</v>
      </c>
      <c r="AO409" s="16">
        <f t="shared" si="116"/>
        <v>1.7247019355916396E-2</v>
      </c>
      <c r="AP409" s="15">
        <f t="shared" si="117"/>
        <v>0</v>
      </c>
      <c r="AQ409" s="15">
        <f t="shared" si="118"/>
        <v>0</v>
      </c>
    </row>
    <row r="410" spans="1:43" x14ac:dyDescent="0.25">
      <c r="A410" t="s">
        <v>447</v>
      </c>
      <c r="B410" t="str">
        <f t="shared" si="102"/>
        <v>Vermont</v>
      </c>
      <c r="C410" t="str">
        <f t="shared" si="103"/>
        <v>2012</v>
      </c>
      <c r="D410" s="13">
        <v>29518.719999999994</v>
      </c>
      <c r="E410" s="13">
        <v>0</v>
      </c>
      <c r="F410" s="14">
        <f t="shared" si="104"/>
        <v>0</v>
      </c>
      <c r="G410" s="15">
        <v>32781.352499999994</v>
      </c>
      <c r="H410" s="15">
        <v>0</v>
      </c>
      <c r="I410" s="16">
        <f t="shared" si="105"/>
        <v>0</v>
      </c>
      <c r="J410" s="13">
        <v>40504.726999999999</v>
      </c>
      <c r="K410" s="13">
        <v>0</v>
      </c>
      <c r="L410" s="14">
        <f t="shared" si="106"/>
        <v>0</v>
      </c>
      <c r="M410" s="15">
        <v>31534.322499999995</v>
      </c>
      <c r="N410" s="15">
        <v>0</v>
      </c>
      <c r="O410" s="16">
        <f t="shared" si="107"/>
        <v>0</v>
      </c>
      <c r="P410" s="13">
        <v>34422.317000000003</v>
      </c>
      <c r="Q410" s="13">
        <v>0</v>
      </c>
      <c r="R410" s="14">
        <f t="shared" si="108"/>
        <v>0</v>
      </c>
      <c r="S410" s="15">
        <v>43918.629000000001</v>
      </c>
      <c r="T410" s="15">
        <v>0</v>
      </c>
      <c r="U410" s="16">
        <f t="shared" si="109"/>
        <v>0</v>
      </c>
      <c r="V410" s="13">
        <v>39132.555</v>
      </c>
      <c r="W410" s="13">
        <v>0</v>
      </c>
      <c r="X410" s="14">
        <f t="shared" si="110"/>
        <v>0</v>
      </c>
      <c r="Y410" s="15">
        <v>22138.194499999998</v>
      </c>
      <c r="Z410" s="15">
        <v>0</v>
      </c>
      <c r="AA410" s="16">
        <f t="shared" si="111"/>
        <v>0</v>
      </c>
      <c r="AB410" s="13">
        <v>13510.572500000002</v>
      </c>
      <c r="AC410" s="13">
        <v>0</v>
      </c>
      <c r="AD410" s="14">
        <f t="shared" si="112"/>
        <v>0</v>
      </c>
      <c r="AE410" s="15">
        <v>11497.046999999999</v>
      </c>
      <c r="AF410">
        <v>0</v>
      </c>
      <c r="AG410" s="16">
        <f t="shared" si="113"/>
        <v>0</v>
      </c>
      <c r="AH410" s="17">
        <v>0</v>
      </c>
      <c r="AI410" s="17">
        <v>556475</v>
      </c>
      <c r="AJ410" s="18">
        <f t="shared" si="114"/>
        <v>0</v>
      </c>
      <c r="AK410" s="19">
        <f>IFERROR(VLOOKUP(A410,[1]CDC_Visits_Integrated!$A$2:$D$501,2,FALSE),"NULL")</f>
        <v>2359</v>
      </c>
      <c r="AL410" s="19">
        <f>IFERROR(VLOOKUP(A410,[1]CDC_Visits_Integrated!$A$2:$D$501,3,FALSE),"NULL")</f>
        <v>462</v>
      </c>
      <c r="AM410" s="19">
        <f>IFERROR(VLOOKUP(A410,[1]CDC_Visits_Integrated!$A$2:$D$501,4,FALSE),"NULL")</f>
        <v>123398</v>
      </c>
      <c r="AN410" s="15">
        <f t="shared" si="115"/>
        <v>267.09523809523807</v>
      </c>
      <c r="AO410" s="16">
        <f t="shared" si="116"/>
        <v>1.9117003517074831E-2</v>
      </c>
      <c r="AP410" s="15">
        <f t="shared" si="117"/>
        <v>0</v>
      </c>
      <c r="AQ410" s="15">
        <f t="shared" si="118"/>
        <v>0</v>
      </c>
    </row>
    <row r="411" spans="1:43" x14ac:dyDescent="0.25">
      <c r="A411" t="s">
        <v>448</v>
      </c>
      <c r="B411" t="str">
        <f t="shared" si="102"/>
        <v>Vermont</v>
      </c>
      <c r="C411" t="str">
        <f t="shared" si="103"/>
        <v>2013</v>
      </c>
      <c r="D411" s="13">
        <v>27006.161</v>
      </c>
      <c r="E411" s="13">
        <v>0</v>
      </c>
      <c r="F411" s="14">
        <f t="shared" si="104"/>
        <v>0</v>
      </c>
      <c r="G411" s="15">
        <v>30522.682000000001</v>
      </c>
      <c r="H411" s="15">
        <v>0</v>
      </c>
      <c r="I411" s="16">
        <f t="shared" si="105"/>
        <v>0</v>
      </c>
      <c r="J411" s="13">
        <v>39091.787499999999</v>
      </c>
      <c r="K411" s="13">
        <v>0</v>
      </c>
      <c r="L411" s="14">
        <f t="shared" si="106"/>
        <v>0</v>
      </c>
      <c r="M411" s="15">
        <v>30427.686999999998</v>
      </c>
      <c r="N411" s="15">
        <v>0</v>
      </c>
      <c r="O411" s="16">
        <f t="shared" si="107"/>
        <v>0</v>
      </c>
      <c r="P411" s="13">
        <v>32867.432500000003</v>
      </c>
      <c r="Q411" s="13">
        <v>0</v>
      </c>
      <c r="R411" s="14">
        <f t="shared" si="108"/>
        <v>0</v>
      </c>
      <c r="S411" s="15">
        <v>41990.2235</v>
      </c>
      <c r="T411" s="15">
        <v>0</v>
      </c>
      <c r="U411" s="16">
        <f t="shared" si="109"/>
        <v>0</v>
      </c>
      <c r="V411" s="13">
        <v>38518.670999999995</v>
      </c>
      <c r="W411" s="13">
        <v>0</v>
      </c>
      <c r="X411" s="14">
        <f t="shared" si="110"/>
        <v>0</v>
      </c>
      <c r="Y411" s="15">
        <v>22065.7955</v>
      </c>
      <c r="Z411" s="15">
        <v>0</v>
      </c>
      <c r="AA411" s="16">
        <f t="shared" si="111"/>
        <v>0</v>
      </c>
      <c r="AB411" s="13">
        <v>12450.642500000002</v>
      </c>
      <c r="AC411" s="13">
        <v>0</v>
      </c>
      <c r="AD411" s="14">
        <f t="shared" si="112"/>
        <v>0</v>
      </c>
      <c r="AE411" s="15">
        <v>10590.282999999999</v>
      </c>
      <c r="AF411">
        <v>0</v>
      </c>
      <c r="AG411" s="16">
        <f t="shared" si="113"/>
        <v>0</v>
      </c>
      <c r="AH411" s="17">
        <v>0</v>
      </c>
      <c r="AI411" s="17">
        <v>533260</v>
      </c>
      <c r="AJ411" s="18">
        <f t="shared" si="114"/>
        <v>0</v>
      </c>
      <c r="AK411" s="19">
        <f>IFERROR(VLOOKUP(A411,[1]CDC_Visits_Integrated!$A$2:$D$501,2,FALSE),"NULL")</f>
        <v>3486</v>
      </c>
      <c r="AL411" s="19">
        <f>IFERROR(VLOOKUP(A411,[1]CDC_Visits_Integrated!$A$2:$D$501,3,FALSE),"NULL")</f>
        <v>472</v>
      </c>
      <c r="AM411" s="19">
        <f>IFERROR(VLOOKUP(A411,[1]CDC_Visits_Integrated!$A$2:$D$501,4,FALSE),"NULL")</f>
        <v>128220</v>
      </c>
      <c r="AN411" s="15">
        <f t="shared" si="115"/>
        <v>271.65254237288133</v>
      </c>
      <c r="AO411" s="16">
        <f t="shared" si="116"/>
        <v>2.7187646233036968E-2</v>
      </c>
      <c r="AP411" s="15">
        <f t="shared" si="117"/>
        <v>0</v>
      </c>
      <c r="AQ411" s="15">
        <f t="shared" si="118"/>
        <v>0</v>
      </c>
    </row>
    <row r="412" spans="1:43" x14ac:dyDescent="0.25">
      <c r="A412" t="s">
        <v>449</v>
      </c>
      <c r="B412" t="str">
        <f t="shared" si="102"/>
        <v>Vermont</v>
      </c>
      <c r="C412" t="str">
        <f t="shared" si="103"/>
        <v>2014</v>
      </c>
      <c r="D412" s="13">
        <v>25182.066999999999</v>
      </c>
      <c r="E412" s="13">
        <v>0</v>
      </c>
      <c r="F412" s="14">
        <f t="shared" si="104"/>
        <v>0</v>
      </c>
      <c r="G412" s="15">
        <v>28685.208500000001</v>
      </c>
      <c r="H412" s="15">
        <v>0</v>
      </c>
      <c r="I412" s="16">
        <f t="shared" si="105"/>
        <v>0</v>
      </c>
      <c r="J412" s="13">
        <v>35748.410499999998</v>
      </c>
      <c r="K412" s="13">
        <v>0</v>
      </c>
      <c r="L412" s="14">
        <f t="shared" si="106"/>
        <v>0</v>
      </c>
      <c r="M412" s="15">
        <v>29424.358</v>
      </c>
      <c r="N412" s="15">
        <v>0</v>
      </c>
      <c r="O412" s="16">
        <f t="shared" si="107"/>
        <v>0</v>
      </c>
      <c r="P412" s="13">
        <v>30349.950499999999</v>
      </c>
      <c r="Q412" s="13">
        <v>0</v>
      </c>
      <c r="R412" s="14">
        <f t="shared" si="108"/>
        <v>0</v>
      </c>
      <c r="S412" s="15">
        <v>38498.280500000008</v>
      </c>
      <c r="T412" s="15">
        <v>0</v>
      </c>
      <c r="U412" s="16">
        <f t="shared" si="109"/>
        <v>0</v>
      </c>
      <c r="V412" s="13">
        <v>37167.622000000003</v>
      </c>
      <c r="W412" s="13">
        <v>0</v>
      </c>
      <c r="X412" s="14">
        <f t="shared" si="110"/>
        <v>0</v>
      </c>
      <c r="Y412" s="15">
        <v>21700.5275</v>
      </c>
      <c r="Z412" s="15">
        <v>0</v>
      </c>
      <c r="AA412" s="16">
        <f t="shared" si="111"/>
        <v>0</v>
      </c>
      <c r="AB412" s="13">
        <v>11845.665499999999</v>
      </c>
      <c r="AC412" s="13">
        <v>0</v>
      </c>
      <c r="AD412" s="14">
        <f t="shared" si="112"/>
        <v>0</v>
      </c>
      <c r="AE412" s="15">
        <v>10062.275</v>
      </c>
      <c r="AF412">
        <v>0</v>
      </c>
      <c r="AG412" s="16">
        <f t="shared" si="113"/>
        <v>0</v>
      </c>
      <c r="AH412" s="17">
        <v>0</v>
      </c>
      <c r="AI412" s="17">
        <v>501606</v>
      </c>
      <c r="AJ412" s="18">
        <f t="shared" si="114"/>
        <v>0</v>
      </c>
      <c r="AK412" s="19">
        <f>IFERROR(VLOOKUP(A412,[1]CDC_Visits_Integrated!$A$2:$D$501,2,FALSE),"NULL")</f>
        <v>2879</v>
      </c>
      <c r="AL412" s="19">
        <f>IFERROR(VLOOKUP(A412,[1]CDC_Visits_Integrated!$A$2:$D$501,3,FALSE),"NULL")</f>
        <v>476</v>
      </c>
      <c r="AM412" s="19">
        <f>IFERROR(VLOOKUP(A412,[1]CDC_Visits_Integrated!$A$2:$D$501,4,FALSE),"NULL")</f>
        <v>122675</v>
      </c>
      <c r="AN412" s="15">
        <f t="shared" si="115"/>
        <v>257.72058823529414</v>
      </c>
      <c r="AO412" s="16">
        <f t="shared" si="116"/>
        <v>2.3468514367230488E-2</v>
      </c>
      <c r="AP412" s="15">
        <f t="shared" si="117"/>
        <v>0</v>
      </c>
      <c r="AQ412" s="15">
        <f t="shared" si="118"/>
        <v>0</v>
      </c>
    </row>
    <row r="413" spans="1:43" x14ac:dyDescent="0.25">
      <c r="A413" t="s">
        <v>450</v>
      </c>
      <c r="B413" t="str">
        <f t="shared" si="102"/>
        <v>Vermont</v>
      </c>
      <c r="C413" t="str">
        <f t="shared" si="103"/>
        <v>2015</v>
      </c>
      <c r="D413" s="13">
        <v>30541.286</v>
      </c>
      <c r="E413" s="13">
        <v>0</v>
      </c>
      <c r="F413" s="14">
        <f t="shared" si="104"/>
        <v>0</v>
      </c>
      <c r="G413" s="15">
        <v>34829.934999999998</v>
      </c>
      <c r="H413" s="15">
        <v>0</v>
      </c>
      <c r="I413" s="16">
        <f t="shared" si="105"/>
        <v>0</v>
      </c>
      <c r="J413" s="13">
        <v>44761.5245</v>
      </c>
      <c r="K413" s="13">
        <v>0</v>
      </c>
      <c r="L413" s="14">
        <f t="shared" si="106"/>
        <v>0</v>
      </c>
      <c r="M413" s="15">
        <v>35253.990999999995</v>
      </c>
      <c r="N413" s="15">
        <v>0</v>
      </c>
      <c r="O413" s="16">
        <f t="shared" si="107"/>
        <v>0</v>
      </c>
      <c r="P413" s="13">
        <v>36272.9755</v>
      </c>
      <c r="Q413" s="13">
        <v>0</v>
      </c>
      <c r="R413" s="14">
        <f t="shared" si="108"/>
        <v>0</v>
      </c>
      <c r="S413" s="15">
        <v>46654.234499999999</v>
      </c>
      <c r="T413" s="15">
        <v>0</v>
      </c>
      <c r="U413" s="16">
        <f t="shared" si="109"/>
        <v>0</v>
      </c>
      <c r="V413" s="13">
        <v>46809.87</v>
      </c>
      <c r="W413" s="13">
        <v>0</v>
      </c>
      <c r="X413" s="14">
        <f t="shared" si="110"/>
        <v>0</v>
      </c>
      <c r="Y413" s="15">
        <v>28958.415000000001</v>
      </c>
      <c r="Z413" s="15">
        <v>0</v>
      </c>
      <c r="AA413" s="16">
        <f t="shared" si="111"/>
        <v>0</v>
      </c>
      <c r="AB413" s="13">
        <v>14764.664000000001</v>
      </c>
      <c r="AC413" s="13">
        <v>0</v>
      </c>
      <c r="AD413" s="14">
        <f t="shared" si="112"/>
        <v>0</v>
      </c>
      <c r="AE413" s="15">
        <v>12918.938</v>
      </c>
      <c r="AF413">
        <v>20</v>
      </c>
      <c r="AG413" s="16">
        <f t="shared" si="113"/>
        <v>1.5481148682654875E-3</v>
      </c>
      <c r="AH413" s="17">
        <v>20</v>
      </c>
      <c r="AI413" s="17">
        <v>620040</v>
      </c>
      <c r="AJ413" s="18">
        <f t="shared" si="114"/>
        <v>3.5309477061877932E-4</v>
      </c>
      <c r="AK413" s="19">
        <f>IFERROR(VLOOKUP(A413,[1]CDC_Visits_Integrated!$A$2:$D$501,2,FALSE),"NULL")</f>
        <v>2571</v>
      </c>
      <c r="AL413" s="19">
        <f>IFERROR(VLOOKUP(A413,[1]CDC_Visits_Integrated!$A$2:$D$501,3,FALSE),"NULL")</f>
        <v>428</v>
      </c>
      <c r="AM413" s="19">
        <f>IFERROR(VLOOKUP(A413,[1]CDC_Visits_Integrated!$A$2:$D$501,4,FALSE),"NULL")</f>
        <v>116197</v>
      </c>
      <c r="AN413" s="15">
        <f t="shared" si="115"/>
        <v>271.48831775700933</v>
      </c>
      <c r="AO413" s="16">
        <f t="shared" si="116"/>
        <v>2.2126216683735381E-2</v>
      </c>
      <c r="AP413" s="15">
        <f t="shared" si="117"/>
        <v>0</v>
      </c>
      <c r="AQ413" s="15">
        <f t="shared" si="118"/>
        <v>20</v>
      </c>
    </row>
    <row r="414" spans="1:43" x14ac:dyDescent="0.25">
      <c r="A414" t="s">
        <v>451</v>
      </c>
      <c r="B414" t="str">
        <f t="shared" si="102"/>
        <v>Vermont</v>
      </c>
      <c r="C414" t="str">
        <f t="shared" si="103"/>
        <v>2016</v>
      </c>
      <c r="D414" s="13">
        <v>24254.453999999998</v>
      </c>
      <c r="E414" s="13">
        <v>0</v>
      </c>
      <c r="F414" s="14">
        <f t="shared" si="104"/>
        <v>0</v>
      </c>
      <c r="G414" s="15">
        <v>27207.8295</v>
      </c>
      <c r="H414" s="15">
        <v>0</v>
      </c>
      <c r="I414" s="16">
        <f t="shared" si="105"/>
        <v>0</v>
      </c>
      <c r="J414" s="13">
        <v>37303.719499999999</v>
      </c>
      <c r="K414" s="13">
        <v>0</v>
      </c>
      <c r="L414" s="14">
        <f t="shared" si="106"/>
        <v>0</v>
      </c>
      <c r="M414" s="15">
        <v>29186.805999999997</v>
      </c>
      <c r="N414" s="15">
        <v>0</v>
      </c>
      <c r="O414" s="16">
        <f t="shared" si="107"/>
        <v>0</v>
      </c>
      <c r="P414" s="13">
        <v>28518.552500000002</v>
      </c>
      <c r="Q414" s="13">
        <v>0</v>
      </c>
      <c r="R414" s="14">
        <f t="shared" si="108"/>
        <v>0</v>
      </c>
      <c r="S414" s="15">
        <v>36571.197499999995</v>
      </c>
      <c r="T414" s="15">
        <v>0</v>
      </c>
      <c r="U414" s="16">
        <f t="shared" si="109"/>
        <v>0</v>
      </c>
      <c r="V414" s="13">
        <v>37847.984499999999</v>
      </c>
      <c r="W414" s="13">
        <v>0</v>
      </c>
      <c r="X414" s="14">
        <f t="shared" si="110"/>
        <v>0</v>
      </c>
      <c r="Y414" s="15">
        <v>24540.716500000002</v>
      </c>
      <c r="Z414" s="15">
        <v>0</v>
      </c>
      <c r="AA414" s="16">
        <f t="shared" si="111"/>
        <v>0</v>
      </c>
      <c r="AB414" s="13">
        <v>12218.003499999999</v>
      </c>
      <c r="AC414" s="13">
        <v>0</v>
      </c>
      <c r="AD414" s="14">
        <f t="shared" si="112"/>
        <v>0</v>
      </c>
      <c r="AE414" s="15">
        <v>11370.297000000002</v>
      </c>
      <c r="AF414">
        <v>0</v>
      </c>
      <c r="AG414" s="16">
        <f t="shared" si="113"/>
        <v>0</v>
      </c>
      <c r="AH414" s="17">
        <v>0</v>
      </c>
      <c r="AI414" s="17">
        <v>502438</v>
      </c>
      <c r="AJ414" s="18">
        <f t="shared" si="114"/>
        <v>0</v>
      </c>
      <c r="AK414" s="19">
        <f>IFERROR(VLOOKUP(A414,[1]CDC_Visits_Integrated!$A$2:$D$501,2,FALSE),"NULL")</f>
        <v>1421</v>
      </c>
      <c r="AL414" s="19">
        <f>IFERROR(VLOOKUP(A414,[1]CDC_Visits_Integrated!$A$2:$D$501,3,FALSE),"NULL")</f>
        <v>438</v>
      </c>
      <c r="AM414" s="19">
        <f>IFERROR(VLOOKUP(A414,[1]CDC_Visits_Integrated!$A$2:$D$501,4,FALSE),"NULL")</f>
        <v>114610</v>
      </c>
      <c r="AN414" s="15">
        <f t="shared" si="115"/>
        <v>261.66666666666669</v>
      </c>
      <c r="AO414" s="16">
        <f t="shared" si="116"/>
        <v>1.2398569060291423E-2</v>
      </c>
      <c r="AP414" s="15">
        <f t="shared" si="117"/>
        <v>0</v>
      </c>
      <c r="AQ414" s="15">
        <f t="shared" si="118"/>
        <v>0</v>
      </c>
    </row>
    <row r="415" spans="1:43" x14ac:dyDescent="0.25">
      <c r="A415" t="s">
        <v>452</v>
      </c>
      <c r="B415" t="str">
        <f t="shared" si="102"/>
        <v>Vermont</v>
      </c>
      <c r="C415" t="str">
        <f t="shared" si="103"/>
        <v>2017</v>
      </c>
      <c r="D415" s="13">
        <v>28365</v>
      </c>
      <c r="E415" s="13">
        <v>0</v>
      </c>
      <c r="F415" s="14">
        <f t="shared" si="104"/>
        <v>0</v>
      </c>
      <c r="G415" s="15">
        <v>31975</v>
      </c>
      <c r="H415" s="15">
        <v>0</v>
      </c>
      <c r="I415" s="16">
        <f t="shared" si="105"/>
        <v>0</v>
      </c>
      <c r="J415" s="13">
        <v>42295</v>
      </c>
      <c r="K415" s="13">
        <v>0</v>
      </c>
      <c r="L415" s="14">
        <f t="shared" si="106"/>
        <v>0</v>
      </c>
      <c r="M415" s="15">
        <v>33985</v>
      </c>
      <c r="N415" s="15">
        <v>0</v>
      </c>
      <c r="O415" s="16">
        <f t="shared" si="107"/>
        <v>0</v>
      </c>
      <c r="P415" s="13">
        <v>33502</v>
      </c>
      <c r="Q415" s="13">
        <v>0</v>
      </c>
      <c r="R415" s="14">
        <f t="shared" si="108"/>
        <v>0</v>
      </c>
      <c r="S415" s="15">
        <v>41888.5</v>
      </c>
      <c r="T415" s="15">
        <v>0</v>
      </c>
      <c r="U415" s="16">
        <f t="shared" si="109"/>
        <v>0</v>
      </c>
      <c r="V415" s="13">
        <v>45204.5</v>
      </c>
      <c r="W415" s="13">
        <v>0</v>
      </c>
      <c r="X415" s="14">
        <f t="shared" si="110"/>
        <v>0</v>
      </c>
      <c r="Y415" s="15">
        <v>30478.5</v>
      </c>
      <c r="Z415" s="15">
        <v>0</v>
      </c>
      <c r="AA415" s="16">
        <f t="shared" si="111"/>
        <v>0</v>
      </c>
      <c r="AB415" s="13">
        <v>14347</v>
      </c>
      <c r="AC415" s="13">
        <v>0</v>
      </c>
      <c r="AD415" s="14">
        <f t="shared" si="112"/>
        <v>0</v>
      </c>
      <c r="AE415" s="15">
        <v>12702</v>
      </c>
      <c r="AF415">
        <v>0</v>
      </c>
      <c r="AG415" s="16">
        <f t="shared" si="113"/>
        <v>0</v>
      </c>
      <c r="AH415" s="17">
        <v>0</v>
      </c>
      <c r="AI415" s="17">
        <v>588418</v>
      </c>
      <c r="AJ415" s="18">
        <f t="shared" si="114"/>
        <v>0</v>
      </c>
      <c r="AK415" s="19">
        <f>IFERROR(VLOOKUP(A415,[1]CDC_Visits_Integrated!$A$2:$D$501,2,FALSE),"NULL")</f>
        <v>1170</v>
      </c>
      <c r="AL415" s="19">
        <f>IFERROR(VLOOKUP(A415,[1]CDC_Visits_Integrated!$A$2:$D$501,3,FALSE),"NULL")</f>
        <v>410</v>
      </c>
      <c r="AM415" s="19">
        <f>IFERROR(VLOOKUP(A415,[1]CDC_Visits_Integrated!$A$2:$D$501,4,FALSE),"NULL")</f>
        <v>105183</v>
      </c>
      <c r="AN415" s="15">
        <f t="shared" si="115"/>
        <v>256.54390243902441</v>
      </c>
      <c r="AO415" s="16">
        <f t="shared" si="116"/>
        <v>1.1123470522803115E-2</v>
      </c>
      <c r="AP415" s="15">
        <f t="shared" si="117"/>
        <v>0</v>
      </c>
      <c r="AQ415" s="15">
        <f t="shared" si="118"/>
        <v>0</v>
      </c>
    </row>
    <row r="416" spans="1:43" x14ac:dyDescent="0.25">
      <c r="A416" t="s">
        <v>453</v>
      </c>
      <c r="B416" t="str">
        <f t="shared" si="102"/>
        <v>Virginia</v>
      </c>
      <c r="C416" t="str">
        <f t="shared" si="103"/>
        <v>2009</v>
      </c>
      <c r="D416" s="13">
        <v>519928.79699999973</v>
      </c>
      <c r="E416" s="13">
        <v>0</v>
      </c>
      <c r="F416" s="14">
        <f t="shared" si="104"/>
        <v>0</v>
      </c>
      <c r="G416" s="15">
        <v>495676.1449999999</v>
      </c>
      <c r="H416" s="15">
        <v>0</v>
      </c>
      <c r="I416" s="16">
        <f t="shared" si="105"/>
        <v>0</v>
      </c>
      <c r="J416" s="13">
        <v>553765.00199999998</v>
      </c>
      <c r="K416" s="13">
        <v>0</v>
      </c>
      <c r="L416" s="14">
        <f t="shared" si="106"/>
        <v>0</v>
      </c>
      <c r="M416" s="15">
        <v>519855.6939999999</v>
      </c>
      <c r="N416" s="15">
        <v>0</v>
      </c>
      <c r="O416" s="16">
        <f t="shared" si="107"/>
        <v>0</v>
      </c>
      <c r="P416" s="13">
        <v>570477.37550000008</v>
      </c>
      <c r="Q416" s="13">
        <v>0</v>
      </c>
      <c r="R416" s="14">
        <f t="shared" si="108"/>
        <v>0</v>
      </c>
      <c r="S416" s="15">
        <v>567078.0225000002</v>
      </c>
      <c r="T416" s="15">
        <v>10</v>
      </c>
      <c r="U416" s="16">
        <f t="shared" si="109"/>
        <v>1.7634257726854504E-5</v>
      </c>
      <c r="V416" s="13">
        <v>423559.13700000005</v>
      </c>
      <c r="W416" s="13">
        <v>34</v>
      </c>
      <c r="X416" s="14">
        <f t="shared" si="110"/>
        <v>8.0272143910804111E-5</v>
      </c>
      <c r="Y416" s="15">
        <v>244284.42800000001</v>
      </c>
      <c r="Z416" s="15">
        <v>110</v>
      </c>
      <c r="AA416" s="16">
        <f t="shared" si="111"/>
        <v>4.5029476868660656E-4</v>
      </c>
      <c r="AB416" s="13">
        <v>149417.52950000003</v>
      </c>
      <c r="AC416" s="13">
        <v>351</v>
      </c>
      <c r="AD416" s="14">
        <f t="shared" si="112"/>
        <v>2.3491219616236523E-3</v>
      </c>
      <c r="AE416" s="15">
        <v>111089.515</v>
      </c>
      <c r="AF416">
        <v>550</v>
      </c>
      <c r="AG416" s="16">
        <f t="shared" si="113"/>
        <v>4.950962293786232E-3</v>
      </c>
      <c r="AH416" s="17">
        <v>1011</v>
      </c>
      <c r="AI416" s="17">
        <v>7678761</v>
      </c>
      <c r="AJ416" s="18">
        <f t="shared" si="114"/>
        <v>2.0028072086736765E-3</v>
      </c>
      <c r="AK416" s="19" t="str">
        <f>IFERROR(VLOOKUP(A416,[1]CDC_Visits_Integrated!$A$2:$D$501,2,FALSE),"NULL")</f>
        <v>NULL</v>
      </c>
      <c r="AL416" s="19" t="str">
        <f>IFERROR(VLOOKUP(A416,[1]CDC_Visits_Integrated!$A$2:$D$501,3,FALSE),"NULL")</f>
        <v>NULL</v>
      </c>
      <c r="AM416" s="19" t="str">
        <f>IFERROR(VLOOKUP(A416,[1]CDC_Visits_Integrated!$A$2:$D$501,4,FALSE),"NULL")</f>
        <v>NULL</v>
      </c>
      <c r="AN416" s="15" t="str">
        <f t="shared" si="115"/>
        <v>NULL</v>
      </c>
      <c r="AO416" s="16" t="str">
        <f t="shared" si="116"/>
        <v>NULL</v>
      </c>
      <c r="AP416" s="15">
        <f t="shared" si="117"/>
        <v>44</v>
      </c>
      <c r="AQ416" s="15">
        <f t="shared" si="118"/>
        <v>1055</v>
      </c>
    </row>
    <row r="417" spans="1:43" x14ac:dyDescent="0.25">
      <c r="A417" t="s">
        <v>454</v>
      </c>
      <c r="B417" t="str">
        <f t="shared" si="102"/>
        <v>Virginia</v>
      </c>
      <c r="C417" t="str">
        <f t="shared" si="103"/>
        <v>2010</v>
      </c>
      <c r="D417" s="13">
        <v>487537.63100000005</v>
      </c>
      <c r="E417" s="13">
        <v>0</v>
      </c>
      <c r="F417" s="14">
        <f t="shared" si="104"/>
        <v>0</v>
      </c>
      <c r="G417" s="15">
        <v>486490.6309999997</v>
      </c>
      <c r="H417" s="15">
        <v>0</v>
      </c>
      <c r="I417" s="16">
        <f t="shared" si="105"/>
        <v>0</v>
      </c>
      <c r="J417" s="13">
        <v>528879.97699999984</v>
      </c>
      <c r="K417" s="13">
        <v>0</v>
      </c>
      <c r="L417" s="14">
        <f t="shared" si="106"/>
        <v>0</v>
      </c>
      <c r="M417" s="15">
        <v>506496.15449999989</v>
      </c>
      <c r="N417" s="15">
        <v>0</v>
      </c>
      <c r="O417" s="16">
        <f t="shared" si="107"/>
        <v>0</v>
      </c>
      <c r="P417" s="13">
        <v>550413.9800000001</v>
      </c>
      <c r="Q417" s="13">
        <v>0</v>
      </c>
      <c r="R417" s="14">
        <f t="shared" si="108"/>
        <v>0</v>
      </c>
      <c r="S417" s="15">
        <v>569060.62449999992</v>
      </c>
      <c r="T417" s="15">
        <v>0</v>
      </c>
      <c r="U417" s="16">
        <f t="shared" si="109"/>
        <v>0</v>
      </c>
      <c r="V417" s="13">
        <v>430877.4325</v>
      </c>
      <c r="W417" s="13">
        <v>0</v>
      </c>
      <c r="X417" s="14">
        <f t="shared" si="110"/>
        <v>0</v>
      </c>
      <c r="Y417" s="15">
        <v>243658.40049999999</v>
      </c>
      <c r="Z417" s="15">
        <v>113</v>
      </c>
      <c r="AA417" s="16">
        <f t="shared" si="111"/>
        <v>4.6376402277991644E-4</v>
      </c>
      <c r="AB417" s="13">
        <v>142901.0895</v>
      </c>
      <c r="AC417" s="13">
        <v>329</v>
      </c>
      <c r="AD417" s="14">
        <f t="shared" si="112"/>
        <v>2.302291754045724E-3</v>
      </c>
      <c r="AE417" s="15">
        <v>106553.46300000003</v>
      </c>
      <c r="AF417">
        <v>581</v>
      </c>
      <c r="AG417" s="16">
        <f t="shared" si="113"/>
        <v>5.4526618247968143E-3</v>
      </c>
      <c r="AH417" s="17">
        <v>1023</v>
      </c>
      <c r="AI417" s="17">
        <v>7512499</v>
      </c>
      <c r="AJ417" s="18">
        <f t="shared" si="114"/>
        <v>2.074575396521778E-3</v>
      </c>
      <c r="AK417" s="19">
        <f>IFERROR(VLOOKUP(A417,[1]CDC_Visits_Integrated!$A$2:$D$501,2,FALSE),"NULL")</f>
        <v>12060</v>
      </c>
      <c r="AL417" s="19">
        <f>IFERROR(VLOOKUP(A417,[1]CDC_Visits_Integrated!$A$2:$D$501,3,FALSE),"NULL")</f>
        <v>1106</v>
      </c>
      <c r="AM417" s="19">
        <f>IFERROR(VLOOKUP(A417,[1]CDC_Visits_Integrated!$A$2:$D$501,4,FALSE),"NULL")</f>
        <v>772406</v>
      </c>
      <c r="AN417" s="15">
        <f t="shared" si="115"/>
        <v>698.37793851717902</v>
      </c>
      <c r="AO417" s="16">
        <f t="shared" si="116"/>
        <v>1.5613550386713724E-2</v>
      </c>
      <c r="AP417" s="15">
        <f t="shared" si="117"/>
        <v>0</v>
      </c>
      <c r="AQ417" s="15">
        <f t="shared" si="118"/>
        <v>1023</v>
      </c>
    </row>
    <row r="418" spans="1:43" x14ac:dyDescent="0.25">
      <c r="A418" t="s">
        <v>455</v>
      </c>
      <c r="B418" t="str">
        <f t="shared" si="102"/>
        <v>Virginia</v>
      </c>
      <c r="C418" t="str">
        <f t="shared" si="103"/>
        <v>2011</v>
      </c>
      <c r="D418" s="13">
        <v>499876.48900000018</v>
      </c>
      <c r="E418" s="13">
        <v>0</v>
      </c>
      <c r="F418" s="14">
        <f t="shared" si="104"/>
        <v>0</v>
      </c>
      <c r="G418" s="15">
        <v>499210.61999999988</v>
      </c>
      <c r="H418" s="15">
        <v>0</v>
      </c>
      <c r="I418" s="16">
        <f t="shared" si="105"/>
        <v>0</v>
      </c>
      <c r="J418" s="13">
        <v>548719.81850000005</v>
      </c>
      <c r="K418" s="13">
        <v>0</v>
      </c>
      <c r="L418" s="14">
        <f t="shared" si="106"/>
        <v>0</v>
      </c>
      <c r="M418" s="15">
        <v>526774.42899999977</v>
      </c>
      <c r="N418" s="15">
        <v>0</v>
      </c>
      <c r="O418" s="16">
        <f t="shared" si="107"/>
        <v>0</v>
      </c>
      <c r="P418" s="13">
        <v>552410.25150000013</v>
      </c>
      <c r="Q418" s="13">
        <v>0</v>
      </c>
      <c r="R418" s="14">
        <f t="shared" si="108"/>
        <v>0</v>
      </c>
      <c r="S418" s="15">
        <v>584950.78100000019</v>
      </c>
      <c r="T418" s="15">
        <v>24</v>
      </c>
      <c r="U418" s="16">
        <f t="shared" si="109"/>
        <v>4.1029093010134801E-5</v>
      </c>
      <c r="V418" s="13">
        <v>453074.51750000007</v>
      </c>
      <c r="W418" s="13">
        <v>57</v>
      </c>
      <c r="X418" s="14">
        <f t="shared" si="110"/>
        <v>1.2580711957608604E-4</v>
      </c>
      <c r="Y418" s="15">
        <v>258776.533</v>
      </c>
      <c r="Z418" s="15">
        <v>197</v>
      </c>
      <c r="AA418" s="16">
        <f t="shared" si="111"/>
        <v>7.6127459362785416E-4</v>
      </c>
      <c r="AB418" s="13">
        <v>147091.04749999999</v>
      </c>
      <c r="AC418" s="13">
        <v>346</v>
      </c>
      <c r="AD418" s="14">
        <f t="shared" si="112"/>
        <v>2.3522845603502827E-3</v>
      </c>
      <c r="AE418" s="15">
        <v>114073.19699999999</v>
      </c>
      <c r="AF418">
        <v>661</v>
      </c>
      <c r="AG418" s="16">
        <f t="shared" si="113"/>
        <v>5.7945250714766944E-3</v>
      </c>
      <c r="AH418" s="17">
        <v>1204</v>
      </c>
      <c r="AI418" s="17">
        <v>7752924</v>
      </c>
      <c r="AJ418" s="18">
        <f t="shared" si="114"/>
        <v>2.3156483432384758E-3</v>
      </c>
      <c r="AK418" s="19">
        <f>IFERROR(VLOOKUP(A418,[1]CDC_Visits_Integrated!$A$2:$D$501,2,FALSE),"NULL")</f>
        <v>60107</v>
      </c>
      <c r="AL418" s="19">
        <f>IFERROR(VLOOKUP(A418,[1]CDC_Visits_Integrated!$A$2:$D$501,3,FALSE),"NULL")</f>
        <v>4530</v>
      </c>
      <c r="AM418" s="19">
        <f>IFERROR(VLOOKUP(A418,[1]CDC_Visits_Integrated!$A$2:$D$501,4,FALSE),"NULL")</f>
        <v>3319806</v>
      </c>
      <c r="AN418" s="15">
        <f t="shared" si="115"/>
        <v>732.84900662251653</v>
      </c>
      <c r="AO418" s="16">
        <f t="shared" si="116"/>
        <v>1.8105576048720918E-2</v>
      </c>
      <c r="AP418" s="15">
        <f t="shared" si="117"/>
        <v>81</v>
      </c>
      <c r="AQ418" s="15">
        <f t="shared" si="118"/>
        <v>1285</v>
      </c>
    </row>
    <row r="419" spans="1:43" x14ac:dyDescent="0.25">
      <c r="A419" t="s">
        <v>456</v>
      </c>
      <c r="B419" t="str">
        <f t="shared" si="102"/>
        <v>Virginia</v>
      </c>
      <c r="C419" t="str">
        <f t="shared" si="103"/>
        <v>2012</v>
      </c>
      <c r="D419" s="13">
        <v>473883.53799999988</v>
      </c>
      <c r="E419" s="13">
        <v>0</v>
      </c>
      <c r="F419" s="14">
        <f t="shared" si="104"/>
        <v>0</v>
      </c>
      <c r="G419" s="15">
        <v>478721.95200000005</v>
      </c>
      <c r="H419" s="15">
        <v>0</v>
      </c>
      <c r="I419" s="16">
        <f t="shared" si="105"/>
        <v>0</v>
      </c>
      <c r="J419" s="13">
        <v>520063.29499999993</v>
      </c>
      <c r="K419" s="13">
        <v>0</v>
      </c>
      <c r="L419" s="14">
        <f t="shared" si="106"/>
        <v>0</v>
      </c>
      <c r="M419" s="15">
        <v>510572.32849999989</v>
      </c>
      <c r="N419" s="15">
        <v>0</v>
      </c>
      <c r="O419" s="16">
        <f t="shared" si="107"/>
        <v>0</v>
      </c>
      <c r="P419" s="13">
        <v>520834.71349999995</v>
      </c>
      <c r="Q419" s="13">
        <v>0</v>
      </c>
      <c r="R419" s="14">
        <f t="shared" si="108"/>
        <v>0</v>
      </c>
      <c r="S419" s="15">
        <v>559569.74450000026</v>
      </c>
      <c r="T419" s="15">
        <v>0</v>
      </c>
      <c r="U419" s="16">
        <f t="shared" si="109"/>
        <v>0</v>
      </c>
      <c r="V419" s="13">
        <v>442044.14049999992</v>
      </c>
      <c r="W419" s="13">
        <v>20</v>
      </c>
      <c r="X419" s="14">
        <f t="shared" si="110"/>
        <v>4.5244350433822805E-5</v>
      </c>
      <c r="Y419" s="15">
        <v>254760.158</v>
      </c>
      <c r="Z419" s="15">
        <v>123</v>
      </c>
      <c r="AA419" s="16">
        <f t="shared" si="111"/>
        <v>4.8280704865946895E-4</v>
      </c>
      <c r="AB419" s="13">
        <v>139523.08499999999</v>
      </c>
      <c r="AC419" s="13">
        <v>330</v>
      </c>
      <c r="AD419" s="14">
        <f t="shared" si="112"/>
        <v>2.3651999953986109E-3</v>
      </c>
      <c r="AE419" s="15">
        <v>110440.637</v>
      </c>
      <c r="AF419">
        <v>643</v>
      </c>
      <c r="AG419" s="16">
        <f t="shared" si="113"/>
        <v>5.822132300812426E-3</v>
      </c>
      <c r="AH419" s="17">
        <v>1096</v>
      </c>
      <c r="AI419" s="17">
        <v>7438015</v>
      </c>
      <c r="AJ419" s="18">
        <f t="shared" si="114"/>
        <v>2.1714843371389522E-3</v>
      </c>
      <c r="AK419" s="19">
        <f>IFERROR(VLOOKUP(A419,[1]CDC_Visits_Integrated!$A$2:$D$501,2,FALSE),"NULL")</f>
        <v>57361</v>
      </c>
      <c r="AL419" s="19">
        <f>IFERROR(VLOOKUP(A419,[1]CDC_Visits_Integrated!$A$2:$D$501,3,FALSE),"NULL")</f>
        <v>4756</v>
      </c>
      <c r="AM419" s="19">
        <f>IFERROR(VLOOKUP(A419,[1]CDC_Visits_Integrated!$A$2:$D$501,4,FALSE),"NULL")</f>
        <v>3592660</v>
      </c>
      <c r="AN419" s="15">
        <f t="shared" si="115"/>
        <v>755.39529015979815</v>
      </c>
      <c r="AO419" s="16">
        <f t="shared" si="116"/>
        <v>1.5966164346194741E-2</v>
      </c>
      <c r="AP419" s="15">
        <f t="shared" si="117"/>
        <v>20</v>
      </c>
      <c r="AQ419" s="15">
        <f t="shared" si="118"/>
        <v>1116</v>
      </c>
    </row>
    <row r="420" spans="1:43" x14ac:dyDescent="0.25">
      <c r="A420" t="s">
        <v>457</v>
      </c>
      <c r="B420" t="str">
        <f t="shared" si="102"/>
        <v>Virginia</v>
      </c>
      <c r="C420" t="str">
        <f t="shared" si="103"/>
        <v>2013</v>
      </c>
      <c r="D420" s="13">
        <v>488255.38800000009</v>
      </c>
      <c r="E420" s="13">
        <v>0</v>
      </c>
      <c r="F420" s="14">
        <f t="shared" si="104"/>
        <v>0</v>
      </c>
      <c r="G420" s="15">
        <v>493691.82050000009</v>
      </c>
      <c r="H420" s="15">
        <v>0</v>
      </c>
      <c r="I420" s="16">
        <f t="shared" si="105"/>
        <v>0</v>
      </c>
      <c r="J420" s="13">
        <v>520318.41049999988</v>
      </c>
      <c r="K420" s="13">
        <v>0</v>
      </c>
      <c r="L420" s="14">
        <f t="shared" si="106"/>
        <v>0</v>
      </c>
      <c r="M420" s="15">
        <v>528882.54049999989</v>
      </c>
      <c r="N420" s="15">
        <v>0</v>
      </c>
      <c r="O420" s="16">
        <f t="shared" si="107"/>
        <v>0</v>
      </c>
      <c r="P420" s="13">
        <v>524949.31049999991</v>
      </c>
      <c r="Q420" s="13">
        <v>0</v>
      </c>
      <c r="R420" s="14">
        <f t="shared" si="108"/>
        <v>0</v>
      </c>
      <c r="S420" s="15">
        <v>569339.75150000025</v>
      </c>
      <c r="T420" s="15">
        <v>10</v>
      </c>
      <c r="U420" s="16">
        <f t="shared" si="109"/>
        <v>1.7564204806802421E-5</v>
      </c>
      <c r="V420" s="13">
        <v>461570.47399999999</v>
      </c>
      <c r="W420" s="13">
        <v>36</v>
      </c>
      <c r="X420" s="14">
        <f t="shared" si="110"/>
        <v>7.7994590269220735E-5</v>
      </c>
      <c r="Y420" s="15">
        <v>272779.87299999991</v>
      </c>
      <c r="Z420" s="15">
        <v>195</v>
      </c>
      <c r="AA420" s="16">
        <f t="shared" si="111"/>
        <v>7.1486212620972976E-4</v>
      </c>
      <c r="AB420" s="13">
        <v>144660.02699999997</v>
      </c>
      <c r="AC420" s="13">
        <v>382</v>
      </c>
      <c r="AD420" s="14">
        <f t="shared" si="112"/>
        <v>2.6406741926019417E-3</v>
      </c>
      <c r="AE420" s="15">
        <v>116947.94100000005</v>
      </c>
      <c r="AF420">
        <v>649</v>
      </c>
      <c r="AG420" s="16">
        <f t="shared" si="113"/>
        <v>5.5494777800320551E-3</v>
      </c>
      <c r="AH420" s="17">
        <v>1226</v>
      </c>
      <c r="AI420" s="17">
        <v>7636698</v>
      </c>
      <c r="AJ420" s="18">
        <f t="shared" si="114"/>
        <v>2.2942138760226769E-3</v>
      </c>
      <c r="AK420" s="19">
        <f>IFERROR(VLOOKUP(A420,[1]CDC_Visits_Integrated!$A$2:$D$501,2,FALSE),"NULL")</f>
        <v>69716</v>
      </c>
      <c r="AL420" s="19">
        <f>IFERROR(VLOOKUP(A420,[1]CDC_Visits_Integrated!$A$2:$D$501,3,FALSE),"NULL")</f>
        <v>4746</v>
      </c>
      <c r="AM420" s="19">
        <f>IFERROR(VLOOKUP(A420,[1]CDC_Visits_Integrated!$A$2:$D$501,4,FALSE),"NULL")</f>
        <v>3264788</v>
      </c>
      <c r="AN420" s="15">
        <f t="shared" si="115"/>
        <v>687.90307627475772</v>
      </c>
      <c r="AO420" s="16">
        <f t="shared" si="116"/>
        <v>2.1353913332197987E-2</v>
      </c>
      <c r="AP420" s="15">
        <f t="shared" si="117"/>
        <v>46</v>
      </c>
      <c r="AQ420" s="15">
        <f t="shared" si="118"/>
        <v>1272</v>
      </c>
    </row>
    <row r="421" spans="1:43" x14ac:dyDescent="0.25">
      <c r="A421" t="s">
        <v>458</v>
      </c>
      <c r="B421" t="str">
        <f t="shared" si="102"/>
        <v>Virginia</v>
      </c>
      <c r="C421" t="str">
        <f t="shared" si="103"/>
        <v>2014</v>
      </c>
      <c r="D421" s="13">
        <v>478216.86999999988</v>
      </c>
      <c r="E421" s="13">
        <v>0</v>
      </c>
      <c r="F421" s="14">
        <f t="shared" si="104"/>
        <v>0</v>
      </c>
      <c r="G421" s="15">
        <v>485430.09350000002</v>
      </c>
      <c r="H421" s="15">
        <v>0</v>
      </c>
      <c r="I421" s="16">
        <f t="shared" si="105"/>
        <v>0</v>
      </c>
      <c r="J421" s="13">
        <v>527953.39950000017</v>
      </c>
      <c r="K421" s="13">
        <v>0</v>
      </c>
      <c r="L421" s="14">
        <f t="shared" si="106"/>
        <v>0</v>
      </c>
      <c r="M421" s="15">
        <v>532981.44849999994</v>
      </c>
      <c r="N421" s="15">
        <v>0</v>
      </c>
      <c r="O421" s="16">
        <f t="shared" si="107"/>
        <v>0</v>
      </c>
      <c r="P421" s="13">
        <v>513221.91449999996</v>
      </c>
      <c r="Q421" s="13">
        <v>11</v>
      </c>
      <c r="R421" s="14">
        <f t="shared" si="108"/>
        <v>2.1433223502773868E-5</v>
      </c>
      <c r="S421" s="15">
        <v>557147.58050000016</v>
      </c>
      <c r="T421" s="15">
        <v>29</v>
      </c>
      <c r="U421" s="16">
        <f t="shared" si="109"/>
        <v>5.205084077359642E-5</v>
      </c>
      <c r="V421" s="13">
        <v>464901.93700000003</v>
      </c>
      <c r="W421" s="13">
        <v>104</v>
      </c>
      <c r="X421" s="14">
        <f t="shared" si="110"/>
        <v>2.2370309031429137E-4</v>
      </c>
      <c r="Y421" s="15">
        <v>279675.89949999994</v>
      </c>
      <c r="Z421" s="15">
        <v>237</v>
      </c>
      <c r="AA421" s="16">
        <f t="shared" si="111"/>
        <v>8.4740944937945946E-4</v>
      </c>
      <c r="AB421" s="13">
        <v>141215.56399999998</v>
      </c>
      <c r="AC421" s="13">
        <v>372</v>
      </c>
      <c r="AD421" s="14">
        <f t="shared" si="112"/>
        <v>2.6342705397543859E-3</v>
      </c>
      <c r="AE421" s="15">
        <v>118009.59400000003</v>
      </c>
      <c r="AF421">
        <v>620</v>
      </c>
      <c r="AG421" s="16">
        <f t="shared" si="113"/>
        <v>5.2538101266580064E-3</v>
      </c>
      <c r="AH421" s="17">
        <v>1229</v>
      </c>
      <c r="AI421" s="17">
        <v>7602430</v>
      </c>
      <c r="AJ421" s="18">
        <f t="shared" si="114"/>
        <v>2.2805670593808399E-3</v>
      </c>
      <c r="AK421" s="19">
        <f>IFERROR(VLOOKUP(A421,[1]CDC_Visits_Integrated!$A$2:$D$501,2,FALSE),"NULL")</f>
        <v>89794</v>
      </c>
      <c r="AL421" s="19">
        <f>IFERROR(VLOOKUP(A421,[1]CDC_Visits_Integrated!$A$2:$D$501,3,FALSE),"NULL")</f>
        <v>5714</v>
      </c>
      <c r="AM421" s="19">
        <f>IFERROR(VLOOKUP(A421,[1]CDC_Visits_Integrated!$A$2:$D$501,4,FALSE),"NULL")</f>
        <v>3807165</v>
      </c>
      <c r="AN421" s="15">
        <f t="shared" si="115"/>
        <v>666.28718935946802</v>
      </c>
      <c r="AO421" s="16">
        <f t="shared" si="116"/>
        <v>2.3585528864653881E-2</v>
      </c>
      <c r="AP421" s="15">
        <f t="shared" si="117"/>
        <v>144</v>
      </c>
      <c r="AQ421" s="15">
        <f t="shared" si="118"/>
        <v>1373</v>
      </c>
    </row>
    <row r="422" spans="1:43" x14ac:dyDescent="0.25">
      <c r="A422" t="s">
        <v>459</v>
      </c>
      <c r="B422" t="str">
        <f t="shared" si="102"/>
        <v>Virginia</v>
      </c>
      <c r="C422" t="str">
        <f t="shared" si="103"/>
        <v>2015</v>
      </c>
      <c r="D422" s="13">
        <v>494128.92500000022</v>
      </c>
      <c r="E422" s="13">
        <v>0</v>
      </c>
      <c r="F422" s="14">
        <f t="shared" si="104"/>
        <v>0</v>
      </c>
      <c r="G422" s="15">
        <v>499071.07199999993</v>
      </c>
      <c r="H422" s="15">
        <v>0</v>
      </c>
      <c r="I422" s="16">
        <f t="shared" si="105"/>
        <v>0</v>
      </c>
      <c r="J422" s="13">
        <v>536600.86250000005</v>
      </c>
      <c r="K422" s="13">
        <v>0</v>
      </c>
      <c r="L422" s="14">
        <f t="shared" si="106"/>
        <v>0</v>
      </c>
      <c r="M422" s="15">
        <v>553409.50099999993</v>
      </c>
      <c r="N422" s="15">
        <v>0</v>
      </c>
      <c r="O422" s="16">
        <f t="shared" si="107"/>
        <v>0</v>
      </c>
      <c r="P422" s="13">
        <v>521963.87599999987</v>
      </c>
      <c r="Q422" s="13">
        <v>0</v>
      </c>
      <c r="R422" s="14">
        <f t="shared" si="108"/>
        <v>0</v>
      </c>
      <c r="S422" s="15">
        <v>563631.95899999992</v>
      </c>
      <c r="T422" s="15">
        <v>0</v>
      </c>
      <c r="U422" s="16">
        <f t="shared" si="109"/>
        <v>0</v>
      </c>
      <c r="V422" s="13">
        <v>483104.65600000008</v>
      </c>
      <c r="W422" s="13">
        <v>101</v>
      </c>
      <c r="X422" s="14">
        <f t="shared" si="110"/>
        <v>2.0906443095841326E-4</v>
      </c>
      <c r="Y422" s="15">
        <v>299360.01350000006</v>
      </c>
      <c r="Z422" s="15">
        <v>224</v>
      </c>
      <c r="AA422" s="16">
        <f t="shared" si="111"/>
        <v>7.4826292723961265E-4</v>
      </c>
      <c r="AB422" s="13">
        <v>149613.80999999997</v>
      </c>
      <c r="AC422" s="13">
        <v>350</v>
      </c>
      <c r="AD422" s="14">
        <f t="shared" si="112"/>
        <v>2.3393562399086024E-3</v>
      </c>
      <c r="AE422" s="15">
        <v>128290.21399999996</v>
      </c>
      <c r="AF422">
        <v>632</v>
      </c>
      <c r="AG422" s="16">
        <f t="shared" si="113"/>
        <v>4.9263305461475044E-3</v>
      </c>
      <c r="AH422" s="17">
        <v>1206</v>
      </c>
      <c r="AI422" s="17">
        <v>7832482</v>
      </c>
      <c r="AJ422" s="18">
        <f t="shared" si="114"/>
        <v>2.0891653067856321E-3</v>
      </c>
      <c r="AK422" s="19">
        <f>IFERROR(VLOOKUP(A422,[1]CDC_Visits_Integrated!$A$2:$D$501,2,FALSE),"NULL")</f>
        <v>82616</v>
      </c>
      <c r="AL422" s="19">
        <f>IFERROR(VLOOKUP(A422,[1]CDC_Visits_Integrated!$A$2:$D$501,3,FALSE),"NULL")</f>
        <v>6263</v>
      </c>
      <c r="AM422" s="19">
        <f>IFERROR(VLOOKUP(A422,[1]CDC_Visits_Integrated!$A$2:$D$501,4,FALSE),"NULL")</f>
        <v>4490712</v>
      </c>
      <c r="AN422" s="15">
        <f t="shared" si="115"/>
        <v>717.02251317260095</v>
      </c>
      <c r="AO422" s="16">
        <f t="shared" si="116"/>
        <v>1.8397082689782823E-2</v>
      </c>
      <c r="AP422" s="15">
        <f t="shared" si="117"/>
        <v>101</v>
      </c>
      <c r="AQ422" s="15">
        <f t="shared" si="118"/>
        <v>1307</v>
      </c>
    </row>
    <row r="423" spans="1:43" x14ac:dyDescent="0.25">
      <c r="A423" t="s">
        <v>460</v>
      </c>
      <c r="B423" t="str">
        <f t="shared" si="102"/>
        <v>Virginia</v>
      </c>
      <c r="C423" t="str">
        <f t="shared" si="103"/>
        <v>2016</v>
      </c>
      <c r="D423" s="13">
        <v>488937.08900000004</v>
      </c>
      <c r="E423" s="13">
        <v>0</v>
      </c>
      <c r="F423" s="14">
        <f t="shared" si="104"/>
        <v>0</v>
      </c>
      <c r="G423" s="15">
        <v>496420.22350000008</v>
      </c>
      <c r="H423" s="15">
        <v>0</v>
      </c>
      <c r="I423" s="16">
        <f t="shared" si="105"/>
        <v>0</v>
      </c>
      <c r="J423" s="13">
        <v>543268.24900000007</v>
      </c>
      <c r="K423" s="13">
        <v>0</v>
      </c>
      <c r="L423" s="14">
        <f t="shared" si="106"/>
        <v>0</v>
      </c>
      <c r="M423" s="15">
        <v>554272.7705000001</v>
      </c>
      <c r="N423" s="15">
        <v>0</v>
      </c>
      <c r="O423" s="16">
        <f t="shared" si="107"/>
        <v>0</v>
      </c>
      <c r="P423" s="13">
        <v>521451.76500000001</v>
      </c>
      <c r="Q423" s="13">
        <v>0</v>
      </c>
      <c r="R423" s="14">
        <f t="shared" si="108"/>
        <v>0</v>
      </c>
      <c r="S423" s="15">
        <v>556729.80849999993</v>
      </c>
      <c r="T423" s="15">
        <v>0</v>
      </c>
      <c r="U423" s="16">
        <f t="shared" si="109"/>
        <v>0</v>
      </c>
      <c r="V423" s="13">
        <v>487489.2800000002</v>
      </c>
      <c r="W423" s="13">
        <v>80</v>
      </c>
      <c r="X423" s="14">
        <f t="shared" si="110"/>
        <v>1.6410617275522442E-4</v>
      </c>
      <c r="Y423" s="15">
        <v>310500.52899999998</v>
      </c>
      <c r="Z423" s="15">
        <v>193</v>
      </c>
      <c r="AA423" s="16">
        <f t="shared" si="111"/>
        <v>6.2157704085586275E-4</v>
      </c>
      <c r="AB423" s="13">
        <v>150655.08799999999</v>
      </c>
      <c r="AC423" s="13">
        <v>295</v>
      </c>
      <c r="AD423" s="14">
        <f t="shared" si="112"/>
        <v>1.9581150820475444E-3</v>
      </c>
      <c r="AE423" s="15">
        <v>125222.45600000002</v>
      </c>
      <c r="AF423">
        <v>494</v>
      </c>
      <c r="AG423" s="16">
        <f t="shared" si="113"/>
        <v>3.9449793254334505E-3</v>
      </c>
      <c r="AH423" s="17">
        <v>982</v>
      </c>
      <c r="AI423" s="17">
        <v>7859259</v>
      </c>
      <c r="AJ423" s="18">
        <f t="shared" si="114"/>
        <v>1.6746874503269498E-3</v>
      </c>
      <c r="AK423" s="19">
        <f>IFERROR(VLOOKUP(A423,[1]CDC_Visits_Integrated!$A$2:$D$501,2,FALSE),"NULL")</f>
        <v>91130</v>
      </c>
      <c r="AL423" s="19">
        <f>IFERROR(VLOOKUP(A423,[1]CDC_Visits_Integrated!$A$2:$D$501,3,FALSE),"NULL")</f>
        <v>6901</v>
      </c>
      <c r="AM423" s="19">
        <f>IFERROR(VLOOKUP(A423,[1]CDC_Visits_Integrated!$A$2:$D$501,4,FALSE),"NULL")</f>
        <v>4554798</v>
      </c>
      <c r="AN423" s="15">
        <f t="shared" si="115"/>
        <v>660.01999710186931</v>
      </c>
      <c r="AO423" s="16">
        <f t="shared" si="116"/>
        <v>2.0007473437899992E-2</v>
      </c>
      <c r="AP423" s="15">
        <f t="shared" si="117"/>
        <v>80</v>
      </c>
      <c r="AQ423" s="15">
        <f t="shared" si="118"/>
        <v>1062</v>
      </c>
    </row>
    <row r="424" spans="1:43" x14ac:dyDescent="0.25">
      <c r="A424" t="s">
        <v>461</v>
      </c>
      <c r="B424" t="str">
        <f t="shared" si="102"/>
        <v>Virginia</v>
      </c>
      <c r="C424" t="str">
        <f t="shared" si="103"/>
        <v>2017</v>
      </c>
      <c r="D424" s="13">
        <v>489294</v>
      </c>
      <c r="E424" s="13">
        <v>0</v>
      </c>
      <c r="F424" s="14">
        <f t="shared" si="104"/>
        <v>0</v>
      </c>
      <c r="G424" s="15">
        <v>497268.5</v>
      </c>
      <c r="H424" s="15">
        <v>0</v>
      </c>
      <c r="I424" s="16">
        <f t="shared" si="105"/>
        <v>0</v>
      </c>
      <c r="J424" s="13">
        <v>541136</v>
      </c>
      <c r="K424" s="13">
        <v>0</v>
      </c>
      <c r="L424" s="14">
        <f t="shared" si="106"/>
        <v>0</v>
      </c>
      <c r="M424" s="15">
        <v>558590.5</v>
      </c>
      <c r="N424" s="15">
        <v>0</v>
      </c>
      <c r="O424" s="16">
        <f t="shared" si="107"/>
        <v>0</v>
      </c>
      <c r="P424" s="13">
        <v>522742.5</v>
      </c>
      <c r="Q424" s="13">
        <v>0</v>
      </c>
      <c r="R424" s="14">
        <f t="shared" si="108"/>
        <v>0</v>
      </c>
      <c r="S424" s="15">
        <v>554645</v>
      </c>
      <c r="T424" s="15">
        <v>13</v>
      </c>
      <c r="U424" s="16">
        <f t="shared" si="109"/>
        <v>2.3438415563107934E-5</v>
      </c>
      <c r="V424" s="13">
        <v>499958.5</v>
      </c>
      <c r="W424" s="13">
        <v>72</v>
      </c>
      <c r="X424" s="14">
        <f t="shared" si="110"/>
        <v>1.4401195299209834E-4</v>
      </c>
      <c r="Y424" s="15">
        <v>328421.5</v>
      </c>
      <c r="Z424" s="15">
        <v>201</v>
      </c>
      <c r="AA424" s="16">
        <f t="shared" si="111"/>
        <v>6.1201839709032447E-4</v>
      </c>
      <c r="AB424" s="13">
        <v>157946</v>
      </c>
      <c r="AC424" s="13">
        <v>315</v>
      </c>
      <c r="AD424" s="14">
        <f t="shared" si="112"/>
        <v>1.9943525002215946E-3</v>
      </c>
      <c r="AE424" s="15">
        <v>131117</v>
      </c>
      <c r="AF424">
        <v>511</v>
      </c>
      <c r="AG424" s="16">
        <f t="shared" si="113"/>
        <v>3.8972825796807433E-3</v>
      </c>
      <c r="AH424" s="17">
        <v>1027</v>
      </c>
      <c r="AI424" s="17">
        <v>7941828</v>
      </c>
      <c r="AJ424" s="18">
        <f t="shared" si="114"/>
        <v>1.6631996430679637E-3</v>
      </c>
      <c r="AK424" s="19">
        <f>IFERROR(VLOOKUP(A424,[1]CDC_Visits_Integrated!$A$2:$D$501,2,FALSE),"NULL")</f>
        <v>98385</v>
      </c>
      <c r="AL424" s="19">
        <f>IFERROR(VLOOKUP(A424,[1]CDC_Visits_Integrated!$A$2:$D$501,3,FALSE),"NULL")</f>
        <v>6574</v>
      </c>
      <c r="AM424" s="19">
        <f>IFERROR(VLOOKUP(A424,[1]CDC_Visits_Integrated!$A$2:$D$501,4,FALSE),"NULL")</f>
        <v>4485512</v>
      </c>
      <c r="AN424" s="15">
        <f t="shared" si="115"/>
        <v>682.31092181320355</v>
      </c>
      <c r="AO424" s="16">
        <f t="shared" si="116"/>
        <v>2.1933950906830701E-2</v>
      </c>
      <c r="AP424" s="15">
        <f t="shared" si="117"/>
        <v>85</v>
      </c>
      <c r="AQ424" s="15">
        <f t="shared" si="118"/>
        <v>1112</v>
      </c>
    </row>
    <row r="425" spans="1:43" x14ac:dyDescent="0.25">
      <c r="A425" t="s">
        <v>462</v>
      </c>
      <c r="B425" t="str">
        <f t="shared" si="102"/>
        <v>Washington</v>
      </c>
      <c r="C425" t="str">
        <f t="shared" si="103"/>
        <v>2009</v>
      </c>
      <c r="D425" s="13">
        <v>431513.32899999997</v>
      </c>
      <c r="E425" s="13">
        <v>0</v>
      </c>
      <c r="F425" s="14">
        <f t="shared" si="104"/>
        <v>0</v>
      </c>
      <c r="G425" s="15">
        <v>422058.90400000004</v>
      </c>
      <c r="H425" s="15">
        <v>0</v>
      </c>
      <c r="I425" s="16">
        <f t="shared" si="105"/>
        <v>0</v>
      </c>
      <c r="J425" s="13">
        <v>450238.59700000001</v>
      </c>
      <c r="K425" s="13">
        <v>0</v>
      </c>
      <c r="L425" s="14">
        <f t="shared" si="106"/>
        <v>0</v>
      </c>
      <c r="M425" s="15">
        <v>447716.01700000005</v>
      </c>
      <c r="N425" s="15">
        <v>0</v>
      </c>
      <c r="O425" s="16">
        <f t="shared" si="107"/>
        <v>0</v>
      </c>
      <c r="P425" s="13">
        <v>461087.19949999999</v>
      </c>
      <c r="Q425" s="13">
        <v>0</v>
      </c>
      <c r="R425" s="14">
        <f t="shared" si="108"/>
        <v>0</v>
      </c>
      <c r="S425" s="15">
        <v>486423.30000000022</v>
      </c>
      <c r="T425" s="15">
        <v>33</v>
      </c>
      <c r="U425" s="16">
        <f t="shared" si="109"/>
        <v>6.7842144897253042E-5</v>
      </c>
      <c r="V425" s="13">
        <v>369166.25050000002</v>
      </c>
      <c r="W425" s="13">
        <v>23</v>
      </c>
      <c r="X425" s="14">
        <f t="shared" si="110"/>
        <v>6.2302553304503656E-5</v>
      </c>
      <c r="Y425" s="15">
        <v>200142.73899999997</v>
      </c>
      <c r="Z425" s="15">
        <v>26</v>
      </c>
      <c r="AA425" s="16">
        <f t="shared" si="111"/>
        <v>1.2990728581964696E-4</v>
      </c>
      <c r="AB425" s="13">
        <v>127588.7935</v>
      </c>
      <c r="AC425" s="13">
        <v>144</v>
      </c>
      <c r="AD425" s="14">
        <f t="shared" si="112"/>
        <v>1.1286257675914148E-3</v>
      </c>
      <c r="AE425" s="15">
        <v>103078.38500000001</v>
      </c>
      <c r="AF425">
        <v>320</v>
      </c>
      <c r="AG425" s="16">
        <f t="shared" si="113"/>
        <v>3.1044335822684841E-3</v>
      </c>
      <c r="AH425" s="17">
        <v>490</v>
      </c>
      <c r="AI425" s="17">
        <v>6465755</v>
      </c>
      <c r="AJ425" s="18">
        <f t="shared" si="114"/>
        <v>1.1373925717483048E-3</v>
      </c>
      <c r="AK425" s="19" t="str">
        <f>IFERROR(VLOOKUP(A425,[1]CDC_Visits_Integrated!$A$2:$D$501,2,FALSE),"NULL")</f>
        <v>NULL</v>
      </c>
      <c r="AL425" s="19" t="str">
        <f>IFERROR(VLOOKUP(A425,[1]CDC_Visits_Integrated!$A$2:$D$501,3,FALSE),"NULL")</f>
        <v>NULL</v>
      </c>
      <c r="AM425" s="19" t="str">
        <f>IFERROR(VLOOKUP(A425,[1]CDC_Visits_Integrated!$A$2:$D$501,4,FALSE),"NULL")</f>
        <v>NULL</v>
      </c>
      <c r="AN425" s="15" t="str">
        <f t="shared" si="115"/>
        <v>NULL</v>
      </c>
      <c r="AO425" s="16" t="str">
        <f t="shared" si="116"/>
        <v>NULL</v>
      </c>
      <c r="AP425" s="15">
        <f t="shared" si="117"/>
        <v>56</v>
      </c>
      <c r="AQ425" s="15">
        <f t="shared" si="118"/>
        <v>546</v>
      </c>
    </row>
    <row r="426" spans="1:43" x14ac:dyDescent="0.25">
      <c r="A426" t="s">
        <v>463</v>
      </c>
      <c r="B426" t="str">
        <f t="shared" si="102"/>
        <v>Washington</v>
      </c>
      <c r="C426" t="str">
        <f t="shared" si="103"/>
        <v>2010</v>
      </c>
      <c r="D426" s="13">
        <v>425379.18200000009</v>
      </c>
      <c r="E426" s="13">
        <v>0</v>
      </c>
      <c r="F426" s="14">
        <f t="shared" si="104"/>
        <v>0</v>
      </c>
      <c r="G426" s="15">
        <v>426737.10499999998</v>
      </c>
      <c r="H426" s="15">
        <v>0</v>
      </c>
      <c r="I426" s="16">
        <f t="shared" si="105"/>
        <v>0</v>
      </c>
      <c r="J426" s="13">
        <v>457996.52399999998</v>
      </c>
      <c r="K426" s="13">
        <v>0</v>
      </c>
      <c r="L426" s="14">
        <f t="shared" si="106"/>
        <v>0</v>
      </c>
      <c r="M426" s="15">
        <v>447591.53350000008</v>
      </c>
      <c r="N426" s="15">
        <v>0</v>
      </c>
      <c r="O426" s="16">
        <f t="shared" si="107"/>
        <v>0</v>
      </c>
      <c r="P426" s="13">
        <v>460894.45250000001</v>
      </c>
      <c r="Q426" s="13">
        <v>0</v>
      </c>
      <c r="R426" s="14">
        <f t="shared" si="108"/>
        <v>0</v>
      </c>
      <c r="S426" s="15">
        <v>488766.64650000003</v>
      </c>
      <c r="T426" s="15">
        <v>0</v>
      </c>
      <c r="U426" s="16">
        <f t="shared" si="109"/>
        <v>0</v>
      </c>
      <c r="V426" s="13">
        <v>387009.15449999995</v>
      </c>
      <c r="W426" s="13">
        <v>11</v>
      </c>
      <c r="X426" s="14">
        <f t="shared" si="110"/>
        <v>2.8423100260280799E-5</v>
      </c>
      <c r="Y426" s="15">
        <v>207765.84099999996</v>
      </c>
      <c r="Z426" s="15">
        <v>0</v>
      </c>
      <c r="AA426" s="16">
        <f t="shared" si="111"/>
        <v>0</v>
      </c>
      <c r="AB426" s="13">
        <v>126726.8885</v>
      </c>
      <c r="AC426" s="13">
        <v>102</v>
      </c>
      <c r="AD426" s="14">
        <f t="shared" si="112"/>
        <v>8.0488048911577274E-4</v>
      </c>
      <c r="AE426" s="15">
        <v>106946.40900000001</v>
      </c>
      <c r="AF426">
        <v>298</v>
      </c>
      <c r="AG426" s="16">
        <f t="shared" si="113"/>
        <v>2.7864423199099649E-3</v>
      </c>
      <c r="AH426" s="17">
        <v>400</v>
      </c>
      <c r="AI426" s="17">
        <v>6541242</v>
      </c>
      <c r="AJ426" s="18">
        <f t="shared" si="114"/>
        <v>9.0612717612486909E-4</v>
      </c>
      <c r="AK426" s="19">
        <f>IFERROR(VLOOKUP(A426,[1]CDC_Visits_Integrated!$A$2:$D$501,2,FALSE),"NULL")</f>
        <v>355</v>
      </c>
      <c r="AL426" s="19">
        <f>IFERROR(VLOOKUP(A426,[1]CDC_Visits_Integrated!$A$2:$D$501,3,FALSE),"NULL")</f>
        <v>208</v>
      </c>
      <c r="AM426" s="19">
        <f>IFERROR(VLOOKUP(A426,[1]CDC_Visits_Integrated!$A$2:$D$501,4,FALSE),"NULL")</f>
        <v>35787</v>
      </c>
      <c r="AN426" s="15">
        <f t="shared" si="115"/>
        <v>172.05288461538461</v>
      </c>
      <c r="AO426" s="16">
        <f t="shared" si="116"/>
        <v>9.9198032805208596E-3</v>
      </c>
      <c r="AP426" s="15">
        <f t="shared" si="117"/>
        <v>11</v>
      </c>
      <c r="AQ426" s="15">
        <f t="shared" si="118"/>
        <v>411</v>
      </c>
    </row>
    <row r="427" spans="1:43" x14ac:dyDescent="0.25">
      <c r="A427" t="s">
        <v>464</v>
      </c>
      <c r="B427" t="str">
        <f t="shared" si="102"/>
        <v>Washington</v>
      </c>
      <c r="C427" t="str">
        <f t="shared" si="103"/>
        <v>2011</v>
      </c>
      <c r="D427" s="13">
        <v>431446.04999999993</v>
      </c>
      <c r="E427" s="13">
        <v>0</v>
      </c>
      <c r="F427" s="14">
        <f t="shared" si="104"/>
        <v>0</v>
      </c>
      <c r="G427" s="15">
        <v>429336.1005</v>
      </c>
      <c r="H427" s="15">
        <v>0</v>
      </c>
      <c r="I427" s="16">
        <f t="shared" si="105"/>
        <v>0</v>
      </c>
      <c r="J427" s="13">
        <v>460793.06150000007</v>
      </c>
      <c r="K427" s="13">
        <v>0</v>
      </c>
      <c r="L427" s="14">
        <f t="shared" si="106"/>
        <v>0</v>
      </c>
      <c r="M427" s="15">
        <v>457631.69900000002</v>
      </c>
      <c r="N427" s="15">
        <v>0</v>
      </c>
      <c r="O427" s="16">
        <f t="shared" si="107"/>
        <v>0</v>
      </c>
      <c r="P427" s="13">
        <v>456448.83200000005</v>
      </c>
      <c r="Q427" s="13">
        <v>0</v>
      </c>
      <c r="R427" s="14">
        <f t="shared" si="108"/>
        <v>0</v>
      </c>
      <c r="S427" s="15">
        <v>489148.84349999996</v>
      </c>
      <c r="T427" s="15">
        <v>0</v>
      </c>
      <c r="U427" s="16">
        <f t="shared" si="109"/>
        <v>0</v>
      </c>
      <c r="V427" s="13">
        <v>402912.34049999999</v>
      </c>
      <c r="W427" s="13">
        <v>12</v>
      </c>
      <c r="X427" s="14">
        <f t="shared" si="110"/>
        <v>2.9783153291131327E-5</v>
      </c>
      <c r="Y427" s="15">
        <v>218513.41899999994</v>
      </c>
      <c r="Z427" s="15">
        <v>46</v>
      </c>
      <c r="AA427" s="16">
        <f t="shared" si="111"/>
        <v>2.105133872808059E-4</v>
      </c>
      <c r="AB427" s="13">
        <v>128267.54200000004</v>
      </c>
      <c r="AC427" s="13">
        <v>158</v>
      </c>
      <c r="AD427" s="14">
        <f t="shared" si="112"/>
        <v>1.2318003256038066E-3</v>
      </c>
      <c r="AE427" s="15">
        <v>111299.74999999999</v>
      </c>
      <c r="AF427">
        <v>365</v>
      </c>
      <c r="AG427" s="16">
        <f t="shared" si="113"/>
        <v>3.2794323437384185E-3</v>
      </c>
      <c r="AH427" s="17">
        <v>569</v>
      </c>
      <c r="AI427" s="17">
        <v>6628098</v>
      </c>
      <c r="AJ427" s="18">
        <f t="shared" si="114"/>
        <v>1.2421391827607427E-3</v>
      </c>
      <c r="AK427" s="19">
        <f>IFERROR(VLOOKUP(A427,[1]CDC_Visits_Integrated!$A$2:$D$501,2,FALSE),"NULL")</f>
        <v>1534</v>
      </c>
      <c r="AL427" s="19">
        <f>IFERROR(VLOOKUP(A427,[1]CDC_Visits_Integrated!$A$2:$D$501,3,FALSE),"NULL")</f>
        <v>607</v>
      </c>
      <c r="AM427" s="19">
        <f>IFERROR(VLOOKUP(A427,[1]CDC_Visits_Integrated!$A$2:$D$501,4,FALSE),"NULL")</f>
        <v>159639</v>
      </c>
      <c r="AN427" s="15">
        <f t="shared" si="115"/>
        <v>262.99670510708404</v>
      </c>
      <c r="AO427" s="16">
        <f t="shared" si="116"/>
        <v>9.6091807139859313E-3</v>
      </c>
      <c r="AP427" s="15">
        <f t="shared" si="117"/>
        <v>12</v>
      </c>
      <c r="AQ427" s="15">
        <f t="shared" si="118"/>
        <v>581</v>
      </c>
    </row>
    <row r="428" spans="1:43" x14ac:dyDescent="0.25">
      <c r="A428" t="s">
        <v>465</v>
      </c>
      <c r="B428" t="str">
        <f t="shared" si="102"/>
        <v>Washington</v>
      </c>
      <c r="C428" t="str">
        <f t="shared" si="103"/>
        <v>2012</v>
      </c>
      <c r="D428" s="13">
        <v>436138.85900000005</v>
      </c>
      <c r="E428" s="13">
        <v>0</v>
      </c>
      <c r="F428" s="14">
        <f t="shared" si="104"/>
        <v>0</v>
      </c>
      <c r="G428" s="15">
        <v>430436.30999999994</v>
      </c>
      <c r="H428" s="15">
        <v>0</v>
      </c>
      <c r="I428" s="16">
        <f t="shared" si="105"/>
        <v>0</v>
      </c>
      <c r="J428" s="13">
        <v>462795.58349999995</v>
      </c>
      <c r="K428" s="13">
        <v>0</v>
      </c>
      <c r="L428" s="14">
        <f t="shared" si="106"/>
        <v>0</v>
      </c>
      <c r="M428" s="15">
        <v>469387.39749999996</v>
      </c>
      <c r="N428" s="15">
        <v>0</v>
      </c>
      <c r="O428" s="16">
        <f t="shared" si="107"/>
        <v>0</v>
      </c>
      <c r="P428" s="13">
        <v>454882.13249999995</v>
      </c>
      <c r="Q428" s="13">
        <v>0</v>
      </c>
      <c r="R428" s="14">
        <f t="shared" si="108"/>
        <v>0</v>
      </c>
      <c r="S428" s="15">
        <v>488429.53000000009</v>
      </c>
      <c r="T428" s="15">
        <v>0</v>
      </c>
      <c r="U428" s="16">
        <f t="shared" si="109"/>
        <v>0</v>
      </c>
      <c r="V428" s="13">
        <v>415130.40549999999</v>
      </c>
      <c r="W428" s="13">
        <v>0</v>
      </c>
      <c r="X428" s="14">
        <f t="shared" si="110"/>
        <v>0</v>
      </c>
      <c r="Y428" s="15">
        <v>230226.57000000004</v>
      </c>
      <c r="Z428" s="15">
        <v>10</v>
      </c>
      <c r="AA428" s="16">
        <f t="shared" si="111"/>
        <v>4.3435473151513304E-5</v>
      </c>
      <c r="AB428" s="13">
        <v>128846.41599999998</v>
      </c>
      <c r="AC428" s="13">
        <v>155</v>
      </c>
      <c r="AD428" s="14">
        <f t="shared" si="112"/>
        <v>1.202982627006094E-3</v>
      </c>
      <c r="AE428" s="15">
        <v>113637.503</v>
      </c>
      <c r="AF428">
        <v>356</v>
      </c>
      <c r="AG428" s="16">
        <f t="shared" si="113"/>
        <v>3.1327685896090133E-3</v>
      </c>
      <c r="AH428" s="17">
        <v>521</v>
      </c>
      <c r="AI428" s="17">
        <v>6707406</v>
      </c>
      <c r="AJ428" s="18">
        <f t="shared" si="114"/>
        <v>1.1021545155516952E-3</v>
      </c>
      <c r="AK428" s="19">
        <f>IFERROR(VLOOKUP(A428,[1]CDC_Visits_Integrated!$A$2:$D$501,2,FALSE),"NULL")</f>
        <v>2843</v>
      </c>
      <c r="AL428" s="19">
        <f>IFERROR(VLOOKUP(A428,[1]CDC_Visits_Integrated!$A$2:$D$501,3,FALSE),"NULL")</f>
        <v>760</v>
      </c>
      <c r="AM428" s="19">
        <f>IFERROR(VLOOKUP(A428,[1]CDC_Visits_Integrated!$A$2:$D$501,4,FALSE),"NULL")</f>
        <v>312302</v>
      </c>
      <c r="AN428" s="15">
        <f t="shared" si="115"/>
        <v>410.92368421052629</v>
      </c>
      <c r="AO428" s="16">
        <f t="shared" si="116"/>
        <v>9.1033678938975734E-3</v>
      </c>
      <c r="AP428" s="15">
        <f t="shared" si="117"/>
        <v>0</v>
      </c>
      <c r="AQ428" s="15">
        <f t="shared" si="118"/>
        <v>521</v>
      </c>
    </row>
    <row r="429" spans="1:43" x14ac:dyDescent="0.25">
      <c r="A429" t="s">
        <v>466</v>
      </c>
      <c r="B429" t="str">
        <f t="shared" si="102"/>
        <v>Washington</v>
      </c>
      <c r="C429" t="str">
        <f t="shared" si="103"/>
        <v>2013</v>
      </c>
      <c r="D429" s="13">
        <v>438952.03499999997</v>
      </c>
      <c r="E429" s="13">
        <v>0</v>
      </c>
      <c r="F429" s="14">
        <f t="shared" si="104"/>
        <v>0</v>
      </c>
      <c r="G429" s="15">
        <v>433833.65899999999</v>
      </c>
      <c r="H429" s="15">
        <v>0</v>
      </c>
      <c r="I429" s="16">
        <f t="shared" si="105"/>
        <v>0</v>
      </c>
      <c r="J429" s="13">
        <v>463405.23499999999</v>
      </c>
      <c r="K429" s="13">
        <v>0</v>
      </c>
      <c r="L429" s="14">
        <f t="shared" si="106"/>
        <v>0</v>
      </c>
      <c r="M429" s="15">
        <v>476543.6165</v>
      </c>
      <c r="N429" s="15">
        <v>0</v>
      </c>
      <c r="O429" s="16">
        <f t="shared" si="107"/>
        <v>0</v>
      </c>
      <c r="P429" s="13">
        <v>453763.57700000005</v>
      </c>
      <c r="Q429" s="13">
        <v>0</v>
      </c>
      <c r="R429" s="14">
        <f t="shared" si="108"/>
        <v>0</v>
      </c>
      <c r="S429" s="15">
        <v>483007.11050000007</v>
      </c>
      <c r="T429" s="15">
        <v>0</v>
      </c>
      <c r="U429" s="16">
        <f t="shared" si="109"/>
        <v>0</v>
      </c>
      <c r="V429" s="13">
        <v>426865.00900000002</v>
      </c>
      <c r="W429" s="13">
        <v>10</v>
      </c>
      <c r="X429" s="14">
        <f t="shared" si="110"/>
        <v>2.3426609792699123E-5</v>
      </c>
      <c r="Y429" s="15">
        <v>243287.75349999999</v>
      </c>
      <c r="Z429" s="15">
        <v>22</v>
      </c>
      <c r="AA429" s="16">
        <f t="shared" si="111"/>
        <v>9.042789734995848E-5</v>
      </c>
      <c r="AB429" s="13">
        <v>128817.12249999998</v>
      </c>
      <c r="AC429" s="13">
        <v>158</v>
      </c>
      <c r="AD429" s="14">
        <f t="shared" si="112"/>
        <v>1.2265450192772318E-3</v>
      </c>
      <c r="AE429" s="15">
        <v>117355.77699999996</v>
      </c>
      <c r="AF429">
        <v>416</v>
      </c>
      <c r="AG429" s="16">
        <f t="shared" si="113"/>
        <v>3.5447764961753876E-3</v>
      </c>
      <c r="AH429" s="17">
        <v>596</v>
      </c>
      <c r="AI429" s="17">
        <v>6778098</v>
      </c>
      <c r="AJ429" s="18">
        <f t="shared" si="114"/>
        <v>1.2176668264282319E-3</v>
      </c>
      <c r="AK429" s="19">
        <f>IFERROR(VLOOKUP(A429,[1]CDC_Visits_Integrated!$A$2:$D$501,2,FALSE),"NULL")</f>
        <v>2465</v>
      </c>
      <c r="AL429" s="19">
        <f>IFERROR(VLOOKUP(A429,[1]CDC_Visits_Integrated!$A$2:$D$501,3,FALSE),"NULL")</f>
        <v>732</v>
      </c>
      <c r="AM429" s="19">
        <f>IFERROR(VLOOKUP(A429,[1]CDC_Visits_Integrated!$A$2:$D$501,4,FALSE),"NULL")</f>
        <v>297989</v>
      </c>
      <c r="AN429" s="15">
        <f t="shared" si="115"/>
        <v>407.08879781420762</v>
      </c>
      <c r="AO429" s="16">
        <f t="shared" si="116"/>
        <v>8.2721174271533516E-3</v>
      </c>
      <c r="AP429" s="15">
        <f t="shared" si="117"/>
        <v>10</v>
      </c>
      <c r="AQ429" s="15">
        <f t="shared" si="118"/>
        <v>606</v>
      </c>
    </row>
    <row r="430" spans="1:43" x14ac:dyDescent="0.25">
      <c r="A430" t="s">
        <v>467</v>
      </c>
      <c r="B430" t="str">
        <f t="shared" si="102"/>
        <v>Washington</v>
      </c>
      <c r="C430" t="str">
        <f t="shared" si="103"/>
        <v>2014</v>
      </c>
      <c r="D430" s="13">
        <v>444668.22199999989</v>
      </c>
      <c r="E430" s="13">
        <v>0</v>
      </c>
      <c r="F430" s="14">
        <f t="shared" si="104"/>
        <v>0</v>
      </c>
      <c r="G430" s="15">
        <v>439907.55650000001</v>
      </c>
      <c r="H430" s="15">
        <v>0</v>
      </c>
      <c r="I430" s="16">
        <f t="shared" si="105"/>
        <v>0</v>
      </c>
      <c r="J430" s="13">
        <v>462461.99699999997</v>
      </c>
      <c r="K430" s="13">
        <v>0</v>
      </c>
      <c r="L430" s="14">
        <f t="shared" si="106"/>
        <v>0</v>
      </c>
      <c r="M430" s="15">
        <v>489239.5355</v>
      </c>
      <c r="N430" s="15">
        <v>0</v>
      </c>
      <c r="O430" s="16">
        <f t="shared" si="107"/>
        <v>0</v>
      </c>
      <c r="P430" s="13">
        <v>456367.79399999999</v>
      </c>
      <c r="Q430" s="13">
        <v>11</v>
      </c>
      <c r="R430" s="14">
        <f t="shared" si="108"/>
        <v>2.4103366067063008E-5</v>
      </c>
      <c r="S430" s="15">
        <v>481823.50349999999</v>
      </c>
      <c r="T430" s="15">
        <v>14</v>
      </c>
      <c r="U430" s="16">
        <f t="shared" si="109"/>
        <v>2.905628284694086E-5</v>
      </c>
      <c r="V430" s="13">
        <v>439974.0465</v>
      </c>
      <c r="W430" s="13">
        <v>30</v>
      </c>
      <c r="X430" s="14">
        <f t="shared" si="110"/>
        <v>6.8185840139095566E-5</v>
      </c>
      <c r="Y430" s="15">
        <v>260891.70199999999</v>
      </c>
      <c r="Z430" s="15">
        <v>47</v>
      </c>
      <c r="AA430" s="16">
        <f t="shared" si="111"/>
        <v>1.8015137944096053E-4</v>
      </c>
      <c r="AB430" s="13">
        <v>131314.35450000002</v>
      </c>
      <c r="AC430" s="13">
        <v>133</v>
      </c>
      <c r="AD430" s="14">
        <f t="shared" si="112"/>
        <v>1.0128367192331587E-3</v>
      </c>
      <c r="AE430" s="15">
        <v>123225.58500000001</v>
      </c>
      <c r="AF430">
        <v>329</v>
      </c>
      <c r="AG430" s="16">
        <f t="shared" si="113"/>
        <v>2.6699000860900758E-3</v>
      </c>
      <c r="AH430" s="17">
        <v>509</v>
      </c>
      <c r="AI430" s="17">
        <v>6894493</v>
      </c>
      <c r="AJ430" s="18">
        <f t="shared" si="114"/>
        <v>9.8752183416353175E-4</v>
      </c>
      <c r="AK430" s="19">
        <f>IFERROR(VLOOKUP(A430,[1]CDC_Visits_Integrated!$A$2:$D$501,2,FALSE),"NULL")</f>
        <v>1825</v>
      </c>
      <c r="AL430" s="19">
        <f>IFERROR(VLOOKUP(A430,[1]CDC_Visits_Integrated!$A$2:$D$501,3,FALSE),"NULL")</f>
        <v>874</v>
      </c>
      <c r="AM430" s="19">
        <f>IFERROR(VLOOKUP(A430,[1]CDC_Visits_Integrated!$A$2:$D$501,4,FALSE),"NULL")</f>
        <v>194913</v>
      </c>
      <c r="AN430" s="15">
        <f t="shared" si="115"/>
        <v>223.01258581235697</v>
      </c>
      <c r="AO430" s="16">
        <f t="shared" si="116"/>
        <v>9.3631517651465018E-3</v>
      </c>
      <c r="AP430" s="15">
        <f t="shared" si="117"/>
        <v>55</v>
      </c>
      <c r="AQ430" s="15">
        <f t="shared" si="118"/>
        <v>564</v>
      </c>
    </row>
    <row r="431" spans="1:43" x14ac:dyDescent="0.25">
      <c r="A431" t="s">
        <v>468</v>
      </c>
      <c r="B431" t="str">
        <f t="shared" si="102"/>
        <v>Washington</v>
      </c>
      <c r="C431" t="str">
        <f t="shared" si="103"/>
        <v>2015</v>
      </c>
      <c r="D431" s="13">
        <v>425124.89299999992</v>
      </c>
      <c r="E431" s="13">
        <v>0</v>
      </c>
      <c r="F431" s="14">
        <f t="shared" si="104"/>
        <v>0</v>
      </c>
      <c r="G431" s="15">
        <v>421773.18949999998</v>
      </c>
      <c r="H431" s="15">
        <v>0</v>
      </c>
      <c r="I431" s="16">
        <f t="shared" si="105"/>
        <v>0</v>
      </c>
      <c r="J431" s="13">
        <v>442572.21250000002</v>
      </c>
      <c r="K431" s="13">
        <v>0</v>
      </c>
      <c r="L431" s="14">
        <f t="shared" si="106"/>
        <v>0</v>
      </c>
      <c r="M431" s="15">
        <v>481811.38550000003</v>
      </c>
      <c r="N431" s="15">
        <v>0</v>
      </c>
      <c r="O431" s="16">
        <f t="shared" si="107"/>
        <v>0</v>
      </c>
      <c r="P431" s="13">
        <v>442644.85249999998</v>
      </c>
      <c r="Q431" s="13">
        <v>0</v>
      </c>
      <c r="R431" s="14">
        <f t="shared" si="108"/>
        <v>0</v>
      </c>
      <c r="S431" s="15">
        <v>456960.75</v>
      </c>
      <c r="T431" s="15">
        <v>0</v>
      </c>
      <c r="U431" s="16">
        <f t="shared" si="109"/>
        <v>0</v>
      </c>
      <c r="V431" s="13">
        <v>424747.80900000001</v>
      </c>
      <c r="W431" s="13">
        <v>0</v>
      </c>
      <c r="X431" s="14">
        <f t="shared" si="110"/>
        <v>0</v>
      </c>
      <c r="Y431" s="15">
        <v>260236.47150000004</v>
      </c>
      <c r="Z431" s="15">
        <v>80</v>
      </c>
      <c r="AA431" s="16">
        <f t="shared" si="111"/>
        <v>3.074127140553394E-4</v>
      </c>
      <c r="AB431" s="13">
        <v>126522.07150000002</v>
      </c>
      <c r="AC431" s="13">
        <v>155</v>
      </c>
      <c r="AD431" s="14">
        <f t="shared" si="112"/>
        <v>1.2250826923901571E-3</v>
      </c>
      <c r="AE431" s="15">
        <v>119933.531</v>
      </c>
      <c r="AF431">
        <v>436</v>
      </c>
      <c r="AG431" s="16">
        <f t="shared" si="113"/>
        <v>3.6353469823213994E-3</v>
      </c>
      <c r="AH431" s="17">
        <v>671</v>
      </c>
      <c r="AI431" s="17">
        <v>6661778</v>
      </c>
      <c r="AJ431" s="18">
        <f t="shared" si="114"/>
        <v>1.3242756980643038E-3</v>
      </c>
      <c r="AK431" s="19">
        <f>IFERROR(VLOOKUP(A431,[1]CDC_Visits_Integrated!$A$2:$D$501,2,FALSE),"NULL")</f>
        <v>1844</v>
      </c>
      <c r="AL431" s="19">
        <f>IFERROR(VLOOKUP(A431,[1]CDC_Visits_Integrated!$A$2:$D$501,3,FALSE),"NULL")</f>
        <v>1876</v>
      </c>
      <c r="AM431" s="19">
        <f>IFERROR(VLOOKUP(A431,[1]CDC_Visits_Integrated!$A$2:$D$501,4,FALSE),"NULL")</f>
        <v>199582</v>
      </c>
      <c r="AN431" s="15">
        <f t="shared" si="115"/>
        <v>106.38699360341151</v>
      </c>
      <c r="AO431" s="16">
        <f t="shared" si="116"/>
        <v>9.2393101582307017E-3</v>
      </c>
      <c r="AP431" s="15">
        <f t="shared" si="117"/>
        <v>0</v>
      </c>
      <c r="AQ431" s="15">
        <f t="shared" si="118"/>
        <v>671</v>
      </c>
    </row>
    <row r="432" spans="1:43" x14ac:dyDescent="0.25">
      <c r="A432" t="s">
        <v>469</v>
      </c>
      <c r="B432" t="str">
        <f t="shared" si="102"/>
        <v>Washington</v>
      </c>
      <c r="C432" t="str">
        <f t="shared" si="103"/>
        <v>2016</v>
      </c>
      <c r="D432" s="13">
        <v>440558.06500000006</v>
      </c>
      <c r="E432" s="13">
        <v>0</v>
      </c>
      <c r="F432" s="14">
        <f t="shared" si="104"/>
        <v>0</v>
      </c>
      <c r="G432" s="15">
        <v>438307.51799999998</v>
      </c>
      <c r="H432" s="15">
        <v>0</v>
      </c>
      <c r="I432" s="16">
        <f t="shared" si="105"/>
        <v>0</v>
      </c>
      <c r="J432" s="13">
        <v>459496.92900000006</v>
      </c>
      <c r="K432" s="13">
        <v>0</v>
      </c>
      <c r="L432" s="14">
        <f t="shared" si="106"/>
        <v>0</v>
      </c>
      <c r="M432" s="15">
        <v>505117.16900000011</v>
      </c>
      <c r="N432" s="15">
        <v>0</v>
      </c>
      <c r="O432" s="16">
        <f t="shared" si="107"/>
        <v>0</v>
      </c>
      <c r="P432" s="13">
        <v>455464.13849999994</v>
      </c>
      <c r="Q432" s="13">
        <v>0</v>
      </c>
      <c r="R432" s="14">
        <f t="shared" si="108"/>
        <v>0</v>
      </c>
      <c r="S432" s="15">
        <v>470410.26699999999</v>
      </c>
      <c r="T432" s="15">
        <v>0</v>
      </c>
      <c r="U432" s="16">
        <f t="shared" si="109"/>
        <v>0</v>
      </c>
      <c r="V432" s="13">
        <v>448530.72499999998</v>
      </c>
      <c r="W432" s="13">
        <v>39</v>
      </c>
      <c r="X432" s="14">
        <f t="shared" si="110"/>
        <v>8.6950565092279921E-5</v>
      </c>
      <c r="Y432" s="15">
        <v>286995.0895</v>
      </c>
      <c r="Z432" s="15">
        <v>76</v>
      </c>
      <c r="AA432" s="16">
        <f t="shared" si="111"/>
        <v>2.6481289325335302E-4</v>
      </c>
      <c r="AB432" s="13">
        <v>134891.72649999999</v>
      </c>
      <c r="AC432" s="13">
        <v>163</v>
      </c>
      <c r="AD432" s="14">
        <f t="shared" si="112"/>
        <v>1.2083765567341895E-3</v>
      </c>
      <c r="AE432" s="15">
        <v>123834.977</v>
      </c>
      <c r="AF432">
        <v>365</v>
      </c>
      <c r="AG432" s="16">
        <f t="shared" si="113"/>
        <v>2.947470971791758E-3</v>
      </c>
      <c r="AH432" s="17">
        <v>604</v>
      </c>
      <c r="AI432" s="17">
        <v>6962621</v>
      </c>
      <c r="AJ432" s="18">
        <f t="shared" si="114"/>
        <v>1.1067910568123491E-3</v>
      </c>
      <c r="AK432" s="19">
        <f>IFERROR(VLOOKUP(A432,[1]CDC_Visits_Integrated!$A$2:$D$501,2,FALSE),"NULL")</f>
        <v>1683</v>
      </c>
      <c r="AL432" s="19">
        <f>IFERROR(VLOOKUP(A432,[1]CDC_Visits_Integrated!$A$2:$D$501,3,FALSE),"NULL")</f>
        <v>1833</v>
      </c>
      <c r="AM432" s="19">
        <f>IFERROR(VLOOKUP(A432,[1]CDC_Visits_Integrated!$A$2:$D$501,4,FALSE),"NULL")</f>
        <v>202923</v>
      </c>
      <c r="AN432" s="15">
        <f t="shared" si="115"/>
        <v>110.70540098199673</v>
      </c>
      <c r="AO432" s="16">
        <f t="shared" si="116"/>
        <v>8.2937863130349929E-3</v>
      </c>
      <c r="AP432" s="15">
        <f t="shared" si="117"/>
        <v>39</v>
      </c>
      <c r="AQ432" s="15">
        <f t="shared" si="118"/>
        <v>643</v>
      </c>
    </row>
    <row r="433" spans="1:43" x14ac:dyDescent="0.25">
      <c r="A433" t="s">
        <v>470</v>
      </c>
      <c r="B433" t="str">
        <f t="shared" si="102"/>
        <v>Washington</v>
      </c>
      <c r="C433" t="str">
        <f t="shared" si="103"/>
        <v>2017</v>
      </c>
      <c r="D433" s="13">
        <v>434211</v>
      </c>
      <c r="E433" s="13">
        <v>0</v>
      </c>
      <c r="F433" s="14">
        <f t="shared" si="104"/>
        <v>0</v>
      </c>
      <c r="G433" s="15">
        <v>435011</v>
      </c>
      <c r="H433" s="15">
        <v>0</v>
      </c>
      <c r="I433" s="16">
        <f t="shared" si="105"/>
        <v>0</v>
      </c>
      <c r="J433" s="13">
        <v>450994</v>
      </c>
      <c r="K433" s="13">
        <v>0</v>
      </c>
      <c r="L433" s="14">
        <f t="shared" si="106"/>
        <v>0</v>
      </c>
      <c r="M433" s="15">
        <v>514291</v>
      </c>
      <c r="N433" s="15">
        <v>0</v>
      </c>
      <c r="O433" s="16">
        <f t="shared" si="107"/>
        <v>0</v>
      </c>
      <c r="P433" s="13">
        <v>458299</v>
      </c>
      <c r="Q433" s="13">
        <v>0</v>
      </c>
      <c r="R433" s="14">
        <f t="shared" si="108"/>
        <v>0</v>
      </c>
      <c r="S433" s="15">
        <v>463854.5</v>
      </c>
      <c r="T433" s="15">
        <v>10</v>
      </c>
      <c r="U433" s="16">
        <f t="shared" si="109"/>
        <v>2.1558484395430033E-5</v>
      </c>
      <c r="V433" s="13">
        <v>450723.5</v>
      </c>
      <c r="W433" s="13">
        <v>42</v>
      </c>
      <c r="X433" s="14">
        <f t="shared" si="110"/>
        <v>9.3183514948743523E-5</v>
      </c>
      <c r="Y433" s="15">
        <v>299184</v>
      </c>
      <c r="Z433" s="15">
        <v>115</v>
      </c>
      <c r="AA433" s="16">
        <f t="shared" si="111"/>
        <v>3.8437884378843788E-4</v>
      </c>
      <c r="AB433" s="13">
        <v>136554</v>
      </c>
      <c r="AC433" s="13">
        <v>234</v>
      </c>
      <c r="AD433" s="14">
        <f t="shared" si="112"/>
        <v>1.7136078035063051E-3</v>
      </c>
      <c r="AE433" s="15">
        <v>123485</v>
      </c>
      <c r="AF433">
        <v>488</v>
      </c>
      <c r="AG433" s="16">
        <f t="shared" si="113"/>
        <v>3.9518969915374336E-3</v>
      </c>
      <c r="AH433" s="17">
        <v>837</v>
      </c>
      <c r="AI433" s="17">
        <v>6975518</v>
      </c>
      <c r="AJ433" s="18">
        <f t="shared" si="114"/>
        <v>1.4967195555261497E-3</v>
      </c>
      <c r="AK433" s="19">
        <f>IFERROR(VLOOKUP(A433,[1]CDC_Visits_Integrated!$A$2:$D$501,2,FALSE),"NULL")</f>
        <v>1866</v>
      </c>
      <c r="AL433" s="19">
        <f>IFERROR(VLOOKUP(A433,[1]CDC_Visits_Integrated!$A$2:$D$501,3,FALSE),"NULL")</f>
        <v>2112</v>
      </c>
      <c r="AM433" s="19">
        <f>IFERROR(VLOOKUP(A433,[1]CDC_Visits_Integrated!$A$2:$D$501,4,FALSE),"NULL")</f>
        <v>247910</v>
      </c>
      <c r="AN433" s="15">
        <f t="shared" si="115"/>
        <v>117.38162878787878</v>
      </c>
      <c r="AO433" s="16">
        <f t="shared" si="116"/>
        <v>7.5269250937840346E-3</v>
      </c>
      <c r="AP433" s="15">
        <f t="shared" si="117"/>
        <v>52</v>
      </c>
      <c r="AQ433" s="15">
        <f t="shared" si="118"/>
        <v>889</v>
      </c>
    </row>
    <row r="434" spans="1:43" x14ac:dyDescent="0.25">
      <c r="A434" t="s">
        <v>471</v>
      </c>
      <c r="B434" t="str">
        <f t="shared" si="102"/>
        <v>West Virginia</v>
      </c>
      <c r="C434" t="str">
        <f t="shared" si="103"/>
        <v>2009</v>
      </c>
      <c r="D434" s="13">
        <v>103052.72900000001</v>
      </c>
      <c r="E434" s="13">
        <v>0</v>
      </c>
      <c r="F434" s="14">
        <f t="shared" si="104"/>
        <v>0</v>
      </c>
      <c r="G434" s="15">
        <v>103556.19550000003</v>
      </c>
      <c r="H434" s="15">
        <v>0</v>
      </c>
      <c r="I434" s="16">
        <f t="shared" si="105"/>
        <v>0</v>
      </c>
      <c r="J434" s="13">
        <v>117889.6315</v>
      </c>
      <c r="K434" s="13">
        <v>0</v>
      </c>
      <c r="L434" s="14">
        <f t="shared" si="106"/>
        <v>0</v>
      </c>
      <c r="M434" s="15">
        <v>108624.09550000001</v>
      </c>
      <c r="N434" s="15">
        <v>0</v>
      </c>
      <c r="O434" s="16">
        <f t="shared" si="107"/>
        <v>0</v>
      </c>
      <c r="P434" s="13">
        <v>118290.26500000001</v>
      </c>
      <c r="Q434" s="13">
        <v>0</v>
      </c>
      <c r="R434" s="14">
        <f t="shared" si="108"/>
        <v>0</v>
      </c>
      <c r="S434" s="15">
        <v>134287.8075</v>
      </c>
      <c r="T434" s="15">
        <v>10</v>
      </c>
      <c r="U434" s="16">
        <f t="shared" si="109"/>
        <v>7.4466924333394901E-5</v>
      </c>
      <c r="V434" s="13">
        <v>114136.2905</v>
      </c>
      <c r="W434" s="13">
        <v>0</v>
      </c>
      <c r="X434" s="14">
        <f t="shared" si="110"/>
        <v>0</v>
      </c>
      <c r="Y434" s="15">
        <v>71904.883500000011</v>
      </c>
      <c r="Z434" s="15">
        <v>10</v>
      </c>
      <c r="AA434" s="16">
        <f t="shared" si="111"/>
        <v>1.3907261250204234E-4</v>
      </c>
      <c r="AB434" s="13">
        <v>48387.595000000001</v>
      </c>
      <c r="AC434" s="13">
        <v>94</v>
      </c>
      <c r="AD434" s="14">
        <f t="shared" si="112"/>
        <v>1.9426466638815176E-3</v>
      </c>
      <c r="AE434" s="15">
        <v>35053.653000000006</v>
      </c>
      <c r="AF434">
        <v>174</v>
      </c>
      <c r="AG434" s="16">
        <f t="shared" si="113"/>
        <v>4.9638193200577403E-3</v>
      </c>
      <c r="AH434" s="17">
        <v>278</v>
      </c>
      <c r="AI434" s="17">
        <v>1771937</v>
      </c>
      <c r="AJ434" s="18">
        <f t="shared" si="114"/>
        <v>1.7895521266971489E-3</v>
      </c>
      <c r="AK434" s="19" t="str">
        <f>IFERROR(VLOOKUP(A434,[1]CDC_Visits_Integrated!$A$2:$D$501,2,FALSE),"NULL")</f>
        <v>NULL</v>
      </c>
      <c r="AL434" s="19" t="str">
        <f>IFERROR(VLOOKUP(A434,[1]CDC_Visits_Integrated!$A$2:$D$501,3,FALSE),"NULL")</f>
        <v>NULL</v>
      </c>
      <c r="AM434" s="19" t="str">
        <f>IFERROR(VLOOKUP(A434,[1]CDC_Visits_Integrated!$A$2:$D$501,4,FALSE),"NULL")</f>
        <v>NULL</v>
      </c>
      <c r="AN434" s="15" t="str">
        <f t="shared" si="115"/>
        <v>NULL</v>
      </c>
      <c r="AO434" s="16" t="str">
        <f t="shared" si="116"/>
        <v>NULL</v>
      </c>
      <c r="AP434" s="15">
        <f t="shared" si="117"/>
        <v>10</v>
      </c>
      <c r="AQ434" s="15">
        <f t="shared" si="118"/>
        <v>288</v>
      </c>
    </row>
    <row r="435" spans="1:43" x14ac:dyDescent="0.25">
      <c r="A435" t="s">
        <v>472</v>
      </c>
      <c r="B435" t="str">
        <f t="shared" si="102"/>
        <v>West Virginia</v>
      </c>
      <c r="C435" t="str">
        <f t="shared" si="103"/>
        <v>2010</v>
      </c>
      <c r="D435" s="13">
        <v>100640.66599999998</v>
      </c>
      <c r="E435" s="13">
        <v>0</v>
      </c>
      <c r="F435" s="14">
        <f t="shared" si="104"/>
        <v>0</v>
      </c>
      <c r="G435" s="15">
        <v>103852.0295</v>
      </c>
      <c r="H435" s="15">
        <v>0</v>
      </c>
      <c r="I435" s="16">
        <f t="shared" si="105"/>
        <v>0</v>
      </c>
      <c r="J435" s="13">
        <v>116767.44949999999</v>
      </c>
      <c r="K435" s="13">
        <v>0</v>
      </c>
      <c r="L435" s="14">
        <f t="shared" si="106"/>
        <v>0</v>
      </c>
      <c r="M435" s="15">
        <v>106229.92150000001</v>
      </c>
      <c r="N435" s="15">
        <v>0</v>
      </c>
      <c r="O435" s="16">
        <f t="shared" si="107"/>
        <v>0</v>
      </c>
      <c r="P435" s="13">
        <v>116464.20000000001</v>
      </c>
      <c r="Q435" s="13">
        <v>0</v>
      </c>
      <c r="R435" s="14">
        <f t="shared" si="108"/>
        <v>0</v>
      </c>
      <c r="S435" s="15">
        <v>134138.34100000001</v>
      </c>
      <c r="T435" s="15">
        <v>0</v>
      </c>
      <c r="U435" s="16">
        <f t="shared" si="109"/>
        <v>0</v>
      </c>
      <c r="V435" s="13">
        <v>118856.2775</v>
      </c>
      <c r="W435" s="13">
        <v>0</v>
      </c>
      <c r="X435" s="14">
        <f t="shared" si="110"/>
        <v>0</v>
      </c>
      <c r="Y435" s="15">
        <v>74662.132499999992</v>
      </c>
      <c r="Z435" s="15">
        <v>0</v>
      </c>
      <c r="AA435" s="16">
        <f t="shared" si="111"/>
        <v>0</v>
      </c>
      <c r="AB435" s="13">
        <v>47537.929499999998</v>
      </c>
      <c r="AC435" s="13">
        <v>108</v>
      </c>
      <c r="AD435" s="14">
        <f t="shared" si="112"/>
        <v>2.2718700863906998E-3</v>
      </c>
      <c r="AE435" s="15">
        <v>34192.673000000003</v>
      </c>
      <c r="AF435">
        <v>186</v>
      </c>
      <c r="AG435" s="16">
        <f t="shared" si="113"/>
        <v>5.4397619045460409E-3</v>
      </c>
      <c r="AH435" s="17">
        <v>294</v>
      </c>
      <c r="AI435" s="17">
        <v>1771762</v>
      </c>
      <c r="AJ435" s="18">
        <f t="shared" si="114"/>
        <v>1.8798827196161E-3</v>
      </c>
      <c r="AK435" s="19">
        <f>IFERROR(VLOOKUP(A435,[1]CDC_Visits_Integrated!$A$2:$D$501,2,FALSE),"NULL")</f>
        <v>2002</v>
      </c>
      <c r="AL435" s="19">
        <f>IFERROR(VLOOKUP(A435,[1]CDC_Visits_Integrated!$A$2:$D$501,3,FALSE),"NULL")</f>
        <v>438</v>
      </c>
      <c r="AM435" s="19">
        <f>IFERROR(VLOOKUP(A435,[1]CDC_Visits_Integrated!$A$2:$D$501,4,FALSE),"NULL")</f>
        <v>121937</v>
      </c>
      <c r="AN435" s="15">
        <f t="shared" si="115"/>
        <v>278.39497716894977</v>
      </c>
      <c r="AO435" s="16">
        <f t="shared" si="116"/>
        <v>1.641831437545618E-2</v>
      </c>
      <c r="AP435" s="15">
        <f t="shared" si="117"/>
        <v>0</v>
      </c>
      <c r="AQ435" s="15">
        <f t="shared" si="118"/>
        <v>294</v>
      </c>
    </row>
    <row r="436" spans="1:43" x14ac:dyDescent="0.25">
      <c r="A436" t="s">
        <v>473</v>
      </c>
      <c r="B436" t="str">
        <f t="shared" si="102"/>
        <v>West Virginia</v>
      </c>
      <c r="C436" t="str">
        <f t="shared" si="103"/>
        <v>2011</v>
      </c>
      <c r="D436" s="13">
        <v>96984.424000000014</v>
      </c>
      <c r="E436" s="13">
        <v>0</v>
      </c>
      <c r="F436" s="14">
        <f t="shared" si="104"/>
        <v>0</v>
      </c>
      <c r="G436" s="15">
        <v>99458.612999999983</v>
      </c>
      <c r="H436" s="15">
        <v>0</v>
      </c>
      <c r="I436" s="16">
        <f t="shared" si="105"/>
        <v>0</v>
      </c>
      <c r="J436" s="13">
        <v>112332.1795</v>
      </c>
      <c r="K436" s="13">
        <v>0</v>
      </c>
      <c r="L436" s="14">
        <f t="shared" si="106"/>
        <v>0</v>
      </c>
      <c r="M436" s="15">
        <v>102118.633</v>
      </c>
      <c r="N436" s="15">
        <v>0</v>
      </c>
      <c r="O436" s="16">
        <f t="shared" si="107"/>
        <v>0</v>
      </c>
      <c r="P436" s="13">
        <v>110082.55750000002</v>
      </c>
      <c r="Q436" s="13">
        <v>0</v>
      </c>
      <c r="R436" s="14">
        <f t="shared" si="108"/>
        <v>0</v>
      </c>
      <c r="S436" s="15">
        <v>127435.1905</v>
      </c>
      <c r="T436" s="15">
        <v>0</v>
      </c>
      <c r="U436" s="16">
        <f t="shared" si="109"/>
        <v>0</v>
      </c>
      <c r="V436" s="13">
        <v>118632.41649999999</v>
      </c>
      <c r="W436" s="13">
        <v>0</v>
      </c>
      <c r="X436" s="14">
        <f t="shared" si="110"/>
        <v>0</v>
      </c>
      <c r="Y436" s="15">
        <v>74316.733999999997</v>
      </c>
      <c r="Z436" s="15">
        <v>13</v>
      </c>
      <c r="AA436" s="16">
        <f t="shared" si="111"/>
        <v>1.749269552130749E-4</v>
      </c>
      <c r="AB436" s="13">
        <v>46235.532999999996</v>
      </c>
      <c r="AC436" s="13">
        <v>81</v>
      </c>
      <c r="AD436" s="14">
        <f t="shared" si="112"/>
        <v>1.7518993454666136E-3</v>
      </c>
      <c r="AE436" s="15">
        <v>34439.434000000001</v>
      </c>
      <c r="AF436">
        <v>154</v>
      </c>
      <c r="AG436" s="16">
        <f t="shared" si="113"/>
        <v>4.4716182037138012E-3</v>
      </c>
      <c r="AH436" s="17">
        <v>248</v>
      </c>
      <c r="AI436" s="17">
        <v>1713552</v>
      </c>
      <c r="AJ436" s="18">
        <f t="shared" si="114"/>
        <v>1.6000856716838019E-3</v>
      </c>
      <c r="AK436" s="19">
        <f>IFERROR(VLOOKUP(A436,[1]CDC_Visits_Integrated!$A$2:$D$501,2,FALSE),"NULL")</f>
        <v>6958</v>
      </c>
      <c r="AL436" s="19">
        <f>IFERROR(VLOOKUP(A436,[1]CDC_Visits_Integrated!$A$2:$D$501,3,FALSE),"NULL")</f>
        <v>1778</v>
      </c>
      <c r="AM436" s="19">
        <f>IFERROR(VLOOKUP(A436,[1]CDC_Visits_Integrated!$A$2:$D$501,4,FALSE),"NULL")</f>
        <v>533256</v>
      </c>
      <c r="AN436" s="15">
        <f t="shared" si="115"/>
        <v>299.91901012373455</v>
      </c>
      <c r="AO436" s="16">
        <f t="shared" si="116"/>
        <v>1.3048141980587185E-2</v>
      </c>
      <c r="AP436" s="15">
        <f t="shared" si="117"/>
        <v>0</v>
      </c>
      <c r="AQ436" s="15">
        <f t="shared" si="118"/>
        <v>248</v>
      </c>
    </row>
    <row r="437" spans="1:43" x14ac:dyDescent="0.25">
      <c r="A437" t="s">
        <v>474</v>
      </c>
      <c r="B437" t="str">
        <f t="shared" si="102"/>
        <v>West Virginia</v>
      </c>
      <c r="C437" t="str">
        <f t="shared" si="103"/>
        <v>2012</v>
      </c>
      <c r="D437" s="13">
        <v>95141.877000000008</v>
      </c>
      <c r="E437" s="13">
        <v>0</v>
      </c>
      <c r="F437" s="14">
        <f t="shared" si="104"/>
        <v>0</v>
      </c>
      <c r="G437" s="15">
        <v>97909.927499999991</v>
      </c>
      <c r="H437" s="15">
        <v>0</v>
      </c>
      <c r="I437" s="16">
        <f t="shared" si="105"/>
        <v>0</v>
      </c>
      <c r="J437" s="13">
        <v>109437.30749999998</v>
      </c>
      <c r="K437" s="13">
        <v>0</v>
      </c>
      <c r="L437" s="14">
        <f t="shared" si="106"/>
        <v>0</v>
      </c>
      <c r="M437" s="15">
        <v>100228.38299999999</v>
      </c>
      <c r="N437" s="15">
        <v>0</v>
      </c>
      <c r="O437" s="16">
        <f t="shared" si="107"/>
        <v>0</v>
      </c>
      <c r="P437" s="13">
        <v>106944.67049999998</v>
      </c>
      <c r="Q437" s="13">
        <v>0</v>
      </c>
      <c r="R437" s="14">
        <f t="shared" si="108"/>
        <v>0</v>
      </c>
      <c r="S437" s="15">
        <v>121877.05100000001</v>
      </c>
      <c r="T437" s="15">
        <v>0</v>
      </c>
      <c r="U437" s="16">
        <f t="shared" si="109"/>
        <v>0</v>
      </c>
      <c r="V437" s="13">
        <v>115971.15150000001</v>
      </c>
      <c r="W437" s="13">
        <v>0</v>
      </c>
      <c r="X437" s="14">
        <f t="shared" si="110"/>
        <v>0</v>
      </c>
      <c r="Y437" s="15">
        <v>73309.56</v>
      </c>
      <c r="Z437" s="15">
        <v>0</v>
      </c>
      <c r="AA437" s="16">
        <f t="shared" si="111"/>
        <v>0</v>
      </c>
      <c r="AB437" s="13">
        <v>43122.425499999998</v>
      </c>
      <c r="AC437" s="13">
        <v>98</v>
      </c>
      <c r="AD437" s="14">
        <f t="shared" si="112"/>
        <v>2.2725994390088286E-3</v>
      </c>
      <c r="AE437" s="15">
        <v>32526.327000000001</v>
      </c>
      <c r="AF437">
        <v>170</v>
      </c>
      <c r="AG437" s="16">
        <f t="shared" si="113"/>
        <v>5.2265354154497675E-3</v>
      </c>
      <c r="AH437" s="17">
        <v>268</v>
      </c>
      <c r="AI437" s="17">
        <v>1665624</v>
      </c>
      <c r="AJ437" s="18">
        <f t="shared" si="114"/>
        <v>1.7991610907917609E-3</v>
      </c>
      <c r="AK437" s="19">
        <f>IFERROR(VLOOKUP(A437,[1]CDC_Visits_Integrated!$A$2:$D$501,2,FALSE),"NULL")</f>
        <v>4194</v>
      </c>
      <c r="AL437" s="19">
        <f>IFERROR(VLOOKUP(A437,[1]CDC_Visits_Integrated!$A$2:$D$501,3,FALSE),"NULL")</f>
        <v>1679</v>
      </c>
      <c r="AM437" s="19">
        <f>IFERROR(VLOOKUP(A437,[1]CDC_Visits_Integrated!$A$2:$D$501,4,FALSE),"NULL")</f>
        <v>603059</v>
      </c>
      <c r="AN437" s="15">
        <f t="shared" si="115"/>
        <v>359.17748659916617</v>
      </c>
      <c r="AO437" s="16">
        <f t="shared" si="116"/>
        <v>6.9545434194664205E-3</v>
      </c>
      <c r="AP437" s="15">
        <f t="shared" si="117"/>
        <v>0</v>
      </c>
      <c r="AQ437" s="15">
        <f t="shared" si="118"/>
        <v>268</v>
      </c>
    </row>
    <row r="438" spans="1:43" x14ac:dyDescent="0.25">
      <c r="A438" t="s">
        <v>475</v>
      </c>
      <c r="B438" t="str">
        <f t="shared" si="102"/>
        <v>West Virginia</v>
      </c>
      <c r="C438" t="str">
        <f t="shared" si="103"/>
        <v>2013</v>
      </c>
      <c r="D438" s="13">
        <v>95425.62</v>
      </c>
      <c r="E438" s="13">
        <v>0</v>
      </c>
      <c r="F438" s="14">
        <f t="shared" si="104"/>
        <v>0</v>
      </c>
      <c r="G438" s="15">
        <v>99507.90049999996</v>
      </c>
      <c r="H438" s="15">
        <v>0</v>
      </c>
      <c r="I438" s="16">
        <f t="shared" si="105"/>
        <v>0</v>
      </c>
      <c r="J438" s="13">
        <v>109945.75949999999</v>
      </c>
      <c r="K438" s="13">
        <v>0</v>
      </c>
      <c r="L438" s="14">
        <f t="shared" si="106"/>
        <v>0</v>
      </c>
      <c r="M438" s="15">
        <v>101948.24149999997</v>
      </c>
      <c r="N438" s="15">
        <v>0</v>
      </c>
      <c r="O438" s="16">
        <f t="shared" si="107"/>
        <v>0</v>
      </c>
      <c r="P438" s="13">
        <v>108898.53550000003</v>
      </c>
      <c r="Q438" s="13">
        <v>0</v>
      </c>
      <c r="R438" s="14">
        <f t="shared" si="108"/>
        <v>0</v>
      </c>
      <c r="S438" s="15">
        <v>125376.45200000002</v>
      </c>
      <c r="T438" s="15">
        <v>0</v>
      </c>
      <c r="U438" s="16">
        <f t="shared" si="109"/>
        <v>0</v>
      </c>
      <c r="V438" s="13">
        <v>123160.12599999999</v>
      </c>
      <c r="W438" s="13">
        <v>0</v>
      </c>
      <c r="X438" s="14">
        <f t="shared" si="110"/>
        <v>0</v>
      </c>
      <c r="Y438" s="15">
        <v>76688.166999999987</v>
      </c>
      <c r="Z438" s="15">
        <v>37</v>
      </c>
      <c r="AA438" s="16">
        <f t="shared" si="111"/>
        <v>4.8247339123387844E-4</v>
      </c>
      <c r="AB438" s="13">
        <v>44348.146500000003</v>
      </c>
      <c r="AC438" s="13">
        <v>98</v>
      </c>
      <c r="AD438" s="14">
        <f t="shared" si="112"/>
        <v>2.2097879558506464E-3</v>
      </c>
      <c r="AE438" s="15">
        <v>33622.367999999995</v>
      </c>
      <c r="AF438">
        <v>189</v>
      </c>
      <c r="AG438" s="16">
        <f t="shared" si="113"/>
        <v>5.6212578483466726E-3</v>
      </c>
      <c r="AH438" s="17">
        <v>324</v>
      </c>
      <c r="AI438" s="17">
        <v>1709774</v>
      </c>
      <c r="AJ438" s="18">
        <f t="shared" si="114"/>
        <v>2.0949357440371045E-3</v>
      </c>
      <c r="AK438" s="19">
        <f>IFERROR(VLOOKUP(A438,[1]CDC_Visits_Integrated!$A$2:$D$501,2,FALSE),"NULL")</f>
        <v>7010</v>
      </c>
      <c r="AL438" s="19">
        <f>IFERROR(VLOOKUP(A438,[1]CDC_Visits_Integrated!$A$2:$D$501,3,FALSE),"NULL")</f>
        <v>1807</v>
      </c>
      <c r="AM438" s="19">
        <f>IFERROR(VLOOKUP(A438,[1]CDC_Visits_Integrated!$A$2:$D$501,4,FALSE),"NULL")</f>
        <v>639082</v>
      </c>
      <c r="AN438" s="15">
        <f t="shared" si="115"/>
        <v>353.67017155506363</v>
      </c>
      <c r="AO438" s="16">
        <f t="shared" si="116"/>
        <v>1.0968858456348325E-2</v>
      </c>
      <c r="AP438" s="15">
        <f t="shared" si="117"/>
        <v>0</v>
      </c>
      <c r="AQ438" s="15">
        <f t="shared" si="118"/>
        <v>324</v>
      </c>
    </row>
    <row r="439" spans="1:43" x14ac:dyDescent="0.25">
      <c r="A439" t="s">
        <v>476</v>
      </c>
      <c r="B439" t="str">
        <f t="shared" si="102"/>
        <v>West Virginia</v>
      </c>
      <c r="C439" t="str">
        <f t="shared" si="103"/>
        <v>2014</v>
      </c>
      <c r="D439" s="13">
        <v>93094.790999999997</v>
      </c>
      <c r="E439" s="13">
        <v>0</v>
      </c>
      <c r="F439" s="14">
        <f t="shared" si="104"/>
        <v>0</v>
      </c>
      <c r="G439" s="15">
        <v>95179.337500000023</v>
      </c>
      <c r="H439" s="15">
        <v>0</v>
      </c>
      <c r="I439" s="16">
        <f t="shared" si="105"/>
        <v>0</v>
      </c>
      <c r="J439" s="13">
        <v>107503.15100000001</v>
      </c>
      <c r="K439" s="13">
        <v>0</v>
      </c>
      <c r="L439" s="14">
        <f t="shared" si="106"/>
        <v>0</v>
      </c>
      <c r="M439" s="15">
        <v>98494.854000000021</v>
      </c>
      <c r="N439" s="15">
        <v>0</v>
      </c>
      <c r="O439" s="16">
        <f t="shared" si="107"/>
        <v>0</v>
      </c>
      <c r="P439" s="13">
        <v>101972.10000000002</v>
      </c>
      <c r="Q439" s="13">
        <v>0</v>
      </c>
      <c r="R439" s="14">
        <f t="shared" si="108"/>
        <v>0</v>
      </c>
      <c r="S439" s="15">
        <v>115496.63949999998</v>
      </c>
      <c r="T439" s="15">
        <v>0</v>
      </c>
      <c r="U439" s="16">
        <f t="shared" si="109"/>
        <v>0</v>
      </c>
      <c r="V439" s="13">
        <v>120043.05899999999</v>
      </c>
      <c r="W439" s="13">
        <v>23</v>
      </c>
      <c r="X439" s="14">
        <f t="shared" si="110"/>
        <v>1.9159791654426269E-4</v>
      </c>
      <c r="Y439" s="15">
        <v>77907.005999999994</v>
      </c>
      <c r="Z439" s="15">
        <v>32</v>
      </c>
      <c r="AA439" s="16">
        <f t="shared" si="111"/>
        <v>4.1074611441235467E-4</v>
      </c>
      <c r="AB439" s="13">
        <v>43622.194500000005</v>
      </c>
      <c r="AC439" s="13">
        <v>52</v>
      </c>
      <c r="AD439" s="14">
        <f t="shared" si="112"/>
        <v>1.1920537376907984E-3</v>
      </c>
      <c r="AE439" s="15">
        <v>34261.348000000005</v>
      </c>
      <c r="AF439">
        <v>179</v>
      </c>
      <c r="AG439" s="16">
        <f t="shared" si="113"/>
        <v>5.2245463313352405E-3</v>
      </c>
      <c r="AH439" s="17">
        <v>263</v>
      </c>
      <c r="AI439" s="17">
        <v>1648123</v>
      </c>
      <c r="AJ439" s="18">
        <f t="shared" si="114"/>
        <v>1.6881640287696913E-3</v>
      </c>
      <c r="AK439" s="19">
        <f>IFERROR(VLOOKUP(A439,[1]CDC_Visits_Integrated!$A$2:$D$501,2,FALSE),"NULL")</f>
        <v>9857</v>
      </c>
      <c r="AL439" s="19">
        <f>IFERROR(VLOOKUP(A439,[1]CDC_Visits_Integrated!$A$2:$D$501,3,FALSE),"NULL")</f>
        <v>1985</v>
      </c>
      <c r="AM439" s="19">
        <f>IFERROR(VLOOKUP(A439,[1]CDC_Visits_Integrated!$A$2:$D$501,4,FALSE),"NULL")</f>
        <v>705839</v>
      </c>
      <c r="AN439" s="15">
        <f t="shared" si="115"/>
        <v>355.58639798488667</v>
      </c>
      <c r="AO439" s="16">
        <f t="shared" si="116"/>
        <v>1.3964941013460576E-2</v>
      </c>
      <c r="AP439" s="15">
        <f t="shared" si="117"/>
        <v>23</v>
      </c>
      <c r="AQ439" s="15">
        <f t="shared" si="118"/>
        <v>286</v>
      </c>
    </row>
    <row r="440" spans="1:43" x14ac:dyDescent="0.25">
      <c r="A440" t="s">
        <v>477</v>
      </c>
      <c r="B440" t="str">
        <f t="shared" si="102"/>
        <v>West Virginia</v>
      </c>
      <c r="C440" t="str">
        <f t="shared" si="103"/>
        <v>2015</v>
      </c>
      <c r="D440" s="13">
        <v>87532.506999999998</v>
      </c>
      <c r="E440" s="13">
        <v>0</v>
      </c>
      <c r="F440" s="14">
        <f t="shared" si="104"/>
        <v>0</v>
      </c>
      <c r="G440" s="15">
        <v>89557.831999999995</v>
      </c>
      <c r="H440" s="15">
        <v>0</v>
      </c>
      <c r="I440" s="16">
        <f t="shared" si="105"/>
        <v>0</v>
      </c>
      <c r="J440" s="13">
        <v>101765.1795</v>
      </c>
      <c r="K440" s="13">
        <v>0</v>
      </c>
      <c r="L440" s="14">
        <f t="shared" si="106"/>
        <v>0</v>
      </c>
      <c r="M440" s="15">
        <v>92870.896000000008</v>
      </c>
      <c r="N440" s="15">
        <v>0</v>
      </c>
      <c r="O440" s="16">
        <f t="shared" si="107"/>
        <v>0</v>
      </c>
      <c r="P440" s="13">
        <v>95376.820999999996</v>
      </c>
      <c r="Q440" s="13">
        <v>0</v>
      </c>
      <c r="R440" s="14">
        <f t="shared" si="108"/>
        <v>0</v>
      </c>
      <c r="S440" s="15">
        <v>105553.47100000001</v>
      </c>
      <c r="T440" s="15">
        <v>0</v>
      </c>
      <c r="U440" s="16">
        <f t="shared" si="109"/>
        <v>0</v>
      </c>
      <c r="V440" s="13">
        <v>109502.32149999998</v>
      </c>
      <c r="W440" s="13">
        <v>0</v>
      </c>
      <c r="X440" s="14">
        <f t="shared" si="110"/>
        <v>0</v>
      </c>
      <c r="Y440" s="15">
        <v>73061.259000000005</v>
      </c>
      <c r="Z440" s="15">
        <v>45</v>
      </c>
      <c r="AA440" s="16">
        <f t="shared" si="111"/>
        <v>6.1592149678121476E-4</v>
      </c>
      <c r="AB440" s="13">
        <v>39471.184500000003</v>
      </c>
      <c r="AC440" s="13">
        <v>93</v>
      </c>
      <c r="AD440" s="14">
        <f t="shared" si="112"/>
        <v>2.3561492055045874E-3</v>
      </c>
      <c r="AE440" s="15">
        <v>32636.475000000002</v>
      </c>
      <c r="AF440">
        <v>207</v>
      </c>
      <c r="AG440" s="16">
        <f t="shared" si="113"/>
        <v>6.3425967418356301E-3</v>
      </c>
      <c r="AH440" s="17">
        <v>345</v>
      </c>
      <c r="AI440" s="17">
        <v>1534068</v>
      </c>
      <c r="AJ440" s="18">
        <f t="shared" si="114"/>
        <v>2.3765417801882983E-3</v>
      </c>
      <c r="AK440" s="19">
        <f>IFERROR(VLOOKUP(A440,[1]CDC_Visits_Integrated!$A$2:$D$501,2,FALSE),"NULL")</f>
        <v>12378</v>
      </c>
      <c r="AL440" s="19">
        <f>IFERROR(VLOOKUP(A440,[1]CDC_Visits_Integrated!$A$2:$D$501,3,FALSE),"NULL")</f>
        <v>1935</v>
      </c>
      <c r="AM440" s="19">
        <f>IFERROR(VLOOKUP(A440,[1]CDC_Visits_Integrated!$A$2:$D$501,4,FALSE),"NULL")</f>
        <v>710638</v>
      </c>
      <c r="AN440" s="15">
        <f t="shared" si="115"/>
        <v>367.25478036175713</v>
      </c>
      <c r="AO440" s="16">
        <f t="shared" si="116"/>
        <v>1.7418151013596232E-2</v>
      </c>
      <c r="AP440" s="15">
        <f t="shared" si="117"/>
        <v>0</v>
      </c>
      <c r="AQ440" s="15">
        <f t="shared" si="118"/>
        <v>345</v>
      </c>
    </row>
    <row r="441" spans="1:43" x14ac:dyDescent="0.25">
      <c r="A441" t="s">
        <v>478</v>
      </c>
      <c r="B441" t="str">
        <f t="shared" si="102"/>
        <v>West Virginia</v>
      </c>
      <c r="C441" t="str">
        <f t="shared" si="103"/>
        <v>2016</v>
      </c>
      <c r="D441" s="13">
        <v>95271.116000000009</v>
      </c>
      <c r="E441" s="13">
        <v>0</v>
      </c>
      <c r="F441" s="14">
        <f t="shared" si="104"/>
        <v>0</v>
      </c>
      <c r="G441" s="15">
        <v>98689.831000000006</v>
      </c>
      <c r="H441" s="15">
        <v>0</v>
      </c>
      <c r="I441" s="16">
        <f t="shared" si="105"/>
        <v>0</v>
      </c>
      <c r="J441" s="13">
        <v>108654.20299999998</v>
      </c>
      <c r="K441" s="13">
        <v>0</v>
      </c>
      <c r="L441" s="14">
        <f t="shared" si="106"/>
        <v>0</v>
      </c>
      <c r="M441" s="15">
        <v>101842.219</v>
      </c>
      <c r="N441" s="15">
        <v>0</v>
      </c>
      <c r="O441" s="16">
        <f t="shared" si="107"/>
        <v>0</v>
      </c>
      <c r="P441" s="13">
        <v>104407.56099999999</v>
      </c>
      <c r="Q441" s="13">
        <v>0</v>
      </c>
      <c r="R441" s="14">
        <f t="shared" si="108"/>
        <v>0</v>
      </c>
      <c r="S441" s="15">
        <v>114761.05250000002</v>
      </c>
      <c r="T441" s="15">
        <v>0</v>
      </c>
      <c r="U441" s="16">
        <f t="shared" si="109"/>
        <v>0</v>
      </c>
      <c r="V441" s="13">
        <v>120698.5895</v>
      </c>
      <c r="W441" s="13">
        <v>0</v>
      </c>
      <c r="X441" s="14">
        <f t="shared" si="110"/>
        <v>0</v>
      </c>
      <c r="Y441" s="15">
        <v>85001.454500000007</v>
      </c>
      <c r="Z441" s="15">
        <v>13</v>
      </c>
      <c r="AA441" s="16">
        <f t="shared" si="111"/>
        <v>1.5293855942194494E-4</v>
      </c>
      <c r="AB441" s="13">
        <v>44130.135999999991</v>
      </c>
      <c r="AC441" s="13">
        <v>51</v>
      </c>
      <c r="AD441" s="14">
        <f t="shared" si="112"/>
        <v>1.1556728490480974E-3</v>
      </c>
      <c r="AE441" s="15">
        <v>33823.551999999989</v>
      </c>
      <c r="AF441">
        <v>143</v>
      </c>
      <c r="AG441" s="16">
        <f t="shared" si="113"/>
        <v>4.2278232635058564E-3</v>
      </c>
      <c r="AH441" s="17">
        <v>207</v>
      </c>
      <c r="AI441" s="17">
        <v>1685760</v>
      </c>
      <c r="AJ441" s="18">
        <f t="shared" si="114"/>
        <v>1.2702882328491107E-3</v>
      </c>
      <c r="AK441" s="19">
        <f>IFERROR(VLOOKUP(A441,[1]CDC_Visits_Integrated!$A$2:$D$501,2,FALSE),"NULL")</f>
        <v>11031</v>
      </c>
      <c r="AL441" s="19">
        <f>IFERROR(VLOOKUP(A441,[1]CDC_Visits_Integrated!$A$2:$D$501,3,FALSE),"NULL")</f>
        <v>2191</v>
      </c>
      <c r="AM441" s="19">
        <f>IFERROR(VLOOKUP(A441,[1]CDC_Visits_Integrated!$A$2:$D$501,4,FALSE),"NULL")</f>
        <v>843285</v>
      </c>
      <c r="AN441" s="15">
        <f t="shared" si="115"/>
        <v>384.88589685075306</v>
      </c>
      <c r="AO441" s="16">
        <f t="shared" si="116"/>
        <v>1.3080986854977855E-2</v>
      </c>
      <c r="AP441" s="15">
        <f t="shared" si="117"/>
        <v>0</v>
      </c>
      <c r="AQ441" s="15">
        <f t="shared" si="118"/>
        <v>207</v>
      </c>
    </row>
    <row r="442" spans="1:43" x14ac:dyDescent="0.25">
      <c r="A442" t="s">
        <v>479</v>
      </c>
      <c r="B442" t="str">
        <f t="shared" si="102"/>
        <v>West Virginia</v>
      </c>
      <c r="C442" t="str">
        <f t="shared" si="103"/>
        <v>2017</v>
      </c>
      <c r="D442" s="13">
        <v>85713</v>
      </c>
      <c r="E442" s="13">
        <v>0</v>
      </c>
      <c r="F442" s="14">
        <f t="shared" si="104"/>
        <v>0</v>
      </c>
      <c r="G442" s="15">
        <v>91031.5</v>
      </c>
      <c r="H442" s="15">
        <v>0</v>
      </c>
      <c r="I442" s="16">
        <f t="shared" si="105"/>
        <v>0</v>
      </c>
      <c r="J442" s="13">
        <v>99222</v>
      </c>
      <c r="K442" s="13">
        <v>0</v>
      </c>
      <c r="L442" s="14">
        <f t="shared" si="106"/>
        <v>0</v>
      </c>
      <c r="M442" s="15">
        <v>93408.5</v>
      </c>
      <c r="N442" s="15">
        <v>0</v>
      </c>
      <c r="O442" s="16">
        <f t="shared" si="107"/>
        <v>0</v>
      </c>
      <c r="P442" s="13">
        <v>93624.5</v>
      </c>
      <c r="Q442" s="13">
        <v>0</v>
      </c>
      <c r="R442" s="14">
        <f t="shared" si="108"/>
        <v>0</v>
      </c>
      <c r="S442" s="15">
        <v>103687</v>
      </c>
      <c r="T442" s="15">
        <v>0</v>
      </c>
      <c r="U442" s="16">
        <f t="shared" si="109"/>
        <v>0</v>
      </c>
      <c r="V442" s="13">
        <v>112580</v>
      </c>
      <c r="W442" s="13">
        <v>0</v>
      </c>
      <c r="X442" s="14">
        <f t="shared" si="110"/>
        <v>0</v>
      </c>
      <c r="Y442" s="15">
        <v>82059</v>
      </c>
      <c r="Z442" s="15">
        <v>33</v>
      </c>
      <c r="AA442" s="16">
        <f t="shared" si="111"/>
        <v>4.021496727964026E-4</v>
      </c>
      <c r="AB442" s="13">
        <v>42864</v>
      </c>
      <c r="AC442" s="13">
        <v>101</v>
      </c>
      <c r="AD442" s="14">
        <f t="shared" si="112"/>
        <v>2.3562896603210154E-3</v>
      </c>
      <c r="AE442" s="15">
        <v>33061</v>
      </c>
      <c r="AF442">
        <v>160</v>
      </c>
      <c r="AG442" s="16">
        <f t="shared" si="113"/>
        <v>4.8395390339070208E-3</v>
      </c>
      <c r="AH442" s="17">
        <v>294</v>
      </c>
      <c r="AI442" s="17">
        <v>1555727</v>
      </c>
      <c r="AJ442" s="18">
        <f t="shared" si="114"/>
        <v>1.8609479440956046E-3</v>
      </c>
      <c r="AK442" s="19">
        <f>IFERROR(VLOOKUP(A442,[1]CDC_Visits_Integrated!$A$2:$D$501,2,FALSE),"NULL")</f>
        <v>12512</v>
      </c>
      <c r="AL442" s="19">
        <f>IFERROR(VLOOKUP(A442,[1]CDC_Visits_Integrated!$A$2:$D$501,3,FALSE),"NULL")</f>
        <v>1800</v>
      </c>
      <c r="AM442" s="19">
        <f>IFERROR(VLOOKUP(A442,[1]CDC_Visits_Integrated!$A$2:$D$501,4,FALSE),"NULL")</f>
        <v>760174</v>
      </c>
      <c r="AN442" s="15">
        <f t="shared" si="115"/>
        <v>422.31888888888886</v>
      </c>
      <c r="AO442" s="16">
        <f t="shared" si="116"/>
        <v>1.6459389560811076E-2</v>
      </c>
      <c r="AP442" s="15">
        <f t="shared" si="117"/>
        <v>0</v>
      </c>
      <c r="AQ442" s="15">
        <f t="shared" si="118"/>
        <v>294</v>
      </c>
    </row>
    <row r="443" spans="1:43" x14ac:dyDescent="0.25">
      <c r="A443" t="s">
        <v>480</v>
      </c>
      <c r="B443" t="str">
        <f t="shared" si="102"/>
        <v>Wisconsin</v>
      </c>
      <c r="C443" t="str">
        <f t="shared" si="103"/>
        <v>2009</v>
      </c>
      <c r="D443" s="13">
        <v>356612.68</v>
      </c>
      <c r="E443" s="13">
        <v>0</v>
      </c>
      <c r="F443" s="14">
        <f t="shared" si="104"/>
        <v>0</v>
      </c>
      <c r="G443" s="15">
        <v>361551.66649999993</v>
      </c>
      <c r="H443" s="15">
        <v>0</v>
      </c>
      <c r="I443" s="16">
        <f t="shared" si="105"/>
        <v>0</v>
      </c>
      <c r="J443" s="13">
        <v>413345.52</v>
      </c>
      <c r="K443" s="13">
        <v>0</v>
      </c>
      <c r="L443" s="14">
        <f t="shared" si="106"/>
        <v>0</v>
      </c>
      <c r="M443" s="15">
        <v>343707.86650000006</v>
      </c>
      <c r="N443" s="15">
        <v>0</v>
      </c>
      <c r="O443" s="16">
        <f t="shared" si="107"/>
        <v>0</v>
      </c>
      <c r="P443" s="13">
        <v>393126.48100000003</v>
      </c>
      <c r="Q443" s="13">
        <v>0</v>
      </c>
      <c r="R443" s="14">
        <f t="shared" si="108"/>
        <v>0</v>
      </c>
      <c r="S443" s="15">
        <v>430455.35799999989</v>
      </c>
      <c r="T443" s="15">
        <v>22</v>
      </c>
      <c r="U443" s="16">
        <f t="shared" si="109"/>
        <v>5.1108668044503714E-5</v>
      </c>
      <c r="V443" s="13">
        <v>310313.68350000004</v>
      </c>
      <c r="W443" s="13">
        <v>0</v>
      </c>
      <c r="X443" s="14">
        <f t="shared" si="110"/>
        <v>0</v>
      </c>
      <c r="Y443" s="15">
        <v>184588.495</v>
      </c>
      <c r="Z443" s="15">
        <v>25</v>
      </c>
      <c r="AA443" s="16">
        <f t="shared" si="111"/>
        <v>1.3543639325950407E-4</v>
      </c>
      <c r="AB443" s="13">
        <v>130746.22850000006</v>
      </c>
      <c r="AC443" s="13">
        <v>234</v>
      </c>
      <c r="AD443" s="14">
        <f t="shared" si="112"/>
        <v>1.7897265770844006E-3</v>
      </c>
      <c r="AE443" s="15">
        <v>108896.36799999999</v>
      </c>
      <c r="AF443">
        <v>514</v>
      </c>
      <c r="AG443" s="16">
        <f t="shared" si="113"/>
        <v>4.7200839609269621E-3</v>
      </c>
      <c r="AH443" s="17">
        <v>773</v>
      </c>
      <c r="AI443" s="17">
        <v>5599420</v>
      </c>
      <c r="AJ443" s="18">
        <f t="shared" si="114"/>
        <v>1.8221201026705036E-3</v>
      </c>
      <c r="AK443" s="19" t="str">
        <f>IFERROR(VLOOKUP(A443,[1]CDC_Visits_Integrated!$A$2:$D$501,2,FALSE),"NULL")</f>
        <v>NULL</v>
      </c>
      <c r="AL443" s="19" t="str">
        <f>IFERROR(VLOOKUP(A443,[1]CDC_Visits_Integrated!$A$2:$D$501,3,FALSE),"NULL")</f>
        <v>NULL</v>
      </c>
      <c r="AM443" s="19" t="str">
        <f>IFERROR(VLOOKUP(A443,[1]CDC_Visits_Integrated!$A$2:$D$501,4,FALSE),"NULL")</f>
        <v>NULL</v>
      </c>
      <c r="AN443" s="15" t="str">
        <f t="shared" si="115"/>
        <v>NULL</v>
      </c>
      <c r="AO443" s="16" t="str">
        <f t="shared" si="116"/>
        <v>NULL</v>
      </c>
      <c r="AP443" s="15">
        <f t="shared" si="117"/>
        <v>22</v>
      </c>
      <c r="AQ443" s="15">
        <f t="shared" si="118"/>
        <v>795</v>
      </c>
    </row>
    <row r="444" spans="1:43" x14ac:dyDescent="0.25">
      <c r="A444" t="s">
        <v>481</v>
      </c>
      <c r="B444" t="str">
        <f t="shared" si="102"/>
        <v>Wisconsin</v>
      </c>
      <c r="C444" t="str">
        <f t="shared" si="103"/>
        <v>2010</v>
      </c>
      <c r="D444" s="13">
        <v>348413.71600000001</v>
      </c>
      <c r="E444" s="13">
        <v>0</v>
      </c>
      <c r="F444" s="14">
        <f t="shared" si="104"/>
        <v>0</v>
      </c>
      <c r="G444" s="15">
        <v>365862.39899999998</v>
      </c>
      <c r="H444" s="15">
        <v>0</v>
      </c>
      <c r="I444" s="16">
        <f t="shared" si="105"/>
        <v>0</v>
      </c>
      <c r="J444" s="13">
        <v>391016.93800000008</v>
      </c>
      <c r="K444" s="13">
        <v>0</v>
      </c>
      <c r="L444" s="14">
        <f t="shared" si="106"/>
        <v>0</v>
      </c>
      <c r="M444" s="15">
        <v>344728.52649999998</v>
      </c>
      <c r="N444" s="15">
        <v>0</v>
      </c>
      <c r="O444" s="16">
        <f t="shared" si="107"/>
        <v>0</v>
      </c>
      <c r="P444" s="13">
        <v>374980.08799999999</v>
      </c>
      <c r="Q444" s="13">
        <v>0</v>
      </c>
      <c r="R444" s="14">
        <f t="shared" si="108"/>
        <v>0</v>
      </c>
      <c r="S444" s="15">
        <v>425681.55599999998</v>
      </c>
      <c r="T444" s="15">
        <v>0</v>
      </c>
      <c r="U444" s="16">
        <f t="shared" si="109"/>
        <v>0</v>
      </c>
      <c r="V444" s="13">
        <v>319380.51199999999</v>
      </c>
      <c r="W444" s="13">
        <v>0</v>
      </c>
      <c r="X444" s="14">
        <f t="shared" si="110"/>
        <v>0</v>
      </c>
      <c r="Y444" s="15">
        <v>184949.58649999998</v>
      </c>
      <c r="Z444" s="15">
        <v>0</v>
      </c>
      <c r="AA444" s="16">
        <f t="shared" si="111"/>
        <v>0</v>
      </c>
      <c r="AB444" s="13">
        <v>128175.73950000003</v>
      </c>
      <c r="AC444" s="13">
        <v>225</v>
      </c>
      <c r="AD444" s="14">
        <f t="shared" si="112"/>
        <v>1.7554023942260926E-3</v>
      </c>
      <c r="AE444" s="15">
        <v>109223.33700000001</v>
      </c>
      <c r="AF444">
        <v>501</v>
      </c>
      <c r="AG444" s="16">
        <f t="shared" si="113"/>
        <v>4.5869318202574226E-3</v>
      </c>
      <c r="AH444" s="17">
        <v>726</v>
      </c>
      <c r="AI444" s="17">
        <v>5526493</v>
      </c>
      <c r="AJ444" s="18">
        <f t="shared" si="114"/>
        <v>1.7189589161786928E-3</v>
      </c>
      <c r="AK444" s="19">
        <f>IFERROR(VLOOKUP(A444,[1]CDC_Visits_Integrated!$A$2:$D$501,2,FALSE),"NULL")</f>
        <v>604</v>
      </c>
      <c r="AL444" s="19">
        <f>IFERROR(VLOOKUP(A444,[1]CDC_Visits_Integrated!$A$2:$D$501,3,FALSE),"NULL")</f>
        <v>610</v>
      </c>
      <c r="AM444" s="19">
        <f>IFERROR(VLOOKUP(A444,[1]CDC_Visits_Integrated!$A$2:$D$501,4,FALSE),"NULL")</f>
        <v>61330</v>
      </c>
      <c r="AN444" s="15">
        <f t="shared" si="115"/>
        <v>100.54098360655738</v>
      </c>
      <c r="AO444" s="16">
        <f t="shared" si="116"/>
        <v>9.8483613239849985E-3</v>
      </c>
      <c r="AP444" s="15">
        <f t="shared" si="117"/>
        <v>0</v>
      </c>
      <c r="AQ444" s="15">
        <f t="shared" si="118"/>
        <v>726</v>
      </c>
    </row>
    <row r="445" spans="1:43" x14ac:dyDescent="0.25">
      <c r="A445" t="s">
        <v>482</v>
      </c>
      <c r="B445" t="str">
        <f t="shared" si="102"/>
        <v>Wisconsin</v>
      </c>
      <c r="C445" t="str">
        <f t="shared" si="103"/>
        <v>2011</v>
      </c>
      <c r="D445" s="13">
        <v>341973.43700000003</v>
      </c>
      <c r="E445" s="13">
        <v>0</v>
      </c>
      <c r="F445" s="14">
        <f t="shared" si="104"/>
        <v>0</v>
      </c>
      <c r="G445" s="15">
        <v>357007.01450000005</v>
      </c>
      <c r="H445" s="15">
        <v>0</v>
      </c>
      <c r="I445" s="16">
        <f t="shared" si="105"/>
        <v>0</v>
      </c>
      <c r="J445" s="13">
        <v>383832.83350000007</v>
      </c>
      <c r="K445" s="13">
        <v>0</v>
      </c>
      <c r="L445" s="14">
        <f t="shared" si="106"/>
        <v>0</v>
      </c>
      <c r="M445" s="15">
        <v>342528.9645</v>
      </c>
      <c r="N445" s="15">
        <v>0</v>
      </c>
      <c r="O445" s="16">
        <f t="shared" si="107"/>
        <v>0</v>
      </c>
      <c r="P445" s="13">
        <v>357420.80950000003</v>
      </c>
      <c r="Q445" s="13">
        <v>0</v>
      </c>
      <c r="R445" s="14">
        <f t="shared" si="108"/>
        <v>0</v>
      </c>
      <c r="S445" s="15">
        <v>414427.49749999994</v>
      </c>
      <c r="T445" s="15">
        <v>0</v>
      </c>
      <c r="U445" s="16">
        <f t="shared" si="109"/>
        <v>0</v>
      </c>
      <c r="V445" s="13">
        <v>324060.42050000001</v>
      </c>
      <c r="W445" s="13">
        <v>0</v>
      </c>
      <c r="X445" s="14">
        <f t="shared" si="110"/>
        <v>0</v>
      </c>
      <c r="Y445" s="15">
        <v>185348.33350000001</v>
      </c>
      <c r="Z445" s="15">
        <v>33</v>
      </c>
      <c r="AA445" s="16">
        <f t="shared" si="111"/>
        <v>1.780431438300469E-4</v>
      </c>
      <c r="AB445" s="13">
        <v>125104.758</v>
      </c>
      <c r="AC445" s="13">
        <v>241</v>
      </c>
      <c r="AD445" s="14">
        <f t="shared" si="112"/>
        <v>1.9263855656073449E-3</v>
      </c>
      <c r="AE445" s="15">
        <v>108994.40299999999</v>
      </c>
      <c r="AF445">
        <v>532</v>
      </c>
      <c r="AG445" s="16">
        <f t="shared" si="113"/>
        <v>4.8809845767951963E-3</v>
      </c>
      <c r="AH445" s="17">
        <v>806</v>
      </c>
      <c r="AI445" s="17">
        <v>5429850</v>
      </c>
      <c r="AJ445" s="18">
        <f t="shared" si="114"/>
        <v>1.921575430938711E-3</v>
      </c>
      <c r="AK445" s="19">
        <f>IFERROR(VLOOKUP(A445,[1]CDC_Visits_Integrated!$A$2:$D$501,2,FALSE),"NULL")</f>
        <v>1831</v>
      </c>
      <c r="AL445" s="19">
        <f>IFERROR(VLOOKUP(A445,[1]CDC_Visits_Integrated!$A$2:$D$501,3,FALSE),"NULL")</f>
        <v>1902</v>
      </c>
      <c r="AM445" s="19">
        <f>IFERROR(VLOOKUP(A445,[1]CDC_Visits_Integrated!$A$2:$D$501,4,FALSE),"NULL")</f>
        <v>168347</v>
      </c>
      <c r="AN445" s="15">
        <f t="shared" si="115"/>
        <v>88.510515247108302</v>
      </c>
      <c r="AO445" s="16">
        <f t="shared" si="116"/>
        <v>1.0876344692807119E-2</v>
      </c>
      <c r="AP445" s="15">
        <f t="shared" si="117"/>
        <v>0</v>
      </c>
      <c r="AQ445" s="15">
        <f t="shared" si="118"/>
        <v>806</v>
      </c>
    </row>
    <row r="446" spans="1:43" x14ac:dyDescent="0.25">
      <c r="A446" t="s">
        <v>483</v>
      </c>
      <c r="B446" t="str">
        <f t="shared" si="102"/>
        <v>Wisconsin</v>
      </c>
      <c r="C446" t="str">
        <f t="shared" si="103"/>
        <v>2012</v>
      </c>
      <c r="D446" s="13">
        <v>346030.41799999995</v>
      </c>
      <c r="E446" s="13">
        <v>0</v>
      </c>
      <c r="F446" s="14">
        <f t="shared" si="104"/>
        <v>0</v>
      </c>
      <c r="G446" s="15">
        <v>361125.19799999997</v>
      </c>
      <c r="H446" s="15">
        <v>0</v>
      </c>
      <c r="I446" s="16">
        <f t="shared" si="105"/>
        <v>0</v>
      </c>
      <c r="J446" s="13">
        <v>388863.51049999997</v>
      </c>
      <c r="K446" s="13">
        <v>0</v>
      </c>
      <c r="L446" s="14">
        <f t="shared" si="106"/>
        <v>0</v>
      </c>
      <c r="M446" s="15">
        <v>352892.54849999992</v>
      </c>
      <c r="N446" s="15">
        <v>0</v>
      </c>
      <c r="O446" s="16">
        <f t="shared" si="107"/>
        <v>0</v>
      </c>
      <c r="P446" s="13">
        <v>354463.261</v>
      </c>
      <c r="Q446" s="13">
        <v>0</v>
      </c>
      <c r="R446" s="14">
        <f t="shared" si="108"/>
        <v>0</v>
      </c>
      <c r="S446" s="15">
        <v>420738.90049999999</v>
      </c>
      <c r="T446" s="15">
        <v>0</v>
      </c>
      <c r="U446" s="16">
        <f t="shared" si="109"/>
        <v>0</v>
      </c>
      <c r="V446" s="13">
        <v>343405.89100000006</v>
      </c>
      <c r="W446" s="13">
        <v>0</v>
      </c>
      <c r="X446" s="14">
        <f t="shared" si="110"/>
        <v>0</v>
      </c>
      <c r="Y446" s="15">
        <v>196928.68099999992</v>
      </c>
      <c r="Z446" s="15">
        <v>37</v>
      </c>
      <c r="AA446" s="16">
        <f t="shared" si="111"/>
        <v>1.8788527812259106E-4</v>
      </c>
      <c r="AB446" s="13">
        <v>126236.45200000002</v>
      </c>
      <c r="AC446" s="13">
        <v>257</v>
      </c>
      <c r="AD446" s="14">
        <f t="shared" si="112"/>
        <v>2.0358620345254947E-3</v>
      </c>
      <c r="AE446" s="15">
        <v>112732.58199999998</v>
      </c>
      <c r="AF446">
        <v>546</v>
      </c>
      <c r="AG446" s="16">
        <f t="shared" si="113"/>
        <v>4.843320274523652E-3</v>
      </c>
      <c r="AH446" s="17">
        <v>840</v>
      </c>
      <c r="AI446" s="17">
        <v>5549948</v>
      </c>
      <c r="AJ446" s="18">
        <f t="shared" si="114"/>
        <v>1.9270575896457732E-3</v>
      </c>
      <c r="AK446" s="19">
        <f>IFERROR(VLOOKUP(A446,[1]CDC_Visits_Integrated!$A$2:$D$501,2,FALSE),"NULL")</f>
        <v>1367</v>
      </c>
      <c r="AL446" s="19">
        <f>IFERROR(VLOOKUP(A446,[1]CDC_Visits_Integrated!$A$2:$D$501,3,FALSE),"NULL")</f>
        <v>1659</v>
      </c>
      <c r="AM446" s="19">
        <f>IFERROR(VLOOKUP(A446,[1]CDC_Visits_Integrated!$A$2:$D$501,4,FALSE),"NULL")</f>
        <v>172265</v>
      </c>
      <c r="AN446" s="15">
        <f t="shared" si="115"/>
        <v>103.83664858348402</v>
      </c>
      <c r="AO446" s="16">
        <f t="shared" si="116"/>
        <v>7.9354482918758892E-3</v>
      </c>
      <c r="AP446" s="15">
        <f t="shared" si="117"/>
        <v>0</v>
      </c>
      <c r="AQ446" s="15">
        <f t="shared" si="118"/>
        <v>840</v>
      </c>
    </row>
    <row r="447" spans="1:43" x14ac:dyDescent="0.25">
      <c r="A447" t="s">
        <v>484</v>
      </c>
      <c r="B447" t="str">
        <f t="shared" si="102"/>
        <v>Wisconsin</v>
      </c>
      <c r="C447" t="str">
        <f t="shared" si="103"/>
        <v>2013</v>
      </c>
      <c r="D447" s="13">
        <v>339459.902</v>
      </c>
      <c r="E447" s="13">
        <v>0</v>
      </c>
      <c r="F447" s="14">
        <f t="shared" si="104"/>
        <v>0</v>
      </c>
      <c r="G447" s="15">
        <v>357506.37400000007</v>
      </c>
      <c r="H447" s="15">
        <v>0</v>
      </c>
      <c r="I447" s="16">
        <f t="shared" si="105"/>
        <v>0</v>
      </c>
      <c r="J447" s="13">
        <v>382990.37249999994</v>
      </c>
      <c r="K447" s="13">
        <v>0</v>
      </c>
      <c r="L447" s="14">
        <f t="shared" si="106"/>
        <v>0</v>
      </c>
      <c r="M447" s="15">
        <v>351680.359</v>
      </c>
      <c r="N447" s="15">
        <v>0</v>
      </c>
      <c r="O447" s="16">
        <f t="shared" si="107"/>
        <v>0</v>
      </c>
      <c r="P447" s="13">
        <v>345134.61450000003</v>
      </c>
      <c r="Q447" s="13">
        <v>0</v>
      </c>
      <c r="R447" s="14">
        <f t="shared" si="108"/>
        <v>0</v>
      </c>
      <c r="S447" s="15">
        <v>412798.35600000003</v>
      </c>
      <c r="T447" s="15">
        <v>0</v>
      </c>
      <c r="U447" s="16">
        <f t="shared" si="109"/>
        <v>0</v>
      </c>
      <c r="V447" s="13">
        <v>347494.14300000004</v>
      </c>
      <c r="W447" s="13">
        <v>24</v>
      </c>
      <c r="X447" s="14">
        <f t="shared" si="110"/>
        <v>6.9065912285030942E-5</v>
      </c>
      <c r="Y447" s="15">
        <v>199694.66150000005</v>
      </c>
      <c r="Z447" s="15">
        <v>70</v>
      </c>
      <c r="AA447" s="16">
        <f t="shared" si="111"/>
        <v>3.5053515939884044E-4</v>
      </c>
      <c r="AB447" s="13">
        <v>123355.6005</v>
      </c>
      <c r="AC447" s="13">
        <v>228</v>
      </c>
      <c r="AD447" s="14">
        <f t="shared" si="112"/>
        <v>1.8483149453761526E-3</v>
      </c>
      <c r="AE447" s="15">
        <v>114753.19099999998</v>
      </c>
      <c r="AF447">
        <v>642</v>
      </c>
      <c r="AG447" s="16">
        <f t="shared" si="113"/>
        <v>5.5946156651974941E-3</v>
      </c>
      <c r="AH447" s="17">
        <v>940</v>
      </c>
      <c r="AI447" s="17">
        <v>5493840</v>
      </c>
      <c r="AJ447" s="18">
        <f t="shared" si="114"/>
        <v>2.1470821976362986E-3</v>
      </c>
      <c r="AK447" s="19">
        <f>IFERROR(VLOOKUP(A447,[1]CDC_Visits_Integrated!$A$2:$D$501,2,FALSE),"NULL")</f>
        <v>1813</v>
      </c>
      <c r="AL447" s="19">
        <f>IFERROR(VLOOKUP(A447,[1]CDC_Visits_Integrated!$A$2:$D$501,3,FALSE),"NULL")</f>
        <v>1633</v>
      </c>
      <c r="AM447" s="19">
        <f>IFERROR(VLOOKUP(A447,[1]CDC_Visits_Integrated!$A$2:$D$501,4,FALSE),"NULL")</f>
        <v>187578</v>
      </c>
      <c r="AN447" s="15">
        <f t="shared" si="115"/>
        <v>114.86711573790569</v>
      </c>
      <c r="AO447" s="16">
        <f t="shared" si="116"/>
        <v>9.6653125633069971E-3</v>
      </c>
      <c r="AP447" s="15">
        <f t="shared" si="117"/>
        <v>24</v>
      </c>
      <c r="AQ447" s="15">
        <f t="shared" si="118"/>
        <v>964</v>
      </c>
    </row>
    <row r="448" spans="1:43" x14ac:dyDescent="0.25">
      <c r="A448" t="s">
        <v>485</v>
      </c>
      <c r="B448" t="str">
        <f t="shared" si="102"/>
        <v>Wisconsin</v>
      </c>
      <c r="C448" t="str">
        <f t="shared" si="103"/>
        <v>2014</v>
      </c>
      <c r="D448" s="13">
        <v>336435.57700000011</v>
      </c>
      <c r="E448" s="13">
        <v>0</v>
      </c>
      <c r="F448" s="14">
        <f t="shared" si="104"/>
        <v>0</v>
      </c>
      <c r="G448" s="15">
        <v>359039.05800000008</v>
      </c>
      <c r="H448" s="15">
        <v>0</v>
      </c>
      <c r="I448" s="16">
        <f t="shared" si="105"/>
        <v>0</v>
      </c>
      <c r="J448" s="13">
        <v>384179.47449999995</v>
      </c>
      <c r="K448" s="13">
        <v>0</v>
      </c>
      <c r="L448" s="14">
        <f t="shared" si="106"/>
        <v>0</v>
      </c>
      <c r="M448" s="15">
        <v>355827.36649999977</v>
      </c>
      <c r="N448" s="15">
        <v>0</v>
      </c>
      <c r="O448" s="16">
        <f t="shared" si="107"/>
        <v>0</v>
      </c>
      <c r="P448" s="13">
        <v>342489.462</v>
      </c>
      <c r="Q448" s="13">
        <v>0</v>
      </c>
      <c r="R448" s="14">
        <f t="shared" si="108"/>
        <v>0</v>
      </c>
      <c r="S448" s="15">
        <v>410188.69999999995</v>
      </c>
      <c r="T448" s="15">
        <v>14</v>
      </c>
      <c r="U448" s="16">
        <f t="shared" si="109"/>
        <v>3.4130633047668065E-5</v>
      </c>
      <c r="V448" s="13">
        <v>360872.45199999999</v>
      </c>
      <c r="W448" s="13">
        <v>21</v>
      </c>
      <c r="X448" s="14">
        <f t="shared" si="110"/>
        <v>5.8192305573937242E-5</v>
      </c>
      <c r="Y448" s="15">
        <v>210762.70600000001</v>
      </c>
      <c r="Z448" s="15">
        <v>44</v>
      </c>
      <c r="AA448" s="16">
        <f t="shared" si="111"/>
        <v>2.0876558683014822E-4</v>
      </c>
      <c r="AB448" s="13">
        <v>125037.15499999998</v>
      </c>
      <c r="AC448" s="13">
        <v>193</v>
      </c>
      <c r="AD448" s="14">
        <f t="shared" si="112"/>
        <v>1.5435411978143619E-3</v>
      </c>
      <c r="AE448" s="15">
        <v>117228.76100000001</v>
      </c>
      <c r="AF448">
        <v>560</v>
      </c>
      <c r="AG448" s="16">
        <f t="shared" si="113"/>
        <v>4.7769847196457186E-3</v>
      </c>
      <c r="AH448" s="17">
        <v>797</v>
      </c>
      <c r="AI448" s="17">
        <v>5548729</v>
      </c>
      <c r="AJ448" s="18">
        <f t="shared" si="114"/>
        <v>1.7592707420592071E-3</v>
      </c>
      <c r="AK448" s="19">
        <f>IFERROR(VLOOKUP(A448,[1]CDC_Visits_Integrated!$A$2:$D$501,2,FALSE),"NULL")</f>
        <v>5013</v>
      </c>
      <c r="AL448" s="19">
        <f>IFERROR(VLOOKUP(A448,[1]CDC_Visits_Integrated!$A$2:$D$501,3,FALSE),"NULL")</f>
        <v>1429</v>
      </c>
      <c r="AM448" s="19">
        <f>IFERROR(VLOOKUP(A448,[1]CDC_Visits_Integrated!$A$2:$D$501,4,FALSE),"NULL")</f>
        <v>251534</v>
      </c>
      <c r="AN448" s="15">
        <f t="shared" si="115"/>
        <v>176.02099370188944</v>
      </c>
      <c r="AO448" s="16">
        <f t="shared" si="116"/>
        <v>1.9929711291515263E-2</v>
      </c>
      <c r="AP448" s="15">
        <f t="shared" si="117"/>
        <v>35</v>
      </c>
      <c r="AQ448" s="15">
        <f t="shared" si="118"/>
        <v>832</v>
      </c>
    </row>
    <row r="449" spans="1:43" x14ac:dyDescent="0.25">
      <c r="A449" t="s">
        <v>486</v>
      </c>
      <c r="B449" t="str">
        <f t="shared" si="102"/>
        <v>Wisconsin</v>
      </c>
      <c r="C449" t="str">
        <f t="shared" si="103"/>
        <v>2015</v>
      </c>
      <c r="D449" s="13">
        <v>327592.27600000001</v>
      </c>
      <c r="E449" s="13">
        <v>0</v>
      </c>
      <c r="F449" s="14">
        <f t="shared" si="104"/>
        <v>0</v>
      </c>
      <c r="G449" s="15">
        <v>349202.42950000009</v>
      </c>
      <c r="H449" s="15">
        <v>0</v>
      </c>
      <c r="I449" s="16">
        <f t="shared" si="105"/>
        <v>0</v>
      </c>
      <c r="J449" s="13">
        <v>376150.2074999999</v>
      </c>
      <c r="K449" s="13">
        <v>0</v>
      </c>
      <c r="L449" s="14">
        <f t="shared" si="106"/>
        <v>0</v>
      </c>
      <c r="M449" s="15">
        <v>350391.641</v>
      </c>
      <c r="N449" s="15">
        <v>0</v>
      </c>
      <c r="O449" s="16">
        <f t="shared" si="107"/>
        <v>0</v>
      </c>
      <c r="P449" s="13">
        <v>332405.46499999997</v>
      </c>
      <c r="Q449" s="13">
        <v>0</v>
      </c>
      <c r="R449" s="14">
        <f t="shared" si="108"/>
        <v>0</v>
      </c>
      <c r="S449" s="15">
        <v>390483.43350000004</v>
      </c>
      <c r="T449" s="15">
        <v>0</v>
      </c>
      <c r="U449" s="16">
        <f t="shared" si="109"/>
        <v>0</v>
      </c>
      <c r="V449" s="13">
        <v>357666.66500000004</v>
      </c>
      <c r="W449" s="13">
        <v>0</v>
      </c>
      <c r="X449" s="14">
        <f t="shared" si="110"/>
        <v>0</v>
      </c>
      <c r="Y449" s="15">
        <v>213927.11449999997</v>
      </c>
      <c r="Z449" s="15">
        <v>52</v>
      </c>
      <c r="AA449" s="16">
        <f t="shared" si="111"/>
        <v>2.4307344172587344E-4</v>
      </c>
      <c r="AB449" s="13">
        <v>121853.67199999999</v>
      </c>
      <c r="AC449" s="13">
        <v>238</v>
      </c>
      <c r="AD449" s="14">
        <f t="shared" si="112"/>
        <v>1.9531623142222585E-3</v>
      </c>
      <c r="AE449" s="15">
        <v>114895.12099999997</v>
      </c>
      <c r="AF449">
        <v>595</v>
      </c>
      <c r="AG449" s="16">
        <f t="shared" si="113"/>
        <v>5.1786359144005787E-3</v>
      </c>
      <c r="AH449" s="17">
        <v>885</v>
      </c>
      <c r="AI449" s="17">
        <v>5424246</v>
      </c>
      <c r="AJ449" s="18">
        <f t="shared" si="114"/>
        <v>1.9637171308075751E-3</v>
      </c>
      <c r="AK449" s="19">
        <f>IFERROR(VLOOKUP(A449,[1]CDC_Visits_Integrated!$A$2:$D$501,2,FALSE),"NULL")</f>
        <v>4864</v>
      </c>
      <c r="AL449" s="19">
        <f>IFERROR(VLOOKUP(A449,[1]CDC_Visits_Integrated!$A$2:$D$501,3,FALSE),"NULL")</f>
        <v>1286</v>
      </c>
      <c r="AM449" s="19">
        <f>IFERROR(VLOOKUP(A449,[1]CDC_Visits_Integrated!$A$2:$D$501,4,FALSE),"NULL")</f>
        <v>262519</v>
      </c>
      <c r="AN449" s="15">
        <f t="shared" si="115"/>
        <v>204.13608087091757</v>
      </c>
      <c r="AO449" s="16">
        <f t="shared" si="116"/>
        <v>1.8528182722012503E-2</v>
      </c>
      <c r="AP449" s="15">
        <f t="shared" si="117"/>
        <v>0</v>
      </c>
      <c r="AQ449" s="15">
        <f t="shared" si="118"/>
        <v>885</v>
      </c>
    </row>
    <row r="450" spans="1:43" x14ac:dyDescent="0.25">
      <c r="A450" t="s">
        <v>487</v>
      </c>
      <c r="B450" t="str">
        <f t="shared" si="102"/>
        <v>Wisconsin</v>
      </c>
      <c r="C450" t="str">
        <f t="shared" si="103"/>
        <v>2016</v>
      </c>
      <c r="D450" s="13">
        <v>326180.72100000008</v>
      </c>
      <c r="E450" s="13">
        <v>0</v>
      </c>
      <c r="F450" s="14">
        <f t="shared" si="104"/>
        <v>0</v>
      </c>
      <c r="G450" s="15">
        <v>350713.66350000002</v>
      </c>
      <c r="H450" s="15">
        <v>0</v>
      </c>
      <c r="I450" s="16">
        <f t="shared" si="105"/>
        <v>0</v>
      </c>
      <c r="J450" s="13">
        <v>377818.35</v>
      </c>
      <c r="K450" s="13">
        <v>0</v>
      </c>
      <c r="L450" s="14">
        <f t="shared" si="106"/>
        <v>0</v>
      </c>
      <c r="M450" s="15">
        <v>349513.77500000014</v>
      </c>
      <c r="N450" s="15">
        <v>0</v>
      </c>
      <c r="O450" s="16">
        <f t="shared" si="107"/>
        <v>0</v>
      </c>
      <c r="P450" s="13">
        <v>329559.83100000001</v>
      </c>
      <c r="Q450" s="13">
        <v>0</v>
      </c>
      <c r="R450" s="14">
        <f t="shared" si="108"/>
        <v>0</v>
      </c>
      <c r="S450" s="15">
        <v>382731.32299999997</v>
      </c>
      <c r="T450" s="15">
        <v>0</v>
      </c>
      <c r="U450" s="16">
        <f t="shared" si="109"/>
        <v>0</v>
      </c>
      <c r="V450" s="13">
        <v>362624.16200000001</v>
      </c>
      <c r="W450" s="13">
        <v>35</v>
      </c>
      <c r="X450" s="14">
        <f t="shared" si="110"/>
        <v>9.6518664964195076E-5</v>
      </c>
      <c r="Y450" s="15">
        <v>223179.52899999998</v>
      </c>
      <c r="Z450" s="15">
        <v>45</v>
      </c>
      <c r="AA450" s="16">
        <f t="shared" si="111"/>
        <v>2.0163139604080805E-4</v>
      </c>
      <c r="AB450" s="13">
        <v>120996.37450000001</v>
      </c>
      <c r="AC450" s="13">
        <v>158</v>
      </c>
      <c r="AD450" s="14">
        <f t="shared" si="112"/>
        <v>1.3058242501307342E-3</v>
      </c>
      <c r="AE450" s="15">
        <v>117118.37100000007</v>
      </c>
      <c r="AF450">
        <v>471</v>
      </c>
      <c r="AG450" s="16">
        <f t="shared" si="113"/>
        <v>4.021572328733976E-3</v>
      </c>
      <c r="AH450" s="17">
        <v>674</v>
      </c>
      <c r="AI450" s="17">
        <v>5438601</v>
      </c>
      <c r="AJ450" s="18">
        <f t="shared" si="114"/>
        <v>1.461106363677618E-3</v>
      </c>
      <c r="AK450" s="19">
        <f>IFERROR(VLOOKUP(A450,[1]CDC_Visits_Integrated!$A$2:$D$501,2,FALSE),"NULL")</f>
        <v>3416</v>
      </c>
      <c r="AL450" s="19">
        <f>IFERROR(VLOOKUP(A450,[1]CDC_Visits_Integrated!$A$2:$D$501,3,FALSE),"NULL")</f>
        <v>1096</v>
      </c>
      <c r="AM450" s="19">
        <f>IFERROR(VLOOKUP(A450,[1]CDC_Visits_Integrated!$A$2:$D$501,4,FALSE),"NULL")</f>
        <v>215569</v>
      </c>
      <c r="AN450" s="15">
        <f t="shared" si="115"/>
        <v>196.68704379562044</v>
      </c>
      <c r="AO450" s="16">
        <f t="shared" si="116"/>
        <v>1.5846434320333627E-2</v>
      </c>
      <c r="AP450" s="15">
        <f t="shared" si="117"/>
        <v>35</v>
      </c>
      <c r="AQ450" s="15">
        <f t="shared" si="118"/>
        <v>709</v>
      </c>
    </row>
    <row r="451" spans="1:43" x14ac:dyDescent="0.25">
      <c r="A451" t="s">
        <v>488</v>
      </c>
      <c r="B451" t="str">
        <f t="shared" ref="B451:B460" si="119">LEFT(A451,FIND(",",A451)-1)</f>
        <v>Wisconsin</v>
      </c>
      <c r="C451" t="str">
        <f t="shared" ref="C451:C460" si="120">RIGHT(A451,4)</f>
        <v>2017</v>
      </c>
      <c r="D451" s="13">
        <v>320921</v>
      </c>
      <c r="E451" s="13">
        <v>0</v>
      </c>
      <c r="F451" s="14">
        <f t="shared" ref="F451:F460" si="121">E451/D451</f>
        <v>0</v>
      </c>
      <c r="G451" s="15">
        <v>346557</v>
      </c>
      <c r="H451" s="15">
        <v>0</v>
      </c>
      <c r="I451" s="16">
        <f t="shared" ref="I451:I460" si="122">H451/G451</f>
        <v>0</v>
      </c>
      <c r="J451" s="13">
        <v>374192</v>
      </c>
      <c r="K451" s="13">
        <v>0</v>
      </c>
      <c r="L451" s="14">
        <f t="shared" ref="L451:L460" si="123">K451/J451</f>
        <v>0</v>
      </c>
      <c r="M451" s="15">
        <v>348283</v>
      </c>
      <c r="N451" s="15">
        <v>0</v>
      </c>
      <c r="O451" s="16">
        <f t="shared" ref="O451:O460" si="124">N451/M451</f>
        <v>0</v>
      </c>
      <c r="P451" s="13">
        <v>329957.5</v>
      </c>
      <c r="Q451" s="13">
        <v>0</v>
      </c>
      <c r="R451" s="14">
        <f t="shared" ref="R451:R460" si="125">Q451/P451</f>
        <v>0</v>
      </c>
      <c r="S451" s="15">
        <v>375786</v>
      </c>
      <c r="T451" s="15">
        <v>0</v>
      </c>
      <c r="U451" s="16">
        <f t="shared" ref="U451:U460" si="126">T451/S451</f>
        <v>0</v>
      </c>
      <c r="V451" s="13">
        <v>371349</v>
      </c>
      <c r="W451" s="13">
        <v>23</v>
      </c>
      <c r="X451" s="14">
        <f t="shared" ref="X451:X460" si="127">W451/V451</f>
        <v>6.1936345594036879E-5</v>
      </c>
      <c r="Y451" s="15">
        <v>235423.5</v>
      </c>
      <c r="Z451" s="15">
        <v>105</v>
      </c>
      <c r="AA451" s="16">
        <f t="shared" ref="AA451:AA460" si="128">Z451/Y451</f>
        <v>4.4600475313636914E-4</v>
      </c>
      <c r="AB451" s="13">
        <v>123114</v>
      </c>
      <c r="AC451" s="13">
        <v>180</v>
      </c>
      <c r="AD451" s="14">
        <f t="shared" ref="AD451:AD460" si="129">AC451/AB451</f>
        <v>1.4620595545591891E-3</v>
      </c>
      <c r="AE451" s="15">
        <v>116026</v>
      </c>
      <c r="AF451">
        <v>521</v>
      </c>
      <c r="AG451" s="16">
        <f t="shared" ref="AG451:AG460" si="130">AF451/AE451</f>
        <v>4.4903728474652233E-3</v>
      </c>
      <c r="AH451" s="17">
        <v>806</v>
      </c>
      <c r="AI451" s="17">
        <v>5446271</v>
      </c>
      <c r="AJ451" s="18">
        <f t="shared" ref="AJ451:AJ460" si="131">AH451/(Y451+AB451+AE451)</f>
        <v>1.6984028480909298E-3</v>
      </c>
      <c r="AK451" s="19">
        <f>IFERROR(VLOOKUP(A451,[1]CDC_Visits_Integrated!$A$2:$D$501,2,FALSE),"NULL")</f>
        <v>4351</v>
      </c>
      <c r="AL451" s="19">
        <f>IFERROR(VLOOKUP(A451,[1]CDC_Visits_Integrated!$A$2:$D$501,3,FALSE),"NULL")</f>
        <v>1152</v>
      </c>
      <c r="AM451" s="19">
        <f>IFERROR(VLOOKUP(A451,[1]CDC_Visits_Integrated!$A$2:$D$501,4,FALSE),"NULL")</f>
        <v>238932</v>
      </c>
      <c r="AN451" s="15">
        <f t="shared" ref="AN451:AN460" si="132">IFERROR(AM451/AL451,"NULL")</f>
        <v>207.40625</v>
      </c>
      <c r="AO451" s="16">
        <f t="shared" ref="AO451:AO460" si="133">IFERROR(AK451/AM451,"NULL")</f>
        <v>1.8210202065859743E-2</v>
      </c>
      <c r="AP451" s="15">
        <f t="shared" ref="AP451:AP460" si="134">SUM(E451,H451,K451,N451,Q451,T451,W451)</f>
        <v>23</v>
      </c>
      <c r="AQ451" s="15">
        <f t="shared" ref="AQ451:AQ460" si="135">SUM(AP451,AH451)</f>
        <v>829</v>
      </c>
    </row>
    <row r="452" spans="1:43" x14ac:dyDescent="0.25">
      <c r="A452" t="s">
        <v>489</v>
      </c>
      <c r="B452" t="str">
        <f t="shared" si="119"/>
        <v>Wyoming</v>
      </c>
      <c r="C452" t="str">
        <f t="shared" si="120"/>
        <v>2009</v>
      </c>
      <c r="D452" s="13">
        <v>35722.439000000006</v>
      </c>
      <c r="E452" s="13">
        <v>0</v>
      </c>
      <c r="F452" s="14">
        <f t="shared" si="121"/>
        <v>0</v>
      </c>
      <c r="G452" s="15">
        <v>33514.941999999995</v>
      </c>
      <c r="H452" s="15">
        <v>0</v>
      </c>
      <c r="I452" s="16">
        <f t="shared" si="122"/>
        <v>0</v>
      </c>
      <c r="J452" s="13">
        <v>40207.603499999997</v>
      </c>
      <c r="K452" s="13">
        <v>0</v>
      </c>
      <c r="L452" s="14">
        <f t="shared" si="123"/>
        <v>0</v>
      </c>
      <c r="M452" s="15">
        <v>33530.017000000007</v>
      </c>
      <c r="N452" s="15">
        <v>0</v>
      </c>
      <c r="O452" s="16">
        <f t="shared" si="124"/>
        <v>0</v>
      </c>
      <c r="P452" s="13">
        <v>32063.214</v>
      </c>
      <c r="Q452" s="13">
        <v>0</v>
      </c>
      <c r="R452" s="14">
        <f t="shared" si="125"/>
        <v>0</v>
      </c>
      <c r="S452" s="15">
        <v>40620.072</v>
      </c>
      <c r="T452" s="15">
        <v>0</v>
      </c>
      <c r="U452" s="16">
        <f t="shared" si="126"/>
        <v>0</v>
      </c>
      <c r="V452" s="13">
        <v>30753.939000000002</v>
      </c>
      <c r="W452" s="13">
        <v>0</v>
      </c>
      <c r="X452" s="14">
        <f t="shared" si="127"/>
        <v>0</v>
      </c>
      <c r="Y452" s="15">
        <v>16661.557499999999</v>
      </c>
      <c r="Z452" s="15">
        <v>0</v>
      </c>
      <c r="AA452" s="16">
        <f t="shared" si="128"/>
        <v>0</v>
      </c>
      <c r="AB452" s="13">
        <v>10640.287999999997</v>
      </c>
      <c r="AC452" s="13">
        <v>0</v>
      </c>
      <c r="AD452" s="14">
        <f t="shared" si="129"/>
        <v>0</v>
      </c>
      <c r="AE452" s="15">
        <v>7882.1490000000003</v>
      </c>
      <c r="AF452">
        <v>10</v>
      </c>
      <c r="AG452" s="16">
        <f t="shared" si="130"/>
        <v>1.2686895413928359E-3</v>
      </c>
      <c r="AH452" s="17">
        <v>10</v>
      </c>
      <c r="AI452" s="17">
        <v>519426</v>
      </c>
      <c r="AJ452" s="18">
        <f t="shared" si="131"/>
        <v>2.842201444750681E-4</v>
      </c>
      <c r="AK452" s="19" t="str">
        <f>IFERROR(VLOOKUP(A452,[1]CDC_Visits_Integrated!$A$2:$D$501,2,FALSE),"NULL")</f>
        <v>NULL</v>
      </c>
      <c r="AL452" s="19" t="str">
        <f>IFERROR(VLOOKUP(A452,[1]CDC_Visits_Integrated!$A$2:$D$501,3,FALSE),"NULL")</f>
        <v>NULL</v>
      </c>
      <c r="AM452" s="19" t="str">
        <f>IFERROR(VLOOKUP(A452,[1]CDC_Visits_Integrated!$A$2:$D$501,4,FALSE),"NULL")</f>
        <v>NULL</v>
      </c>
      <c r="AN452" s="15" t="str">
        <f t="shared" si="132"/>
        <v>NULL</v>
      </c>
      <c r="AO452" s="16" t="str">
        <f t="shared" si="133"/>
        <v>NULL</v>
      </c>
      <c r="AP452" s="15">
        <f t="shared" si="134"/>
        <v>0</v>
      </c>
      <c r="AQ452" s="15">
        <f t="shared" si="135"/>
        <v>10</v>
      </c>
    </row>
    <row r="453" spans="1:43" x14ac:dyDescent="0.25">
      <c r="A453" t="s">
        <v>490</v>
      </c>
      <c r="B453" t="str">
        <f t="shared" si="119"/>
        <v>Wyoming</v>
      </c>
      <c r="C453" t="str">
        <f t="shared" si="120"/>
        <v>2010</v>
      </c>
      <c r="D453" s="13">
        <v>35656.452000000005</v>
      </c>
      <c r="E453" s="13">
        <v>0</v>
      </c>
      <c r="F453" s="14">
        <f t="shared" si="121"/>
        <v>0</v>
      </c>
      <c r="G453" s="15">
        <v>34267.130499999999</v>
      </c>
      <c r="H453" s="15">
        <v>0</v>
      </c>
      <c r="I453" s="16">
        <f t="shared" si="122"/>
        <v>0</v>
      </c>
      <c r="J453" s="13">
        <v>40205.709499999997</v>
      </c>
      <c r="K453" s="13">
        <v>0</v>
      </c>
      <c r="L453" s="14">
        <f t="shared" si="123"/>
        <v>0</v>
      </c>
      <c r="M453" s="15">
        <v>34203.448000000004</v>
      </c>
      <c r="N453" s="15">
        <v>0</v>
      </c>
      <c r="O453" s="16">
        <f t="shared" si="124"/>
        <v>0</v>
      </c>
      <c r="P453" s="13">
        <v>32597.843000000001</v>
      </c>
      <c r="Q453" s="13">
        <v>0</v>
      </c>
      <c r="R453" s="14">
        <f t="shared" si="125"/>
        <v>0</v>
      </c>
      <c r="S453" s="15">
        <v>41311.934999999998</v>
      </c>
      <c r="T453" s="15">
        <v>0</v>
      </c>
      <c r="U453" s="16">
        <f t="shared" si="126"/>
        <v>0</v>
      </c>
      <c r="V453" s="13">
        <v>33775.953999999998</v>
      </c>
      <c r="W453" s="13">
        <v>0</v>
      </c>
      <c r="X453" s="14">
        <f t="shared" si="127"/>
        <v>0</v>
      </c>
      <c r="Y453" s="15">
        <v>18839.6145</v>
      </c>
      <c r="Z453" s="15">
        <v>0</v>
      </c>
      <c r="AA453" s="16">
        <f t="shared" si="128"/>
        <v>0</v>
      </c>
      <c r="AB453" s="13">
        <v>11339.021500000003</v>
      </c>
      <c r="AC453" s="13">
        <v>0</v>
      </c>
      <c r="AD453" s="14">
        <f t="shared" si="129"/>
        <v>0</v>
      </c>
      <c r="AE453" s="15">
        <v>8804.6000000000022</v>
      </c>
      <c r="AF453">
        <v>10</v>
      </c>
      <c r="AG453" s="16">
        <f t="shared" si="130"/>
        <v>1.1357699384412692E-3</v>
      </c>
      <c r="AH453" s="17">
        <v>10</v>
      </c>
      <c r="AI453" s="17">
        <v>537671</v>
      </c>
      <c r="AJ453" s="18">
        <f t="shared" si="131"/>
        <v>2.5652052076949176E-4</v>
      </c>
      <c r="AK453" s="19">
        <f>IFERROR(VLOOKUP(A453,[1]CDC_Visits_Integrated!$A$2:$D$501,2,FALSE),"NULL")</f>
        <v>385</v>
      </c>
      <c r="AL453" s="19">
        <f>IFERROR(VLOOKUP(A453,[1]CDC_Visits_Integrated!$A$2:$D$501,3,FALSE),"NULL")</f>
        <v>364</v>
      </c>
      <c r="AM453" s="19">
        <f>IFERROR(VLOOKUP(A453,[1]CDC_Visits_Integrated!$A$2:$D$501,4,FALSE),"NULL")</f>
        <v>59497</v>
      </c>
      <c r="AN453" s="15">
        <f t="shared" si="132"/>
        <v>163.4532967032967</v>
      </c>
      <c r="AO453" s="16">
        <f t="shared" si="133"/>
        <v>6.4709144998907507E-3</v>
      </c>
      <c r="AP453" s="15">
        <f t="shared" si="134"/>
        <v>0</v>
      </c>
      <c r="AQ453" s="15">
        <f t="shared" si="135"/>
        <v>10</v>
      </c>
    </row>
    <row r="454" spans="1:43" x14ac:dyDescent="0.25">
      <c r="A454" t="s">
        <v>491</v>
      </c>
      <c r="B454" t="str">
        <f t="shared" si="119"/>
        <v>Wyoming</v>
      </c>
      <c r="C454" t="str">
        <f t="shared" si="120"/>
        <v>2011</v>
      </c>
      <c r="D454" s="13">
        <v>38826.058999999994</v>
      </c>
      <c r="E454" s="13">
        <v>0</v>
      </c>
      <c r="F454" s="14">
        <f t="shared" si="121"/>
        <v>0</v>
      </c>
      <c r="G454" s="15">
        <v>36112.826499999996</v>
      </c>
      <c r="H454" s="15">
        <v>0</v>
      </c>
      <c r="I454" s="16">
        <f t="shared" si="122"/>
        <v>0</v>
      </c>
      <c r="J454" s="13">
        <v>38892.875999999997</v>
      </c>
      <c r="K454" s="13">
        <v>0</v>
      </c>
      <c r="L454" s="14">
        <f t="shared" si="123"/>
        <v>0</v>
      </c>
      <c r="M454" s="15">
        <v>35496.125999999997</v>
      </c>
      <c r="N454" s="15">
        <v>0</v>
      </c>
      <c r="O454" s="16">
        <f t="shared" si="124"/>
        <v>0</v>
      </c>
      <c r="P454" s="13">
        <v>31653.631000000001</v>
      </c>
      <c r="Q454" s="13">
        <v>0</v>
      </c>
      <c r="R454" s="14">
        <f t="shared" si="125"/>
        <v>0</v>
      </c>
      <c r="S454" s="15">
        <v>39067.355500000005</v>
      </c>
      <c r="T454" s="15">
        <v>0</v>
      </c>
      <c r="U454" s="16">
        <f t="shared" si="126"/>
        <v>0</v>
      </c>
      <c r="V454" s="13">
        <v>32950.407999999996</v>
      </c>
      <c r="W454" s="13">
        <v>0</v>
      </c>
      <c r="X454" s="14">
        <f t="shared" si="127"/>
        <v>0</v>
      </c>
      <c r="Y454" s="15">
        <v>17887.736999999997</v>
      </c>
      <c r="Z454" s="15">
        <v>0</v>
      </c>
      <c r="AA454" s="16">
        <f t="shared" si="128"/>
        <v>0</v>
      </c>
      <c r="AB454" s="13">
        <v>10196.858000000002</v>
      </c>
      <c r="AC454" s="13">
        <v>0</v>
      </c>
      <c r="AD454" s="14">
        <f t="shared" si="129"/>
        <v>0</v>
      </c>
      <c r="AE454" s="15">
        <v>7791.6599999999989</v>
      </c>
      <c r="AF454">
        <v>22</v>
      </c>
      <c r="AG454" s="16">
        <f t="shared" si="130"/>
        <v>2.8235318276208154E-3</v>
      </c>
      <c r="AH454" s="17">
        <v>22</v>
      </c>
      <c r="AI454" s="17">
        <v>530679</v>
      </c>
      <c r="AJ454" s="18">
        <f t="shared" si="131"/>
        <v>6.1321896613790938E-4</v>
      </c>
      <c r="AK454" s="19">
        <f>IFERROR(VLOOKUP(A454,[1]CDC_Visits_Integrated!$A$2:$D$501,2,FALSE),"NULL")</f>
        <v>1831</v>
      </c>
      <c r="AL454" s="19">
        <f>IFERROR(VLOOKUP(A454,[1]CDC_Visits_Integrated!$A$2:$D$501,3,FALSE),"NULL")</f>
        <v>1031</v>
      </c>
      <c r="AM454" s="19">
        <f>IFERROR(VLOOKUP(A454,[1]CDC_Visits_Integrated!$A$2:$D$501,4,FALSE),"NULL")</f>
        <v>191606</v>
      </c>
      <c r="AN454" s="15">
        <f t="shared" si="132"/>
        <v>185.84481086323959</v>
      </c>
      <c r="AO454" s="16">
        <f t="shared" si="133"/>
        <v>9.5560681815809526E-3</v>
      </c>
      <c r="AP454" s="15">
        <f t="shared" si="134"/>
        <v>0</v>
      </c>
      <c r="AQ454" s="15">
        <f t="shared" si="135"/>
        <v>22</v>
      </c>
    </row>
    <row r="455" spans="1:43" x14ac:dyDescent="0.25">
      <c r="A455" t="s">
        <v>492</v>
      </c>
      <c r="B455" t="str">
        <f t="shared" si="119"/>
        <v>Wyoming</v>
      </c>
      <c r="C455" t="str">
        <f t="shared" si="120"/>
        <v>2012</v>
      </c>
      <c r="D455" s="13">
        <v>38454.360000000008</v>
      </c>
      <c r="E455" s="13">
        <v>0</v>
      </c>
      <c r="F455" s="14">
        <f t="shared" si="121"/>
        <v>0</v>
      </c>
      <c r="G455" s="15">
        <v>36947.0245</v>
      </c>
      <c r="H455" s="15">
        <v>0</v>
      </c>
      <c r="I455" s="16">
        <f t="shared" si="122"/>
        <v>0</v>
      </c>
      <c r="J455" s="13">
        <v>39634.353999999999</v>
      </c>
      <c r="K455" s="13">
        <v>0</v>
      </c>
      <c r="L455" s="14">
        <f t="shared" si="123"/>
        <v>0</v>
      </c>
      <c r="M455" s="15">
        <v>38480.666499999992</v>
      </c>
      <c r="N455" s="15">
        <v>0</v>
      </c>
      <c r="O455" s="16">
        <f t="shared" si="124"/>
        <v>0</v>
      </c>
      <c r="P455" s="13">
        <v>34423.305500000002</v>
      </c>
      <c r="Q455" s="13">
        <v>0</v>
      </c>
      <c r="R455" s="14">
        <f t="shared" si="125"/>
        <v>0</v>
      </c>
      <c r="S455" s="15">
        <v>41087.623</v>
      </c>
      <c r="T455" s="15">
        <v>0</v>
      </c>
      <c r="U455" s="16">
        <f t="shared" si="126"/>
        <v>0</v>
      </c>
      <c r="V455" s="13">
        <v>35546.203499999996</v>
      </c>
      <c r="W455" s="13">
        <v>0</v>
      </c>
      <c r="X455" s="14">
        <f t="shared" si="127"/>
        <v>0</v>
      </c>
      <c r="Y455" s="15">
        <v>19268.929499999998</v>
      </c>
      <c r="Z455" s="15">
        <v>0</v>
      </c>
      <c r="AA455" s="16">
        <f t="shared" si="128"/>
        <v>0</v>
      </c>
      <c r="AB455" s="13">
        <v>10883.417999999998</v>
      </c>
      <c r="AC455" s="13">
        <v>0</v>
      </c>
      <c r="AD455" s="14">
        <f t="shared" si="129"/>
        <v>0</v>
      </c>
      <c r="AE455" s="15">
        <v>8578.1820000000007</v>
      </c>
      <c r="AF455">
        <v>0</v>
      </c>
      <c r="AG455" s="16">
        <f t="shared" si="130"/>
        <v>0</v>
      </c>
      <c r="AH455" s="17">
        <v>0</v>
      </c>
      <c r="AI455" s="17">
        <v>560013</v>
      </c>
      <c r="AJ455" s="18">
        <f t="shared" si="131"/>
        <v>0</v>
      </c>
      <c r="AK455" s="19">
        <f>IFERROR(VLOOKUP(A455,[1]CDC_Visits_Integrated!$A$2:$D$501,2,FALSE),"NULL")</f>
        <v>2267</v>
      </c>
      <c r="AL455" s="19">
        <f>IFERROR(VLOOKUP(A455,[1]CDC_Visits_Integrated!$A$2:$D$501,3,FALSE),"NULL")</f>
        <v>1158</v>
      </c>
      <c r="AM455" s="19">
        <f>IFERROR(VLOOKUP(A455,[1]CDC_Visits_Integrated!$A$2:$D$501,4,FALSE),"NULL")</f>
        <v>217281</v>
      </c>
      <c r="AN455" s="15">
        <f t="shared" si="132"/>
        <v>187.63471502590673</v>
      </c>
      <c r="AO455" s="16">
        <f t="shared" si="133"/>
        <v>1.0433493954832682E-2</v>
      </c>
      <c r="AP455" s="15">
        <f t="shared" si="134"/>
        <v>0</v>
      </c>
      <c r="AQ455" s="15">
        <f t="shared" si="135"/>
        <v>0</v>
      </c>
    </row>
    <row r="456" spans="1:43" x14ac:dyDescent="0.25">
      <c r="A456" t="s">
        <v>493</v>
      </c>
      <c r="B456" t="str">
        <f t="shared" si="119"/>
        <v>Wyoming</v>
      </c>
      <c r="C456" t="str">
        <f t="shared" si="120"/>
        <v>2013</v>
      </c>
      <c r="D456" s="13">
        <v>34096.671999999999</v>
      </c>
      <c r="E456" s="13">
        <v>0</v>
      </c>
      <c r="F456" s="14">
        <f t="shared" si="121"/>
        <v>0</v>
      </c>
      <c r="G456" s="15">
        <v>32941.123999999996</v>
      </c>
      <c r="H456" s="15">
        <v>0</v>
      </c>
      <c r="I456" s="16">
        <f t="shared" si="122"/>
        <v>0</v>
      </c>
      <c r="J456" s="13">
        <v>35389.470999999998</v>
      </c>
      <c r="K456" s="13">
        <v>0</v>
      </c>
      <c r="L456" s="14">
        <f t="shared" si="123"/>
        <v>0</v>
      </c>
      <c r="M456" s="15">
        <v>34314.1855</v>
      </c>
      <c r="N456" s="15">
        <v>0</v>
      </c>
      <c r="O456" s="16">
        <f t="shared" si="124"/>
        <v>0</v>
      </c>
      <c r="P456" s="13">
        <v>29814.210000000003</v>
      </c>
      <c r="Q456" s="13">
        <v>0</v>
      </c>
      <c r="R456" s="14">
        <f t="shared" si="125"/>
        <v>0</v>
      </c>
      <c r="S456" s="15">
        <v>34995.608</v>
      </c>
      <c r="T456" s="15">
        <v>0</v>
      </c>
      <c r="U456" s="16">
        <f t="shared" si="126"/>
        <v>0</v>
      </c>
      <c r="V456" s="13">
        <v>33250.071500000005</v>
      </c>
      <c r="W456" s="13">
        <v>0</v>
      </c>
      <c r="X456" s="14">
        <f t="shared" si="127"/>
        <v>0</v>
      </c>
      <c r="Y456" s="15">
        <v>18113.004499999999</v>
      </c>
      <c r="Z456" s="15">
        <v>0</v>
      </c>
      <c r="AA456" s="16">
        <f t="shared" si="128"/>
        <v>0</v>
      </c>
      <c r="AB456" s="13">
        <v>9903.7639999999992</v>
      </c>
      <c r="AC456" s="13">
        <v>0</v>
      </c>
      <c r="AD456" s="14">
        <f t="shared" si="129"/>
        <v>0</v>
      </c>
      <c r="AE456" s="15">
        <v>7621.5540000000001</v>
      </c>
      <c r="AF456">
        <v>12</v>
      </c>
      <c r="AG456" s="16">
        <f t="shared" si="130"/>
        <v>1.5744820544471639E-3</v>
      </c>
      <c r="AH456" s="17">
        <v>12</v>
      </c>
      <c r="AI456" s="17">
        <v>498694</v>
      </c>
      <c r="AJ456" s="18">
        <f t="shared" si="131"/>
        <v>3.3671618522448699E-4</v>
      </c>
      <c r="AK456" s="19">
        <f>IFERROR(VLOOKUP(A456,[1]CDC_Visits_Integrated!$A$2:$D$501,2,FALSE),"NULL")</f>
        <v>2228</v>
      </c>
      <c r="AL456" s="19">
        <f>IFERROR(VLOOKUP(A456,[1]CDC_Visits_Integrated!$A$2:$D$501,3,FALSE),"NULL")</f>
        <v>995</v>
      </c>
      <c r="AM456" s="19">
        <f>IFERROR(VLOOKUP(A456,[1]CDC_Visits_Integrated!$A$2:$D$501,4,FALSE),"NULL")</f>
        <v>198792</v>
      </c>
      <c r="AN456" s="15">
        <f t="shared" si="132"/>
        <v>199.79095477386934</v>
      </c>
      <c r="AO456" s="16">
        <f t="shared" si="133"/>
        <v>1.1207694474626745E-2</v>
      </c>
      <c r="AP456" s="15">
        <f t="shared" si="134"/>
        <v>0</v>
      </c>
      <c r="AQ456" s="15">
        <f t="shared" si="135"/>
        <v>12</v>
      </c>
    </row>
    <row r="457" spans="1:43" x14ac:dyDescent="0.25">
      <c r="A457" t="s">
        <v>494</v>
      </c>
      <c r="B457" t="str">
        <f t="shared" si="119"/>
        <v>Wyoming</v>
      </c>
      <c r="C457" t="str">
        <f t="shared" si="120"/>
        <v>2014</v>
      </c>
      <c r="D457" s="13">
        <v>35911.311000000002</v>
      </c>
      <c r="E457" s="13">
        <v>0</v>
      </c>
      <c r="F457" s="14">
        <f t="shared" si="121"/>
        <v>0</v>
      </c>
      <c r="G457" s="15">
        <v>35381.521000000001</v>
      </c>
      <c r="H457" s="15">
        <v>0</v>
      </c>
      <c r="I457" s="16">
        <f t="shared" si="122"/>
        <v>0</v>
      </c>
      <c r="J457" s="13">
        <v>38528.330499999996</v>
      </c>
      <c r="K457" s="13">
        <v>0</v>
      </c>
      <c r="L457" s="14">
        <f t="shared" si="123"/>
        <v>0</v>
      </c>
      <c r="M457" s="15">
        <v>39013.156499999997</v>
      </c>
      <c r="N457" s="15">
        <v>0</v>
      </c>
      <c r="O457" s="16">
        <f t="shared" si="124"/>
        <v>0</v>
      </c>
      <c r="P457" s="13">
        <v>32814.123500000002</v>
      </c>
      <c r="Q457" s="13">
        <v>0</v>
      </c>
      <c r="R457" s="14">
        <f t="shared" si="125"/>
        <v>0</v>
      </c>
      <c r="S457" s="15">
        <v>36386.806499999999</v>
      </c>
      <c r="T457" s="15">
        <v>0</v>
      </c>
      <c r="U457" s="16">
        <f t="shared" si="126"/>
        <v>0</v>
      </c>
      <c r="V457" s="13">
        <v>35783.407500000001</v>
      </c>
      <c r="W457" s="13">
        <v>0</v>
      </c>
      <c r="X457" s="14">
        <f t="shared" si="127"/>
        <v>0</v>
      </c>
      <c r="Y457" s="15">
        <v>20162.902999999998</v>
      </c>
      <c r="Z457" s="15">
        <v>0</v>
      </c>
      <c r="AA457" s="16">
        <f t="shared" si="128"/>
        <v>0</v>
      </c>
      <c r="AB457" s="13">
        <v>10639.512999999999</v>
      </c>
      <c r="AC457" s="13">
        <v>0</v>
      </c>
      <c r="AD457" s="14">
        <f t="shared" si="129"/>
        <v>0</v>
      </c>
      <c r="AE457" s="15">
        <v>8257.5889999999999</v>
      </c>
      <c r="AF457">
        <v>0</v>
      </c>
      <c r="AG457" s="16">
        <f t="shared" si="130"/>
        <v>0</v>
      </c>
      <c r="AH457" s="17">
        <v>0</v>
      </c>
      <c r="AI457" s="17">
        <v>541702</v>
      </c>
      <c r="AJ457" s="18">
        <f t="shared" si="131"/>
        <v>0</v>
      </c>
      <c r="AK457" s="19">
        <f>IFERROR(VLOOKUP(A457,[1]CDC_Visits_Integrated!$A$2:$D$501,2,FALSE),"NULL")</f>
        <v>2079</v>
      </c>
      <c r="AL457" s="19">
        <f>IFERROR(VLOOKUP(A457,[1]CDC_Visits_Integrated!$A$2:$D$501,3,FALSE),"NULL")</f>
        <v>1027</v>
      </c>
      <c r="AM457" s="19">
        <f>IFERROR(VLOOKUP(A457,[1]CDC_Visits_Integrated!$A$2:$D$501,4,FALSE),"NULL")</f>
        <v>236444</v>
      </c>
      <c r="AN457" s="15">
        <f t="shared" si="132"/>
        <v>230.22784810126583</v>
      </c>
      <c r="AO457" s="16">
        <f t="shared" si="133"/>
        <v>8.7927796856761015E-3</v>
      </c>
      <c r="AP457" s="15">
        <f t="shared" si="134"/>
        <v>0</v>
      </c>
      <c r="AQ457" s="15">
        <f t="shared" si="135"/>
        <v>0</v>
      </c>
    </row>
    <row r="458" spans="1:43" x14ac:dyDescent="0.25">
      <c r="A458" t="s">
        <v>495</v>
      </c>
      <c r="B458" t="str">
        <f t="shared" si="119"/>
        <v>Wyoming</v>
      </c>
      <c r="C458" t="str">
        <f t="shared" si="120"/>
        <v>2015</v>
      </c>
      <c r="D458" s="13">
        <v>32801.687000000005</v>
      </c>
      <c r="E458" s="13">
        <v>0</v>
      </c>
      <c r="F458" s="14">
        <f t="shared" si="121"/>
        <v>0</v>
      </c>
      <c r="G458" s="15">
        <v>33497.012000000002</v>
      </c>
      <c r="H458" s="15">
        <v>0</v>
      </c>
      <c r="I458" s="16">
        <f t="shared" si="122"/>
        <v>0</v>
      </c>
      <c r="J458" s="13">
        <v>36285.678500000002</v>
      </c>
      <c r="K458" s="13">
        <v>0</v>
      </c>
      <c r="L458" s="14">
        <f t="shared" si="123"/>
        <v>0</v>
      </c>
      <c r="M458" s="15">
        <v>34206.493499999997</v>
      </c>
      <c r="N458" s="15">
        <v>0</v>
      </c>
      <c r="O458" s="16">
        <f t="shared" si="124"/>
        <v>0</v>
      </c>
      <c r="P458" s="13">
        <v>29993.804</v>
      </c>
      <c r="Q458" s="13">
        <v>0</v>
      </c>
      <c r="R458" s="14">
        <f t="shared" si="125"/>
        <v>0</v>
      </c>
      <c r="S458" s="15">
        <v>33466.415999999997</v>
      </c>
      <c r="T458" s="15">
        <v>0</v>
      </c>
      <c r="U458" s="16">
        <f t="shared" si="126"/>
        <v>0</v>
      </c>
      <c r="V458" s="13">
        <v>35390.387499999997</v>
      </c>
      <c r="W458" s="13">
        <v>0</v>
      </c>
      <c r="X458" s="14">
        <f t="shared" si="127"/>
        <v>0</v>
      </c>
      <c r="Y458" s="15">
        <v>20909.078000000001</v>
      </c>
      <c r="Z458" s="15">
        <v>0</v>
      </c>
      <c r="AA458" s="16">
        <f t="shared" si="128"/>
        <v>0</v>
      </c>
      <c r="AB458" s="13">
        <v>10735.729500000001</v>
      </c>
      <c r="AC458" s="13">
        <v>0</v>
      </c>
      <c r="AD458" s="14">
        <f t="shared" si="129"/>
        <v>0</v>
      </c>
      <c r="AE458" s="15">
        <v>8752.6949999999997</v>
      </c>
      <c r="AF458">
        <v>0</v>
      </c>
      <c r="AG458" s="16">
        <f t="shared" si="130"/>
        <v>0</v>
      </c>
      <c r="AH458" s="17">
        <v>0</v>
      </c>
      <c r="AI458" s="17">
        <v>510198</v>
      </c>
      <c r="AJ458" s="18">
        <f t="shared" si="131"/>
        <v>0</v>
      </c>
      <c r="AK458" s="19">
        <f>IFERROR(VLOOKUP(A458,[1]CDC_Visits_Integrated!$A$2:$D$501,2,FALSE),"NULL")</f>
        <v>2533</v>
      </c>
      <c r="AL458" s="19">
        <f>IFERROR(VLOOKUP(A458,[1]CDC_Visits_Integrated!$A$2:$D$501,3,FALSE),"NULL")</f>
        <v>1004</v>
      </c>
      <c r="AM458" s="19">
        <f>IFERROR(VLOOKUP(A458,[1]CDC_Visits_Integrated!$A$2:$D$501,4,FALSE),"NULL")</f>
        <v>218422</v>
      </c>
      <c r="AN458" s="15">
        <f t="shared" si="132"/>
        <v>217.55179282868525</v>
      </c>
      <c r="AO458" s="16">
        <f t="shared" si="133"/>
        <v>1.159681717043155E-2</v>
      </c>
      <c r="AP458" s="15">
        <f t="shared" si="134"/>
        <v>0</v>
      </c>
      <c r="AQ458" s="15">
        <f t="shared" si="135"/>
        <v>0</v>
      </c>
    </row>
    <row r="459" spans="1:43" x14ac:dyDescent="0.25">
      <c r="A459" t="s">
        <v>496</v>
      </c>
      <c r="B459" t="str">
        <f t="shared" si="119"/>
        <v>Wyoming</v>
      </c>
      <c r="C459" t="str">
        <f t="shared" si="120"/>
        <v>2016</v>
      </c>
      <c r="D459" s="13">
        <v>32210.192999999999</v>
      </c>
      <c r="E459" s="13">
        <v>0</v>
      </c>
      <c r="F459" s="14">
        <f t="shared" si="121"/>
        <v>0</v>
      </c>
      <c r="G459" s="15">
        <v>33513.471000000005</v>
      </c>
      <c r="H459" s="15">
        <v>0</v>
      </c>
      <c r="I459" s="16">
        <f t="shared" si="122"/>
        <v>0</v>
      </c>
      <c r="J459" s="13">
        <v>32507.498</v>
      </c>
      <c r="K459" s="13">
        <v>0</v>
      </c>
      <c r="L459" s="14">
        <f t="shared" si="123"/>
        <v>0</v>
      </c>
      <c r="M459" s="15">
        <v>32937.116000000002</v>
      </c>
      <c r="N459" s="15">
        <v>0</v>
      </c>
      <c r="O459" s="16">
        <f t="shared" si="124"/>
        <v>0</v>
      </c>
      <c r="P459" s="13">
        <v>29570.497499999998</v>
      </c>
      <c r="Q459" s="13">
        <v>0</v>
      </c>
      <c r="R459" s="14">
        <f t="shared" si="125"/>
        <v>0</v>
      </c>
      <c r="S459" s="15">
        <v>31285.239499999996</v>
      </c>
      <c r="T459" s="15">
        <v>0</v>
      </c>
      <c r="U459" s="16">
        <f t="shared" si="126"/>
        <v>0</v>
      </c>
      <c r="V459" s="13">
        <v>33659.313500000004</v>
      </c>
      <c r="W459" s="13">
        <v>0</v>
      </c>
      <c r="X459" s="14">
        <f t="shared" si="127"/>
        <v>0</v>
      </c>
      <c r="Y459" s="15">
        <v>20741.510999999999</v>
      </c>
      <c r="Z459" s="15">
        <v>0</v>
      </c>
      <c r="AA459" s="16">
        <f t="shared" si="128"/>
        <v>0</v>
      </c>
      <c r="AB459" s="13">
        <v>10625.33</v>
      </c>
      <c r="AC459" s="13">
        <v>0</v>
      </c>
      <c r="AD459" s="14">
        <f t="shared" si="129"/>
        <v>0</v>
      </c>
      <c r="AE459" s="15">
        <v>8469.7879999999986</v>
      </c>
      <c r="AF459">
        <v>0</v>
      </c>
      <c r="AG459" s="16">
        <f t="shared" si="130"/>
        <v>0</v>
      </c>
      <c r="AH459" s="17">
        <v>0</v>
      </c>
      <c r="AI459" s="17">
        <v>490148</v>
      </c>
      <c r="AJ459" s="18">
        <f t="shared" si="131"/>
        <v>0</v>
      </c>
      <c r="AK459" s="19">
        <f>IFERROR(VLOOKUP(A459,[1]CDC_Visits_Integrated!$A$2:$D$501,2,FALSE),"NULL")</f>
        <v>1690</v>
      </c>
      <c r="AL459" s="19">
        <f>IFERROR(VLOOKUP(A459,[1]CDC_Visits_Integrated!$A$2:$D$501,3,FALSE),"NULL")</f>
        <v>931</v>
      </c>
      <c r="AM459" s="19">
        <f>IFERROR(VLOOKUP(A459,[1]CDC_Visits_Integrated!$A$2:$D$501,4,FALSE),"NULL")</f>
        <v>184497</v>
      </c>
      <c r="AN459" s="15">
        <f t="shared" si="132"/>
        <v>198.17078410311493</v>
      </c>
      <c r="AO459" s="16">
        <f t="shared" si="133"/>
        <v>9.1600405426646506E-3</v>
      </c>
      <c r="AP459" s="15">
        <f t="shared" si="134"/>
        <v>0</v>
      </c>
      <c r="AQ459" s="15">
        <f t="shared" si="135"/>
        <v>0</v>
      </c>
    </row>
    <row r="460" spans="1:43" x14ac:dyDescent="0.25">
      <c r="A460" t="s">
        <v>497</v>
      </c>
      <c r="B460" t="str">
        <f t="shared" si="119"/>
        <v>Wyoming</v>
      </c>
      <c r="C460" t="str">
        <f t="shared" si="120"/>
        <v>2017</v>
      </c>
      <c r="D460" s="13">
        <v>34227</v>
      </c>
      <c r="E460" s="13">
        <v>0</v>
      </c>
      <c r="F460" s="14">
        <f t="shared" si="121"/>
        <v>0</v>
      </c>
      <c r="G460" s="15">
        <v>36123.5</v>
      </c>
      <c r="H460" s="15">
        <v>0</v>
      </c>
      <c r="I460" s="16">
        <f t="shared" si="122"/>
        <v>0</v>
      </c>
      <c r="J460" s="13">
        <v>37771.5</v>
      </c>
      <c r="K460" s="13">
        <v>0</v>
      </c>
      <c r="L460" s="14">
        <f t="shared" si="123"/>
        <v>0</v>
      </c>
      <c r="M460" s="15">
        <v>38293</v>
      </c>
      <c r="N460" s="15">
        <v>0</v>
      </c>
      <c r="O460" s="16">
        <f t="shared" si="124"/>
        <v>0</v>
      </c>
      <c r="P460" s="13">
        <v>32858.5</v>
      </c>
      <c r="Q460" s="13">
        <v>0</v>
      </c>
      <c r="R460" s="14">
        <f t="shared" si="125"/>
        <v>0</v>
      </c>
      <c r="S460" s="15">
        <v>33188.5</v>
      </c>
      <c r="T460" s="15">
        <v>0</v>
      </c>
      <c r="U460" s="16">
        <f t="shared" si="126"/>
        <v>0</v>
      </c>
      <c r="V460" s="13">
        <v>37300</v>
      </c>
      <c r="W460" s="13">
        <v>0</v>
      </c>
      <c r="X460" s="14">
        <f t="shared" si="127"/>
        <v>0</v>
      </c>
      <c r="Y460" s="15">
        <v>22775.5</v>
      </c>
      <c r="Z460" s="15">
        <v>0</v>
      </c>
      <c r="AA460" s="16">
        <f t="shared" si="128"/>
        <v>0</v>
      </c>
      <c r="AB460" s="13">
        <v>10958.5</v>
      </c>
      <c r="AC460" s="13">
        <v>0</v>
      </c>
      <c r="AD460" s="14">
        <f t="shared" si="129"/>
        <v>0</v>
      </c>
      <c r="AE460" s="15">
        <v>8928</v>
      </c>
      <c r="AF460">
        <v>22</v>
      </c>
      <c r="AG460" s="16">
        <f t="shared" si="130"/>
        <v>2.4641577060931898E-3</v>
      </c>
      <c r="AH460" s="17">
        <v>22</v>
      </c>
      <c r="AI460" s="17">
        <v>541693</v>
      </c>
      <c r="AJ460" s="18">
        <f t="shared" si="131"/>
        <v>5.1568140265341521E-4</v>
      </c>
      <c r="AK460" s="19">
        <f>IFERROR(VLOOKUP(A460,[1]CDC_Visits_Integrated!$A$2:$D$501,2,FALSE),"NULL")</f>
        <v>3022</v>
      </c>
      <c r="AL460" s="19">
        <f>IFERROR(VLOOKUP(A460,[1]CDC_Visits_Integrated!$A$2:$D$501,3,FALSE),"NULL")</f>
        <v>988</v>
      </c>
      <c r="AM460" s="19">
        <f>IFERROR(VLOOKUP(A460,[1]CDC_Visits_Integrated!$A$2:$D$501,4,FALSE),"NULL")</f>
        <v>192359</v>
      </c>
      <c r="AN460" s="15">
        <f t="shared" si="132"/>
        <v>194.69534412955466</v>
      </c>
      <c r="AO460" s="16">
        <f t="shared" si="133"/>
        <v>1.5710208516367834E-2</v>
      </c>
      <c r="AP460" s="15">
        <f t="shared" si="134"/>
        <v>0</v>
      </c>
      <c r="AQ460" s="15">
        <f t="shared" si="135"/>
        <v>22</v>
      </c>
    </row>
  </sheetData>
  <conditionalFormatting sqref="AA2:AA46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:AD46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:AG46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:AN46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4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46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O46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:AN46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E79F5-DD4E-4FA9-971E-974DEEE35E37}">
  <dimension ref="A1:N52"/>
  <sheetViews>
    <sheetView workbookViewId="0">
      <selection activeCell="M2" sqref="M2"/>
    </sheetView>
  </sheetViews>
  <sheetFormatPr defaultRowHeight="15" x14ac:dyDescent="0.25"/>
  <cols>
    <col min="1" max="14" width="15.7109375" style="36" customWidth="1"/>
  </cols>
  <sheetData>
    <row r="1" spans="1:14" ht="15.75" x14ac:dyDescent="0.25">
      <c r="A1" s="35" t="s">
        <v>1301</v>
      </c>
      <c r="B1" s="35" t="s">
        <v>1357</v>
      </c>
      <c r="C1" s="35" t="s">
        <v>1358</v>
      </c>
      <c r="D1" s="35" t="s">
        <v>1359</v>
      </c>
      <c r="E1" s="35" t="s">
        <v>1360</v>
      </c>
      <c r="F1" s="35" t="s">
        <v>1361</v>
      </c>
      <c r="G1" s="35" t="s">
        <v>1362</v>
      </c>
      <c r="H1" s="35" t="s">
        <v>1363</v>
      </c>
      <c r="I1" s="35" t="s">
        <v>1364</v>
      </c>
      <c r="J1" s="35" t="s">
        <v>1365</v>
      </c>
      <c r="K1" s="35" t="s">
        <v>1366</v>
      </c>
      <c r="L1" s="35" t="s">
        <v>1367</v>
      </c>
      <c r="M1" s="35" t="s">
        <v>1368</v>
      </c>
      <c r="N1" s="35" t="s">
        <v>1356</v>
      </c>
    </row>
    <row r="2" spans="1:14" x14ac:dyDescent="0.25">
      <c r="A2" s="36" t="s">
        <v>1304</v>
      </c>
      <c r="B2" s="36">
        <f>(VLOOKUP('Average Monthly ILI Visits %'!A2,'Average Monthly ILI Visits'!A1:N52,2,FALSE))/(VLOOKUP('Average Monthly ILI Visits %'!A2,'Average Monthly Patient Visits'!A1:N52,2,FALSE))</f>
        <v>7.7826384399575718E-2</v>
      </c>
      <c r="C2" s="36">
        <f>(VLOOKUP('Average Monthly ILI Visits %'!A2,'Average Monthly ILI Visits'!A1:N52,3,FALSE))/(VLOOKUP('Average Monthly ILI Visits %'!A2,'Average Monthly Patient Visits'!A1:N52,3,FALSE))</f>
        <v>7.1178660846119277E-2</v>
      </c>
      <c r="D2" s="36">
        <f>(VLOOKUP('Average Monthly ILI Visits %'!A2,'Average Monthly ILI Visits'!A1:N52,4,FALSE))/(VLOOKUP('Average Monthly ILI Visits %'!A2,'Average Monthly Patient Visits'!A1:N52,4,FALSE))</f>
        <v>3.6377845659043173E-2</v>
      </c>
      <c r="E2" s="36">
        <f>(VLOOKUP('Average Monthly ILI Visits %'!A2,'Average Monthly ILI Visits'!A1:N52,5,FALSE))/(VLOOKUP('Average Monthly ILI Visits %'!A2,'Average Monthly Patient Visits'!A1:N52,5,FALSE))</f>
        <v>2.0074523901147893E-2</v>
      </c>
      <c r="F2" s="36">
        <f>(VLOOKUP('Average Monthly ILI Visits %'!A2,'Average Monthly ILI Visits'!A1:N52,6,FALSE))/(VLOOKUP('Average Monthly ILI Visits %'!A2,'Average Monthly Patient Visits'!A1:N52,6,FALSE))</f>
        <v>1.6300818021128784E-2</v>
      </c>
      <c r="G2" s="36">
        <f>(VLOOKUP('Average Monthly ILI Visits %'!A2,'Average Monthly ILI Visits'!A1:N52,7,FALSE))/(VLOOKUP('Average Monthly ILI Visits %'!A2,'Average Monthly Patient Visits'!A1:N52,7,FALSE))</f>
        <v>1.0638078264878515E-2</v>
      </c>
      <c r="H2" s="36">
        <f>(VLOOKUP('Average Monthly ILI Visits %'!A2,'Average Monthly ILI Visits'!A1:N52,8,FALSE))/(VLOOKUP('Average Monthly ILI Visits %'!A2,'Average Monthly Patient Visits'!A1:N52,8,FALSE))</f>
        <v>8.5581070269176648E-3</v>
      </c>
      <c r="I2" s="36">
        <f>(VLOOKUP('Average Monthly ILI Visits %'!A2,'Average Monthly ILI Visits'!A1:N52,9,FALSE))/(VLOOKUP('Average Monthly ILI Visits %'!A2,'Average Monthly Patient Visits'!A1:N52,9,FALSE))</f>
        <v>1.322783745214568E-2</v>
      </c>
      <c r="J2" s="36">
        <f>(VLOOKUP('Average Monthly ILI Visits %'!A2,'Average Monthly ILI Visits'!A1:N52,10,FALSE))/(VLOOKUP('Average Monthly ILI Visits %'!A2,'Average Monthly Patient Visits'!A1:N52,10,FALSE))</f>
        <v>1.8295201363559683E-2</v>
      </c>
      <c r="K2" s="36">
        <f>(VLOOKUP('Average Monthly ILI Visits %'!A2,'Average Monthly ILI Visits'!A1:N52,11,FALSE))/(VLOOKUP('Average Monthly ILI Visits %'!A2,'Average Monthly Patient Visits'!A1:N52,11,FALSE))</f>
        <v>2.1133254777396384E-2</v>
      </c>
      <c r="L2" s="36">
        <f>(VLOOKUP('Average Monthly ILI Visits %'!A2,'Average Monthly ILI Visits'!A1:N52,12,FALSE))/(VLOOKUP('Average Monthly ILI Visits %'!A2,'Average Monthly Patient Visits'!A1:N52,12,FALSE))</f>
        <v>3.2373241412481463E-2</v>
      </c>
      <c r="M2" s="36">
        <f>(VLOOKUP('Average Monthly ILI Visits %'!A2,'Average Monthly ILI Visits'!A1:N52,13,FALSE))/(VLOOKUP('Average Monthly ILI Visits %'!A2,'Average Monthly Patient Visits'!A1:N52,13,FALSE))</f>
        <v>6.5227939465105911E-2</v>
      </c>
    </row>
    <row r="3" spans="1:14" x14ac:dyDescent="0.25">
      <c r="A3" s="36" t="s">
        <v>1305</v>
      </c>
      <c r="B3" s="36">
        <f>(VLOOKUP('Average Monthly ILI Visits %'!A3,'Average Monthly ILI Visits'!A2:N53,2,FALSE))/(VLOOKUP('Average Monthly ILI Visits %'!A3,'Average Monthly Patient Visits'!A2:N53,2,FALSE))</f>
        <v>3.1997987260272406E-2</v>
      </c>
      <c r="C3" s="36">
        <f>(VLOOKUP('Average Monthly ILI Visits %'!A3,'Average Monthly ILI Visits'!A2:N53,3,FALSE))/(VLOOKUP('Average Monthly ILI Visits %'!A3,'Average Monthly Patient Visits'!A2:N53,3,FALSE))</f>
        <v>4.3335678912359427E-2</v>
      </c>
      <c r="D3" s="36">
        <f>(VLOOKUP('Average Monthly ILI Visits %'!A3,'Average Monthly ILI Visits'!A2:N53,4,FALSE))/(VLOOKUP('Average Monthly ILI Visits %'!A3,'Average Monthly Patient Visits'!A2:N53,4,FALSE))</f>
        <v>3.6207390864782481E-2</v>
      </c>
      <c r="E3" s="36">
        <f>(VLOOKUP('Average Monthly ILI Visits %'!A3,'Average Monthly ILI Visits'!A2:N53,5,FALSE))/(VLOOKUP('Average Monthly ILI Visits %'!A3,'Average Monthly Patient Visits'!A2:N53,5,FALSE))</f>
        <v>2.4695083616245443E-2</v>
      </c>
      <c r="F3" s="36">
        <f>(VLOOKUP('Average Monthly ILI Visits %'!A3,'Average Monthly ILI Visits'!A2:N53,6,FALSE))/(VLOOKUP('Average Monthly ILI Visits %'!A3,'Average Monthly Patient Visits'!A2:N53,6,FALSE))</f>
        <v>1.623640201331385E-2</v>
      </c>
      <c r="G3" s="36">
        <f>(VLOOKUP('Average Monthly ILI Visits %'!A3,'Average Monthly ILI Visits'!A2:N53,7,FALSE))/(VLOOKUP('Average Monthly ILI Visits %'!A3,'Average Monthly Patient Visits'!A2:N53,7,FALSE))</f>
        <v>9.0385005359367304E-3</v>
      </c>
      <c r="H3" s="36">
        <f>(VLOOKUP('Average Monthly ILI Visits %'!A3,'Average Monthly ILI Visits'!A2:N53,8,FALSE))/(VLOOKUP('Average Monthly ILI Visits %'!A3,'Average Monthly Patient Visits'!A2:N53,8,FALSE))</f>
        <v>9.592594248915523E-3</v>
      </c>
      <c r="I3" s="36">
        <f>(VLOOKUP('Average Monthly ILI Visits %'!A3,'Average Monthly ILI Visits'!A2:N53,9,FALSE))/(VLOOKUP('Average Monthly ILI Visits %'!A3,'Average Monthly Patient Visits'!A2:N53,9,FALSE))</f>
        <v>8.6161814876609295E-3</v>
      </c>
      <c r="J3" s="36">
        <f>(VLOOKUP('Average Monthly ILI Visits %'!A3,'Average Monthly ILI Visits'!A2:N53,10,FALSE))/(VLOOKUP('Average Monthly ILI Visits %'!A3,'Average Monthly Patient Visits'!A2:N53,10,FALSE))</f>
        <v>1.4810512559895456E-2</v>
      </c>
      <c r="K3" s="36">
        <f>(VLOOKUP('Average Monthly ILI Visits %'!A3,'Average Monthly ILI Visits'!A2:N53,11,FALSE))/(VLOOKUP('Average Monthly ILI Visits %'!A3,'Average Monthly Patient Visits'!A2:N53,11,FALSE))</f>
        <v>1.6268659477257173E-2</v>
      </c>
      <c r="L3" s="36">
        <f>(VLOOKUP('Average Monthly ILI Visits %'!A3,'Average Monthly ILI Visits'!A2:N53,12,FALSE))/(VLOOKUP('Average Monthly ILI Visits %'!A3,'Average Monthly Patient Visits'!A2:N53,12,FALSE))</f>
        <v>1.9134627885263145E-2</v>
      </c>
      <c r="M3" s="36">
        <f>(VLOOKUP('Average Monthly ILI Visits %'!A3,'Average Monthly ILI Visits'!A2:N53,13,FALSE))/(VLOOKUP('Average Monthly ILI Visits %'!A3,'Average Monthly Patient Visits'!A2:N53,13,FALSE))</f>
        <v>2.489339524305885E-2</v>
      </c>
    </row>
    <row r="4" spans="1:14" x14ac:dyDescent="0.25">
      <c r="A4" s="36" t="s">
        <v>1306</v>
      </c>
      <c r="B4" s="36">
        <f>(VLOOKUP('Average Monthly ILI Visits %'!A4,'Average Monthly ILI Visits'!A3:N54,2,FALSE))/(VLOOKUP('Average Monthly ILI Visits %'!A4,'Average Monthly Patient Visits'!A3:N54,2,FALSE))</f>
        <v>3.0235303281782724E-2</v>
      </c>
      <c r="C4" s="36">
        <f>(VLOOKUP('Average Monthly ILI Visits %'!A4,'Average Monthly ILI Visits'!A3:N54,3,FALSE))/(VLOOKUP('Average Monthly ILI Visits %'!A4,'Average Monthly Patient Visits'!A3:N54,3,FALSE))</f>
        <v>3.1445243472734356E-2</v>
      </c>
      <c r="D4" s="36">
        <f>(VLOOKUP('Average Monthly ILI Visits %'!A4,'Average Monthly ILI Visits'!A3:N54,4,FALSE))/(VLOOKUP('Average Monthly ILI Visits %'!A4,'Average Monthly Patient Visits'!A3:N54,4,FALSE))</f>
        <v>2.2014729638028523E-2</v>
      </c>
      <c r="E4" s="36">
        <f>(VLOOKUP('Average Monthly ILI Visits %'!A4,'Average Monthly ILI Visits'!A3:N54,5,FALSE))/(VLOOKUP('Average Monthly ILI Visits %'!A4,'Average Monthly Patient Visits'!A3:N54,5,FALSE))</f>
        <v>1.8162379213650218E-2</v>
      </c>
      <c r="F4" s="36">
        <f>(VLOOKUP('Average Monthly ILI Visits %'!A4,'Average Monthly ILI Visits'!A3:N54,6,FALSE))/(VLOOKUP('Average Monthly ILI Visits %'!A4,'Average Monthly Patient Visits'!A3:N54,6,FALSE))</f>
        <v>1.4673336808041839E-2</v>
      </c>
      <c r="G4" s="36">
        <f>(VLOOKUP('Average Monthly ILI Visits %'!A4,'Average Monthly ILI Visits'!A3:N54,7,FALSE))/(VLOOKUP('Average Monthly ILI Visits %'!A4,'Average Monthly Patient Visits'!A3:N54,7,FALSE))</f>
        <v>9.7713663110450561E-3</v>
      </c>
      <c r="H4" s="36">
        <f>(VLOOKUP('Average Monthly ILI Visits %'!A4,'Average Monthly ILI Visits'!A3:N54,8,FALSE))/(VLOOKUP('Average Monthly ILI Visits %'!A4,'Average Monthly Patient Visits'!A3:N54,8,FALSE))</f>
        <v>7.8416626687585443E-3</v>
      </c>
      <c r="I4" s="36">
        <f>(VLOOKUP('Average Monthly ILI Visits %'!A4,'Average Monthly ILI Visits'!A3:N54,9,FALSE))/(VLOOKUP('Average Monthly ILI Visits %'!A4,'Average Monthly Patient Visits'!A3:N54,9,FALSE))</f>
        <v>9.9373158822184254E-3</v>
      </c>
      <c r="J4" s="36">
        <f>(VLOOKUP('Average Monthly ILI Visits %'!A4,'Average Monthly ILI Visits'!A3:N54,10,FALSE))/(VLOOKUP('Average Monthly ILI Visits %'!A4,'Average Monthly Patient Visits'!A3:N54,10,FALSE))</f>
        <v>1.0501865064653053E-2</v>
      </c>
      <c r="K4" s="36">
        <f>(VLOOKUP('Average Monthly ILI Visits %'!A4,'Average Monthly ILI Visits'!A3:N54,11,FALSE))/(VLOOKUP('Average Monthly ILI Visits %'!A4,'Average Monthly Patient Visits'!A3:N54,11,FALSE))</f>
        <v>1.1918655178407369E-2</v>
      </c>
      <c r="L4" s="36">
        <f>(VLOOKUP('Average Monthly ILI Visits %'!A4,'Average Monthly ILI Visits'!A3:N54,12,FALSE))/(VLOOKUP('Average Monthly ILI Visits %'!A4,'Average Monthly Patient Visits'!A3:N54,12,FALSE))</f>
        <v>1.5039991868214248E-2</v>
      </c>
      <c r="M4" s="36">
        <f>(VLOOKUP('Average Monthly ILI Visits %'!A4,'Average Monthly ILI Visits'!A3:N54,13,FALSE))/(VLOOKUP('Average Monthly ILI Visits %'!A4,'Average Monthly Patient Visits'!A3:N54,13,FALSE))</f>
        <v>2.417441494543357E-2</v>
      </c>
    </row>
    <row r="5" spans="1:14" x14ac:dyDescent="0.25">
      <c r="A5" s="36" t="s">
        <v>1307</v>
      </c>
      <c r="B5" s="36">
        <f>(VLOOKUP('Average Monthly ILI Visits %'!A5,'Average Monthly ILI Visits'!A4:N55,2,FALSE))/(VLOOKUP('Average Monthly ILI Visits %'!A5,'Average Monthly Patient Visits'!A4:N55,2,FALSE))</f>
        <v>5.2122990301180123E-2</v>
      </c>
      <c r="C5" s="36">
        <f>(VLOOKUP('Average Monthly ILI Visits %'!A5,'Average Monthly ILI Visits'!A4:N55,3,FALSE))/(VLOOKUP('Average Monthly ILI Visits %'!A5,'Average Monthly Patient Visits'!A4:N55,3,FALSE))</f>
        <v>5.5531636869018755E-2</v>
      </c>
      <c r="D5" s="36">
        <f>(VLOOKUP('Average Monthly ILI Visits %'!A5,'Average Monthly ILI Visits'!A4:N55,4,FALSE))/(VLOOKUP('Average Monthly ILI Visits %'!A5,'Average Monthly Patient Visits'!A4:N55,4,FALSE))</f>
        <v>3.1399026829544291E-2</v>
      </c>
      <c r="E5" s="36">
        <f>(VLOOKUP('Average Monthly ILI Visits %'!A5,'Average Monthly ILI Visits'!A4:N55,5,FALSE))/(VLOOKUP('Average Monthly ILI Visits %'!A5,'Average Monthly Patient Visits'!A4:N55,5,FALSE))</f>
        <v>1.3086864060199575E-2</v>
      </c>
      <c r="F5" s="36">
        <f>(VLOOKUP('Average Monthly ILI Visits %'!A5,'Average Monthly ILI Visits'!A4:N55,6,FALSE))/(VLOOKUP('Average Monthly ILI Visits %'!A5,'Average Monthly Patient Visits'!A4:N55,6,FALSE))</f>
        <v>9.75980363508854E-3</v>
      </c>
      <c r="G5" s="36">
        <f>(VLOOKUP('Average Monthly ILI Visits %'!A5,'Average Monthly ILI Visits'!A4:N55,7,FALSE))/(VLOOKUP('Average Monthly ILI Visits %'!A5,'Average Monthly Patient Visits'!A4:N55,7,FALSE))</f>
        <v>5.1460789338800619E-3</v>
      </c>
      <c r="H5" s="36">
        <f>(VLOOKUP('Average Monthly ILI Visits %'!A5,'Average Monthly ILI Visits'!A4:N55,8,FALSE))/(VLOOKUP('Average Monthly ILI Visits %'!A5,'Average Monthly Patient Visits'!A4:N55,8,FALSE))</f>
        <v>3.7049386832647925E-3</v>
      </c>
      <c r="I5" s="36">
        <f>(VLOOKUP('Average Monthly ILI Visits %'!A5,'Average Monthly ILI Visits'!A4:N55,9,FALSE))/(VLOOKUP('Average Monthly ILI Visits %'!A5,'Average Monthly Patient Visits'!A4:N55,9,FALSE))</f>
        <v>5.2295530556400122E-3</v>
      </c>
      <c r="J5" s="36">
        <f>(VLOOKUP('Average Monthly ILI Visits %'!A5,'Average Monthly ILI Visits'!A4:N55,10,FALSE))/(VLOOKUP('Average Monthly ILI Visits %'!A5,'Average Monthly Patient Visits'!A4:N55,10,FALSE))</f>
        <v>6.4068339562199676E-3</v>
      </c>
      <c r="K5" s="36">
        <f>(VLOOKUP('Average Monthly ILI Visits %'!A5,'Average Monthly ILI Visits'!A4:N55,11,FALSE))/(VLOOKUP('Average Monthly ILI Visits %'!A5,'Average Monthly Patient Visits'!A4:N55,11,FALSE))</f>
        <v>1.1631723628605423E-2</v>
      </c>
      <c r="L5" s="36">
        <f>(VLOOKUP('Average Monthly ILI Visits %'!A5,'Average Monthly ILI Visits'!A4:N55,12,FALSE))/(VLOOKUP('Average Monthly ILI Visits %'!A5,'Average Monthly Patient Visits'!A4:N55,12,FALSE))</f>
        <v>1.6107022911227564E-2</v>
      </c>
      <c r="M5" s="36">
        <f>(VLOOKUP('Average Monthly ILI Visits %'!A5,'Average Monthly ILI Visits'!A4:N55,13,FALSE))/(VLOOKUP('Average Monthly ILI Visits %'!A5,'Average Monthly Patient Visits'!A4:N55,13,FALSE))</f>
        <v>3.5674897026716786E-2</v>
      </c>
    </row>
    <row r="6" spans="1:14" x14ac:dyDescent="0.25">
      <c r="A6" s="36" t="s">
        <v>1308</v>
      </c>
      <c r="B6" s="36">
        <f>(VLOOKUP('Average Monthly ILI Visits %'!A6,'Average Monthly ILI Visits'!A5:N56,2,FALSE))/(VLOOKUP('Average Monthly ILI Visits %'!A6,'Average Monthly Patient Visits'!A5:N56,2,FALSE))</f>
        <v>3.8582068370294355E-2</v>
      </c>
      <c r="C6" s="36">
        <f>(VLOOKUP('Average Monthly ILI Visits %'!A6,'Average Monthly ILI Visits'!A5:N56,3,FALSE))/(VLOOKUP('Average Monthly ILI Visits %'!A6,'Average Monthly Patient Visits'!A5:N56,3,FALSE))</f>
        <v>3.7504247779018403E-2</v>
      </c>
      <c r="D6" s="36">
        <f>(VLOOKUP('Average Monthly ILI Visits %'!A6,'Average Monthly ILI Visits'!A5:N56,4,FALSE))/(VLOOKUP('Average Monthly ILI Visits %'!A6,'Average Monthly Patient Visits'!A5:N56,4,FALSE))</f>
        <v>2.9794513592746128E-2</v>
      </c>
      <c r="E6" s="36">
        <f>(VLOOKUP('Average Monthly ILI Visits %'!A6,'Average Monthly ILI Visits'!A5:N56,5,FALSE))/(VLOOKUP('Average Monthly ILI Visits %'!A6,'Average Monthly Patient Visits'!A5:N56,5,FALSE))</f>
        <v>1.9630238748972111E-2</v>
      </c>
      <c r="F6" s="36">
        <f>(VLOOKUP('Average Monthly ILI Visits %'!A6,'Average Monthly ILI Visits'!A5:N56,6,FALSE))/(VLOOKUP('Average Monthly ILI Visits %'!A6,'Average Monthly Patient Visits'!A5:N56,6,FALSE))</f>
        <v>1.7797514516154165E-2</v>
      </c>
      <c r="G6" s="36">
        <f>(VLOOKUP('Average Monthly ILI Visits %'!A6,'Average Monthly ILI Visits'!A5:N56,7,FALSE))/(VLOOKUP('Average Monthly ILI Visits %'!A6,'Average Monthly Patient Visits'!A5:N56,7,FALSE))</f>
        <v>1.5831840581541412E-2</v>
      </c>
      <c r="H6" s="36">
        <f>(VLOOKUP('Average Monthly ILI Visits %'!A6,'Average Monthly ILI Visits'!A5:N56,8,FALSE))/(VLOOKUP('Average Monthly ILI Visits %'!A6,'Average Monthly Patient Visits'!A5:N56,8,FALSE))</f>
        <v>1.1874275729379625E-2</v>
      </c>
      <c r="I6" s="36">
        <f>(VLOOKUP('Average Monthly ILI Visits %'!A6,'Average Monthly ILI Visits'!A5:N56,9,FALSE))/(VLOOKUP('Average Monthly ILI Visits %'!A6,'Average Monthly Patient Visits'!A5:N56,9,FALSE))</f>
        <v>1.1996063888849346E-2</v>
      </c>
      <c r="J6" s="36">
        <f>(VLOOKUP('Average Monthly ILI Visits %'!A6,'Average Monthly ILI Visits'!A5:N56,10,FALSE))/(VLOOKUP('Average Monthly ILI Visits %'!A6,'Average Monthly Patient Visits'!A5:N56,10,FALSE))</f>
        <v>1.6251956725408405E-2</v>
      </c>
      <c r="K6" s="36">
        <f>(VLOOKUP('Average Monthly ILI Visits %'!A6,'Average Monthly ILI Visits'!A5:N56,11,FALSE))/(VLOOKUP('Average Monthly ILI Visits %'!A6,'Average Monthly Patient Visits'!A5:N56,11,FALSE))</f>
        <v>1.8097304470179106E-2</v>
      </c>
      <c r="L6" s="36">
        <f>(VLOOKUP('Average Monthly ILI Visits %'!A6,'Average Monthly ILI Visits'!A5:N56,12,FALSE))/(VLOOKUP('Average Monthly ILI Visits %'!A6,'Average Monthly Patient Visits'!A5:N56,12,FALSE))</f>
        <v>2.2284528706251361E-2</v>
      </c>
      <c r="M6" s="36">
        <f>(VLOOKUP('Average Monthly ILI Visits %'!A6,'Average Monthly ILI Visits'!A5:N56,13,FALSE))/(VLOOKUP('Average Monthly ILI Visits %'!A6,'Average Monthly Patient Visits'!A5:N56,13,FALSE))</f>
        <v>3.3188181017923757E-2</v>
      </c>
    </row>
    <row r="7" spans="1:14" x14ac:dyDescent="0.25">
      <c r="A7" s="36" t="s">
        <v>1309</v>
      </c>
      <c r="B7" s="36">
        <f>(VLOOKUP('Average Monthly ILI Visits %'!A7,'Average Monthly ILI Visits'!A6:N57,2,FALSE))/(VLOOKUP('Average Monthly ILI Visits %'!A7,'Average Monthly Patient Visits'!A6:N57,2,FALSE))</f>
        <v>2.8514252679325832E-2</v>
      </c>
      <c r="C7" s="36">
        <f>(VLOOKUP('Average Monthly ILI Visits %'!A7,'Average Monthly ILI Visits'!A6:N57,3,FALSE))/(VLOOKUP('Average Monthly ILI Visits %'!A7,'Average Monthly Patient Visits'!A6:N57,3,FALSE))</f>
        <v>2.8956993599256495E-2</v>
      </c>
      <c r="D7" s="36">
        <f>(VLOOKUP('Average Monthly ILI Visits %'!A7,'Average Monthly ILI Visits'!A6:N57,4,FALSE))/(VLOOKUP('Average Monthly ILI Visits %'!A7,'Average Monthly Patient Visits'!A6:N57,4,FALSE))</f>
        <v>2.2662399806720825E-2</v>
      </c>
      <c r="E7" s="36">
        <f>(VLOOKUP('Average Monthly ILI Visits %'!A7,'Average Monthly ILI Visits'!A6:N57,5,FALSE))/(VLOOKUP('Average Monthly ILI Visits %'!A7,'Average Monthly Patient Visits'!A6:N57,5,FALSE))</f>
        <v>1.2265646128011775E-2</v>
      </c>
      <c r="F7" s="36">
        <f>(VLOOKUP('Average Monthly ILI Visits %'!A7,'Average Monthly ILI Visits'!A6:N57,6,FALSE))/(VLOOKUP('Average Monthly ILI Visits %'!A7,'Average Monthly Patient Visits'!A6:N57,6,FALSE))</f>
        <v>1.0742250695657801E-2</v>
      </c>
      <c r="G7" s="36">
        <f>(VLOOKUP('Average Monthly ILI Visits %'!A7,'Average Monthly ILI Visits'!A6:N57,7,FALSE))/(VLOOKUP('Average Monthly ILI Visits %'!A7,'Average Monthly Patient Visits'!A6:N57,7,FALSE))</f>
        <v>7.5601284093452219E-3</v>
      </c>
      <c r="H7" s="36">
        <f>(VLOOKUP('Average Monthly ILI Visits %'!A7,'Average Monthly ILI Visits'!A6:N57,8,FALSE))/(VLOOKUP('Average Monthly ILI Visits %'!A7,'Average Monthly Patient Visits'!A6:N57,8,FALSE))</f>
        <v>5.1619697322971307E-3</v>
      </c>
      <c r="I7" s="36">
        <f>(VLOOKUP('Average Monthly ILI Visits %'!A7,'Average Monthly ILI Visits'!A6:N57,9,FALSE))/(VLOOKUP('Average Monthly ILI Visits %'!A7,'Average Monthly Patient Visits'!A6:N57,9,FALSE))</f>
        <v>6.8316213690663031E-3</v>
      </c>
      <c r="J7" s="36">
        <f>(VLOOKUP('Average Monthly ILI Visits %'!A7,'Average Monthly ILI Visits'!A6:N57,10,FALSE))/(VLOOKUP('Average Monthly ILI Visits %'!A7,'Average Monthly Patient Visits'!A6:N57,10,FALSE))</f>
        <v>5.2450056983041936E-3</v>
      </c>
      <c r="K7" s="36">
        <f>(VLOOKUP('Average Monthly ILI Visits %'!A7,'Average Monthly ILI Visits'!A6:N57,11,FALSE))/(VLOOKUP('Average Monthly ILI Visits %'!A7,'Average Monthly Patient Visits'!A6:N57,11,FALSE))</f>
        <v>1.105264049784461E-2</v>
      </c>
      <c r="L7" s="36">
        <f>(VLOOKUP('Average Monthly ILI Visits %'!A7,'Average Monthly ILI Visits'!A6:N57,12,FALSE))/(VLOOKUP('Average Monthly ILI Visits %'!A7,'Average Monthly Patient Visits'!A6:N57,12,FALSE))</f>
        <v>1.3661545901454542E-2</v>
      </c>
      <c r="M7" s="36">
        <f>(VLOOKUP('Average Monthly ILI Visits %'!A7,'Average Monthly ILI Visits'!A6:N57,13,FALSE))/(VLOOKUP('Average Monthly ILI Visits %'!A7,'Average Monthly Patient Visits'!A6:N57,13,FALSE))</f>
        <v>2.7055899919137719E-2</v>
      </c>
    </row>
    <row r="8" spans="1:14" x14ac:dyDescent="0.25">
      <c r="A8" s="36" t="s">
        <v>1310</v>
      </c>
      <c r="B8" s="36">
        <f>(VLOOKUP('Average Monthly ILI Visits %'!A8,'Average Monthly ILI Visits'!A7:N58,2,FALSE))/(VLOOKUP('Average Monthly ILI Visits %'!A8,'Average Monthly Patient Visits'!A7:N58,2,FALSE))</f>
        <v>3.577581838451404E-2</v>
      </c>
      <c r="C8" s="36">
        <f>(VLOOKUP('Average Monthly ILI Visits %'!A8,'Average Monthly ILI Visits'!A7:N58,3,FALSE))/(VLOOKUP('Average Monthly ILI Visits %'!A8,'Average Monthly Patient Visits'!A7:N58,3,FALSE))</f>
        <v>3.7014992262284059E-2</v>
      </c>
      <c r="D8" s="36">
        <f>(VLOOKUP('Average Monthly ILI Visits %'!A8,'Average Monthly ILI Visits'!A7:N58,4,FALSE))/(VLOOKUP('Average Monthly ILI Visits %'!A8,'Average Monthly Patient Visits'!A7:N58,4,FALSE))</f>
        <v>2.4803932605351044E-2</v>
      </c>
      <c r="E8" s="36">
        <f>(VLOOKUP('Average Monthly ILI Visits %'!A8,'Average Monthly ILI Visits'!A7:N58,5,FALSE))/(VLOOKUP('Average Monthly ILI Visits %'!A8,'Average Monthly Patient Visits'!A7:N58,5,FALSE))</f>
        <v>1.8161786105298169E-2</v>
      </c>
      <c r="F8" s="36">
        <f>(VLOOKUP('Average Monthly ILI Visits %'!A8,'Average Monthly ILI Visits'!A7:N58,6,FALSE))/(VLOOKUP('Average Monthly ILI Visits %'!A8,'Average Monthly Patient Visits'!A7:N58,6,FALSE))</f>
        <v>1.0227572269572095E-2</v>
      </c>
      <c r="G8" s="36">
        <f>(VLOOKUP('Average Monthly ILI Visits %'!A8,'Average Monthly ILI Visits'!A7:N58,7,FALSE))/(VLOOKUP('Average Monthly ILI Visits %'!A8,'Average Monthly Patient Visits'!A7:N58,7,FALSE))</f>
        <v>5.1003400226681773E-3</v>
      </c>
      <c r="H8" s="36">
        <f>(VLOOKUP('Average Monthly ILI Visits %'!A8,'Average Monthly ILI Visits'!A7:N58,8,FALSE))/(VLOOKUP('Average Monthly ILI Visits %'!A8,'Average Monthly Patient Visits'!A7:N58,8,FALSE))</f>
        <v>2.9898047657487968E-3</v>
      </c>
      <c r="I8" s="36">
        <f>(VLOOKUP('Average Monthly ILI Visits %'!A8,'Average Monthly ILI Visits'!A7:N58,9,FALSE))/(VLOOKUP('Average Monthly ILI Visits %'!A8,'Average Monthly Patient Visits'!A7:N58,9,FALSE))</f>
        <v>2.4166607434785701E-3</v>
      </c>
      <c r="J8" s="36">
        <f>(VLOOKUP('Average Monthly ILI Visits %'!A8,'Average Monthly ILI Visits'!A7:N58,10,FALSE))/(VLOOKUP('Average Monthly ILI Visits %'!A8,'Average Monthly Patient Visits'!A7:N58,10,FALSE))</f>
        <v>5.0192785927768019E-3</v>
      </c>
      <c r="K8" s="36">
        <f>(VLOOKUP('Average Monthly ILI Visits %'!A8,'Average Monthly ILI Visits'!A7:N58,11,FALSE))/(VLOOKUP('Average Monthly ILI Visits %'!A8,'Average Monthly Patient Visits'!A7:N58,11,FALSE))</f>
        <v>9.8417285462757409E-3</v>
      </c>
      <c r="L8" s="36">
        <f>(VLOOKUP('Average Monthly ILI Visits %'!A8,'Average Monthly ILI Visits'!A7:N58,12,FALSE))/(VLOOKUP('Average Monthly ILI Visits %'!A8,'Average Monthly Patient Visits'!A7:N58,12,FALSE))</f>
        <v>1.3449145418884841E-2</v>
      </c>
      <c r="M8" s="36">
        <f>(VLOOKUP('Average Monthly ILI Visits %'!A8,'Average Monthly ILI Visits'!A7:N58,13,FALSE))/(VLOOKUP('Average Monthly ILI Visits %'!A8,'Average Monthly Patient Visits'!A7:N58,13,FALSE))</f>
        <v>2.2210258017909955E-2</v>
      </c>
    </row>
    <row r="9" spans="1:14" x14ac:dyDescent="0.25">
      <c r="A9" s="36" t="s">
        <v>1311</v>
      </c>
      <c r="B9" s="36">
        <f>(VLOOKUP('Average Monthly ILI Visits %'!A9,'Average Monthly ILI Visits'!A8:N59,2,FALSE))/(VLOOKUP('Average Monthly ILI Visits %'!A9,'Average Monthly Patient Visits'!A8:N59,2,FALSE))</f>
        <v>1.7948883498279822E-2</v>
      </c>
      <c r="C9" s="36">
        <f>(VLOOKUP('Average Monthly ILI Visits %'!A9,'Average Monthly ILI Visits'!A8:N59,3,FALSE))/(VLOOKUP('Average Monthly ILI Visits %'!A9,'Average Monthly Patient Visits'!A8:N59,3,FALSE))</f>
        <v>1.6522885081783852E-2</v>
      </c>
      <c r="D9" s="36">
        <f>(VLOOKUP('Average Monthly ILI Visits %'!A9,'Average Monthly ILI Visits'!A8:N59,4,FALSE))/(VLOOKUP('Average Monthly ILI Visits %'!A9,'Average Monthly Patient Visits'!A8:N59,4,FALSE))</f>
        <v>9.1815233402249789E-3</v>
      </c>
      <c r="E9" s="36">
        <f>(VLOOKUP('Average Monthly ILI Visits %'!A9,'Average Monthly ILI Visits'!A8:N59,5,FALSE))/(VLOOKUP('Average Monthly ILI Visits %'!A9,'Average Monthly Patient Visits'!A8:N59,5,FALSE))</f>
        <v>2.3235800344234081E-3</v>
      </c>
      <c r="F9" s="36">
        <f>(VLOOKUP('Average Monthly ILI Visits %'!A9,'Average Monthly ILI Visits'!A8:N59,6,FALSE))/(VLOOKUP('Average Monthly ILI Visits %'!A9,'Average Monthly Patient Visits'!A8:N59,6,FALSE))</f>
        <v>7.4083951934331984E-4</v>
      </c>
      <c r="G9" s="36">
        <f>(VLOOKUP('Average Monthly ILI Visits %'!A9,'Average Monthly ILI Visits'!A8:N59,7,FALSE))/(VLOOKUP('Average Monthly ILI Visits %'!A9,'Average Monthly Patient Visits'!A8:N59,7,FALSE))</f>
        <v>5.8831219767289846E-4</v>
      </c>
      <c r="H9" s="36">
        <f>(VLOOKUP('Average Monthly ILI Visits %'!A9,'Average Monthly ILI Visits'!A8:N59,8,FALSE))/(VLOOKUP('Average Monthly ILI Visits %'!A9,'Average Monthly Patient Visits'!A8:N59,8,FALSE))</f>
        <v>3.6056116428477775E-4</v>
      </c>
      <c r="I9" s="36">
        <f>(VLOOKUP('Average Monthly ILI Visits %'!A9,'Average Monthly ILI Visits'!A8:N59,9,FALSE))/(VLOOKUP('Average Monthly ILI Visits %'!A9,'Average Monthly Patient Visits'!A8:N59,9,FALSE))</f>
        <v>4.1326971484389677E-4</v>
      </c>
      <c r="J9" s="36">
        <f>(VLOOKUP('Average Monthly ILI Visits %'!A9,'Average Monthly ILI Visits'!A8:N59,10,FALSE))/(VLOOKUP('Average Monthly ILI Visits %'!A9,'Average Monthly Patient Visits'!A8:N59,10,FALSE))</f>
        <v>6.266842138246538E-4</v>
      </c>
      <c r="K9" s="36">
        <f>(VLOOKUP('Average Monthly ILI Visits %'!A9,'Average Monthly ILI Visits'!A8:N59,11,FALSE))/(VLOOKUP('Average Monthly ILI Visits %'!A9,'Average Monthly Patient Visits'!A8:N59,11,FALSE))</f>
        <v>2.4138249131330524E-3</v>
      </c>
      <c r="L9" s="36">
        <f>(VLOOKUP('Average Monthly ILI Visits %'!A9,'Average Monthly ILI Visits'!A8:N59,12,FALSE))/(VLOOKUP('Average Monthly ILI Visits %'!A9,'Average Monthly Patient Visits'!A8:N59,12,FALSE))</f>
        <v>3.949346196543831E-3</v>
      </c>
      <c r="M9" s="36">
        <f>(VLOOKUP('Average Monthly ILI Visits %'!A9,'Average Monthly ILI Visits'!A8:N59,13,FALSE))/(VLOOKUP('Average Monthly ILI Visits %'!A9,'Average Monthly Patient Visits'!A8:N59,13,FALSE))</f>
        <v>8.7476175018935138E-3</v>
      </c>
    </row>
    <row r="10" spans="1:14" x14ac:dyDescent="0.25">
      <c r="A10" s="36" t="s">
        <v>1312</v>
      </c>
      <c r="B10" s="36">
        <f>(VLOOKUP('Average Monthly ILI Visits %'!A10,'Average Monthly ILI Visits'!A9:N60,2,FALSE))/(VLOOKUP('Average Monthly ILI Visits %'!A10,'Average Monthly Patient Visits'!A9:N60,2,FALSE))</f>
        <v>4.3905027965543186E-2</v>
      </c>
      <c r="C10" s="36">
        <f>(VLOOKUP('Average Monthly ILI Visits %'!A10,'Average Monthly ILI Visits'!A9:N60,3,FALSE))/(VLOOKUP('Average Monthly ILI Visits %'!A10,'Average Monthly Patient Visits'!A9:N60,3,FALSE))</f>
        <v>4.7003507612344994E-2</v>
      </c>
      <c r="D10" s="36">
        <f>(VLOOKUP('Average Monthly ILI Visits %'!A10,'Average Monthly ILI Visits'!A9:N60,4,FALSE))/(VLOOKUP('Average Monthly ILI Visits %'!A10,'Average Monthly Patient Visits'!A9:N60,4,FALSE))</f>
        <v>3.4499944622881827E-2</v>
      </c>
      <c r="E10" s="36">
        <f>(VLOOKUP('Average Monthly ILI Visits %'!A10,'Average Monthly ILI Visits'!A9:N60,5,FALSE))/(VLOOKUP('Average Monthly ILI Visits %'!A10,'Average Monthly Patient Visits'!A9:N60,5,FALSE))</f>
        <v>2.4038640856364927E-2</v>
      </c>
      <c r="F10" s="36">
        <f>(VLOOKUP('Average Monthly ILI Visits %'!A10,'Average Monthly ILI Visits'!A9:N60,6,FALSE))/(VLOOKUP('Average Monthly ILI Visits %'!A10,'Average Monthly Patient Visits'!A9:N60,6,FALSE))</f>
        <v>2.5907503012109014E-2</v>
      </c>
      <c r="G10" s="36">
        <f>(VLOOKUP('Average Monthly ILI Visits %'!A10,'Average Monthly ILI Visits'!A9:N60,7,FALSE))/(VLOOKUP('Average Monthly ILI Visits %'!A10,'Average Monthly Patient Visits'!A9:N60,7,FALSE))</f>
        <v>2.6350403045066098E-2</v>
      </c>
      <c r="H10" s="36">
        <f>(VLOOKUP('Average Monthly ILI Visits %'!A10,'Average Monthly ILI Visits'!A9:N60,8,FALSE))/(VLOOKUP('Average Monthly ILI Visits %'!A10,'Average Monthly Patient Visits'!A9:N60,8,FALSE))</f>
        <v>1.8801955716667224E-2</v>
      </c>
      <c r="I10" s="36">
        <f>(VLOOKUP('Average Monthly ILI Visits %'!A10,'Average Monthly ILI Visits'!A9:N60,9,FALSE))/(VLOOKUP('Average Monthly ILI Visits %'!A10,'Average Monthly Patient Visits'!A9:N60,9,FALSE))</f>
        <v>1.9964266855700304E-2</v>
      </c>
      <c r="J10" s="36">
        <f>(VLOOKUP('Average Monthly ILI Visits %'!A10,'Average Monthly ILI Visits'!A9:N60,10,FALSE))/(VLOOKUP('Average Monthly ILI Visits %'!A10,'Average Monthly Patient Visits'!A9:N60,10,FALSE))</f>
        <v>3.344928561602107E-2</v>
      </c>
      <c r="K10" s="36">
        <f>(VLOOKUP('Average Monthly ILI Visits %'!A10,'Average Monthly ILI Visits'!A9:N60,11,FALSE))/(VLOOKUP('Average Monthly ILI Visits %'!A10,'Average Monthly Patient Visits'!A9:N60,11,FALSE))</f>
        <v>2.798667910925692E-2</v>
      </c>
      <c r="L10" s="36">
        <f>(VLOOKUP('Average Monthly ILI Visits %'!A10,'Average Monthly ILI Visits'!A9:N60,12,FALSE))/(VLOOKUP('Average Monthly ILI Visits %'!A10,'Average Monthly Patient Visits'!A9:N60,12,FALSE))</f>
        <v>3.4566475350909245E-2</v>
      </c>
      <c r="M10" s="36">
        <f>(VLOOKUP('Average Monthly ILI Visits %'!A10,'Average Monthly ILI Visits'!A9:N60,13,FALSE))/(VLOOKUP('Average Monthly ILI Visits %'!A10,'Average Monthly Patient Visits'!A9:N60,13,FALSE))</f>
        <v>4.373982171937945E-2</v>
      </c>
    </row>
    <row r="11" spans="1:14" x14ac:dyDescent="0.25">
      <c r="A11" s="36" t="s">
        <v>1313</v>
      </c>
      <c r="B11" s="36">
        <f>(VLOOKUP('Average Monthly ILI Visits %'!A11,'Average Monthly ILI Visits'!A10:N61,2,FALSE))/(VLOOKUP('Average Monthly ILI Visits %'!A11,'Average Monthly Patient Visits'!A10:N61,2,FALSE))</f>
        <v>4.581707121652856E-2</v>
      </c>
      <c r="C11" s="36">
        <f>(VLOOKUP('Average Monthly ILI Visits %'!A11,'Average Monthly ILI Visits'!A10:N61,3,FALSE))/(VLOOKUP('Average Monthly ILI Visits %'!A11,'Average Monthly Patient Visits'!A10:N61,3,FALSE))</f>
        <v>4.8412264037827363E-2</v>
      </c>
      <c r="D11" s="36">
        <f>(VLOOKUP('Average Monthly ILI Visits %'!A11,'Average Monthly ILI Visits'!A10:N61,4,FALSE))/(VLOOKUP('Average Monthly ILI Visits %'!A11,'Average Monthly Patient Visits'!A10:N61,4,FALSE))</f>
        <v>2.8837406853589997E-2</v>
      </c>
      <c r="E11" s="36">
        <f>(VLOOKUP('Average Monthly ILI Visits %'!A11,'Average Monthly ILI Visits'!A10:N61,5,FALSE))/(VLOOKUP('Average Monthly ILI Visits %'!A11,'Average Monthly Patient Visits'!A10:N61,5,FALSE))</f>
        <v>1.662495830326749E-2</v>
      </c>
      <c r="F11" s="36">
        <f>(VLOOKUP('Average Monthly ILI Visits %'!A11,'Average Monthly ILI Visits'!A10:N61,6,FALSE))/(VLOOKUP('Average Monthly ILI Visits %'!A11,'Average Monthly Patient Visits'!A10:N61,6,FALSE))</f>
        <v>1.4652070644977904E-2</v>
      </c>
      <c r="G11" s="36">
        <f>(VLOOKUP('Average Monthly ILI Visits %'!A11,'Average Monthly ILI Visits'!A10:N61,7,FALSE))/(VLOOKUP('Average Monthly ILI Visits %'!A11,'Average Monthly Patient Visits'!A10:N61,7,FALSE))</f>
        <v>9.894541581132392E-3</v>
      </c>
      <c r="H11" s="36">
        <f>(VLOOKUP('Average Monthly ILI Visits %'!A11,'Average Monthly ILI Visits'!A10:N61,8,FALSE))/(VLOOKUP('Average Monthly ILI Visits %'!A11,'Average Monthly Patient Visits'!A10:N61,8,FALSE))</f>
        <v>7.871612416423885E-3</v>
      </c>
      <c r="I11" s="36">
        <f>(VLOOKUP('Average Monthly ILI Visits %'!A11,'Average Monthly ILI Visits'!A10:N61,9,FALSE))/(VLOOKUP('Average Monthly ILI Visits %'!A11,'Average Monthly Patient Visits'!A10:N61,9,FALSE))</f>
        <v>1.271999538222636E-2</v>
      </c>
      <c r="J11" s="36">
        <f>(VLOOKUP('Average Monthly ILI Visits %'!A11,'Average Monthly ILI Visits'!A10:N61,10,FALSE))/(VLOOKUP('Average Monthly ILI Visits %'!A11,'Average Monthly Patient Visits'!A10:N61,10,FALSE))</f>
        <v>1.3430285266533131E-2</v>
      </c>
      <c r="K11" s="36">
        <f>(VLOOKUP('Average Monthly ILI Visits %'!A11,'Average Monthly ILI Visits'!A10:N61,11,FALSE))/(VLOOKUP('Average Monthly ILI Visits %'!A11,'Average Monthly Patient Visits'!A10:N61,11,FALSE))</f>
        <v>1.8341821412448282E-2</v>
      </c>
      <c r="L11" s="36">
        <f>(VLOOKUP('Average Monthly ILI Visits %'!A11,'Average Monthly ILI Visits'!A10:N61,12,FALSE))/(VLOOKUP('Average Monthly ILI Visits %'!A11,'Average Monthly Patient Visits'!A10:N61,12,FALSE))</f>
        <v>2.8894927597813827E-2</v>
      </c>
      <c r="M11" s="36">
        <f>(VLOOKUP('Average Monthly ILI Visits %'!A11,'Average Monthly ILI Visits'!A10:N61,13,FALSE))/(VLOOKUP('Average Monthly ILI Visits %'!A11,'Average Monthly Patient Visits'!A10:N61,13,FALSE))</f>
        <v>4.4395567894135436E-2</v>
      </c>
    </row>
    <row r="12" spans="1:14" x14ac:dyDescent="0.25">
      <c r="A12" s="36" t="s">
        <v>1314</v>
      </c>
      <c r="B12" s="36">
        <f>(VLOOKUP('Average Monthly ILI Visits %'!A12,'Average Monthly ILI Visits'!A11:N62,2,FALSE))/(VLOOKUP('Average Monthly ILI Visits %'!A12,'Average Monthly Patient Visits'!A11:N62,2,FALSE))</f>
        <v>3.6552826475963654E-2</v>
      </c>
      <c r="C12" s="36">
        <f>(VLOOKUP('Average Monthly ILI Visits %'!A12,'Average Monthly ILI Visits'!A11:N62,3,FALSE))/(VLOOKUP('Average Monthly ILI Visits %'!A12,'Average Monthly Patient Visits'!A11:N62,3,FALSE))</f>
        <v>3.2210234084169349E-2</v>
      </c>
      <c r="D12" s="36">
        <f>(VLOOKUP('Average Monthly ILI Visits %'!A12,'Average Monthly ILI Visits'!A11:N62,4,FALSE))/(VLOOKUP('Average Monthly ILI Visits %'!A12,'Average Monthly Patient Visits'!A11:N62,4,FALSE))</f>
        <v>3.5241026524038085E-2</v>
      </c>
      <c r="E12" s="36">
        <f>(VLOOKUP('Average Monthly ILI Visits %'!A12,'Average Monthly ILI Visits'!A11:N62,5,FALSE))/(VLOOKUP('Average Monthly ILI Visits %'!A12,'Average Monthly Patient Visits'!A11:N62,5,FALSE))</f>
        <v>2.8706624605678237E-2</v>
      </c>
      <c r="F12" s="36">
        <f>(VLOOKUP('Average Monthly ILI Visits %'!A12,'Average Monthly ILI Visits'!A11:N62,6,FALSE))/(VLOOKUP('Average Monthly ILI Visits %'!A12,'Average Monthly Patient Visits'!A11:N62,6,FALSE))</f>
        <v>2.7683022828653897E-2</v>
      </c>
      <c r="G12" s="36">
        <f>(VLOOKUP('Average Monthly ILI Visits %'!A12,'Average Monthly ILI Visits'!A11:N62,7,FALSE))/(VLOOKUP('Average Monthly ILI Visits %'!A12,'Average Monthly Patient Visits'!A11:N62,7,FALSE))</f>
        <v>1.5345798914734039E-2</v>
      </c>
      <c r="H12" s="36">
        <f>(VLOOKUP('Average Monthly ILI Visits %'!A12,'Average Monthly ILI Visits'!A11:N62,8,FALSE))/(VLOOKUP('Average Monthly ILI Visits %'!A12,'Average Monthly Patient Visits'!A11:N62,8,FALSE))</f>
        <v>1.2685240071132187E-2</v>
      </c>
      <c r="I12" s="36">
        <f>(VLOOKUP('Average Monthly ILI Visits %'!A12,'Average Monthly ILI Visits'!A11:N62,9,FALSE))/(VLOOKUP('Average Monthly ILI Visits %'!A12,'Average Monthly Patient Visits'!A11:N62,9,FALSE))</f>
        <v>1.3995089114826952E-2</v>
      </c>
      <c r="J12" s="36">
        <f>(VLOOKUP('Average Monthly ILI Visits %'!A12,'Average Monthly ILI Visits'!A11:N62,10,FALSE))/(VLOOKUP('Average Monthly ILI Visits %'!A12,'Average Monthly Patient Visits'!A11:N62,10,FALSE))</f>
        <v>1.5108663292646622E-2</v>
      </c>
      <c r="K12" s="36">
        <f>(VLOOKUP('Average Monthly ILI Visits %'!A12,'Average Monthly ILI Visits'!A11:N62,11,FALSE))/(VLOOKUP('Average Monthly ILI Visits %'!A12,'Average Monthly Patient Visits'!A11:N62,11,FALSE))</f>
        <v>1.4144469932984063E-2</v>
      </c>
      <c r="L12" s="36">
        <f>(VLOOKUP('Average Monthly ILI Visits %'!A12,'Average Monthly ILI Visits'!A11:N62,12,FALSE))/(VLOOKUP('Average Monthly ILI Visits %'!A12,'Average Monthly Patient Visits'!A11:N62,12,FALSE))</f>
        <v>1.6837987870327076E-2</v>
      </c>
      <c r="M12" s="36">
        <f>(VLOOKUP('Average Monthly ILI Visits %'!A12,'Average Monthly ILI Visits'!A11:N62,13,FALSE))/(VLOOKUP('Average Monthly ILI Visits %'!A12,'Average Monthly Patient Visits'!A11:N62,13,FALSE))</f>
        <v>2.3575126464560305E-2</v>
      </c>
    </row>
    <row r="13" spans="1:14" x14ac:dyDescent="0.25">
      <c r="A13" s="36" t="s">
        <v>1315</v>
      </c>
      <c r="B13" s="36">
        <f>(VLOOKUP('Average Monthly ILI Visits %'!A13,'Average Monthly ILI Visits'!A12:N63,2,FALSE))/(VLOOKUP('Average Monthly ILI Visits %'!A13,'Average Monthly Patient Visits'!A12:N63,2,FALSE))</f>
        <v>3.1837030268024175E-2</v>
      </c>
      <c r="C13" s="36">
        <f>(VLOOKUP('Average Monthly ILI Visits %'!A13,'Average Monthly ILI Visits'!A12:N63,3,FALSE))/(VLOOKUP('Average Monthly ILI Visits %'!A13,'Average Monthly Patient Visits'!A12:N63,3,FALSE))</f>
        <v>3.041648158724115E-2</v>
      </c>
      <c r="D13" s="36">
        <f>(VLOOKUP('Average Monthly ILI Visits %'!A13,'Average Monthly ILI Visits'!A12:N63,4,FALSE))/(VLOOKUP('Average Monthly ILI Visits %'!A13,'Average Monthly Patient Visits'!A12:N63,4,FALSE))</f>
        <v>2.238918106686702E-2</v>
      </c>
      <c r="E13" s="36">
        <f>(VLOOKUP('Average Monthly ILI Visits %'!A13,'Average Monthly ILI Visits'!A12:N63,5,FALSE))/(VLOOKUP('Average Monthly ILI Visits %'!A13,'Average Monthly Patient Visits'!A12:N63,5,FALSE))</f>
        <v>1.468667659525719E-2</v>
      </c>
      <c r="F13" s="36">
        <f>(VLOOKUP('Average Monthly ILI Visits %'!A13,'Average Monthly ILI Visits'!A12:N63,6,FALSE))/(VLOOKUP('Average Monthly ILI Visits %'!A13,'Average Monthly Patient Visits'!A12:N63,6,FALSE))</f>
        <v>1.2115740268817987E-2</v>
      </c>
      <c r="G13" s="36">
        <f>(VLOOKUP('Average Monthly ILI Visits %'!A13,'Average Monthly ILI Visits'!A12:N63,7,FALSE))/(VLOOKUP('Average Monthly ILI Visits %'!A13,'Average Monthly Patient Visits'!A12:N63,7,FALSE))</f>
        <v>8.0702852544040065E-3</v>
      </c>
      <c r="H13" s="36">
        <f>(VLOOKUP('Average Monthly ILI Visits %'!A13,'Average Monthly ILI Visits'!A12:N63,8,FALSE))/(VLOOKUP('Average Monthly ILI Visits %'!A13,'Average Monthly Patient Visits'!A12:N63,8,FALSE))</f>
        <v>5.5748313905890599E-3</v>
      </c>
      <c r="I13" s="36">
        <f>(VLOOKUP('Average Monthly ILI Visits %'!A13,'Average Monthly ILI Visits'!A12:N63,9,FALSE))/(VLOOKUP('Average Monthly ILI Visits %'!A13,'Average Monthly Patient Visits'!A12:N63,9,FALSE))</f>
        <v>6.2754865333431017E-3</v>
      </c>
      <c r="J13" s="36">
        <f>(VLOOKUP('Average Monthly ILI Visits %'!A13,'Average Monthly ILI Visits'!A12:N63,10,FALSE))/(VLOOKUP('Average Monthly ILI Visits %'!A13,'Average Monthly Patient Visits'!A12:N63,10,FALSE))</f>
        <v>6.5120065120065117E-3</v>
      </c>
      <c r="K13" s="36">
        <f>(VLOOKUP('Average Monthly ILI Visits %'!A13,'Average Monthly ILI Visits'!A12:N63,11,FALSE))/(VLOOKUP('Average Monthly ILI Visits %'!A13,'Average Monthly Patient Visits'!A12:N63,11,FALSE))</f>
        <v>8.9792524847889348E-3</v>
      </c>
      <c r="L13" s="36">
        <f>(VLOOKUP('Average Monthly ILI Visits %'!A13,'Average Monthly ILI Visits'!A12:N63,12,FALSE))/(VLOOKUP('Average Monthly ILI Visits %'!A13,'Average Monthly Patient Visits'!A12:N63,12,FALSE))</f>
        <v>1.5215553677092139E-2</v>
      </c>
      <c r="M13" s="36">
        <f>(VLOOKUP('Average Monthly ILI Visits %'!A13,'Average Monthly ILI Visits'!A12:N63,13,FALSE))/(VLOOKUP('Average Monthly ILI Visits %'!A13,'Average Monthly Patient Visits'!A12:N63,13,FALSE))</f>
        <v>2.6351189046360798E-2</v>
      </c>
    </row>
    <row r="14" spans="1:14" x14ac:dyDescent="0.25">
      <c r="A14" s="36" t="s">
        <v>1316</v>
      </c>
      <c r="B14" s="36">
        <f>(VLOOKUP('Average Monthly ILI Visits %'!A14,'Average Monthly ILI Visits'!A13:N64,2,FALSE))/(VLOOKUP('Average Monthly ILI Visits %'!A14,'Average Monthly Patient Visits'!A13:N64,2,FALSE))</f>
        <v>3.2068791937355366E-2</v>
      </c>
      <c r="C14" s="36">
        <f>(VLOOKUP('Average Monthly ILI Visits %'!A14,'Average Monthly ILI Visits'!A13:N64,3,FALSE))/(VLOOKUP('Average Monthly ILI Visits %'!A14,'Average Monthly Patient Visits'!A13:N64,3,FALSE))</f>
        <v>3.3587299111178873E-2</v>
      </c>
      <c r="D14" s="36">
        <f>(VLOOKUP('Average Monthly ILI Visits %'!A14,'Average Monthly ILI Visits'!A13:N64,4,FALSE))/(VLOOKUP('Average Monthly ILI Visits %'!A14,'Average Monthly Patient Visits'!A13:N64,4,FALSE))</f>
        <v>2.7344444935243559E-2</v>
      </c>
      <c r="E14" s="36">
        <f>(VLOOKUP('Average Monthly ILI Visits %'!A14,'Average Monthly ILI Visits'!A13:N64,5,FALSE))/(VLOOKUP('Average Monthly ILI Visits %'!A14,'Average Monthly Patient Visits'!A13:N64,5,FALSE))</f>
        <v>1.6577796749555649E-2</v>
      </c>
      <c r="F14" s="36">
        <f>(VLOOKUP('Average Monthly ILI Visits %'!A14,'Average Monthly ILI Visits'!A13:N64,6,FALSE))/(VLOOKUP('Average Monthly ILI Visits %'!A14,'Average Monthly Patient Visits'!A13:N64,6,FALSE))</f>
        <v>1.3719564474819573E-2</v>
      </c>
      <c r="G14" s="36">
        <f>(VLOOKUP('Average Monthly ILI Visits %'!A14,'Average Monthly ILI Visits'!A13:N64,7,FALSE))/(VLOOKUP('Average Monthly ILI Visits %'!A14,'Average Monthly Patient Visits'!A13:N64,7,FALSE))</f>
        <v>1.0803698872911825E-2</v>
      </c>
      <c r="H14" s="36">
        <f>(VLOOKUP('Average Monthly ILI Visits %'!A14,'Average Monthly ILI Visits'!A13:N64,8,FALSE))/(VLOOKUP('Average Monthly ILI Visits %'!A14,'Average Monthly Patient Visits'!A13:N64,8,FALSE))</f>
        <v>8.9177946037002284E-3</v>
      </c>
      <c r="I14" s="36">
        <f>(VLOOKUP('Average Monthly ILI Visits %'!A14,'Average Monthly ILI Visits'!A13:N64,9,FALSE))/(VLOOKUP('Average Monthly ILI Visits %'!A14,'Average Monthly Patient Visits'!A13:N64,9,FALSE))</f>
        <v>8.9728584566483981E-3</v>
      </c>
      <c r="J14" s="36">
        <f>(VLOOKUP('Average Monthly ILI Visits %'!A14,'Average Monthly ILI Visits'!A13:N64,10,FALSE))/(VLOOKUP('Average Monthly ILI Visits %'!A14,'Average Monthly Patient Visits'!A13:N64,10,FALSE))</f>
        <v>1.354169483667832E-2</v>
      </c>
      <c r="K14" s="36">
        <f>(VLOOKUP('Average Monthly ILI Visits %'!A14,'Average Monthly ILI Visits'!A13:N64,11,FALSE))/(VLOOKUP('Average Monthly ILI Visits %'!A14,'Average Monthly Patient Visits'!A13:N64,11,FALSE))</f>
        <v>1.5019854910756214E-2</v>
      </c>
      <c r="L14" s="36">
        <f>(VLOOKUP('Average Monthly ILI Visits %'!A14,'Average Monthly ILI Visits'!A13:N64,12,FALSE))/(VLOOKUP('Average Monthly ILI Visits %'!A14,'Average Monthly Patient Visits'!A13:N64,12,FALSE))</f>
        <v>1.8906189486659477E-2</v>
      </c>
      <c r="M14" s="36">
        <f>(VLOOKUP('Average Monthly ILI Visits %'!A14,'Average Monthly ILI Visits'!A13:N64,13,FALSE))/(VLOOKUP('Average Monthly ILI Visits %'!A14,'Average Monthly Patient Visits'!A13:N64,13,FALSE))</f>
        <v>3.3099257902112315E-2</v>
      </c>
    </row>
    <row r="15" spans="1:14" x14ac:dyDescent="0.25">
      <c r="A15" s="36" t="s">
        <v>1317</v>
      </c>
      <c r="B15" s="36">
        <f>(VLOOKUP('Average Monthly ILI Visits %'!A15,'Average Monthly ILI Visits'!A14:N65,2,FALSE))/(VLOOKUP('Average Monthly ILI Visits %'!A15,'Average Monthly Patient Visits'!A14:N65,2,FALSE))</f>
        <v>3.46097411570295E-2</v>
      </c>
      <c r="C15" s="36">
        <f>(VLOOKUP('Average Monthly ILI Visits %'!A15,'Average Monthly ILI Visits'!A14:N65,3,FALSE))/(VLOOKUP('Average Monthly ILI Visits %'!A15,'Average Monthly Patient Visits'!A14:N65,3,FALSE))</f>
        <v>3.3662366089280832E-2</v>
      </c>
      <c r="D15" s="36">
        <f>(VLOOKUP('Average Monthly ILI Visits %'!A15,'Average Monthly ILI Visits'!A14:N65,4,FALSE))/(VLOOKUP('Average Monthly ILI Visits %'!A15,'Average Monthly Patient Visits'!A14:N65,4,FALSE))</f>
        <v>2.2510212849251483E-2</v>
      </c>
      <c r="E15" s="36">
        <f>(VLOOKUP('Average Monthly ILI Visits %'!A15,'Average Monthly ILI Visits'!A14:N65,5,FALSE))/(VLOOKUP('Average Monthly ILI Visits %'!A15,'Average Monthly Patient Visits'!A14:N65,5,FALSE))</f>
        <v>9.4456599638251329E-3</v>
      </c>
      <c r="F15" s="36">
        <f>(VLOOKUP('Average Monthly ILI Visits %'!A15,'Average Monthly ILI Visits'!A14:N65,6,FALSE))/(VLOOKUP('Average Monthly ILI Visits %'!A15,'Average Monthly Patient Visits'!A14:N65,6,FALSE))</f>
        <v>6.9389262571207932E-3</v>
      </c>
      <c r="G15" s="36">
        <f>(VLOOKUP('Average Monthly ILI Visits %'!A15,'Average Monthly ILI Visits'!A14:N65,7,FALSE))/(VLOOKUP('Average Monthly ILI Visits %'!A15,'Average Monthly Patient Visits'!A14:N65,7,FALSE))</f>
        <v>5.0564555719194897E-3</v>
      </c>
      <c r="H15" s="36">
        <f>(VLOOKUP('Average Monthly ILI Visits %'!A15,'Average Monthly ILI Visits'!A14:N65,8,FALSE))/(VLOOKUP('Average Monthly ILI Visits %'!A15,'Average Monthly Patient Visits'!A14:N65,8,FALSE))</f>
        <v>4.3923865300146414E-3</v>
      </c>
      <c r="I15" s="36">
        <f>(VLOOKUP('Average Monthly ILI Visits %'!A15,'Average Monthly ILI Visits'!A14:N65,9,FALSE))/(VLOOKUP('Average Monthly ILI Visits %'!A15,'Average Monthly Patient Visits'!A14:N65,9,FALSE))</f>
        <v>5.7848285722141264E-3</v>
      </c>
      <c r="J15" s="36">
        <f>(VLOOKUP('Average Monthly ILI Visits %'!A15,'Average Monthly ILI Visits'!A14:N65,10,FALSE))/(VLOOKUP('Average Monthly ILI Visits %'!A15,'Average Monthly Patient Visits'!A14:N65,10,FALSE))</f>
        <v>7.344327536681519E-3</v>
      </c>
      <c r="K15" s="36">
        <f>(VLOOKUP('Average Monthly ILI Visits %'!A15,'Average Monthly ILI Visits'!A14:N65,11,FALSE))/(VLOOKUP('Average Monthly ILI Visits %'!A15,'Average Monthly Patient Visits'!A14:N65,11,FALSE))</f>
        <v>9.0514384645557465E-3</v>
      </c>
      <c r="L15" s="36">
        <f>(VLOOKUP('Average Monthly ILI Visits %'!A15,'Average Monthly ILI Visits'!A14:N65,12,FALSE))/(VLOOKUP('Average Monthly ILI Visits %'!A15,'Average Monthly Patient Visits'!A14:N65,12,FALSE))</f>
        <v>1.1301356517056545E-2</v>
      </c>
      <c r="M15" s="36">
        <f>(VLOOKUP('Average Monthly ILI Visits %'!A15,'Average Monthly ILI Visits'!A14:N65,13,FALSE))/(VLOOKUP('Average Monthly ILI Visits %'!A15,'Average Monthly Patient Visits'!A14:N65,13,FALSE))</f>
        <v>2.9367395851342605E-2</v>
      </c>
    </row>
    <row r="16" spans="1:14" x14ac:dyDescent="0.25">
      <c r="A16" s="36" t="s">
        <v>1318</v>
      </c>
      <c r="B16" s="36">
        <f>(VLOOKUP('Average Monthly ILI Visits %'!A16,'Average Monthly ILI Visits'!A15:N66,2,FALSE))/(VLOOKUP('Average Monthly ILI Visits %'!A16,'Average Monthly Patient Visits'!A15:N66,2,FALSE))</f>
        <v>1.221301605275959E-2</v>
      </c>
      <c r="C16" s="36">
        <f>(VLOOKUP('Average Monthly ILI Visits %'!A16,'Average Monthly ILI Visits'!A15:N66,3,FALSE))/(VLOOKUP('Average Monthly ILI Visits %'!A16,'Average Monthly Patient Visits'!A15:N66,3,FALSE))</f>
        <v>1.1802465608033637E-2</v>
      </c>
      <c r="D16" s="36">
        <f>(VLOOKUP('Average Monthly ILI Visits %'!A16,'Average Monthly ILI Visits'!A15:N66,4,FALSE))/(VLOOKUP('Average Monthly ILI Visits %'!A16,'Average Monthly Patient Visits'!A15:N66,4,FALSE))</f>
        <v>7.8763083852527935E-3</v>
      </c>
      <c r="E16" s="36">
        <f>(VLOOKUP('Average Monthly ILI Visits %'!A16,'Average Monthly ILI Visits'!A15:N66,5,FALSE))/(VLOOKUP('Average Monthly ILI Visits %'!A16,'Average Monthly Patient Visits'!A15:N66,5,FALSE))</f>
        <v>2.9593004287309472E-3</v>
      </c>
      <c r="F16" s="36">
        <f>(VLOOKUP('Average Monthly ILI Visits %'!A16,'Average Monthly ILI Visits'!A15:N66,6,FALSE))/(VLOOKUP('Average Monthly ILI Visits %'!A16,'Average Monthly Patient Visits'!A15:N66,6,FALSE))</f>
        <v>1.7446598487196262E-3</v>
      </c>
      <c r="G16" s="36">
        <f>(VLOOKUP('Average Monthly ILI Visits %'!A16,'Average Monthly ILI Visits'!A15:N66,7,FALSE))/(VLOOKUP('Average Monthly ILI Visits %'!A16,'Average Monthly Patient Visits'!A15:N66,7,FALSE))</f>
        <v>1.3176690803408701E-3</v>
      </c>
      <c r="H16" s="36">
        <f>(VLOOKUP('Average Monthly ILI Visits %'!A16,'Average Monthly ILI Visits'!A15:N66,8,FALSE))/(VLOOKUP('Average Monthly ILI Visits %'!A16,'Average Monthly Patient Visits'!A15:N66,8,FALSE))</f>
        <v>1.3509847539471542E-3</v>
      </c>
      <c r="I16" s="36">
        <f>(VLOOKUP('Average Monthly ILI Visits %'!A16,'Average Monthly ILI Visits'!A15:N66,9,FALSE))/(VLOOKUP('Average Monthly ILI Visits %'!A16,'Average Monthly Patient Visits'!A15:N66,9,FALSE))</f>
        <v>1.4432701708645653E-3</v>
      </c>
      <c r="J16" s="36">
        <f>(VLOOKUP('Average Monthly ILI Visits %'!A16,'Average Monthly ILI Visits'!A15:N66,10,FALSE))/(VLOOKUP('Average Monthly ILI Visits %'!A16,'Average Monthly Patient Visits'!A15:N66,10,FALSE))</f>
        <v>2.1604089934583034E-3</v>
      </c>
      <c r="K16" s="36">
        <f>(VLOOKUP('Average Monthly ILI Visits %'!A16,'Average Monthly ILI Visits'!A15:N66,11,FALSE))/(VLOOKUP('Average Monthly ILI Visits %'!A16,'Average Monthly Patient Visits'!A15:N66,11,FALSE))</f>
        <v>3.2392632918257099E-3</v>
      </c>
      <c r="L16" s="36">
        <f>(VLOOKUP('Average Monthly ILI Visits %'!A16,'Average Monthly ILI Visits'!A15:N66,12,FALSE))/(VLOOKUP('Average Monthly ILI Visits %'!A16,'Average Monthly Patient Visits'!A15:N66,12,FALSE))</f>
        <v>3.6010151537041934E-3</v>
      </c>
      <c r="M16" s="36">
        <f>(VLOOKUP('Average Monthly ILI Visits %'!A16,'Average Monthly ILI Visits'!A15:N66,13,FALSE))/(VLOOKUP('Average Monthly ILI Visits %'!A16,'Average Monthly Patient Visits'!A15:N66,13,FALSE))</f>
        <v>7.517570548144367E-3</v>
      </c>
    </row>
    <row r="17" spans="1:13" x14ac:dyDescent="0.25">
      <c r="A17" s="36" t="s">
        <v>1319</v>
      </c>
      <c r="B17" s="36">
        <f>(VLOOKUP('Average Monthly ILI Visits %'!A17,'Average Monthly ILI Visits'!A16:N67,2,FALSE))/(VLOOKUP('Average Monthly ILI Visits %'!A17,'Average Monthly Patient Visits'!A16:N67,2,FALSE))</f>
        <v>4.3643269896529634E-2</v>
      </c>
      <c r="C17" s="36">
        <f>(VLOOKUP('Average Monthly ILI Visits %'!A17,'Average Monthly ILI Visits'!A16:N67,3,FALSE))/(VLOOKUP('Average Monthly ILI Visits %'!A17,'Average Monthly Patient Visits'!A16:N67,3,FALSE))</f>
        <v>4.6465881913012319E-2</v>
      </c>
      <c r="D17" s="36">
        <f>(VLOOKUP('Average Monthly ILI Visits %'!A17,'Average Monthly ILI Visits'!A16:N67,4,FALSE))/(VLOOKUP('Average Monthly ILI Visits %'!A17,'Average Monthly Patient Visits'!A16:N67,4,FALSE))</f>
        <v>2.7744238479948547E-2</v>
      </c>
      <c r="E17" s="36">
        <f>(VLOOKUP('Average Monthly ILI Visits %'!A17,'Average Monthly ILI Visits'!A16:N67,5,FALSE))/(VLOOKUP('Average Monthly ILI Visits %'!A17,'Average Monthly Patient Visits'!A16:N67,5,FALSE))</f>
        <v>9.0391772260465519E-3</v>
      </c>
      <c r="F17" s="36">
        <f>(VLOOKUP('Average Monthly ILI Visits %'!A17,'Average Monthly ILI Visits'!A16:N67,6,FALSE))/(VLOOKUP('Average Monthly ILI Visits %'!A17,'Average Monthly Patient Visits'!A16:N67,6,FALSE))</f>
        <v>5.6673293296002165E-3</v>
      </c>
      <c r="G17" s="36">
        <f>(VLOOKUP('Average Monthly ILI Visits %'!A17,'Average Monthly ILI Visits'!A16:N67,7,FALSE))/(VLOOKUP('Average Monthly ILI Visits %'!A17,'Average Monthly Patient Visits'!A16:N67,7,FALSE))</f>
        <v>4.025331198136555E-3</v>
      </c>
      <c r="H17" s="36">
        <f>(VLOOKUP('Average Monthly ILI Visits %'!A17,'Average Monthly ILI Visits'!A16:N67,8,FALSE))/(VLOOKUP('Average Monthly ILI Visits %'!A17,'Average Monthly Patient Visits'!A16:N67,8,FALSE))</f>
        <v>2.7282215291468052E-3</v>
      </c>
      <c r="I17" s="36">
        <f>(VLOOKUP('Average Monthly ILI Visits %'!A17,'Average Monthly ILI Visits'!A16:N67,9,FALSE))/(VLOOKUP('Average Monthly ILI Visits %'!A17,'Average Monthly Patient Visits'!A16:N67,9,FALSE))</f>
        <v>2.957095709570957E-3</v>
      </c>
      <c r="J17" s="36">
        <f>(VLOOKUP('Average Monthly ILI Visits %'!A17,'Average Monthly ILI Visits'!A16:N67,10,FALSE))/(VLOOKUP('Average Monthly ILI Visits %'!A17,'Average Monthly Patient Visits'!A16:N67,10,FALSE))</f>
        <v>5.2997029084153116E-3</v>
      </c>
      <c r="K17" s="36">
        <f>(VLOOKUP('Average Monthly ILI Visits %'!A17,'Average Monthly ILI Visits'!A16:N67,11,FALSE))/(VLOOKUP('Average Monthly ILI Visits %'!A17,'Average Monthly Patient Visits'!A16:N67,11,FALSE))</f>
        <v>8.8809851429245829E-3</v>
      </c>
      <c r="L17" s="36">
        <f>(VLOOKUP('Average Monthly ILI Visits %'!A17,'Average Monthly ILI Visits'!A16:N67,12,FALSE))/(VLOOKUP('Average Monthly ILI Visits %'!A17,'Average Monthly Patient Visits'!A16:N67,12,FALSE))</f>
        <v>1.2324132028031884E-2</v>
      </c>
      <c r="M17" s="36">
        <f>(VLOOKUP('Average Monthly ILI Visits %'!A17,'Average Monthly ILI Visits'!A16:N67,13,FALSE))/(VLOOKUP('Average Monthly ILI Visits %'!A17,'Average Monthly Patient Visits'!A16:N67,13,FALSE))</f>
        <v>2.8340187242978387E-2</v>
      </c>
    </row>
    <row r="18" spans="1:13" x14ac:dyDescent="0.25">
      <c r="A18" s="36" t="s">
        <v>1320</v>
      </c>
      <c r="B18" s="36">
        <f>(VLOOKUP('Average Monthly ILI Visits %'!A18,'Average Monthly ILI Visits'!A17:N68,2,FALSE))/(VLOOKUP('Average Monthly ILI Visits %'!A18,'Average Monthly Patient Visits'!A17:N68,2,FALSE))</f>
        <v>2.6942972445764199E-2</v>
      </c>
      <c r="C18" s="36">
        <f>(VLOOKUP('Average Monthly ILI Visits %'!A18,'Average Monthly ILI Visits'!A17:N68,3,FALSE))/(VLOOKUP('Average Monthly ILI Visits %'!A18,'Average Monthly Patient Visits'!A17:N68,3,FALSE))</f>
        <v>2.9581439368436841E-2</v>
      </c>
      <c r="D18" s="36">
        <f>(VLOOKUP('Average Monthly ILI Visits %'!A18,'Average Monthly ILI Visits'!A17:N68,4,FALSE))/(VLOOKUP('Average Monthly ILI Visits %'!A18,'Average Monthly Patient Visits'!A17:N68,4,FALSE))</f>
        <v>1.7688953554666653E-2</v>
      </c>
      <c r="E18" s="36">
        <f>(VLOOKUP('Average Monthly ILI Visits %'!A18,'Average Monthly ILI Visits'!A17:N68,5,FALSE))/(VLOOKUP('Average Monthly ILI Visits %'!A18,'Average Monthly Patient Visits'!A17:N68,5,FALSE))</f>
        <v>5.7730736634493893E-3</v>
      </c>
      <c r="F18" s="36">
        <f>(VLOOKUP('Average Monthly ILI Visits %'!A18,'Average Monthly ILI Visits'!A17:N68,6,FALSE))/(VLOOKUP('Average Monthly ILI Visits %'!A18,'Average Monthly Patient Visits'!A17:N68,6,FALSE))</f>
        <v>1.9222518528488866E-3</v>
      </c>
      <c r="G18" s="36">
        <f>(VLOOKUP('Average Monthly ILI Visits %'!A18,'Average Monthly ILI Visits'!A17:N68,7,FALSE))/(VLOOKUP('Average Monthly ILI Visits %'!A18,'Average Monthly Patient Visits'!A17:N68,7,FALSE))</f>
        <v>6.7547552579373985E-4</v>
      </c>
      <c r="H18" s="36">
        <f>(VLOOKUP('Average Monthly ILI Visits %'!A18,'Average Monthly ILI Visits'!A17:N68,8,FALSE))/(VLOOKUP('Average Monthly ILI Visits %'!A18,'Average Monthly Patient Visits'!A17:N68,8,FALSE))</f>
        <v>5.5396879069332435E-4</v>
      </c>
      <c r="I18" s="36">
        <f>(VLOOKUP('Average Monthly ILI Visits %'!A18,'Average Monthly ILI Visits'!A17:N68,9,FALSE))/(VLOOKUP('Average Monthly ILI Visits %'!A18,'Average Monthly Patient Visits'!A17:N68,9,FALSE))</f>
        <v>7.9418066300994481E-4</v>
      </c>
      <c r="J18" s="36">
        <f>(VLOOKUP('Average Monthly ILI Visits %'!A18,'Average Monthly ILI Visits'!A17:N68,10,FALSE))/(VLOOKUP('Average Monthly ILI Visits %'!A18,'Average Monthly Patient Visits'!A17:N68,10,FALSE))</f>
        <v>1.6191467843744863E-3</v>
      </c>
      <c r="K18" s="36">
        <f>(VLOOKUP('Average Monthly ILI Visits %'!A18,'Average Monthly ILI Visits'!A17:N68,11,FALSE))/(VLOOKUP('Average Monthly ILI Visits %'!A18,'Average Monthly Patient Visits'!A17:N68,11,FALSE))</f>
        <v>4.7710183200180009E-3</v>
      </c>
      <c r="L18" s="36">
        <f>(VLOOKUP('Average Monthly ILI Visits %'!A18,'Average Monthly ILI Visits'!A17:N68,12,FALSE))/(VLOOKUP('Average Monthly ILI Visits %'!A18,'Average Monthly Patient Visits'!A17:N68,12,FALSE))</f>
        <v>7.2051428747917073E-3</v>
      </c>
      <c r="M18" s="36">
        <f>(VLOOKUP('Average Monthly ILI Visits %'!A18,'Average Monthly ILI Visits'!A17:N68,13,FALSE))/(VLOOKUP('Average Monthly ILI Visits %'!A18,'Average Monthly Patient Visits'!A17:N68,13,FALSE))</f>
        <v>1.8491180543929869E-2</v>
      </c>
    </row>
    <row r="19" spans="1:13" x14ac:dyDescent="0.25">
      <c r="A19" s="36" t="s">
        <v>1321</v>
      </c>
      <c r="B19" s="36">
        <f>(VLOOKUP('Average Monthly ILI Visits %'!A19,'Average Monthly ILI Visits'!A18:N69,2,FALSE))/(VLOOKUP('Average Monthly ILI Visits %'!A19,'Average Monthly Patient Visits'!A18:N69,2,FALSE))</f>
        <v>5.3360700429365963E-2</v>
      </c>
      <c r="C19" s="36">
        <f>(VLOOKUP('Average Monthly ILI Visits %'!A19,'Average Monthly ILI Visits'!A18:N69,3,FALSE))/(VLOOKUP('Average Monthly ILI Visits %'!A19,'Average Monthly Patient Visits'!A18:N69,3,FALSE))</f>
        <v>5.3744951975191926E-2</v>
      </c>
      <c r="D19" s="36">
        <f>(VLOOKUP('Average Monthly ILI Visits %'!A19,'Average Monthly ILI Visits'!A18:N69,4,FALSE))/(VLOOKUP('Average Monthly ILI Visits %'!A19,'Average Monthly Patient Visits'!A18:N69,4,FALSE))</f>
        <v>3.4803199165280491E-2</v>
      </c>
      <c r="E19" s="36">
        <f>(VLOOKUP('Average Monthly ILI Visits %'!A19,'Average Monthly ILI Visits'!A18:N69,5,FALSE))/(VLOOKUP('Average Monthly ILI Visits %'!A19,'Average Monthly Patient Visits'!A18:N69,5,FALSE))</f>
        <v>2.1146522569402477E-2</v>
      </c>
      <c r="F19" s="36">
        <f>(VLOOKUP('Average Monthly ILI Visits %'!A19,'Average Monthly ILI Visits'!A18:N69,6,FALSE))/(VLOOKUP('Average Monthly ILI Visits %'!A19,'Average Monthly Patient Visits'!A18:N69,6,FALSE))</f>
        <v>1.8299759901479869E-2</v>
      </c>
      <c r="G19" s="36">
        <f>(VLOOKUP('Average Monthly ILI Visits %'!A19,'Average Monthly ILI Visits'!A18:N69,7,FALSE))/(VLOOKUP('Average Monthly ILI Visits %'!A19,'Average Monthly Patient Visits'!A18:N69,7,FALSE))</f>
        <v>1.3761657808623326E-2</v>
      </c>
      <c r="H19" s="36">
        <f>(VLOOKUP('Average Monthly ILI Visits %'!A19,'Average Monthly ILI Visits'!A18:N69,8,FALSE))/(VLOOKUP('Average Monthly ILI Visits %'!A19,'Average Monthly Patient Visits'!A18:N69,8,FALSE))</f>
        <v>1.2273306009330952E-2</v>
      </c>
      <c r="I19" s="36">
        <f>(VLOOKUP('Average Monthly ILI Visits %'!A19,'Average Monthly ILI Visits'!A18:N69,9,FALSE))/(VLOOKUP('Average Monthly ILI Visits %'!A19,'Average Monthly Patient Visits'!A18:N69,9,FALSE))</f>
        <v>1.5317614828548126E-2</v>
      </c>
      <c r="J19" s="36">
        <f>(VLOOKUP('Average Monthly ILI Visits %'!A19,'Average Monthly ILI Visits'!A18:N69,10,FALSE))/(VLOOKUP('Average Monthly ILI Visits %'!A19,'Average Monthly Patient Visits'!A18:N69,10,FALSE))</f>
        <v>1.8177684210526315E-2</v>
      </c>
      <c r="K19" s="36">
        <f>(VLOOKUP('Average Monthly ILI Visits %'!A19,'Average Monthly ILI Visits'!A18:N69,11,FALSE))/(VLOOKUP('Average Monthly ILI Visits %'!A19,'Average Monthly Patient Visits'!A18:N69,11,FALSE))</f>
        <v>2.4227844377714754E-2</v>
      </c>
      <c r="L19" s="36">
        <f>(VLOOKUP('Average Monthly ILI Visits %'!A19,'Average Monthly ILI Visits'!A18:N69,12,FALSE))/(VLOOKUP('Average Monthly ILI Visits %'!A19,'Average Monthly Patient Visits'!A18:N69,12,FALSE))</f>
        <v>3.527857470998598E-2</v>
      </c>
      <c r="M19" s="36">
        <f>(VLOOKUP('Average Monthly ILI Visits %'!A19,'Average Monthly ILI Visits'!A18:N69,13,FALSE))/(VLOOKUP('Average Monthly ILI Visits %'!A19,'Average Monthly Patient Visits'!A18:N69,13,FALSE))</f>
        <v>5.2721587739643583E-2</v>
      </c>
    </row>
    <row r="20" spans="1:13" x14ac:dyDescent="0.25">
      <c r="A20" s="36" t="s">
        <v>1322</v>
      </c>
      <c r="B20" s="36">
        <f>(VLOOKUP('Average Monthly ILI Visits %'!A20,'Average Monthly ILI Visits'!A19:N70,2,FALSE))/(VLOOKUP('Average Monthly ILI Visits %'!A20,'Average Monthly Patient Visits'!A19:N70,2,FALSE))</f>
        <v>1.6141987304054927E-2</v>
      </c>
      <c r="C20" s="36">
        <f>(VLOOKUP('Average Monthly ILI Visits %'!A20,'Average Monthly ILI Visits'!A19:N70,3,FALSE))/(VLOOKUP('Average Monthly ILI Visits %'!A20,'Average Monthly Patient Visits'!A19:N70,3,FALSE))</f>
        <v>1.7492663393763198E-2</v>
      </c>
      <c r="D20" s="36">
        <f>(VLOOKUP('Average Monthly ILI Visits %'!A20,'Average Monthly ILI Visits'!A19:N70,4,FALSE))/(VLOOKUP('Average Monthly ILI Visits %'!A20,'Average Monthly Patient Visits'!A19:N70,4,FALSE))</f>
        <v>1.5839641565515324E-2</v>
      </c>
      <c r="E20" s="36">
        <f>(VLOOKUP('Average Monthly ILI Visits %'!A20,'Average Monthly ILI Visits'!A19:N70,5,FALSE))/(VLOOKUP('Average Monthly ILI Visits %'!A20,'Average Monthly Patient Visits'!A19:N70,5,FALSE))</f>
        <v>1.066251510447545E-2</v>
      </c>
      <c r="F20" s="36">
        <f>(VLOOKUP('Average Monthly ILI Visits %'!A20,'Average Monthly ILI Visits'!A19:N70,6,FALSE))/(VLOOKUP('Average Monthly ILI Visits %'!A20,'Average Monthly Patient Visits'!A19:N70,6,FALSE))</f>
        <v>7.1953497822068715E-3</v>
      </c>
      <c r="G20" s="36">
        <f>(VLOOKUP('Average Monthly ILI Visits %'!A20,'Average Monthly ILI Visits'!A19:N70,7,FALSE))/(VLOOKUP('Average Monthly ILI Visits %'!A20,'Average Monthly Patient Visits'!A19:N70,7,FALSE))</f>
        <v>5.8099024510205755E-3</v>
      </c>
      <c r="H20" s="36">
        <f>(VLOOKUP('Average Monthly ILI Visits %'!A20,'Average Monthly ILI Visits'!A19:N70,8,FALSE))/(VLOOKUP('Average Monthly ILI Visits %'!A20,'Average Monthly Patient Visits'!A19:N70,8,FALSE))</f>
        <v>4.9917974189762687E-3</v>
      </c>
      <c r="I20" s="36">
        <f>(VLOOKUP('Average Monthly ILI Visits %'!A20,'Average Monthly ILI Visits'!A19:N70,9,FALSE))/(VLOOKUP('Average Monthly ILI Visits %'!A20,'Average Monthly Patient Visits'!A19:N70,9,FALSE))</f>
        <v>4.7176540616590988E-3</v>
      </c>
      <c r="J20" s="36">
        <f>(VLOOKUP('Average Monthly ILI Visits %'!A20,'Average Monthly ILI Visits'!A19:N70,10,FALSE))/(VLOOKUP('Average Monthly ILI Visits %'!A20,'Average Monthly Patient Visits'!A19:N70,10,FALSE))</f>
        <v>5.4763863260784184E-3</v>
      </c>
      <c r="K20" s="36">
        <f>(VLOOKUP('Average Monthly ILI Visits %'!A20,'Average Monthly ILI Visits'!A19:N70,11,FALSE))/(VLOOKUP('Average Monthly ILI Visits %'!A20,'Average Monthly Patient Visits'!A19:N70,11,FALSE))</f>
        <v>7.8835679298425738E-3</v>
      </c>
      <c r="L20" s="36">
        <f>(VLOOKUP('Average Monthly ILI Visits %'!A20,'Average Monthly ILI Visits'!A19:N70,12,FALSE))/(VLOOKUP('Average Monthly ILI Visits %'!A20,'Average Monthly Patient Visits'!A19:N70,12,FALSE))</f>
        <v>8.318065225357274E-3</v>
      </c>
      <c r="M20" s="36">
        <f>(VLOOKUP('Average Monthly ILI Visits %'!A20,'Average Monthly ILI Visits'!A19:N70,13,FALSE))/(VLOOKUP('Average Monthly ILI Visits %'!A20,'Average Monthly Patient Visits'!A19:N70,13,FALSE))</f>
        <v>1.1324022050649949E-2</v>
      </c>
    </row>
    <row r="21" spans="1:13" x14ac:dyDescent="0.25">
      <c r="A21" s="36" t="s">
        <v>1323</v>
      </c>
      <c r="B21" s="36">
        <f>(VLOOKUP('Average Monthly ILI Visits %'!A21,'Average Monthly ILI Visits'!A20:N71,2,FALSE))/(VLOOKUP('Average Monthly ILI Visits %'!A21,'Average Monthly Patient Visits'!A20:N71,2,FALSE))</f>
        <v>2.897285948986152E-2</v>
      </c>
      <c r="C21" s="36">
        <f>(VLOOKUP('Average Monthly ILI Visits %'!A21,'Average Monthly ILI Visits'!A20:N71,3,FALSE))/(VLOOKUP('Average Monthly ILI Visits %'!A21,'Average Monthly Patient Visits'!A20:N71,3,FALSE))</f>
        <v>3.0922522564096649E-2</v>
      </c>
      <c r="D21" s="36">
        <f>(VLOOKUP('Average Monthly ILI Visits %'!A21,'Average Monthly ILI Visits'!A20:N71,4,FALSE))/(VLOOKUP('Average Monthly ILI Visits %'!A21,'Average Monthly Patient Visits'!A20:N71,4,FALSE))</f>
        <v>2.1407913305573466E-2</v>
      </c>
      <c r="E21" s="36">
        <f>(VLOOKUP('Average Monthly ILI Visits %'!A21,'Average Monthly ILI Visits'!A20:N71,5,FALSE))/(VLOOKUP('Average Monthly ILI Visits %'!A21,'Average Monthly Patient Visits'!A20:N71,5,FALSE))</f>
        <v>1.2699148667619746E-2</v>
      </c>
      <c r="F21" s="36">
        <f>(VLOOKUP('Average Monthly ILI Visits %'!A21,'Average Monthly ILI Visits'!A20:N71,6,FALSE))/(VLOOKUP('Average Monthly ILI Visits %'!A21,'Average Monthly Patient Visits'!A20:N71,6,FALSE))</f>
        <v>1.1754371287542876E-2</v>
      </c>
      <c r="G21" s="36">
        <f>(VLOOKUP('Average Monthly ILI Visits %'!A21,'Average Monthly ILI Visits'!A20:N71,7,FALSE))/(VLOOKUP('Average Monthly ILI Visits %'!A21,'Average Monthly Patient Visits'!A20:N71,7,FALSE))</f>
        <v>1.2610932395388718E-2</v>
      </c>
      <c r="H21" s="36">
        <f>(VLOOKUP('Average Monthly ILI Visits %'!A21,'Average Monthly ILI Visits'!A20:N71,8,FALSE))/(VLOOKUP('Average Monthly ILI Visits %'!A21,'Average Monthly Patient Visits'!A20:N71,8,FALSE))</f>
        <v>1.1005711613614348E-2</v>
      </c>
      <c r="I21" s="36">
        <f>(VLOOKUP('Average Monthly ILI Visits %'!A21,'Average Monthly ILI Visits'!A20:N71,9,FALSE))/(VLOOKUP('Average Monthly ILI Visits %'!A21,'Average Monthly Patient Visits'!A20:N71,9,FALSE))</f>
        <v>1.1109311303690505E-2</v>
      </c>
      <c r="J21" s="36">
        <f>(VLOOKUP('Average Monthly ILI Visits %'!A21,'Average Monthly ILI Visits'!A20:N71,10,FALSE))/(VLOOKUP('Average Monthly ILI Visits %'!A21,'Average Monthly Patient Visits'!A20:N71,10,FALSE))</f>
        <v>1.3576539956832867E-2</v>
      </c>
      <c r="K21" s="36">
        <f>(VLOOKUP('Average Monthly ILI Visits %'!A21,'Average Monthly ILI Visits'!A20:N71,11,FALSE))/(VLOOKUP('Average Monthly ILI Visits %'!A21,'Average Monthly Patient Visits'!A20:N71,11,FALSE))</f>
        <v>1.0987571356136566E-2</v>
      </c>
      <c r="L21" s="36">
        <f>(VLOOKUP('Average Monthly ILI Visits %'!A21,'Average Monthly ILI Visits'!A20:N71,12,FALSE))/(VLOOKUP('Average Monthly ILI Visits %'!A21,'Average Monthly Patient Visits'!A20:N71,12,FALSE))</f>
        <v>1.3892126836714815E-2</v>
      </c>
      <c r="M21" s="36">
        <f>(VLOOKUP('Average Monthly ILI Visits %'!A21,'Average Monthly ILI Visits'!A20:N71,13,FALSE))/(VLOOKUP('Average Monthly ILI Visits %'!A21,'Average Monthly Patient Visits'!A20:N71,13,FALSE))</f>
        <v>2.426955235781967E-2</v>
      </c>
    </row>
    <row r="22" spans="1:13" x14ac:dyDescent="0.25">
      <c r="A22" s="36" t="s">
        <v>1324</v>
      </c>
      <c r="B22" s="36">
        <f>(VLOOKUP('Average Monthly ILI Visits %'!A22,'Average Monthly ILI Visits'!A21:N72,2,FALSE))/(VLOOKUP('Average Monthly ILI Visits %'!A22,'Average Monthly Patient Visits'!A21:N72,2,FALSE))</f>
        <v>2.317351057982462E-2</v>
      </c>
      <c r="C22" s="36">
        <f>(VLOOKUP('Average Monthly ILI Visits %'!A22,'Average Monthly ILI Visits'!A21:N72,3,FALSE))/(VLOOKUP('Average Monthly ILI Visits %'!A22,'Average Monthly Patient Visits'!A21:N72,3,FALSE))</f>
        <v>2.4820063768233321E-2</v>
      </c>
      <c r="D22" s="36">
        <f>(VLOOKUP('Average Monthly ILI Visits %'!A22,'Average Monthly ILI Visits'!A21:N72,4,FALSE))/(VLOOKUP('Average Monthly ILI Visits %'!A22,'Average Monthly Patient Visits'!A21:N72,4,FALSE))</f>
        <v>1.7898566236900781E-2</v>
      </c>
      <c r="E22" s="36">
        <f>(VLOOKUP('Average Monthly ILI Visits %'!A22,'Average Monthly ILI Visits'!A21:N72,5,FALSE))/(VLOOKUP('Average Monthly ILI Visits %'!A22,'Average Monthly Patient Visits'!A21:N72,5,FALSE))</f>
        <v>1.3186788105072055E-2</v>
      </c>
      <c r="F22" s="36">
        <f>(VLOOKUP('Average Monthly ILI Visits %'!A22,'Average Monthly ILI Visits'!A21:N72,6,FALSE))/(VLOOKUP('Average Monthly ILI Visits %'!A22,'Average Monthly Patient Visits'!A21:N72,6,FALSE))</f>
        <v>8.9965102287625914E-3</v>
      </c>
      <c r="G22" s="36">
        <f>(VLOOKUP('Average Monthly ILI Visits %'!A22,'Average Monthly ILI Visits'!A21:N72,7,FALSE))/(VLOOKUP('Average Monthly ILI Visits %'!A22,'Average Monthly Patient Visits'!A21:N72,7,FALSE))</f>
        <v>7.3686762158919027E-3</v>
      </c>
      <c r="H22" s="36">
        <f>(VLOOKUP('Average Monthly ILI Visits %'!A22,'Average Monthly ILI Visits'!A21:N72,8,FALSE))/(VLOOKUP('Average Monthly ILI Visits %'!A22,'Average Monthly Patient Visits'!A21:N72,8,FALSE))</f>
        <v>6.0969346020537454E-3</v>
      </c>
      <c r="I22" s="36">
        <f>(VLOOKUP('Average Monthly ILI Visits %'!A22,'Average Monthly ILI Visits'!A21:N72,9,FALSE))/(VLOOKUP('Average Monthly ILI Visits %'!A22,'Average Monthly Patient Visits'!A21:N72,9,FALSE))</f>
        <v>5.7300065987923214E-3</v>
      </c>
      <c r="J22" s="36">
        <f>(VLOOKUP('Average Monthly ILI Visits %'!A22,'Average Monthly ILI Visits'!A21:N72,10,FALSE))/(VLOOKUP('Average Monthly ILI Visits %'!A22,'Average Monthly Patient Visits'!A21:N72,10,FALSE))</f>
        <v>6.5197850602955092E-3</v>
      </c>
      <c r="K22" s="36">
        <f>(VLOOKUP('Average Monthly ILI Visits %'!A22,'Average Monthly ILI Visits'!A21:N72,11,FALSE))/(VLOOKUP('Average Monthly ILI Visits %'!A22,'Average Monthly Patient Visits'!A21:N72,11,FALSE))</f>
        <v>8.4519105988525908E-3</v>
      </c>
      <c r="L22" s="36">
        <f>(VLOOKUP('Average Monthly ILI Visits %'!A22,'Average Monthly ILI Visits'!A21:N72,12,FALSE))/(VLOOKUP('Average Monthly ILI Visits %'!A22,'Average Monthly Patient Visits'!A21:N72,12,FALSE))</f>
        <v>1.0043024267620613E-2</v>
      </c>
      <c r="M22" s="36">
        <f>(VLOOKUP('Average Monthly ILI Visits %'!A22,'Average Monthly ILI Visits'!A21:N72,13,FALSE))/(VLOOKUP('Average Monthly ILI Visits %'!A22,'Average Monthly Patient Visits'!A21:N72,13,FALSE))</f>
        <v>1.7070933153901627E-2</v>
      </c>
    </row>
    <row r="23" spans="1:13" x14ac:dyDescent="0.25">
      <c r="A23" s="36" t="s">
        <v>1325</v>
      </c>
      <c r="B23" s="36">
        <f>(VLOOKUP('Average Monthly ILI Visits %'!A23,'Average Monthly ILI Visits'!A22:N73,2,FALSE))/(VLOOKUP('Average Monthly ILI Visits %'!A23,'Average Monthly Patient Visits'!A22:N73,2,FALSE))</f>
        <v>2.4019017189160431E-2</v>
      </c>
      <c r="C23" s="36">
        <f>(VLOOKUP('Average Monthly ILI Visits %'!A23,'Average Monthly ILI Visits'!A22:N73,3,FALSE))/(VLOOKUP('Average Monthly ILI Visits %'!A23,'Average Monthly Patient Visits'!A22:N73,3,FALSE))</f>
        <v>2.519696667880178E-2</v>
      </c>
      <c r="D23" s="36">
        <f>(VLOOKUP('Average Monthly ILI Visits %'!A23,'Average Monthly ILI Visits'!A22:N73,4,FALSE))/(VLOOKUP('Average Monthly ILI Visits %'!A23,'Average Monthly Patient Visits'!A22:N73,4,FALSE))</f>
        <v>2.1045178215724512E-2</v>
      </c>
      <c r="E23" s="36">
        <f>(VLOOKUP('Average Monthly ILI Visits %'!A23,'Average Monthly ILI Visits'!A22:N73,5,FALSE))/(VLOOKUP('Average Monthly ILI Visits %'!A23,'Average Monthly Patient Visits'!A22:N73,5,FALSE))</f>
        <v>1.0654220096777944E-2</v>
      </c>
      <c r="F23" s="36">
        <f>(VLOOKUP('Average Monthly ILI Visits %'!A23,'Average Monthly ILI Visits'!A22:N73,6,FALSE))/(VLOOKUP('Average Monthly ILI Visits %'!A23,'Average Monthly Patient Visits'!A22:N73,6,FALSE))</f>
        <v>7.8494798900257921E-3</v>
      </c>
      <c r="G23" s="36">
        <f>(VLOOKUP('Average Monthly ILI Visits %'!A23,'Average Monthly ILI Visits'!A22:N73,7,FALSE))/(VLOOKUP('Average Monthly ILI Visits %'!A23,'Average Monthly Patient Visits'!A22:N73,7,FALSE))</f>
        <v>5.9899819544385344E-3</v>
      </c>
      <c r="H23" s="36">
        <f>(VLOOKUP('Average Monthly ILI Visits %'!A23,'Average Monthly ILI Visits'!A22:N73,8,FALSE))/(VLOOKUP('Average Monthly ILI Visits %'!A23,'Average Monthly Patient Visits'!A22:N73,8,FALSE))</f>
        <v>4.7546727270078521E-3</v>
      </c>
      <c r="I23" s="36">
        <f>(VLOOKUP('Average Monthly ILI Visits %'!A23,'Average Monthly ILI Visits'!A22:N73,9,FALSE))/(VLOOKUP('Average Monthly ILI Visits %'!A23,'Average Monthly Patient Visits'!A22:N73,9,FALSE))</f>
        <v>4.9108957152556561E-3</v>
      </c>
      <c r="J23" s="36">
        <f>(VLOOKUP('Average Monthly ILI Visits %'!A23,'Average Monthly ILI Visits'!A22:N73,10,FALSE))/(VLOOKUP('Average Monthly ILI Visits %'!A23,'Average Monthly Patient Visits'!A22:N73,10,FALSE))</f>
        <v>7.9226754160428483E-3</v>
      </c>
      <c r="K23" s="36">
        <f>(VLOOKUP('Average Monthly ILI Visits %'!A23,'Average Monthly ILI Visits'!A22:N73,11,FALSE))/(VLOOKUP('Average Monthly ILI Visits %'!A23,'Average Monthly Patient Visits'!A22:N73,11,FALSE))</f>
        <v>9.3195857022560346E-3</v>
      </c>
      <c r="L23" s="36">
        <f>(VLOOKUP('Average Monthly ILI Visits %'!A23,'Average Monthly ILI Visits'!A22:N73,12,FALSE))/(VLOOKUP('Average Monthly ILI Visits %'!A23,'Average Monthly Patient Visits'!A22:N73,12,FALSE))</f>
        <v>1.1605365074502768E-2</v>
      </c>
      <c r="M23" s="36">
        <f>(VLOOKUP('Average Monthly ILI Visits %'!A23,'Average Monthly ILI Visits'!A22:N73,13,FALSE))/(VLOOKUP('Average Monthly ILI Visits %'!A23,'Average Monthly Patient Visits'!A22:N73,13,FALSE))</f>
        <v>1.8851497092356208E-2</v>
      </c>
    </row>
    <row r="24" spans="1:13" x14ac:dyDescent="0.25">
      <c r="A24" s="36" t="s">
        <v>1326</v>
      </c>
      <c r="B24" s="36">
        <f>(VLOOKUP('Average Monthly ILI Visits %'!A24,'Average Monthly ILI Visits'!A23:N74,2,FALSE))/(VLOOKUP('Average Monthly ILI Visits %'!A24,'Average Monthly Patient Visits'!A23:N74,2,FALSE))</f>
        <v>3.0993661689417574E-2</v>
      </c>
      <c r="C24" s="36">
        <f>(VLOOKUP('Average Monthly ILI Visits %'!A24,'Average Monthly ILI Visits'!A23:N74,3,FALSE))/(VLOOKUP('Average Monthly ILI Visits %'!A24,'Average Monthly Patient Visits'!A23:N74,3,FALSE))</f>
        <v>3.2722949181109663E-2</v>
      </c>
      <c r="D24" s="36">
        <f>(VLOOKUP('Average Monthly ILI Visits %'!A24,'Average Monthly ILI Visits'!A23:N74,4,FALSE))/(VLOOKUP('Average Monthly ILI Visits %'!A24,'Average Monthly Patient Visits'!A23:N74,4,FALSE))</f>
        <v>2.6097586709986791E-2</v>
      </c>
      <c r="E24" s="36">
        <f>(VLOOKUP('Average Monthly ILI Visits %'!A24,'Average Monthly ILI Visits'!A23:N74,5,FALSE))/(VLOOKUP('Average Monthly ILI Visits %'!A24,'Average Monthly Patient Visits'!A23:N74,5,FALSE))</f>
        <v>1.7378613588384818E-2</v>
      </c>
      <c r="F24" s="36">
        <f>(VLOOKUP('Average Monthly ILI Visits %'!A24,'Average Monthly ILI Visits'!A23:N74,6,FALSE))/(VLOOKUP('Average Monthly ILI Visits %'!A24,'Average Monthly Patient Visits'!A23:N74,6,FALSE))</f>
        <v>1.260390997207163E-2</v>
      </c>
      <c r="G24" s="36">
        <f>(VLOOKUP('Average Monthly ILI Visits %'!A24,'Average Monthly ILI Visits'!A23:N74,7,FALSE))/(VLOOKUP('Average Monthly ILI Visits %'!A24,'Average Monthly Patient Visits'!A23:N74,7,FALSE))</f>
        <v>8.3047092236546681E-3</v>
      </c>
      <c r="H24" s="36">
        <f>(VLOOKUP('Average Monthly ILI Visits %'!A24,'Average Monthly ILI Visits'!A23:N74,8,FALSE))/(VLOOKUP('Average Monthly ILI Visits %'!A24,'Average Monthly Patient Visits'!A23:N74,8,FALSE))</f>
        <v>7.788673299472997E-3</v>
      </c>
      <c r="I24" s="36">
        <f>(VLOOKUP('Average Monthly ILI Visits %'!A24,'Average Monthly ILI Visits'!A23:N74,9,FALSE))/(VLOOKUP('Average Monthly ILI Visits %'!A24,'Average Monthly Patient Visits'!A23:N74,9,FALSE))</f>
        <v>7.1529989638896355E-3</v>
      </c>
      <c r="J24" s="36">
        <f>(VLOOKUP('Average Monthly ILI Visits %'!A24,'Average Monthly ILI Visits'!A23:N74,10,FALSE))/(VLOOKUP('Average Monthly ILI Visits %'!A24,'Average Monthly Patient Visits'!A23:N74,10,FALSE))</f>
        <v>8.6126947928544285E-3</v>
      </c>
      <c r="K24" s="36">
        <f>(VLOOKUP('Average Monthly ILI Visits %'!A24,'Average Monthly ILI Visits'!A23:N74,11,FALSE))/(VLOOKUP('Average Monthly ILI Visits %'!A24,'Average Monthly Patient Visits'!A23:N74,11,FALSE))</f>
        <v>1.0458948430369571E-2</v>
      </c>
      <c r="L24" s="36">
        <f>(VLOOKUP('Average Monthly ILI Visits %'!A24,'Average Monthly ILI Visits'!A23:N74,12,FALSE))/(VLOOKUP('Average Monthly ILI Visits %'!A24,'Average Monthly Patient Visits'!A23:N74,12,FALSE))</f>
        <v>1.2457161234560457E-2</v>
      </c>
      <c r="M24" s="36">
        <f>(VLOOKUP('Average Monthly ILI Visits %'!A24,'Average Monthly ILI Visits'!A23:N74,13,FALSE))/(VLOOKUP('Average Monthly ILI Visits %'!A24,'Average Monthly Patient Visits'!A23:N74,13,FALSE))</f>
        <v>2.4575035987130369E-2</v>
      </c>
    </row>
    <row r="25" spans="1:13" x14ac:dyDescent="0.25">
      <c r="A25" s="36" t="s">
        <v>1327</v>
      </c>
      <c r="B25" s="36">
        <f>(VLOOKUP('Average Monthly ILI Visits %'!A25,'Average Monthly ILI Visits'!A24:N75,2,FALSE))/(VLOOKUP('Average Monthly ILI Visits %'!A25,'Average Monthly Patient Visits'!A24:N75,2,FALSE))</f>
        <v>5.5026622285859507E-2</v>
      </c>
      <c r="C25" s="36">
        <f>(VLOOKUP('Average Monthly ILI Visits %'!A25,'Average Monthly ILI Visits'!A24:N75,3,FALSE))/(VLOOKUP('Average Monthly ILI Visits %'!A25,'Average Monthly Patient Visits'!A24:N75,3,FALSE))</f>
        <v>5.7165181241775324E-2</v>
      </c>
      <c r="D25" s="36">
        <f>(VLOOKUP('Average Monthly ILI Visits %'!A25,'Average Monthly ILI Visits'!A24:N75,4,FALSE))/(VLOOKUP('Average Monthly ILI Visits %'!A25,'Average Monthly Patient Visits'!A24:N75,4,FALSE))</f>
        <v>3.943627344971784E-2</v>
      </c>
      <c r="E25" s="36">
        <f>(VLOOKUP('Average Monthly ILI Visits %'!A25,'Average Monthly ILI Visits'!A24:N75,5,FALSE))/(VLOOKUP('Average Monthly ILI Visits %'!A25,'Average Monthly Patient Visits'!A24:N75,5,FALSE))</f>
        <v>2.542257806567122E-2</v>
      </c>
      <c r="F25" s="36">
        <f>(VLOOKUP('Average Monthly ILI Visits %'!A25,'Average Monthly ILI Visits'!A24:N75,6,FALSE))/(VLOOKUP('Average Monthly ILI Visits %'!A25,'Average Monthly Patient Visits'!A24:N75,6,FALSE))</f>
        <v>2.2056801239089211E-2</v>
      </c>
      <c r="G25" s="36">
        <f>(VLOOKUP('Average Monthly ILI Visits %'!A25,'Average Monthly ILI Visits'!A24:N75,7,FALSE))/(VLOOKUP('Average Monthly ILI Visits %'!A25,'Average Monthly Patient Visits'!A24:N75,7,FALSE))</f>
        <v>1.6158198681677654E-2</v>
      </c>
      <c r="H25" s="36">
        <f>(VLOOKUP('Average Monthly ILI Visits %'!A25,'Average Monthly ILI Visits'!A24:N75,8,FALSE))/(VLOOKUP('Average Monthly ILI Visits %'!A25,'Average Monthly Patient Visits'!A24:N75,8,FALSE))</f>
        <v>1.352996929142814E-2</v>
      </c>
      <c r="I25" s="36">
        <f>(VLOOKUP('Average Monthly ILI Visits %'!A25,'Average Monthly ILI Visits'!A24:N75,9,FALSE))/(VLOOKUP('Average Monthly ILI Visits %'!A25,'Average Monthly Patient Visits'!A24:N75,9,FALSE))</f>
        <v>1.9235338551178979E-2</v>
      </c>
      <c r="J25" s="36">
        <f>(VLOOKUP('Average Monthly ILI Visits %'!A25,'Average Monthly ILI Visits'!A24:N75,10,FALSE))/(VLOOKUP('Average Monthly ILI Visits %'!A25,'Average Monthly Patient Visits'!A24:N75,10,FALSE))</f>
        <v>2.2081059422909319E-2</v>
      </c>
      <c r="K25" s="36">
        <f>(VLOOKUP('Average Monthly ILI Visits %'!A25,'Average Monthly ILI Visits'!A24:N75,11,FALSE))/(VLOOKUP('Average Monthly ILI Visits %'!A25,'Average Monthly Patient Visits'!A24:N75,11,FALSE))</f>
        <v>2.7810314889134553E-2</v>
      </c>
      <c r="L25" s="36">
        <f>(VLOOKUP('Average Monthly ILI Visits %'!A25,'Average Monthly ILI Visits'!A24:N75,12,FALSE))/(VLOOKUP('Average Monthly ILI Visits %'!A25,'Average Monthly Patient Visits'!A24:N75,12,FALSE))</f>
        <v>4.2092913125195607E-2</v>
      </c>
      <c r="M25" s="36">
        <f>(VLOOKUP('Average Monthly ILI Visits %'!A25,'Average Monthly ILI Visits'!A24:N75,13,FALSE))/(VLOOKUP('Average Monthly ILI Visits %'!A25,'Average Monthly Patient Visits'!A24:N75,13,FALSE))</f>
        <v>6.5435576209312493E-2</v>
      </c>
    </row>
    <row r="26" spans="1:13" x14ac:dyDescent="0.25">
      <c r="A26" s="36" t="s">
        <v>1328</v>
      </c>
      <c r="B26" s="36">
        <f>(VLOOKUP('Average Monthly ILI Visits %'!A26,'Average Monthly ILI Visits'!A25:N76,2,FALSE))/(VLOOKUP('Average Monthly ILI Visits %'!A26,'Average Monthly Patient Visits'!A25:N76,2,FALSE))</f>
        <v>3.8823335755609707E-2</v>
      </c>
      <c r="C26" s="36">
        <f>(VLOOKUP('Average Monthly ILI Visits %'!A26,'Average Monthly ILI Visits'!A25:N76,3,FALSE))/(VLOOKUP('Average Monthly ILI Visits %'!A26,'Average Monthly Patient Visits'!A25:N76,3,FALSE))</f>
        <v>4.1512692893343327E-2</v>
      </c>
      <c r="D26" s="36">
        <f>(VLOOKUP('Average Monthly ILI Visits %'!A26,'Average Monthly ILI Visits'!A25:N76,4,FALSE))/(VLOOKUP('Average Monthly ILI Visits %'!A26,'Average Monthly Patient Visits'!A25:N76,4,FALSE))</f>
        <v>2.5574068205640739E-2</v>
      </c>
      <c r="E26" s="36">
        <f>(VLOOKUP('Average Monthly ILI Visits %'!A26,'Average Monthly ILI Visits'!A25:N76,5,FALSE))/(VLOOKUP('Average Monthly ILI Visits %'!A26,'Average Monthly Patient Visits'!A25:N76,5,FALSE))</f>
        <v>1.1028023943484748E-2</v>
      </c>
      <c r="F26" s="36">
        <f>(VLOOKUP('Average Monthly ILI Visits %'!A26,'Average Monthly ILI Visits'!A25:N76,6,FALSE))/(VLOOKUP('Average Monthly ILI Visits %'!A26,'Average Monthly Patient Visits'!A25:N76,6,FALSE))</f>
        <v>6.3147725900512134E-3</v>
      </c>
      <c r="G26" s="36">
        <f>(VLOOKUP('Average Monthly ILI Visits %'!A26,'Average Monthly ILI Visits'!A25:N76,7,FALSE))/(VLOOKUP('Average Monthly ILI Visits %'!A26,'Average Monthly Patient Visits'!A25:N76,7,FALSE))</f>
        <v>1.8456338529274422E-3</v>
      </c>
      <c r="H26" s="36">
        <f>(VLOOKUP('Average Monthly ILI Visits %'!A26,'Average Monthly ILI Visits'!A25:N76,8,FALSE))/(VLOOKUP('Average Monthly ILI Visits %'!A26,'Average Monthly Patient Visits'!A25:N76,8,FALSE))</f>
        <v>1.2459900506764611E-3</v>
      </c>
      <c r="I26" s="36">
        <f>(VLOOKUP('Average Monthly ILI Visits %'!A26,'Average Monthly ILI Visits'!A25:N76,9,FALSE))/(VLOOKUP('Average Monthly ILI Visits %'!A26,'Average Monthly Patient Visits'!A25:N76,9,FALSE))</f>
        <v>1.5007031866360238E-3</v>
      </c>
      <c r="J26" s="36">
        <f>(VLOOKUP('Average Monthly ILI Visits %'!A26,'Average Monthly ILI Visits'!A25:N76,10,FALSE))/(VLOOKUP('Average Monthly ILI Visits %'!A26,'Average Monthly Patient Visits'!A25:N76,10,FALSE))</f>
        <v>4.9599234939905505E-3</v>
      </c>
      <c r="K26" s="36">
        <f>(VLOOKUP('Average Monthly ILI Visits %'!A26,'Average Monthly ILI Visits'!A25:N76,11,FALSE))/(VLOOKUP('Average Monthly ILI Visits %'!A26,'Average Monthly Patient Visits'!A25:N76,11,FALSE))</f>
        <v>1.0963447003365353E-2</v>
      </c>
      <c r="L26" s="36">
        <f>(VLOOKUP('Average Monthly ILI Visits %'!A26,'Average Monthly ILI Visits'!A25:N76,12,FALSE))/(VLOOKUP('Average Monthly ILI Visits %'!A26,'Average Monthly Patient Visits'!A25:N76,12,FALSE))</f>
        <v>1.5052602964267312E-2</v>
      </c>
      <c r="M26" s="36">
        <f>(VLOOKUP('Average Monthly ILI Visits %'!A26,'Average Monthly ILI Visits'!A25:N76,13,FALSE))/(VLOOKUP('Average Monthly ILI Visits %'!A26,'Average Monthly Patient Visits'!A25:N76,13,FALSE))</f>
        <v>3.2673076586279971E-2</v>
      </c>
    </row>
    <row r="27" spans="1:13" x14ac:dyDescent="0.25">
      <c r="A27" s="36" t="s">
        <v>1329</v>
      </c>
      <c r="B27" s="36">
        <f>(VLOOKUP('Average Monthly ILI Visits %'!A27,'Average Monthly ILI Visits'!A26:N77,2,FALSE))/(VLOOKUP('Average Monthly ILI Visits %'!A27,'Average Monthly Patient Visits'!A26:N77,2,FALSE))</f>
        <v>1.0549326671135215E-2</v>
      </c>
      <c r="C27" s="36">
        <f>(VLOOKUP('Average Monthly ILI Visits %'!A27,'Average Monthly ILI Visits'!A26:N77,3,FALSE))/(VLOOKUP('Average Monthly ILI Visits %'!A27,'Average Monthly Patient Visits'!A26:N77,3,FALSE))</f>
        <v>1.2720775716067076E-2</v>
      </c>
      <c r="D27" s="36">
        <f>(VLOOKUP('Average Monthly ILI Visits %'!A27,'Average Monthly ILI Visits'!A26:N77,4,FALSE))/(VLOOKUP('Average Monthly ILI Visits %'!A27,'Average Monthly Patient Visits'!A26:N77,4,FALSE))</f>
        <v>1.1064036205819973E-2</v>
      </c>
      <c r="E27" s="36">
        <f>(VLOOKUP('Average Monthly ILI Visits %'!A27,'Average Monthly ILI Visits'!A26:N77,5,FALSE))/(VLOOKUP('Average Monthly ILI Visits %'!A27,'Average Monthly Patient Visits'!A26:N77,5,FALSE))</f>
        <v>3.48134722851533E-3</v>
      </c>
      <c r="F27" s="36">
        <f>(VLOOKUP('Average Monthly ILI Visits %'!A27,'Average Monthly ILI Visits'!A26:N77,6,FALSE))/(VLOOKUP('Average Monthly ILI Visits %'!A27,'Average Monthly Patient Visits'!A26:N77,6,FALSE))</f>
        <v>2.3505741974681527E-3</v>
      </c>
      <c r="G27" s="36">
        <f>(VLOOKUP('Average Monthly ILI Visits %'!A27,'Average Monthly ILI Visits'!A26:N77,7,FALSE))/(VLOOKUP('Average Monthly ILI Visits %'!A27,'Average Monthly Patient Visits'!A26:N77,7,FALSE))</f>
        <v>1.9658604792823224E-3</v>
      </c>
      <c r="H27" s="36">
        <f>(VLOOKUP('Average Monthly ILI Visits %'!A27,'Average Monthly ILI Visits'!A26:N77,8,FALSE))/(VLOOKUP('Average Monthly ILI Visits %'!A27,'Average Monthly Patient Visits'!A26:N77,8,FALSE))</f>
        <v>1.661299682532458E-3</v>
      </c>
      <c r="I27" s="36">
        <f>(VLOOKUP('Average Monthly ILI Visits %'!A27,'Average Monthly ILI Visits'!A26:N77,9,FALSE))/(VLOOKUP('Average Monthly ILI Visits %'!A27,'Average Monthly Patient Visits'!A26:N77,9,FALSE))</f>
        <v>1.2429134906844904E-3</v>
      </c>
      <c r="J27" s="36">
        <f>(VLOOKUP('Average Monthly ILI Visits %'!A27,'Average Monthly ILI Visits'!A26:N77,10,FALSE))/(VLOOKUP('Average Monthly ILI Visits %'!A27,'Average Monthly Patient Visits'!A26:N77,10,FALSE))</f>
        <v>2.8489577562874912E-4</v>
      </c>
      <c r="K27" s="36">
        <f>(VLOOKUP('Average Monthly ILI Visits %'!A27,'Average Monthly ILI Visits'!A26:N77,11,FALSE))/(VLOOKUP('Average Monthly ILI Visits %'!A27,'Average Monthly Patient Visits'!A26:N77,11,FALSE))</f>
        <v>2.557729735416338E-3</v>
      </c>
      <c r="L27" s="36">
        <f>(VLOOKUP('Average Monthly ILI Visits %'!A27,'Average Monthly ILI Visits'!A26:N77,12,FALSE))/(VLOOKUP('Average Monthly ILI Visits %'!A27,'Average Monthly Patient Visits'!A26:N77,12,FALSE))</f>
        <v>3.488430880196835E-3</v>
      </c>
      <c r="M27" s="36">
        <f>(VLOOKUP('Average Monthly ILI Visits %'!A27,'Average Monthly ILI Visits'!A26:N77,13,FALSE))/(VLOOKUP('Average Monthly ILI Visits %'!A27,'Average Monthly Patient Visits'!A26:N77,13,FALSE))</f>
        <v>6.5364652696291922E-3</v>
      </c>
    </row>
    <row r="28" spans="1:13" x14ac:dyDescent="0.25">
      <c r="A28" s="36" t="s">
        <v>1330</v>
      </c>
      <c r="B28" s="36">
        <f>(VLOOKUP('Average Monthly ILI Visits %'!A28,'Average Monthly ILI Visits'!A27:N78,2,FALSE))/(VLOOKUP('Average Monthly ILI Visits %'!A28,'Average Monthly Patient Visits'!A27:N78,2,FALSE))</f>
        <v>5.0114269042814422E-2</v>
      </c>
      <c r="C28" s="36">
        <f>(VLOOKUP('Average Monthly ILI Visits %'!A28,'Average Monthly ILI Visits'!A27:N78,3,FALSE))/(VLOOKUP('Average Monthly ILI Visits %'!A28,'Average Monthly Patient Visits'!A27:N78,3,FALSE))</f>
        <v>4.6563363585278926E-2</v>
      </c>
      <c r="D28" s="36">
        <f>(VLOOKUP('Average Monthly ILI Visits %'!A28,'Average Monthly ILI Visits'!A27:N78,4,FALSE))/(VLOOKUP('Average Monthly ILI Visits %'!A28,'Average Monthly Patient Visits'!A27:N78,4,FALSE))</f>
        <v>2.835008165660554E-2</v>
      </c>
      <c r="E28" s="36">
        <f>(VLOOKUP('Average Monthly ILI Visits %'!A28,'Average Monthly ILI Visits'!A27:N78,5,FALSE))/(VLOOKUP('Average Monthly ILI Visits %'!A28,'Average Monthly Patient Visits'!A27:N78,5,FALSE))</f>
        <v>1.4231838175757001E-2</v>
      </c>
      <c r="F28" s="36">
        <f>(VLOOKUP('Average Monthly ILI Visits %'!A28,'Average Monthly ILI Visits'!A27:N78,6,FALSE))/(VLOOKUP('Average Monthly ILI Visits %'!A28,'Average Monthly Patient Visits'!A27:N78,6,FALSE))</f>
        <v>1.2524049473202016E-2</v>
      </c>
      <c r="G28" s="36">
        <f>(VLOOKUP('Average Monthly ILI Visits %'!A28,'Average Monthly ILI Visits'!A27:N78,7,FALSE))/(VLOOKUP('Average Monthly ILI Visits %'!A28,'Average Monthly Patient Visits'!A27:N78,7,FALSE))</f>
        <v>7.1432284897322579E-3</v>
      </c>
      <c r="H28" s="36">
        <f>(VLOOKUP('Average Monthly ILI Visits %'!A28,'Average Monthly ILI Visits'!A27:N78,8,FALSE))/(VLOOKUP('Average Monthly ILI Visits %'!A28,'Average Monthly Patient Visits'!A27:N78,8,FALSE))</f>
        <v>7.3411684551183782E-3</v>
      </c>
      <c r="I28" s="36">
        <f>(VLOOKUP('Average Monthly ILI Visits %'!A28,'Average Monthly ILI Visits'!A27:N78,9,FALSE))/(VLOOKUP('Average Monthly ILI Visits %'!A28,'Average Monthly Patient Visits'!A27:N78,9,FALSE))</f>
        <v>1.2684160483056746E-2</v>
      </c>
      <c r="J28" s="36">
        <f>(VLOOKUP('Average Monthly ILI Visits %'!A28,'Average Monthly ILI Visits'!A27:N78,10,FALSE))/(VLOOKUP('Average Monthly ILI Visits %'!A28,'Average Monthly Patient Visits'!A27:N78,10,FALSE))</f>
        <v>1.7718888762381875E-2</v>
      </c>
      <c r="K28" s="36">
        <f>(VLOOKUP('Average Monthly ILI Visits %'!A28,'Average Monthly ILI Visits'!A27:N78,11,FALSE))/(VLOOKUP('Average Monthly ILI Visits %'!A28,'Average Monthly Patient Visits'!A27:N78,11,FALSE))</f>
        <v>1.4898168986691118E-2</v>
      </c>
      <c r="L28" s="36">
        <f>(VLOOKUP('Average Monthly ILI Visits %'!A28,'Average Monthly ILI Visits'!A27:N78,12,FALSE))/(VLOOKUP('Average Monthly ILI Visits %'!A28,'Average Monthly Patient Visits'!A27:N78,12,FALSE))</f>
        <v>1.9188376058896114E-2</v>
      </c>
      <c r="M28" s="36">
        <f>(VLOOKUP('Average Monthly ILI Visits %'!A28,'Average Monthly ILI Visits'!A27:N78,13,FALSE))/(VLOOKUP('Average Monthly ILI Visits %'!A28,'Average Monthly Patient Visits'!A27:N78,13,FALSE))</f>
        <v>3.5523987982455214E-2</v>
      </c>
    </row>
    <row r="29" spans="1:13" x14ac:dyDescent="0.25">
      <c r="A29" s="36" t="s">
        <v>1331</v>
      </c>
      <c r="B29" s="36">
        <f>(VLOOKUP('Average Monthly ILI Visits %'!A29,'Average Monthly ILI Visits'!A28:N79,2,FALSE))/(VLOOKUP('Average Monthly ILI Visits %'!A29,'Average Monthly Patient Visits'!A28:N79,2,FALSE))</f>
        <v>2.4746199768139809E-2</v>
      </c>
      <c r="C29" s="36">
        <f>(VLOOKUP('Average Monthly ILI Visits %'!A29,'Average Monthly ILI Visits'!A28:N79,3,FALSE))/(VLOOKUP('Average Monthly ILI Visits %'!A29,'Average Monthly Patient Visits'!A28:N79,3,FALSE))</f>
        <v>2.3483852079234712E-2</v>
      </c>
      <c r="D29" s="36">
        <f>(VLOOKUP('Average Monthly ILI Visits %'!A29,'Average Monthly ILI Visits'!A28:N79,4,FALSE))/(VLOOKUP('Average Monthly ILI Visits %'!A29,'Average Monthly Patient Visits'!A28:N79,4,FALSE))</f>
        <v>1.6722435534524377E-2</v>
      </c>
      <c r="E29" s="36">
        <f>(VLOOKUP('Average Monthly ILI Visits %'!A29,'Average Monthly ILI Visits'!A28:N79,5,FALSE))/(VLOOKUP('Average Monthly ILI Visits %'!A29,'Average Monthly Patient Visits'!A28:N79,5,FALSE))</f>
        <v>9.5558216302061242E-3</v>
      </c>
      <c r="F29" s="36">
        <f>(VLOOKUP('Average Monthly ILI Visits %'!A29,'Average Monthly ILI Visits'!A28:N79,6,FALSE))/(VLOOKUP('Average Monthly ILI Visits %'!A29,'Average Monthly Patient Visits'!A28:N79,6,FALSE))</f>
        <v>7.5460003315339216E-3</v>
      </c>
      <c r="G29" s="36">
        <f>(VLOOKUP('Average Monthly ILI Visits %'!A29,'Average Monthly ILI Visits'!A28:N79,7,FALSE))/(VLOOKUP('Average Monthly ILI Visits %'!A29,'Average Monthly Patient Visits'!A28:N79,7,FALSE))</f>
        <v>5.4585260500389548E-3</v>
      </c>
      <c r="H29" s="36">
        <f>(VLOOKUP('Average Monthly ILI Visits %'!A29,'Average Monthly ILI Visits'!A28:N79,8,FALSE))/(VLOOKUP('Average Monthly ILI Visits %'!A29,'Average Monthly Patient Visits'!A28:N79,8,FALSE))</f>
        <v>3.4601707045991254E-3</v>
      </c>
      <c r="I29" s="36">
        <f>(VLOOKUP('Average Monthly ILI Visits %'!A29,'Average Monthly ILI Visits'!A28:N79,9,FALSE))/(VLOOKUP('Average Monthly ILI Visits %'!A29,'Average Monthly Patient Visits'!A28:N79,9,FALSE))</f>
        <v>3.7400241481874135E-3</v>
      </c>
      <c r="J29" s="36">
        <f>(VLOOKUP('Average Monthly ILI Visits %'!A29,'Average Monthly ILI Visits'!A28:N79,10,FALSE))/(VLOOKUP('Average Monthly ILI Visits %'!A29,'Average Monthly Patient Visits'!A28:N79,10,FALSE))</f>
        <v>5.3292557137945389E-3</v>
      </c>
      <c r="K29" s="36">
        <f>(VLOOKUP('Average Monthly ILI Visits %'!A29,'Average Monthly ILI Visits'!A28:N79,11,FALSE))/(VLOOKUP('Average Monthly ILI Visits %'!A29,'Average Monthly Patient Visits'!A28:N79,11,FALSE))</f>
        <v>7.1408004606968037E-3</v>
      </c>
      <c r="L29" s="36">
        <f>(VLOOKUP('Average Monthly ILI Visits %'!A29,'Average Monthly ILI Visits'!A28:N79,12,FALSE))/(VLOOKUP('Average Monthly ILI Visits %'!A29,'Average Monthly Patient Visits'!A28:N79,12,FALSE))</f>
        <v>1.0217120844200617E-2</v>
      </c>
      <c r="M29" s="36">
        <f>(VLOOKUP('Average Monthly ILI Visits %'!A29,'Average Monthly ILI Visits'!A28:N79,13,FALSE))/(VLOOKUP('Average Monthly ILI Visits %'!A29,'Average Monthly Patient Visits'!A28:N79,13,FALSE))</f>
        <v>2.1820892540135105E-2</v>
      </c>
    </row>
    <row r="30" spans="1:13" x14ac:dyDescent="0.25">
      <c r="A30" s="36" t="s">
        <v>1332</v>
      </c>
      <c r="B30" s="36">
        <f>(VLOOKUP('Average Monthly ILI Visits %'!A30,'Average Monthly ILI Visits'!A29:N80,2,FALSE))/(VLOOKUP('Average Monthly ILI Visits %'!A30,'Average Monthly Patient Visits'!A29:N80,2,FALSE))</f>
        <v>1.200690645197568E-2</v>
      </c>
      <c r="C30" s="36">
        <f>(VLOOKUP('Average Monthly ILI Visits %'!A30,'Average Monthly ILI Visits'!A29:N80,3,FALSE))/(VLOOKUP('Average Monthly ILI Visits %'!A30,'Average Monthly Patient Visits'!A29:N80,3,FALSE))</f>
        <v>1.2170287821694862E-2</v>
      </c>
      <c r="D30" s="36">
        <f>(VLOOKUP('Average Monthly ILI Visits %'!A30,'Average Monthly ILI Visits'!A29:N80,4,FALSE))/(VLOOKUP('Average Monthly ILI Visits %'!A30,'Average Monthly Patient Visits'!A29:N80,4,FALSE))</f>
        <v>7.4657384423711566E-3</v>
      </c>
      <c r="E30" s="36">
        <f>(VLOOKUP('Average Monthly ILI Visits %'!A30,'Average Monthly ILI Visits'!A29:N80,5,FALSE))/(VLOOKUP('Average Monthly ILI Visits %'!A30,'Average Monthly Patient Visits'!A29:N80,5,FALSE))</f>
        <v>3.8907393131936059E-3</v>
      </c>
      <c r="F30" s="36">
        <f>(VLOOKUP('Average Monthly ILI Visits %'!A30,'Average Monthly ILI Visits'!A29:N80,6,FALSE))/(VLOOKUP('Average Monthly ILI Visits %'!A30,'Average Monthly Patient Visits'!A29:N80,6,FALSE))</f>
        <v>2.3287224628568766E-3</v>
      </c>
      <c r="G30" s="36">
        <f>(VLOOKUP('Average Monthly ILI Visits %'!A30,'Average Monthly ILI Visits'!A29:N80,7,FALSE))/(VLOOKUP('Average Monthly ILI Visits %'!A30,'Average Monthly Patient Visits'!A29:N80,7,FALSE))</f>
        <v>1.9003571755655279E-3</v>
      </c>
      <c r="H30" s="36">
        <f>(VLOOKUP('Average Monthly ILI Visits %'!A30,'Average Monthly ILI Visits'!A29:N80,8,FALSE))/(VLOOKUP('Average Monthly ILI Visits %'!A30,'Average Monthly Patient Visits'!A29:N80,8,FALSE))</f>
        <v>1.6317621992412825E-3</v>
      </c>
      <c r="I30" s="36">
        <f>(VLOOKUP('Average Monthly ILI Visits %'!A30,'Average Monthly ILI Visits'!A29:N80,9,FALSE))/(VLOOKUP('Average Monthly ILI Visits %'!A30,'Average Monthly Patient Visits'!A29:N80,9,FALSE))</f>
        <v>1.8169233431389515E-3</v>
      </c>
      <c r="J30" s="36">
        <f>(VLOOKUP('Average Monthly ILI Visits %'!A30,'Average Monthly ILI Visits'!A29:N80,10,FALSE))/(VLOOKUP('Average Monthly ILI Visits %'!A30,'Average Monthly Patient Visits'!A29:N80,10,FALSE))</f>
        <v>2.1657075676010146E-3</v>
      </c>
      <c r="K30" s="36">
        <f>(VLOOKUP('Average Monthly ILI Visits %'!A30,'Average Monthly ILI Visits'!A29:N80,11,FALSE))/(VLOOKUP('Average Monthly ILI Visits %'!A30,'Average Monthly Patient Visits'!A29:N80,11,FALSE))</f>
        <v>2.4893540391093408E-3</v>
      </c>
      <c r="L30" s="36">
        <f>(VLOOKUP('Average Monthly ILI Visits %'!A30,'Average Monthly ILI Visits'!A29:N80,12,FALSE))/(VLOOKUP('Average Monthly ILI Visits %'!A30,'Average Monthly Patient Visits'!A29:N80,12,FALSE))</f>
        <v>3.0404668411867365E-3</v>
      </c>
      <c r="M30" s="36">
        <f>(VLOOKUP('Average Monthly ILI Visits %'!A30,'Average Monthly ILI Visits'!A29:N80,13,FALSE))/(VLOOKUP('Average Monthly ILI Visits %'!A30,'Average Monthly Patient Visits'!A29:N80,13,FALSE))</f>
        <v>5.4206185812378767E-3</v>
      </c>
    </row>
    <row r="31" spans="1:13" x14ac:dyDescent="0.25">
      <c r="A31" s="36" t="s">
        <v>1333</v>
      </c>
      <c r="B31" s="36">
        <f>(VLOOKUP('Average Monthly ILI Visits %'!A31,'Average Monthly ILI Visits'!A30:N81,2,FALSE))/(VLOOKUP('Average Monthly ILI Visits %'!A31,'Average Monthly Patient Visits'!A30:N81,2,FALSE))</f>
        <v>5.3948498131136745E-2</v>
      </c>
      <c r="C31" s="36">
        <f>(VLOOKUP('Average Monthly ILI Visits %'!A31,'Average Monthly ILI Visits'!A30:N81,3,FALSE))/(VLOOKUP('Average Monthly ILI Visits %'!A31,'Average Monthly Patient Visits'!A30:N81,3,FALSE))</f>
        <v>5.9489183166498427E-2</v>
      </c>
      <c r="D31" s="36">
        <f>(VLOOKUP('Average Monthly ILI Visits %'!A31,'Average Monthly ILI Visits'!A30:N81,4,FALSE))/(VLOOKUP('Average Monthly ILI Visits %'!A31,'Average Monthly Patient Visits'!A30:N81,4,FALSE))</f>
        <v>3.5919843760686361E-2</v>
      </c>
      <c r="E31" s="36">
        <f>(VLOOKUP('Average Monthly ILI Visits %'!A31,'Average Monthly ILI Visits'!A30:N81,5,FALSE))/(VLOOKUP('Average Monthly ILI Visits %'!A31,'Average Monthly Patient Visits'!A30:N81,5,FALSE))</f>
        <v>2.2970602331196251E-2</v>
      </c>
      <c r="F31" s="36">
        <f>(VLOOKUP('Average Monthly ILI Visits %'!A31,'Average Monthly ILI Visits'!A30:N81,6,FALSE))/(VLOOKUP('Average Monthly ILI Visits %'!A31,'Average Monthly Patient Visits'!A30:N81,6,FALSE))</f>
        <v>1.9368196086288654E-2</v>
      </c>
      <c r="G31" s="36">
        <f>(VLOOKUP('Average Monthly ILI Visits %'!A31,'Average Monthly ILI Visits'!A30:N81,7,FALSE))/(VLOOKUP('Average Monthly ILI Visits %'!A31,'Average Monthly Patient Visits'!A30:N81,7,FALSE))</f>
        <v>1.7410648766810085E-2</v>
      </c>
      <c r="H31" s="36">
        <f>(VLOOKUP('Average Monthly ILI Visits %'!A31,'Average Monthly ILI Visits'!A30:N81,8,FALSE))/(VLOOKUP('Average Monthly ILI Visits %'!A31,'Average Monthly Patient Visits'!A30:N81,8,FALSE))</f>
        <v>1.2527230855411938E-2</v>
      </c>
      <c r="I31" s="36">
        <f>(VLOOKUP('Average Monthly ILI Visits %'!A31,'Average Monthly ILI Visits'!A30:N81,9,FALSE))/(VLOOKUP('Average Monthly ILI Visits %'!A31,'Average Monthly Patient Visits'!A30:N81,9,FALSE))</f>
        <v>1.24384808736244E-2</v>
      </c>
      <c r="J31" s="36">
        <f>(VLOOKUP('Average Monthly ILI Visits %'!A31,'Average Monthly ILI Visits'!A30:N81,10,FALSE))/(VLOOKUP('Average Monthly ILI Visits %'!A31,'Average Monthly Patient Visits'!A30:N81,10,FALSE))</f>
        <v>1.6529956478707107E-2</v>
      </c>
      <c r="K31" s="36">
        <f>(VLOOKUP('Average Monthly ILI Visits %'!A31,'Average Monthly ILI Visits'!A30:N81,11,FALSE))/(VLOOKUP('Average Monthly ILI Visits %'!A31,'Average Monthly Patient Visits'!A30:N81,11,FALSE))</f>
        <v>2.1249470974724738E-2</v>
      </c>
      <c r="L31" s="36">
        <f>(VLOOKUP('Average Monthly ILI Visits %'!A31,'Average Monthly ILI Visits'!A30:N81,12,FALSE))/(VLOOKUP('Average Monthly ILI Visits %'!A31,'Average Monthly Patient Visits'!A30:N81,12,FALSE))</f>
        <v>2.4742326684475718E-2</v>
      </c>
      <c r="M31" s="36">
        <f>(VLOOKUP('Average Monthly ILI Visits %'!A31,'Average Monthly ILI Visits'!A30:N81,13,FALSE))/(VLOOKUP('Average Monthly ILI Visits %'!A31,'Average Monthly Patient Visits'!A30:N81,13,FALSE))</f>
        <v>3.7965334466170869E-2</v>
      </c>
    </row>
    <row r="32" spans="1:13" x14ac:dyDescent="0.25">
      <c r="A32" s="36" t="s">
        <v>1334</v>
      </c>
      <c r="B32" s="36">
        <f>(VLOOKUP('Average Monthly ILI Visits %'!A32,'Average Monthly ILI Visits'!A31:N82,2,FALSE))/(VLOOKUP('Average Monthly ILI Visits %'!A32,'Average Monthly Patient Visits'!A31:N82,2,FALSE))</f>
        <v>4.4124035766081017E-2</v>
      </c>
      <c r="C32" s="36">
        <f>(VLOOKUP('Average Monthly ILI Visits %'!A32,'Average Monthly ILI Visits'!A31:N82,3,FALSE))/(VLOOKUP('Average Monthly ILI Visits %'!A32,'Average Monthly Patient Visits'!A31:N82,3,FALSE))</f>
        <v>4.7454183111250055E-2</v>
      </c>
      <c r="D32" s="36">
        <f>(VLOOKUP('Average Monthly ILI Visits %'!A32,'Average Monthly ILI Visits'!A31:N82,4,FALSE))/(VLOOKUP('Average Monthly ILI Visits %'!A32,'Average Monthly Patient Visits'!A31:N82,4,FALSE))</f>
        <v>3.0677221407432426E-2</v>
      </c>
      <c r="E32" s="36">
        <f>(VLOOKUP('Average Monthly ILI Visits %'!A32,'Average Monthly ILI Visits'!A31:N82,5,FALSE))/(VLOOKUP('Average Monthly ILI Visits %'!A32,'Average Monthly Patient Visits'!A31:N82,5,FALSE))</f>
        <v>1.6494659942588173E-2</v>
      </c>
      <c r="F32" s="36">
        <f>(VLOOKUP('Average Monthly ILI Visits %'!A32,'Average Monthly ILI Visits'!A31:N82,6,FALSE))/(VLOOKUP('Average Monthly ILI Visits %'!A32,'Average Monthly Patient Visits'!A31:N82,6,FALSE))</f>
        <v>1.3994539001701447E-2</v>
      </c>
      <c r="G32" s="36">
        <f>(VLOOKUP('Average Monthly ILI Visits %'!A32,'Average Monthly ILI Visits'!A31:N82,7,FALSE))/(VLOOKUP('Average Monthly ILI Visits %'!A32,'Average Monthly Patient Visits'!A31:N82,7,FALSE))</f>
        <v>1.0272002917823977E-2</v>
      </c>
      <c r="H32" s="36">
        <f>(VLOOKUP('Average Monthly ILI Visits %'!A32,'Average Monthly ILI Visits'!A31:N82,8,FALSE))/(VLOOKUP('Average Monthly ILI Visits %'!A32,'Average Monthly Patient Visits'!A31:N82,8,FALSE))</f>
        <v>9.3358978884298879E-3</v>
      </c>
      <c r="I32" s="36">
        <f>(VLOOKUP('Average Monthly ILI Visits %'!A32,'Average Monthly ILI Visits'!A31:N82,9,FALSE))/(VLOOKUP('Average Monthly ILI Visits %'!A32,'Average Monthly Patient Visits'!A31:N82,9,FALSE))</f>
        <v>1.1424033443574282E-2</v>
      </c>
      <c r="J32" s="36">
        <f>(VLOOKUP('Average Monthly ILI Visits %'!A32,'Average Monthly ILI Visits'!A31:N82,10,FALSE))/(VLOOKUP('Average Monthly ILI Visits %'!A32,'Average Monthly Patient Visits'!A31:N82,10,FALSE))</f>
        <v>1.5262541546833829E-2</v>
      </c>
      <c r="K32" s="36">
        <f>(VLOOKUP('Average Monthly ILI Visits %'!A32,'Average Monthly ILI Visits'!A31:N82,11,FALSE))/(VLOOKUP('Average Monthly ILI Visits %'!A32,'Average Monthly Patient Visits'!A31:N82,11,FALSE))</f>
        <v>1.3239165752261457E-2</v>
      </c>
      <c r="L32" s="36">
        <f>(VLOOKUP('Average Monthly ILI Visits %'!A32,'Average Monthly ILI Visits'!A31:N82,12,FALSE))/(VLOOKUP('Average Monthly ILI Visits %'!A32,'Average Monthly Patient Visits'!A31:N82,12,FALSE))</f>
        <v>1.7549676605879468E-2</v>
      </c>
      <c r="M32" s="36">
        <f>(VLOOKUP('Average Monthly ILI Visits %'!A32,'Average Monthly ILI Visits'!A31:N82,13,FALSE))/(VLOOKUP('Average Monthly ILI Visits %'!A32,'Average Monthly Patient Visits'!A31:N82,13,FALSE))</f>
        <v>3.2651547306314262E-2</v>
      </c>
    </row>
    <row r="33" spans="1:13" x14ac:dyDescent="0.25">
      <c r="A33" s="36" t="s">
        <v>1335</v>
      </c>
      <c r="B33" s="36">
        <f>(VLOOKUP('Average Monthly ILI Visits %'!A33,'Average Monthly ILI Visits'!A32:N83,2,FALSE))/(VLOOKUP('Average Monthly ILI Visits %'!A33,'Average Monthly Patient Visits'!A32:N83,2,FALSE))</f>
        <v>3.6901793205904324E-2</v>
      </c>
      <c r="C33" s="36">
        <f>(VLOOKUP('Average Monthly ILI Visits %'!A33,'Average Monthly ILI Visits'!A32:N83,3,FALSE))/(VLOOKUP('Average Monthly ILI Visits %'!A33,'Average Monthly Patient Visits'!A32:N83,3,FALSE))</f>
        <v>3.5668985606740991E-2</v>
      </c>
      <c r="D33" s="36">
        <f>(VLOOKUP('Average Monthly ILI Visits %'!A33,'Average Monthly ILI Visits'!A32:N83,4,FALSE))/(VLOOKUP('Average Monthly ILI Visits %'!A33,'Average Monthly Patient Visits'!A32:N83,4,FALSE))</f>
        <v>2.4640815683246872E-2</v>
      </c>
      <c r="E33" s="36">
        <f>(VLOOKUP('Average Monthly ILI Visits %'!A33,'Average Monthly ILI Visits'!A32:N83,5,FALSE))/(VLOOKUP('Average Monthly ILI Visits %'!A33,'Average Monthly Patient Visits'!A32:N83,5,FALSE))</f>
        <v>1.7598250988785365E-2</v>
      </c>
      <c r="F33" s="36">
        <f>(VLOOKUP('Average Monthly ILI Visits %'!A33,'Average Monthly ILI Visits'!A32:N83,6,FALSE))/(VLOOKUP('Average Monthly ILI Visits %'!A33,'Average Monthly Patient Visits'!A32:N83,6,FALSE))</f>
        <v>1.4714390940684233E-2</v>
      </c>
      <c r="G33" s="36">
        <f>(VLOOKUP('Average Monthly ILI Visits %'!A33,'Average Monthly ILI Visits'!A32:N83,7,FALSE))/(VLOOKUP('Average Monthly ILI Visits %'!A33,'Average Monthly Patient Visits'!A32:N83,7,FALSE))</f>
        <v>1.2962729973276604E-2</v>
      </c>
      <c r="H33" s="36">
        <f>(VLOOKUP('Average Monthly ILI Visits %'!A33,'Average Monthly ILI Visits'!A32:N83,8,FALSE))/(VLOOKUP('Average Monthly ILI Visits %'!A33,'Average Monthly Patient Visits'!A32:N83,8,FALSE))</f>
        <v>1.0237620983996816E-2</v>
      </c>
      <c r="I33" s="36">
        <f>(VLOOKUP('Average Monthly ILI Visits %'!A33,'Average Monthly ILI Visits'!A32:N83,9,FALSE))/(VLOOKUP('Average Monthly ILI Visits %'!A33,'Average Monthly Patient Visits'!A32:N83,9,FALSE))</f>
        <v>9.396975479399999E-3</v>
      </c>
      <c r="J33" s="36">
        <f>(VLOOKUP('Average Monthly ILI Visits %'!A33,'Average Monthly ILI Visits'!A32:N83,10,FALSE))/(VLOOKUP('Average Monthly ILI Visits %'!A33,'Average Monthly Patient Visits'!A32:N83,10,FALSE))</f>
        <v>1.1911917365207803E-2</v>
      </c>
      <c r="K33" s="36">
        <f>(VLOOKUP('Average Monthly ILI Visits %'!A33,'Average Monthly ILI Visits'!A32:N83,11,FALSE))/(VLOOKUP('Average Monthly ILI Visits %'!A33,'Average Monthly Patient Visits'!A32:N83,11,FALSE))</f>
        <v>1.5136923083510879E-2</v>
      </c>
      <c r="L33" s="36">
        <f>(VLOOKUP('Average Monthly ILI Visits %'!A33,'Average Monthly ILI Visits'!A32:N83,12,FALSE))/(VLOOKUP('Average Monthly ILI Visits %'!A33,'Average Monthly Patient Visits'!A32:N83,12,FALSE))</f>
        <v>1.929291554974014E-2</v>
      </c>
      <c r="M33" s="36">
        <f>(VLOOKUP('Average Monthly ILI Visits %'!A33,'Average Monthly ILI Visits'!A32:N83,13,FALSE))/(VLOOKUP('Average Monthly ILI Visits %'!A33,'Average Monthly Patient Visits'!A32:N83,13,FALSE))</f>
        <v>3.0659342176352442E-2</v>
      </c>
    </row>
    <row r="34" spans="1:13" x14ac:dyDescent="0.25">
      <c r="A34" s="36" t="s">
        <v>1336</v>
      </c>
      <c r="B34" s="36">
        <f>(VLOOKUP('Average Monthly ILI Visits %'!A34,'Average Monthly ILI Visits'!A33:N84,2,FALSE))/(VLOOKUP('Average Monthly ILI Visits %'!A34,'Average Monthly Patient Visits'!A33:N84,2,FALSE))</f>
        <v>3.352269491428897E-2</v>
      </c>
      <c r="C34" s="36">
        <f>(VLOOKUP('Average Monthly ILI Visits %'!A34,'Average Monthly ILI Visits'!A33:N84,3,FALSE))/(VLOOKUP('Average Monthly ILI Visits %'!A34,'Average Monthly Patient Visits'!A33:N84,3,FALSE))</f>
        <v>4.7159609732071776E-2</v>
      </c>
      <c r="D34" s="36">
        <f>(VLOOKUP('Average Monthly ILI Visits %'!A34,'Average Monthly ILI Visits'!A33:N84,4,FALSE))/(VLOOKUP('Average Monthly ILI Visits %'!A34,'Average Monthly Patient Visits'!A33:N84,4,FALSE))</f>
        <v>2.5568054917138695E-2</v>
      </c>
      <c r="E34" s="36">
        <f>(VLOOKUP('Average Monthly ILI Visits %'!A34,'Average Monthly ILI Visits'!A33:N84,5,FALSE))/(VLOOKUP('Average Monthly ILI Visits %'!A34,'Average Monthly Patient Visits'!A33:N84,5,FALSE))</f>
        <v>1.1412646584196988E-2</v>
      </c>
      <c r="F34" s="36">
        <f>(VLOOKUP('Average Monthly ILI Visits %'!A34,'Average Monthly ILI Visits'!A33:N84,6,FALSE))/(VLOOKUP('Average Monthly ILI Visits %'!A34,'Average Monthly Patient Visits'!A33:N84,6,FALSE))</f>
        <v>7.5071320000299506E-3</v>
      </c>
      <c r="G34" s="36">
        <f>(VLOOKUP('Average Monthly ILI Visits %'!A34,'Average Monthly ILI Visits'!A33:N84,7,FALSE))/(VLOOKUP('Average Monthly ILI Visits %'!A34,'Average Monthly Patient Visits'!A33:N84,7,FALSE))</f>
        <v>6.0314429661676335E-3</v>
      </c>
      <c r="H34" s="36">
        <f>(VLOOKUP('Average Monthly ILI Visits %'!A34,'Average Monthly ILI Visits'!A33:N84,8,FALSE))/(VLOOKUP('Average Monthly ILI Visits %'!A34,'Average Monthly Patient Visits'!A33:N84,8,FALSE))</f>
        <v>4.0869551389087671E-3</v>
      </c>
      <c r="I34" s="36">
        <f>(VLOOKUP('Average Monthly ILI Visits %'!A34,'Average Monthly ILI Visits'!A33:N84,9,FALSE))/(VLOOKUP('Average Monthly ILI Visits %'!A34,'Average Monthly Patient Visits'!A33:N84,9,FALSE))</f>
        <v>4.5516613563950838E-3</v>
      </c>
      <c r="J34" s="36">
        <f>(VLOOKUP('Average Monthly ILI Visits %'!A34,'Average Monthly ILI Visits'!A33:N84,10,FALSE))/(VLOOKUP('Average Monthly ILI Visits %'!A34,'Average Monthly Patient Visits'!A33:N84,10,FALSE))</f>
        <v>8.253938058475083E-3</v>
      </c>
      <c r="K34" s="36">
        <f>(VLOOKUP('Average Monthly ILI Visits %'!A34,'Average Monthly ILI Visits'!A33:N84,11,FALSE))/(VLOOKUP('Average Monthly ILI Visits %'!A34,'Average Monthly Patient Visits'!A33:N84,11,FALSE))</f>
        <v>9.788520413899892E-3</v>
      </c>
      <c r="L34" s="36">
        <f>(VLOOKUP('Average Monthly ILI Visits %'!A34,'Average Monthly ILI Visits'!A33:N84,12,FALSE))/(VLOOKUP('Average Monthly ILI Visits %'!A34,'Average Monthly Patient Visits'!A33:N84,12,FALSE))</f>
        <v>1.3941622122879615E-2</v>
      </c>
      <c r="M34" s="36">
        <f>(VLOOKUP('Average Monthly ILI Visits %'!A34,'Average Monthly ILI Visits'!A33:N84,13,FALSE))/(VLOOKUP('Average Monthly ILI Visits %'!A34,'Average Monthly Patient Visits'!A33:N84,13,FALSE))</f>
        <v>2.4860703089190639E-2</v>
      </c>
    </row>
    <row r="35" spans="1:13" x14ac:dyDescent="0.25">
      <c r="A35" s="36" t="s">
        <v>1337</v>
      </c>
      <c r="B35" s="36">
        <f>(VLOOKUP('Average Monthly ILI Visits %'!A35,'Average Monthly ILI Visits'!A34:N85,2,FALSE))/(VLOOKUP('Average Monthly ILI Visits %'!A35,'Average Monthly Patient Visits'!A34:N85,2,FALSE))</f>
        <v>2.6736180736581783E-2</v>
      </c>
      <c r="C35" s="36">
        <f>(VLOOKUP('Average Monthly ILI Visits %'!A35,'Average Monthly ILI Visits'!A34:N85,3,FALSE))/(VLOOKUP('Average Monthly ILI Visits %'!A35,'Average Monthly Patient Visits'!A34:N85,3,FALSE))</f>
        <v>2.8166225725752749E-2</v>
      </c>
      <c r="D35" s="36">
        <f>(VLOOKUP('Average Monthly ILI Visits %'!A35,'Average Monthly ILI Visits'!A34:N85,4,FALSE))/(VLOOKUP('Average Monthly ILI Visits %'!A35,'Average Monthly Patient Visits'!A34:N85,4,FALSE))</f>
        <v>2.2348143290433643E-2</v>
      </c>
      <c r="E35" s="36">
        <f>(VLOOKUP('Average Monthly ILI Visits %'!A35,'Average Monthly ILI Visits'!A34:N85,5,FALSE))/(VLOOKUP('Average Monthly ILI Visits %'!A35,'Average Monthly Patient Visits'!A34:N85,5,FALSE))</f>
        <v>1.087141158484797E-2</v>
      </c>
      <c r="F35" s="36">
        <f>(VLOOKUP('Average Monthly ILI Visits %'!A35,'Average Monthly ILI Visits'!A34:N85,6,FALSE))/(VLOOKUP('Average Monthly ILI Visits %'!A35,'Average Monthly Patient Visits'!A34:N85,6,FALSE))</f>
        <v>7.4422783919990626E-3</v>
      </c>
      <c r="G35" s="36">
        <f>(VLOOKUP('Average Monthly ILI Visits %'!A35,'Average Monthly ILI Visits'!A34:N85,7,FALSE))/(VLOOKUP('Average Monthly ILI Visits %'!A35,'Average Monthly Patient Visits'!A34:N85,7,FALSE))</f>
        <v>5.1438535309503057E-3</v>
      </c>
      <c r="H35" s="36">
        <f>(VLOOKUP('Average Monthly ILI Visits %'!A35,'Average Monthly ILI Visits'!A34:N85,8,FALSE))/(VLOOKUP('Average Monthly ILI Visits %'!A35,'Average Monthly Patient Visits'!A34:N85,8,FALSE))</f>
        <v>4.1336101431007641E-3</v>
      </c>
      <c r="I35" s="36">
        <f>(VLOOKUP('Average Monthly ILI Visits %'!A35,'Average Monthly ILI Visits'!A34:N85,9,FALSE))/(VLOOKUP('Average Monthly ILI Visits %'!A35,'Average Monthly Patient Visits'!A34:N85,9,FALSE))</f>
        <v>2.8960070206230804E-3</v>
      </c>
      <c r="J35" s="36">
        <f>(VLOOKUP('Average Monthly ILI Visits %'!A35,'Average Monthly ILI Visits'!A34:N85,10,FALSE))/(VLOOKUP('Average Monthly ILI Visits %'!A35,'Average Monthly Patient Visits'!A34:N85,10,FALSE))</f>
        <v>3.8903971563715748E-3</v>
      </c>
      <c r="K35" s="36">
        <f>(VLOOKUP('Average Monthly ILI Visits %'!A35,'Average Monthly ILI Visits'!A34:N85,11,FALSE))/(VLOOKUP('Average Monthly ILI Visits %'!A35,'Average Monthly Patient Visits'!A34:N85,11,FALSE))</f>
        <v>6.1463786578391903E-3</v>
      </c>
      <c r="L35" s="36">
        <f>(VLOOKUP('Average Monthly ILI Visits %'!A35,'Average Monthly ILI Visits'!A34:N85,12,FALSE))/(VLOOKUP('Average Monthly ILI Visits %'!A35,'Average Monthly Patient Visits'!A34:N85,12,FALSE))</f>
        <v>6.8174898399544614E-3</v>
      </c>
      <c r="M35" s="36">
        <f>(VLOOKUP('Average Monthly ILI Visits %'!A35,'Average Monthly ILI Visits'!A34:N85,13,FALSE))/(VLOOKUP('Average Monthly ILI Visits %'!A35,'Average Monthly Patient Visits'!A34:N85,13,FALSE))</f>
        <v>1.5070567569204676E-2</v>
      </c>
    </row>
    <row r="36" spans="1:13" x14ac:dyDescent="0.25">
      <c r="A36" s="36" t="s">
        <v>1338</v>
      </c>
      <c r="B36" s="36">
        <f>(VLOOKUP('Average Monthly ILI Visits %'!A36,'Average Monthly ILI Visits'!A35:N86,2,FALSE))/(VLOOKUP('Average Monthly ILI Visits %'!A36,'Average Monthly Patient Visits'!A35:N86,2,FALSE))</f>
        <v>1.9333517645772919E-2</v>
      </c>
      <c r="C36" s="36">
        <f>(VLOOKUP('Average Monthly ILI Visits %'!A36,'Average Monthly ILI Visits'!A35:N86,3,FALSE))/(VLOOKUP('Average Monthly ILI Visits %'!A36,'Average Monthly Patient Visits'!A35:N86,3,FALSE))</f>
        <v>2.0479947982459751E-2</v>
      </c>
      <c r="D36" s="36">
        <f>(VLOOKUP('Average Monthly ILI Visits %'!A36,'Average Monthly ILI Visits'!A35:N86,4,FALSE))/(VLOOKUP('Average Monthly ILI Visits %'!A36,'Average Monthly Patient Visits'!A35:N86,4,FALSE))</f>
        <v>1.4750418858652912E-2</v>
      </c>
      <c r="E36" s="36">
        <f>(VLOOKUP('Average Monthly ILI Visits %'!A36,'Average Monthly ILI Visits'!A35:N86,5,FALSE))/(VLOOKUP('Average Monthly ILI Visits %'!A36,'Average Monthly Patient Visits'!A35:N86,5,FALSE))</f>
        <v>7.1748162352189195E-3</v>
      </c>
      <c r="F36" s="36">
        <f>(VLOOKUP('Average Monthly ILI Visits %'!A36,'Average Monthly ILI Visits'!A35:N86,6,FALSE))/(VLOOKUP('Average Monthly ILI Visits %'!A36,'Average Monthly Patient Visits'!A35:N86,6,FALSE))</f>
        <v>5.1818623768064703E-3</v>
      </c>
      <c r="G36" s="36">
        <f>(VLOOKUP('Average Monthly ILI Visits %'!A36,'Average Monthly ILI Visits'!A35:N86,7,FALSE))/(VLOOKUP('Average Monthly ILI Visits %'!A36,'Average Monthly Patient Visits'!A35:N86,7,FALSE))</f>
        <v>4.2500707285517657E-3</v>
      </c>
      <c r="H36" s="36">
        <f>(VLOOKUP('Average Monthly ILI Visits %'!A36,'Average Monthly ILI Visits'!A35:N86,8,FALSE))/(VLOOKUP('Average Monthly ILI Visits %'!A36,'Average Monthly Patient Visits'!A35:N86,8,FALSE))</f>
        <v>3.5492171556251056E-3</v>
      </c>
      <c r="I36" s="36">
        <f>(VLOOKUP('Average Monthly ILI Visits %'!A36,'Average Monthly ILI Visits'!A35:N86,9,FALSE))/(VLOOKUP('Average Monthly ILI Visits %'!A36,'Average Monthly Patient Visits'!A35:N86,9,FALSE))</f>
        <v>3.897884621465386E-3</v>
      </c>
      <c r="J36" s="36">
        <f>(VLOOKUP('Average Monthly ILI Visits %'!A36,'Average Monthly ILI Visits'!A35:N86,10,FALSE))/(VLOOKUP('Average Monthly ILI Visits %'!A36,'Average Monthly Patient Visits'!A35:N86,10,FALSE))</f>
        <v>5.4820121476405548E-3</v>
      </c>
      <c r="K36" s="36">
        <f>(VLOOKUP('Average Monthly ILI Visits %'!A36,'Average Monthly ILI Visits'!A35:N86,11,FALSE))/(VLOOKUP('Average Monthly ILI Visits %'!A36,'Average Monthly Patient Visits'!A35:N86,11,FALSE))</f>
        <v>6.3694097875576115E-3</v>
      </c>
      <c r="L36" s="36">
        <f>(VLOOKUP('Average Monthly ILI Visits %'!A36,'Average Monthly ILI Visits'!A35:N86,12,FALSE))/(VLOOKUP('Average Monthly ILI Visits %'!A36,'Average Monthly Patient Visits'!A35:N86,12,FALSE))</f>
        <v>8.0870795748876501E-3</v>
      </c>
      <c r="M36" s="36">
        <f>(VLOOKUP('Average Monthly ILI Visits %'!A36,'Average Monthly ILI Visits'!A35:N86,13,FALSE))/(VLOOKUP('Average Monthly ILI Visits %'!A36,'Average Monthly Patient Visits'!A35:N86,13,FALSE))</f>
        <v>1.6866084385181938E-2</v>
      </c>
    </row>
    <row r="37" spans="1:13" x14ac:dyDescent="0.25">
      <c r="A37" s="36" t="s">
        <v>1339</v>
      </c>
      <c r="B37" s="36">
        <f>(VLOOKUP('Average Monthly ILI Visits %'!A37,'Average Monthly ILI Visits'!A36:N87,2,FALSE))/(VLOOKUP('Average Monthly ILI Visits %'!A37,'Average Monthly Patient Visits'!A36:N87,2,FALSE))</f>
        <v>7.8114954010956597E-2</v>
      </c>
      <c r="C37" s="36">
        <f>(VLOOKUP('Average Monthly ILI Visits %'!A37,'Average Monthly ILI Visits'!A36:N87,3,FALSE))/(VLOOKUP('Average Monthly ILI Visits %'!A37,'Average Monthly Patient Visits'!A36:N87,3,FALSE))</f>
        <v>7.2434178042889374E-2</v>
      </c>
      <c r="D37" s="36">
        <f>(VLOOKUP('Average Monthly ILI Visits %'!A37,'Average Monthly ILI Visits'!A36:N87,4,FALSE))/(VLOOKUP('Average Monthly ILI Visits %'!A37,'Average Monthly Patient Visits'!A36:N87,4,FALSE))</f>
        <v>4.1122688690442083E-2</v>
      </c>
      <c r="E37" s="36">
        <f>(VLOOKUP('Average Monthly ILI Visits %'!A37,'Average Monthly ILI Visits'!A36:N87,5,FALSE))/(VLOOKUP('Average Monthly ILI Visits %'!A37,'Average Monthly Patient Visits'!A36:N87,5,FALSE))</f>
        <v>1.5788259336167967E-2</v>
      </c>
      <c r="F37" s="36">
        <f>(VLOOKUP('Average Monthly ILI Visits %'!A37,'Average Monthly ILI Visits'!A36:N87,6,FALSE))/(VLOOKUP('Average Monthly ILI Visits %'!A37,'Average Monthly Patient Visits'!A36:N87,6,FALSE))</f>
        <v>8.6567035617382323E-3</v>
      </c>
      <c r="G37" s="36">
        <f>(VLOOKUP('Average Monthly ILI Visits %'!A37,'Average Monthly ILI Visits'!A36:N87,7,FALSE))/(VLOOKUP('Average Monthly ILI Visits %'!A37,'Average Monthly Patient Visits'!A36:N87,7,FALSE))</f>
        <v>4.2157659488013003E-3</v>
      </c>
      <c r="H37" s="36">
        <f>(VLOOKUP('Average Monthly ILI Visits %'!A37,'Average Monthly ILI Visits'!A36:N87,8,FALSE))/(VLOOKUP('Average Monthly ILI Visits %'!A37,'Average Monthly Patient Visits'!A36:N87,8,FALSE))</f>
        <v>3.5071061014457241E-3</v>
      </c>
      <c r="I37" s="36">
        <f>(VLOOKUP('Average Monthly ILI Visits %'!A37,'Average Monthly ILI Visits'!A36:N87,9,FALSE))/(VLOOKUP('Average Monthly ILI Visits %'!A37,'Average Monthly Patient Visits'!A36:N87,9,FALSE))</f>
        <v>5.9104843654199874E-3</v>
      </c>
      <c r="J37" s="36">
        <f>(VLOOKUP('Average Monthly ILI Visits %'!A37,'Average Monthly ILI Visits'!A36:N87,10,FALSE))/(VLOOKUP('Average Monthly ILI Visits %'!A37,'Average Monthly Patient Visits'!A36:N87,10,FALSE))</f>
        <v>1.039377435211432E-2</v>
      </c>
      <c r="K37" s="36">
        <f>(VLOOKUP('Average Monthly ILI Visits %'!A37,'Average Monthly ILI Visits'!A36:N87,11,FALSE))/(VLOOKUP('Average Monthly ILI Visits %'!A37,'Average Monthly Patient Visits'!A36:N87,11,FALSE))</f>
        <v>1.8783463955924572E-2</v>
      </c>
      <c r="L37" s="36">
        <f>(VLOOKUP('Average Monthly ILI Visits %'!A37,'Average Monthly ILI Visits'!A36:N87,12,FALSE))/(VLOOKUP('Average Monthly ILI Visits %'!A37,'Average Monthly Patient Visits'!A36:N87,12,FALSE))</f>
        <v>2.7723643294824879E-2</v>
      </c>
      <c r="M37" s="36">
        <f>(VLOOKUP('Average Monthly ILI Visits %'!A37,'Average Monthly ILI Visits'!A36:N87,13,FALSE))/(VLOOKUP('Average Monthly ILI Visits %'!A37,'Average Monthly Patient Visits'!A36:N87,13,FALSE))</f>
        <v>4.5545073116249647E-2</v>
      </c>
    </row>
    <row r="38" spans="1:13" x14ac:dyDescent="0.25">
      <c r="A38" s="36" t="s">
        <v>1340</v>
      </c>
      <c r="B38" s="36">
        <f>(VLOOKUP('Average Monthly ILI Visits %'!A38,'Average Monthly ILI Visits'!A37:N88,2,FALSE))/(VLOOKUP('Average Monthly ILI Visits %'!A38,'Average Monthly Patient Visits'!A37:N88,2,FALSE))</f>
        <v>3.0465739514454519E-2</v>
      </c>
      <c r="C38" s="36">
        <f>(VLOOKUP('Average Monthly ILI Visits %'!A38,'Average Monthly ILI Visits'!A37:N88,3,FALSE))/(VLOOKUP('Average Monthly ILI Visits %'!A38,'Average Monthly Patient Visits'!A37:N88,3,FALSE))</f>
        <v>2.8221709597234385E-2</v>
      </c>
      <c r="D38" s="36">
        <f>(VLOOKUP('Average Monthly ILI Visits %'!A38,'Average Monthly ILI Visits'!A37:N88,4,FALSE))/(VLOOKUP('Average Monthly ILI Visits %'!A38,'Average Monthly Patient Visits'!A37:N88,4,FALSE))</f>
        <v>2.6415331918752945E-2</v>
      </c>
      <c r="E38" s="36">
        <f>(VLOOKUP('Average Monthly ILI Visits %'!A38,'Average Monthly ILI Visits'!A37:N88,5,FALSE))/(VLOOKUP('Average Monthly ILI Visits %'!A38,'Average Monthly Patient Visits'!A37:N88,5,FALSE))</f>
        <v>1.0776464946517298E-2</v>
      </c>
      <c r="F38" s="36">
        <f>(VLOOKUP('Average Monthly ILI Visits %'!A38,'Average Monthly ILI Visits'!A37:N88,6,FALSE))/(VLOOKUP('Average Monthly ILI Visits %'!A38,'Average Monthly Patient Visits'!A37:N88,6,FALSE))</f>
        <v>7.70646677902954E-3</v>
      </c>
      <c r="G38" s="36">
        <f>(VLOOKUP('Average Monthly ILI Visits %'!A38,'Average Monthly ILI Visits'!A37:N88,7,FALSE))/(VLOOKUP('Average Monthly ILI Visits %'!A38,'Average Monthly Patient Visits'!A37:N88,7,FALSE))</f>
        <v>6.4254403060704374E-3</v>
      </c>
      <c r="H38" s="36">
        <f>(VLOOKUP('Average Monthly ILI Visits %'!A38,'Average Monthly ILI Visits'!A37:N88,8,FALSE))/(VLOOKUP('Average Monthly ILI Visits %'!A38,'Average Monthly Patient Visits'!A37:N88,8,FALSE))</f>
        <v>4.0012288037696861E-3</v>
      </c>
      <c r="I38" s="36">
        <f>(VLOOKUP('Average Monthly ILI Visits %'!A38,'Average Monthly ILI Visits'!A37:N88,9,FALSE))/(VLOOKUP('Average Monthly ILI Visits %'!A38,'Average Monthly Patient Visits'!A37:N88,9,FALSE))</f>
        <v>4.2842352045127279E-3</v>
      </c>
      <c r="J38" s="36">
        <f>(VLOOKUP('Average Monthly ILI Visits %'!A38,'Average Monthly ILI Visits'!A37:N88,10,FALSE))/(VLOOKUP('Average Monthly ILI Visits %'!A38,'Average Monthly Patient Visits'!A37:N88,10,FALSE))</f>
        <v>5.8126571776723444E-3</v>
      </c>
      <c r="K38" s="36">
        <f>(VLOOKUP('Average Monthly ILI Visits %'!A38,'Average Monthly ILI Visits'!A37:N88,11,FALSE))/(VLOOKUP('Average Monthly ILI Visits %'!A38,'Average Monthly Patient Visits'!A37:N88,11,FALSE))</f>
        <v>8.498526667617419E-3</v>
      </c>
      <c r="L38" s="36">
        <f>(VLOOKUP('Average Monthly ILI Visits %'!A38,'Average Monthly ILI Visits'!A37:N88,12,FALSE))/(VLOOKUP('Average Monthly ILI Visits %'!A38,'Average Monthly Patient Visits'!A37:N88,12,FALSE))</f>
        <v>1.1943988886046872E-2</v>
      </c>
      <c r="M38" s="36">
        <f>(VLOOKUP('Average Monthly ILI Visits %'!A38,'Average Monthly ILI Visits'!A37:N88,13,FALSE))/(VLOOKUP('Average Monthly ILI Visits %'!A38,'Average Monthly Patient Visits'!A37:N88,13,FALSE))</f>
        <v>2.4583057404761074E-2</v>
      </c>
    </row>
    <row r="39" spans="1:13" x14ac:dyDescent="0.25">
      <c r="A39" s="36" t="s">
        <v>1341</v>
      </c>
      <c r="B39" s="36">
        <f>(VLOOKUP('Average Monthly ILI Visits %'!A39,'Average Monthly ILI Visits'!A38:N89,2,FALSE))/(VLOOKUP('Average Monthly ILI Visits %'!A39,'Average Monthly Patient Visits'!A38:N89,2,FALSE))</f>
        <v>3.3923395160254645E-2</v>
      </c>
      <c r="C39" s="36">
        <f>(VLOOKUP('Average Monthly ILI Visits %'!A39,'Average Monthly ILI Visits'!A38:N89,3,FALSE))/(VLOOKUP('Average Monthly ILI Visits %'!A39,'Average Monthly Patient Visits'!A38:N89,3,FALSE))</f>
        <v>3.7489471607619056E-2</v>
      </c>
      <c r="D39" s="36">
        <f>(VLOOKUP('Average Monthly ILI Visits %'!A39,'Average Monthly ILI Visits'!A38:N89,4,FALSE))/(VLOOKUP('Average Monthly ILI Visits %'!A39,'Average Monthly Patient Visits'!A38:N89,4,FALSE))</f>
        <v>2.4299006891302412E-2</v>
      </c>
      <c r="E39" s="36">
        <f>(VLOOKUP('Average Monthly ILI Visits %'!A39,'Average Monthly ILI Visits'!A38:N89,5,FALSE))/(VLOOKUP('Average Monthly ILI Visits %'!A39,'Average Monthly Patient Visits'!A38:N89,5,FALSE))</f>
        <v>1.3405244236095902E-2</v>
      </c>
      <c r="F39" s="36">
        <f>(VLOOKUP('Average Monthly ILI Visits %'!A39,'Average Monthly ILI Visits'!A38:N89,6,FALSE))/(VLOOKUP('Average Monthly ILI Visits %'!A39,'Average Monthly Patient Visits'!A38:N89,6,FALSE))</f>
        <v>9.4575292508737273E-3</v>
      </c>
      <c r="G39" s="36">
        <f>(VLOOKUP('Average Monthly ILI Visits %'!A39,'Average Monthly ILI Visits'!A38:N89,7,FALSE))/(VLOOKUP('Average Monthly ILI Visits %'!A39,'Average Monthly Patient Visits'!A38:N89,7,FALSE))</f>
        <v>7.2791320918014863E-3</v>
      </c>
      <c r="H39" s="36">
        <f>(VLOOKUP('Average Monthly ILI Visits %'!A39,'Average Monthly ILI Visits'!A38:N89,8,FALSE))/(VLOOKUP('Average Monthly ILI Visits %'!A39,'Average Monthly Patient Visits'!A38:N89,8,FALSE))</f>
        <v>5.5294690549061269E-3</v>
      </c>
      <c r="I39" s="36">
        <f>(VLOOKUP('Average Monthly ILI Visits %'!A39,'Average Monthly ILI Visits'!A38:N89,9,FALSE))/(VLOOKUP('Average Monthly ILI Visits %'!A39,'Average Monthly Patient Visits'!A38:N89,9,FALSE))</f>
        <v>5.3962167490743682E-3</v>
      </c>
      <c r="J39" s="36">
        <f>(VLOOKUP('Average Monthly ILI Visits %'!A39,'Average Monthly ILI Visits'!A38:N89,10,FALSE))/(VLOOKUP('Average Monthly ILI Visits %'!A39,'Average Monthly Patient Visits'!A38:N89,10,FALSE))</f>
        <v>8.178050581350212E-3</v>
      </c>
      <c r="K39" s="36">
        <f>(VLOOKUP('Average Monthly ILI Visits %'!A39,'Average Monthly ILI Visits'!A38:N89,11,FALSE))/(VLOOKUP('Average Monthly ILI Visits %'!A39,'Average Monthly Patient Visits'!A38:N89,11,FALSE))</f>
        <v>9.8785851979548891E-3</v>
      </c>
      <c r="L39" s="36">
        <f>(VLOOKUP('Average Monthly ILI Visits %'!A39,'Average Monthly ILI Visits'!A38:N89,12,FALSE))/(VLOOKUP('Average Monthly ILI Visits %'!A39,'Average Monthly Patient Visits'!A38:N89,12,FALSE))</f>
        <v>1.2914849624674787E-2</v>
      </c>
      <c r="M39" s="36">
        <f>(VLOOKUP('Average Monthly ILI Visits %'!A39,'Average Monthly ILI Visits'!A38:N89,13,FALSE))/(VLOOKUP('Average Monthly ILI Visits %'!A39,'Average Monthly Patient Visits'!A38:N89,13,FALSE))</f>
        <v>2.3098803697231822E-2</v>
      </c>
    </row>
    <row r="40" spans="1:13" x14ac:dyDescent="0.25">
      <c r="A40" s="36" t="s">
        <v>1342</v>
      </c>
      <c r="B40" s="36">
        <f>(VLOOKUP('Average Monthly ILI Visits %'!A40,'Average Monthly ILI Visits'!A39:N90,2,FALSE))/(VLOOKUP('Average Monthly ILI Visits %'!A40,'Average Monthly Patient Visits'!A39:N90,2,FALSE))</f>
        <v>2.1712557561196642E-2</v>
      </c>
      <c r="C40" s="36">
        <f>(VLOOKUP('Average Monthly ILI Visits %'!A40,'Average Monthly ILI Visits'!A39:N90,3,FALSE))/(VLOOKUP('Average Monthly ILI Visits %'!A40,'Average Monthly Patient Visits'!A39:N90,3,FALSE))</f>
        <v>2.6399248773055051E-2</v>
      </c>
      <c r="D40" s="36">
        <f>(VLOOKUP('Average Monthly ILI Visits %'!A40,'Average Monthly ILI Visits'!A39:N90,4,FALSE))/(VLOOKUP('Average Monthly ILI Visits %'!A40,'Average Monthly Patient Visits'!A39:N90,4,FALSE))</f>
        <v>1.455561523138737E-2</v>
      </c>
      <c r="E40" s="36">
        <f>(VLOOKUP('Average Monthly ILI Visits %'!A40,'Average Monthly ILI Visits'!A39:N90,5,FALSE))/(VLOOKUP('Average Monthly ILI Visits %'!A40,'Average Monthly Patient Visits'!A39:N90,5,FALSE))</f>
        <v>8.6747974056502752E-3</v>
      </c>
      <c r="F40" s="36">
        <f>(VLOOKUP('Average Monthly ILI Visits %'!A40,'Average Monthly ILI Visits'!A39:N90,6,FALSE))/(VLOOKUP('Average Monthly ILI Visits %'!A40,'Average Monthly Patient Visits'!A39:N90,6,FALSE))</f>
        <v>1.7836237595846792E-3</v>
      </c>
      <c r="G40" s="36">
        <f>(VLOOKUP('Average Monthly ILI Visits %'!A40,'Average Monthly ILI Visits'!A39:N90,7,FALSE))/(VLOOKUP('Average Monthly ILI Visits %'!A40,'Average Monthly Patient Visits'!A39:N90,7,FALSE))</f>
        <v>4.7231078049356473E-4</v>
      </c>
      <c r="H40" s="36">
        <f>(VLOOKUP('Average Monthly ILI Visits %'!A40,'Average Monthly ILI Visits'!A39:N90,8,FALSE))/(VLOOKUP('Average Monthly ILI Visits %'!A40,'Average Monthly Patient Visits'!A39:N90,8,FALSE))</f>
        <v>2.3931889841511056E-4</v>
      </c>
      <c r="I40" s="36">
        <f>(VLOOKUP('Average Monthly ILI Visits %'!A40,'Average Monthly ILI Visits'!A39:N90,9,FALSE))/(VLOOKUP('Average Monthly ILI Visits %'!A40,'Average Monthly Patient Visits'!A39:N90,9,FALSE))</f>
        <v>8.5971798431367025E-4</v>
      </c>
      <c r="J40" s="36">
        <f>(VLOOKUP('Average Monthly ILI Visits %'!A40,'Average Monthly ILI Visits'!A39:N90,10,FALSE))/(VLOOKUP('Average Monthly ILI Visits %'!A40,'Average Monthly Patient Visits'!A39:N90,10,FALSE))</f>
        <v>1.8266091284791196E-3</v>
      </c>
      <c r="K40" s="36">
        <f>(VLOOKUP('Average Monthly ILI Visits %'!A40,'Average Monthly ILI Visits'!A39:N90,11,FALSE))/(VLOOKUP('Average Monthly ILI Visits %'!A40,'Average Monthly Patient Visits'!A39:N90,11,FALSE))</f>
        <v>2.8780653301769916E-3</v>
      </c>
      <c r="L40" s="36">
        <f>(VLOOKUP('Average Monthly ILI Visits %'!A40,'Average Monthly ILI Visits'!A39:N90,12,FALSE))/(VLOOKUP('Average Monthly ILI Visits %'!A40,'Average Monthly Patient Visits'!A39:N90,12,FALSE))</f>
        <v>3.6938832367831996E-3</v>
      </c>
      <c r="M40" s="36">
        <f>(VLOOKUP('Average Monthly ILI Visits %'!A40,'Average Monthly ILI Visits'!A39:N90,13,FALSE))/(VLOOKUP('Average Monthly ILI Visits %'!A40,'Average Monthly Patient Visits'!A39:N90,13,FALSE))</f>
        <v>9.6906497370942181E-3</v>
      </c>
    </row>
    <row r="41" spans="1:13" x14ac:dyDescent="0.25">
      <c r="A41" s="36" t="s">
        <v>1343</v>
      </c>
      <c r="B41" s="36">
        <f>(VLOOKUP('Average Monthly ILI Visits %'!A41,'Average Monthly ILI Visits'!A40:N91,2,FALSE))/(VLOOKUP('Average Monthly ILI Visits %'!A41,'Average Monthly Patient Visits'!A40:N91,2,FALSE))</f>
        <v>3.8147475423418252E-2</v>
      </c>
      <c r="C41" s="36">
        <f>(VLOOKUP('Average Monthly ILI Visits %'!A41,'Average Monthly ILI Visits'!A40:N91,3,FALSE))/(VLOOKUP('Average Monthly ILI Visits %'!A41,'Average Monthly Patient Visits'!A40:N91,3,FALSE))</f>
        <v>4.9261522167684972E-2</v>
      </c>
      <c r="D41" s="36">
        <f>(VLOOKUP('Average Monthly ILI Visits %'!A41,'Average Monthly ILI Visits'!A40:N91,4,FALSE))/(VLOOKUP('Average Monthly ILI Visits %'!A41,'Average Monthly Patient Visits'!A40:N91,4,FALSE))</f>
        <v>2.7230129961983911E-2</v>
      </c>
      <c r="E41" s="36">
        <f>(VLOOKUP('Average Monthly ILI Visits %'!A41,'Average Monthly ILI Visits'!A40:N91,5,FALSE))/(VLOOKUP('Average Monthly ILI Visits %'!A41,'Average Monthly Patient Visits'!A40:N91,5,FALSE))</f>
        <v>1.0904822876653864E-2</v>
      </c>
      <c r="F41" s="36">
        <f>(VLOOKUP('Average Monthly ILI Visits %'!A41,'Average Monthly ILI Visits'!A40:N91,6,FALSE))/(VLOOKUP('Average Monthly ILI Visits %'!A41,'Average Monthly Patient Visits'!A40:N91,6,FALSE))</f>
        <v>6.7664287940332885E-3</v>
      </c>
      <c r="G41" s="36">
        <f>(VLOOKUP('Average Monthly ILI Visits %'!A41,'Average Monthly ILI Visits'!A40:N91,7,FALSE))/(VLOOKUP('Average Monthly ILI Visits %'!A41,'Average Monthly Patient Visits'!A40:N91,7,FALSE))</f>
        <v>4.4123545928600079E-3</v>
      </c>
      <c r="H41" s="36">
        <f>(VLOOKUP('Average Monthly ILI Visits %'!A41,'Average Monthly ILI Visits'!A40:N91,8,FALSE))/(VLOOKUP('Average Monthly ILI Visits %'!A41,'Average Monthly Patient Visits'!A40:N91,8,FALSE))</f>
        <v>3.3221881576276802E-3</v>
      </c>
      <c r="I41" s="36">
        <f>(VLOOKUP('Average Monthly ILI Visits %'!A41,'Average Monthly ILI Visits'!A40:N91,9,FALSE))/(VLOOKUP('Average Monthly ILI Visits %'!A41,'Average Monthly Patient Visits'!A40:N91,9,FALSE))</f>
        <v>2.6771931623347403E-3</v>
      </c>
      <c r="J41" s="36">
        <f>(VLOOKUP('Average Monthly ILI Visits %'!A41,'Average Monthly ILI Visits'!A40:N91,10,FALSE))/(VLOOKUP('Average Monthly ILI Visits %'!A41,'Average Monthly Patient Visits'!A40:N91,10,FALSE))</f>
        <v>4.7851933049454023E-3</v>
      </c>
      <c r="K41" s="36">
        <f>(VLOOKUP('Average Monthly ILI Visits %'!A41,'Average Monthly ILI Visits'!A40:N91,11,FALSE))/(VLOOKUP('Average Monthly ILI Visits %'!A41,'Average Monthly Patient Visits'!A40:N91,11,FALSE))</f>
        <v>1.0499866513811896E-2</v>
      </c>
      <c r="L41" s="36">
        <f>(VLOOKUP('Average Monthly ILI Visits %'!A41,'Average Monthly ILI Visits'!A40:N91,12,FALSE))/(VLOOKUP('Average Monthly ILI Visits %'!A41,'Average Monthly Patient Visits'!A40:N91,12,FALSE))</f>
        <v>1.6257895233007576E-2</v>
      </c>
      <c r="M41" s="36">
        <f>(VLOOKUP('Average Monthly ILI Visits %'!A41,'Average Monthly ILI Visits'!A40:N91,13,FALSE))/(VLOOKUP('Average Monthly ILI Visits %'!A41,'Average Monthly Patient Visits'!A40:N91,13,FALSE))</f>
        <v>3.0117188595138636E-2</v>
      </c>
    </row>
    <row r="42" spans="1:13" x14ac:dyDescent="0.25">
      <c r="A42" s="36" t="s">
        <v>1344</v>
      </c>
      <c r="B42" s="36">
        <f>(VLOOKUP('Average Monthly ILI Visits %'!A42,'Average Monthly ILI Visits'!A41:N92,2,FALSE))/(VLOOKUP('Average Monthly ILI Visits %'!A42,'Average Monthly Patient Visits'!A41:N92,2,FALSE))</f>
        <v>2.5649239064788772E-2</v>
      </c>
      <c r="C42" s="36">
        <f>(VLOOKUP('Average Monthly ILI Visits %'!A42,'Average Monthly ILI Visits'!A41:N92,3,FALSE))/(VLOOKUP('Average Monthly ILI Visits %'!A42,'Average Monthly Patient Visits'!A41:N92,3,FALSE))</f>
        <v>3.0109841024912189E-2</v>
      </c>
      <c r="D42" s="36">
        <f>(VLOOKUP('Average Monthly ILI Visits %'!A42,'Average Monthly ILI Visits'!A41:N92,4,FALSE))/(VLOOKUP('Average Monthly ILI Visits %'!A42,'Average Monthly Patient Visits'!A41:N92,4,FALSE))</f>
        <v>2.0032237949007565E-2</v>
      </c>
      <c r="E42" s="36">
        <f>(VLOOKUP('Average Monthly ILI Visits %'!A42,'Average Monthly ILI Visits'!A41:N92,5,FALSE))/(VLOOKUP('Average Monthly ILI Visits %'!A42,'Average Monthly Patient Visits'!A41:N92,5,FALSE))</f>
        <v>1.0319648891132948E-2</v>
      </c>
      <c r="F42" s="36">
        <f>(VLOOKUP('Average Monthly ILI Visits %'!A42,'Average Monthly ILI Visits'!A41:N92,6,FALSE))/(VLOOKUP('Average Monthly ILI Visits %'!A42,'Average Monthly Patient Visits'!A41:N92,6,FALSE))</f>
        <v>7.0900777496961396E-3</v>
      </c>
      <c r="G42" s="36">
        <f>(VLOOKUP('Average Monthly ILI Visits %'!A42,'Average Monthly ILI Visits'!A41:N92,7,FALSE))/(VLOOKUP('Average Monthly ILI Visits %'!A42,'Average Monthly Patient Visits'!A41:N92,7,FALSE))</f>
        <v>5.0632516981367233E-3</v>
      </c>
      <c r="H42" s="36">
        <f>(VLOOKUP('Average Monthly ILI Visits %'!A42,'Average Monthly ILI Visits'!A41:N92,8,FALSE))/(VLOOKUP('Average Monthly ILI Visits %'!A42,'Average Monthly Patient Visits'!A41:N92,8,FALSE))</f>
        <v>4.8036980078131897E-3</v>
      </c>
      <c r="I42" s="36">
        <f>(VLOOKUP('Average Monthly ILI Visits %'!A42,'Average Monthly ILI Visits'!A41:N92,9,FALSE))/(VLOOKUP('Average Monthly ILI Visits %'!A42,'Average Monthly Patient Visits'!A41:N92,9,FALSE))</f>
        <v>5.2818726545168044E-3</v>
      </c>
      <c r="J42" s="36">
        <f>(VLOOKUP('Average Monthly ILI Visits %'!A42,'Average Monthly ILI Visits'!A41:N92,10,FALSE))/(VLOOKUP('Average Monthly ILI Visits %'!A42,'Average Monthly Patient Visits'!A41:N92,10,FALSE))</f>
        <v>8.1175717149201965E-3</v>
      </c>
      <c r="K42" s="36">
        <f>(VLOOKUP('Average Monthly ILI Visits %'!A42,'Average Monthly ILI Visits'!A41:N92,11,FALSE))/(VLOOKUP('Average Monthly ILI Visits %'!A42,'Average Monthly Patient Visits'!A41:N92,11,FALSE))</f>
        <v>1.0066560794216934E-2</v>
      </c>
      <c r="L42" s="36">
        <f>(VLOOKUP('Average Monthly ILI Visits %'!A42,'Average Monthly ILI Visits'!A41:N92,12,FALSE))/(VLOOKUP('Average Monthly ILI Visits %'!A42,'Average Monthly Patient Visits'!A41:N92,12,FALSE))</f>
        <v>1.1945955729693472E-2</v>
      </c>
      <c r="M42" s="36">
        <f>(VLOOKUP('Average Monthly ILI Visits %'!A42,'Average Monthly ILI Visits'!A41:N92,13,FALSE))/(VLOOKUP('Average Monthly ILI Visits %'!A42,'Average Monthly Patient Visits'!A41:N92,13,FALSE))</f>
        <v>1.5534806289922733E-2</v>
      </c>
    </row>
    <row r="43" spans="1:13" x14ac:dyDescent="0.25">
      <c r="A43" s="36" t="s">
        <v>1345</v>
      </c>
      <c r="B43" s="36">
        <f>(VLOOKUP('Average Monthly ILI Visits %'!A43,'Average Monthly ILI Visits'!A42:N93,2,FALSE))/(VLOOKUP('Average Monthly ILI Visits %'!A43,'Average Monthly Patient Visits'!A42:N93,2,FALSE))</f>
        <v>3.5866264706202453E-2</v>
      </c>
      <c r="C43" s="36">
        <f>(VLOOKUP('Average Monthly ILI Visits %'!A43,'Average Monthly ILI Visits'!A42:N93,3,FALSE))/(VLOOKUP('Average Monthly ILI Visits %'!A43,'Average Monthly Patient Visits'!A42:N93,3,FALSE))</f>
        <v>3.5813794771384744E-2</v>
      </c>
      <c r="D43" s="36">
        <f>(VLOOKUP('Average Monthly ILI Visits %'!A43,'Average Monthly ILI Visits'!A42:N93,4,FALSE))/(VLOOKUP('Average Monthly ILI Visits %'!A43,'Average Monthly Patient Visits'!A42:N93,4,FALSE))</f>
        <v>2.0236721546025706E-2</v>
      </c>
      <c r="E43" s="36">
        <f>(VLOOKUP('Average Monthly ILI Visits %'!A43,'Average Monthly ILI Visits'!A42:N93,5,FALSE))/(VLOOKUP('Average Monthly ILI Visits %'!A43,'Average Monthly Patient Visits'!A42:N93,5,FALSE))</f>
        <v>9.7086228445850287E-3</v>
      </c>
      <c r="F43" s="36">
        <f>(VLOOKUP('Average Monthly ILI Visits %'!A43,'Average Monthly ILI Visits'!A42:N93,6,FALSE))/(VLOOKUP('Average Monthly ILI Visits %'!A43,'Average Monthly Patient Visits'!A42:N93,6,FALSE))</f>
        <v>7.670279452219533E-3</v>
      </c>
      <c r="G43" s="36">
        <f>(VLOOKUP('Average Monthly ILI Visits %'!A43,'Average Monthly ILI Visits'!A42:N93,7,FALSE))/(VLOOKUP('Average Monthly ILI Visits %'!A43,'Average Monthly Patient Visits'!A42:N93,7,FALSE))</f>
        <v>3.8934393764159764E-3</v>
      </c>
      <c r="H43" s="36">
        <f>(VLOOKUP('Average Monthly ILI Visits %'!A43,'Average Monthly ILI Visits'!A42:N93,8,FALSE))/(VLOOKUP('Average Monthly ILI Visits %'!A43,'Average Monthly Patient Visits'!A42:N93,8,FALSE))</f>
        <v>2.2806775218350782E-3</v>
      </c>
      <c r="I43" s="36">
        <f>(VLOOKUP('Average Monthly ILI Visits %'!A43,'Average Monthly ILI Visits'!A42:N93,9,FALSE))/(VLOOKUP('Average Monthly ILI Visits %'!A43,'Average Monthly Patient Visits'!A42:N93,9,FALSE))</f>
        <v>3.4871452131428559E-3</v>
      </c>
      <c r="J43" s="36">
        <f>(VLOOKUP('Average Monthly ILI Visits %'!A43,'Average Monthly ILI Visits'!A42:N93,10,FALSE))/(VLOOKUP('Average Monthly ILI Visits %'!A43,'Average Monthly Patient Visits'!A42:N93,10,FALSE))</f>
        <v>4.6981434807254422E-3</v>
      </c>
      <c r="K43" s="36">
        <f>(VLOOKUP('Average Monthly ILI Visits %'!A43,'Average Monthly ILI Visits'!A42:N93,11,FALSE))/(VLOOKUP('Average Monthly ILI Visits %'!A43,'Average Monthly Patient Visits'!A42:N93,11,FALSE))</f>
        <v>6.7470987015971493E-3</v>
      </c>
      <c r="L43" s="36">
        <f>(VLOOKUP('Average Monthly ILI Visits %'!A43,'Average Monthly ILI Visits'!A42:N93,12,FALSE))/(VLOOKUP('Average Monthly ILI Visits %'!A43,'Average Monthly Patient Visits'!A42:N93,12,FALSE))</f>
        <v>1.2892697555599223E-2</v>
      </c>
      <c r="M43" s="36">
        <f>(VLOOKUP('Average Monthly ILI Visits %'!A43,'Average Monthly ILI Visits'!A42:N93,13,FALSE))/(VLOOKUP('Average Monthly ILI Visits %'!A43,'Average Monthly Patient Visits'!A42:N93,13,FALSE))</f>
        <v>3.0761428715523328E-2</v>
      </c>
    </row>
    <row r="44" spans="1:13" x14ac:dyDescent="0.25">
      <c r="A44" s="36" t="s">
        <v>1346</v>
      </c>
      <c r="B44" s="36">
        <f>(VLOOKUP('Average Monthly ILI Visits %'!A44,'Average Monthly ILI Visits'!A43:N94,2,FALSE))/(VLOOKUP('Average Monthly ILI Visits %'!A44,'Average Monthly Patient Visits'!A43:N94,2,FALSE))</f>
        <v>6.3817772886060192E-2</v>
      </c>
      <c r="C44" s="36">
        <f>(VLOOKUP('Average Monthly ILI Visits %'!A44,'Average Monthly ILI Visits'!A43:N94,3,FALSE))/(VLOOKUP('Average Monthly ILI Visits %'!A44,'Average Monthly Patient Visits'!A43:N94,3,FALSE))</f>
        <v>6.19384632678616E-2</v>
      </c>
      <c r="D44" s="36">
        <f>(VLOOKUP('Average Monthly ILI Visits %'!A44,'Average Monthly ILI Visits'!A43:N94,4,FALSE))/(VLOOKUP('Average Monthly ILI Visits %'!A44,'Average Monthly Patient Visits'!A43:N94,4,FALSE))</f>
        <v>3.9019700083828927E-2</v>
      </c>
      <c r="E44" s="36">
        <f>(VLOOKUP('Average Monthly ILI Visits %'!A44,'Average Monthly ILI Visits'!A43:N94,5,FALSE))/(VLOOKUP('Average Monthly ILI Visits %'!A44,'Average Monthly Patient Visits'!A43:N94,5,FALSE))</f>
        <v>2.4685884986760196E-2</v>
      </c>
      <c r="F44" s="36">
        <f>(VLOOKUP('Average Monthly ILI Visits %'!A44,'Average Monthly ILI Visits'!A43:N94,6,FALSE))/(VLOOKUP('Average Monthly ILI Visits %'!A44,'Average Monthly Patient Visits'!A43:N94,6,FALSE))</f>
        <v>2.1501587917068118E-2</v>
      </c>
      <c r="G44" s="36">
        <f>(VLOOKUP('Average Monthly ILI Visits %'!A44,'Average Monthly ILI Visits'!A43:N94,7,FALSE))/(VLOOKUP('Average Monthly ILI Visits %'!A44,'Average Monthly Patient Visits'!A43:N94,7,FALSE))</f>
        <v>1.7739277533963947E-2</v>
      </c>
      <c r="H44" s="36">
        <f>(VLOOKUP('Average Monthly ILI Visits %'!A44,'Average Monthly ILI Visits'!A43:N94,8,FALSE))/(VLOOKUP('Average Monthly ILI Visits %'!A44,'Average Monthly Patient Visits'!A43:N94,8,FALSE))</f>
        <v>1.423357729334601E-2</v>
      </c>
      <c r="I44" s="36">
        <f>(VLOOKUP('Average Monthly ILI Visits %'!A44,'Average Monthly ILI Visits'!A43:N94,9,FALSE))/(VLOOKUP('Average Monthly ILI Visits %'!A44,'Average Monthly Patient Visits'!A43:N94,9,FALSE))</f>
        <v>1.4442096445637482E-2</v>
      </c>
      <c r="J44" s="36">
        <f>(VLOOKUP('Average Monthly ILI Visits %'!A44,'Average Monthly ILI Visits'!A43:N94,10,FALSE))/(VLOOKUP('Average Monthly ILI Visits %'!A44,'Average Monthly Patient Visits'!A43:N94,10,FALSE))</f>
        <v>2.1750782335503396E-2</v>
      </c>
      <c r="K44" s="36">
        <f>(VLOOKUP('Average Monthly ILI Visits %'!A44,'Average Monthly ILI Visits'!A43:N94,11,FALSE))/(VLOOKUP('Average Monthly ILI Visits %'!A44,'Average Monthly Patient Visits'!A43:N94,11,FALSE))</f>
        <v>2.3376135240657462E-2</v>
      </c>
      <c r="L44" s="36">
        <f>(VLOOKUP('Average Monthly ILI Visits %'!A44,'Average Monthly ILI Visits'!A43:N94,12,FALSE))/(VLOOKUP('Average Monthly ILI Visits %'!A44,'Average Monthly Patient Visits'!A43:N94,12,FALSE))</f>
        <v>3.2908870014989031E-2</v>
      </c>
      <c r="M44" s="36">
        <f>(VLOOKUP('Average Monthly ILI Visits %'!A44,'Average Monthly ILI Visits'!A43:N94,13,FALSE))/(VLOOKUP('Average Monthly ILI Visits %'!A44,'Average Monthly Patient Visits'!A43:N94,13,FALSE))</f>
        <v>5.8284266644395261E-2</v>
      </c>
    </row>
    <row r="45" spans="1:13" x14ac:dyDescent="0.25">
      <c r="A45" s="36" t="s">
        <v>1347</v>
      </c>
      <c r="B45" s="36">
        <f>(VLOOKUP('Average Monthly ILI Visits %'!A45,'Average Monthly ILI Visits'!A44:N95,2,FALSE))/(VLOOKUP('Average Monthly ILI Visits %'!A45,'Average Monthly Patient Visits'!A44:N95,2,FALSE))</f>
        <v>3.2198048437761119E-2</v>
      </c>
      <c r="C45" s="36">
        <f>(VLOOKUP('Average Monthly ILI Visits %'!A45,'Average Monthly ILI Visits'!A44:N95,3,FALSE))/(VLOOKUP('Average Monthly ILI Visits %'!A45,'Average Monthly Patient Visits'!A44:N95,3,FALSE))</f>
        <v>3.2939384740451848E-2</v>
      </c>
      <c r="D45" s="36">
        <f>(VLOOKUP('Average Monthly ILI Visits %'!A45,'Average Monthly ILI Visits'!A44:N95,4,FALSE))/(VLOOKUP('Average Monthly ILI Visits %'!A45,'Average Monthly Patient Visits'!A44:N95,4,FALSE))</f>
        <v>2.2417613739005467E-2</v>
      </c>
      <c r="E45" s="36">
        <f>(VLOOKUP('Average Monthly ILI Visits %'!A45,'Average Monthly ILI Visits'!A44:N95,5,FALSE))/(VLOOKUP('Average Monthly ILI Visits %'!A45,'Average Monthly Patient Visits'!A44:N95,5,FALSE))</f>
        <v>1.4950184177941837E-2</v>
      </c>
      <c r="F45" s="36">
        <f>(VLOOKUP('Average Monthly ILI Visits %'!A45,'Average Monthly ILI Visits'!A44:N95,6,FALSE))/(VLOOKUP('Average Monthly ILI Visits %'!A45,'Average Monthly Patient Visits'!A44:N95,6,FALSE))</f>
        <v>1.3703134262003556E-2</v>
      </c>
      <c r="G45" s="36">
        <f>(VLOOKUP('Average Monthly ILI Visits %'!A45,'Average Monthly ILI Visits'!A44:N95,7,FALSE))/(VLOOKUP('Average Monthly ILI Visits %'!A45,'Average Monthly Patient Visits'!A44:N95,7,FALSE))</f>
        <v>9.3378636115075304E-3</v>
      </c>
      <c r="H45" s="36">
        <f>(VLOOKUP('Average Monthly ILI Visits %'!A45,'Average Monthly ILI Visits'!A44:N95,8,FALSE))/(VLOOKUP('Average Monthly ILI Visits %'!A45,'Average Monthly Patient Visits'!A44:N95,8,FALSE))</f>
        <v>6.3422549848516875E-3</v>
      </c>
      <c r="I45" s="36">
        <f>(VLOOKUP('Average Monthly ILI Visits %'!A45,'Average Monthly ILI Visits'!A44:N95,9,FALSE))/(VLOOKUP('Average Monthly ILI Visits %'!A45,'Average Monthly Patient Visits'!A44:N95,9,FALSE))</f>
        <v>7.6524239784074915E-3</v>
      </c>
      <c r="J45" s="36">
        <f>(VLOOKUP('Average Monthly ILI Visits %'!A45,'Average Monthly ILI Visits'!A44:N95,10,FALSE))/(VLOOKUP('Average Monthly ILI Visits %'!A45,'Average Monthly Patient Visits'!A44:N95,10,FALSE))</f>
        <v>8.4467346222399445E-3</v>
      </c>
      <c r="K45" s="36">
        <f>(VLOOKUP('Average Monthly ILI Visits %'!A45,'Average Monthly ILI Visits'!A44:N95,11,FALSE))/(VLOOKUP('Average Monthly ILI Visits %'!A45,'Average Monthly Patient Visits'!A44:N95,11,FALSE))</f>
        <v>1.1263508971508351E-2</v>
      </c>
      <c r="L45" s="36">
        <f>(VLOOKUP('Average Monthly ILI Visits %'!A45,'Average Monthly ILI Visits'!A44:N95,12,FALSE))/(VLOOKUP('Average Monthly ILI Visits %'!A45,'Average Monthly Patient Visits'!A44:N95,12,FALSE))</f>
        <v>1.5551715625771415E-2</v>
      </c>
      <c r="M45" s="36">
        <f>(VLOOKUP('Average Monthly ILI Visits %'!A45,'Average Monthly ILI Visits'!A44:N95,13,FALSE))/(VLOOKUP('Average Monthly ILI Visits %'!A45,'Average Monthly Patient Visits'!A44:N95,13,FALSE))</f>
        <v>2.9713035662184632E-2</v>
      </c>
    </row>
    <row r="46" spans="1:13" x14ac:dyDescent="0.25">
      <c r="A46" s="36" t="s">
        <v>1348</v>
      </c>
      <c r="B46" s="36">
        <f>(VLOOKUP('Average Monthly ILI Visits %'!A46,'Average Monthly ILI Visits'!A45:N96,2,FALSE))/(VLOOKUP('Average Monthly ILI Visits %'!A46,'Average Monthly Patient Visits'!A45:N96,2,FALSE))</f>
        <v>3.4527013362786428E-2</v>
      </c>
      <c r="C46" s="36">
        <f>(VLOOKUP('Average Monthly ILI Visits %'!A46,'Average Monthly ILI Visits'!A45:N96,3,FALSE))/(VLOOKUP('Average Monthly ILI Visits %'!A46,'Average Monthly Patient Visits'!A45:N96,3,FALSE))</f>
        <v>3.2277143244972752E-2</v>
      </c>
      <c r="D46" s="36">
        <f>(VLOOKUP('Average Monthly ILI Visits %'!A46,'Average Monthly ILI Visits'!A45:N96,4,FALSE))/(VLOOKUP('Average Monthly ILI Visits %'!A46,'Average Monthly Patient Visits'!A45:N96,4,FALSE))</f>
        <v>2.5500729927007297E-2</v>
      </c>
      <c r="E46" s="36">
        <f>(VLOOKUP('Average Monthly ILI Visits %'!A46,'Average Monthly ILI Visits'!A45:N96,5,FALSE))/(VLOOKUP('Average Monthly ILI Visits %'!A46,'Average Monthly Patient Visits'!A45:N96,5,FALSE))</f>
        <v>1.8151472955490376E-2</v>
      </c>
      <c r="F46" s="36">
        <f>(VLOOKUP('Average Monthly ILI Visits %'!A46,'Average Monthly ILI Visits'!A45:N96,6,FALSE))/(VLOOKUP('Average Monthly ILI Visits %'!A46,'Average Monthly Patient Visits'!A45:N96,6,FALSE))</f>
        <v>1.3219191718096756E-2</v>
      </c>
      <c r="G46" s="36">
        <f>(VLOOKUP('Average Monthly ILI Visits %'!A46,'Average Monthly ILI Visits'!A45:N96,7,FALSE))/(VLOOKUP('Average Monthly ILI Visits %'!A46,'Average Monthly Patient Visits'!A45:N96,7,FALSE))</f>
        <v>1.0522342282829236E-2</v>
      </c>
      <c r="H46" s="36">
        <f>(VLOOKUP('Average Monthly ILI Visits %'!A46,'Average Monthly ILI Visits'!A45:N96,8,FALSE))/(VLOOKUP('Average Monthly ILI Visits %'!A46,'Average Monthly Patient Visits'!A45:N96,8,FALSE))</f>
        <v>9.1692768987765363E-3</v>
      </c>
      <c r="I46" s="36">
        <f>(VLOOKUP('Average Monthly ILI Visits %'!A46,'Average Monthly ILI Visits'!A45:N96,9,FALSE))/(VLOOKUP('Average Monthly ILI Visits %'!A46,'Average Monthly Patient Visits'!A45:N96,9,FALSE))</f>
        <v>1.1940234054497558E-2</v>
      </c>
      <c r="J46" s="36">
        <f>(VLOOKUP('Average Monthly ILI Visits %'!A46,'Average Monthly ILI Visits'!A45:N96,10,FALSE))/(VLOOKUP('Average Monthly ILI Visits %'!A46,'Average Monthly Patient Visits'!A45:N96,10,FALSE))</f>
        <v>1.5785995741452313E-2</v>
      </c>
      <c r="K46" s="36">
        <f>(VLOOKUP('Average Monthly ILI Visits %'!A46,'Average Monthly ILI Visits'!A45:N96,11,FALSE))/(VLOOKUP('Average Monthly ILI Visits %'!A46,'Average Monthly Patient Visits'!A45:N96,11,FALSE))</f>
        <v>1.100604666170962E-2</v>
      </c>
      <c r="L46" s="36">
        <f>(VLOOKUP('Average Monthly ILI Visits %'!A46,'Average Monthly ILI Visits'!A45:N96,12,FALSE))/(VLOOKUP('Average Monthly ILI Visits %'!A46,'Average Monthly Patient Visits'!A45:N96,12,FALSE))</f>
        <v>1.1864937880571481E-2</v>
      </c>
      <c r="M46" s="36">
        <f>(VLOOKUP('Average Monthly ILI Visits %'!A46,'Average Monthly ILI Visits'!A45:N96,13,FALSE))/(VLOOKUP('Average Monthly ILI Visits %'!A46,'Average Monthly Patient Visits'!A45:N96,13,FALSE))</f>
        <v>2.103324076874433E-2</v>
      </c>
    </row>
    <row r="47" spans="1:13" x14ac:dyDescent="0.25">
      <c r="A47" s="36" t="s">
        <v>1349</v>
      </c>
      <c r="B47" s="36">
        <f>(VLOOKUP('Average Monthly ILI Visits %'!A47,'Average Monthly ILI Visits'!A46:N97,2,FALSE))/(VLOOKUP('Average Monthly ILI Visits %'!A47,'Average Monthly Patient Visits'!A46:N97,2,FALSE))</f>
        <v>4.1454840687862225E-2</v>
      </c>
      <c r="C47" s="36">
        <f>(VLOOKUP('Average Monthly ILI Visits %'!A47,'Average Monthly ILI Visits'!A46:N97,3,FALSE))/(VLOOKUP('Average Monthly ILI Visits %'!A47,'Average Monthly Patient Visits'!A46:N97,3,FALSE))</f>
        <v>4.5833919082866562E-2</v>
      </c>
      <c r="D47" s="36">
        <f>(VLOOKUP('Average Monthly ILI Visits %'!A47,'Average Monthly ILI Visits'!A46:N97,4,FALSE))/(VLOOKUP('Average Monthly ILI Visits %'!A47,'Average Monthly Patient Visits'!A46:N97,4,FALSE))</f>
        <v>3.0564101905416797E-2</v>
      </c>
      <c r="E47" s="36">
        <f>(VLOOKUP('Average Monthly ILI Visits %'!A47,'Average Monthly ILI Visits'!A46:N97,5,FALSE))/(VLOOKUP('Average Monthly ILI Visits %'!A47,'Average Monthly Patient Visits'!A46:N97,5,FALSE))</f>
        <v>1.6734526153221005E-2</v>
      </c>
      <c r="F47" s="36">
        <f>(VLOOKUP('Average Monthly ILI Visits %'!A47,'Average Monthly ILI Visits'!A46:N97,6,FALSE))/(VLOOKUP('Average Monthly ILI Visits %'!A47,'Average Monthly Patient Visits'!A46:N97,6,FALSE))</f>
        <v>1.2514190735590063E-2</v>
      </c>
      <c r="G47" s="36">
        <f>(VLOOKUP('Average Monthly ILI Visits %'!A47,'Average Monthly ILI Visits'!A46:N97,7,FALSE))/(VLOOKUP('Average Monthly ILI Visits %'!A47,'Average Monthly Patient Visits'!A46:N97,7,FALSE))</f>
        <v>1.0230920894445781E-2</v>
      </c>
      <c r="H47" s="36">
        <f>(VLOOKUP('Average Monthly ILI Visits %'!A47,'Average Monthly ILI Visits'!A46:N97,8,FALSE))/(VLOOKUP('Average Monthly ILI Visits %'!A47,'Average Monthly Patient Visits'!A46:N97,8,FALSE))</f>
        <v>7.9500101893851781E-3</v>
      </c>
      <c r="I47" s="36">
        <f>(VLOOKUP('Average Monthly ILI Visits %'!A47,'Average Monthly ILI Visits'!A46:N97,9,FALSE))/(VLOOKUP('Average Monthly ILI Visits %'!A47,'Average Monthly Patient Visits'!A46:N97,9,FALSE))</f>
        <v>8.1704620987171003E-3</v>
      </c>
      <c r="J47" s="36">
        <f>(VLOOKUP('Average Monthly ILI Visits %'!A47,'Average Monthly ILI Visits'!A46:N97,10,FALSE))/(VLOOKUP('Average Monthly ILI Visits %'!A47,'Average Monthly Patient Visits'!A46:N97,10,FALSE))</f>
        <v>1.166664098232079E-2</v>
      </c>
      <c r="K47" s="36">
        <f>(VLOOKUP('Average Monthly ILI Visits %'!A47,'Average Monthly ILI Visits'!A46:N97,11,FALSE))/(VLOOKUP('Average Monthly ILI Visits %'!A47,'Average Monthly Patient Visits'!A46:N97,11,FALSE))</f>
        <v>1.5441888700375724E-2</v>
      </c>
      <c r="L47" s="36">
        <f>(VLOOKUP('Average Monthly ILI Visits %'!A47,'Average Monthly ILI Visits'!A46:N97,12,FALSE))/(VLOOKUP('Average Monthly ILI Visits %'!A47,'Average Monthly Patient Visits'!A46:N97,12,FALSE))</f>
        <v>1.9525082319307753E-2</v>
      </c>
      <c r="M47" s="36">
        <f>(VLOOKUP('Average Monthly ILI Visits %'!A47,'Average Monthly ILI Visits'!A46:N97,13,FALSE))/(VLOOKUP('Average Monthly ILI Visits %'!A47,'Average Monthly Patient Visits'!A46:N97,13,FALSE))</f>
        <v>3.5025358859058463E-2</v>
      </c>
    </row>
    <row r="48" spans="1:13" x14ac:dyDescent="0.25">
      <c r="A48" s="36" t="s">
        <v>1350</v>
      </c>
      <c r="B48" s="36">
        <f>(VLOOKUP('Average Monthly ILI Visits %'!A48,'Average Monthly ILI Visits'!A47:N98,2,FALSE))/(VLOOKUP('Average Monthly ILI Visits %'!A48,'Average Monthly Patient Visits'!A47:N98,2,FALSE))</f>
        <v>2.2822575442531676E-2</v>
      </c>
      <c r="C48" s="36">
        <f>(VLOOKUP('Average Monthly ILI Visits %'!A48,'Average Monthly ILI Visits'!A47:N98,3,FALSE))/(VLOOKUP('Average Monthly ILI Visits %'!A48,'Average Monthly Patient Visits'!A47:N98,3,FALSE))</f>
        <v>1.7809488510007413E-2</v>
      </c>
      <c r="D48" s="36">
        <f>(VLOOKUP('Average Monthly ILI Visits %'!A48,'Average Monthly ILI Visits'!A47:N98,4,FALSE))/(VLOOKUP('Average Monthly ILI Visits %'!A48,'Average Monthly Patient Visits'!A47:N98,4,FALSE))</f>
        <v>1.4462199125577632E-2</v>
      </c>
      <c r="E48" s="36">
        <f>(VLOOKUP('Average Monthly ILI Visits %'!A48,'Average Monthly ILI Visits'!A47:N98,5,FALSE))/(VLOOKUP('Average Monthly ILI Visits %'!A48,'Average Monthly Patient Visits'!A47:N98,5,FALSE))</f>
        <v>7.3408776576384879E-3</v>
      </c>
      <c r="F48" s="36">
        <f>(VLOOKUP('Average Monthly ILI Visits %'!A48,'Average Monthly ILI Visits'!A47:N98,6,FALSE))/(VLOOKUP('Average Monthly ILI Visits %'!A48,'Average Monthly Patient Visits'!A47:N98,6,FALSE))</f>
        <v>4.8622366288492711E-3</v>
      </c>
      <c r="G48" s="36">
        <f>(VLOOKUP('Average Monthly ILI Visits %'!A48,'Average Monthly ILI Visits'!A47:N98,7,FALSE))/(VLOOKUP('Average Monthly ILI Visits %'!A48,'Average Monthly Patient Visits'!A47:N98,7,FALSE))</f>
        <v>3.4948680157798587E-3</v>
      </c>
      <c r="H48" s="36">
        <f>(VLOOKUP('Average Monthly ILI Visits %'!A48,'Average Monthly ILI Visits'!A47:N98,8,FALSE))/(VLOOKUP('Average Monthly ILI Visits %'!A48,'Average Monthly Patient Visits'!A47:N98,8,FALSE))</f>
        <v>2.6793827323490812E-3</v>
      </c>
      <c r="I48" s="36">
        <f>(VLOOKUP('Average Monthly ILI Visits %'!A48,'Average Monthly ILI Visits'!A47:N98,9,FALSE))/(VLOOKUP('Average Monthly ILI Visits %'!A48,'Average Monthly Patient Visits'!A47:N98,9,FALSE))</f>
        <v>2.0454692451975938E-3</v>
      </c>
      <c r="J48" s="36">
        <f>(VLOOKUP('Average Monthly ILI Visits %'!A48,'Average Monthly ILI Visits'!A47:N98,10,FALSE))/(VLOOKUP('Average Monthly ILI Visits %'!A48,'Average Monthly Patient Visits'!A47:N98,10,FALSE))</f>
        <v>3.2130613248881577E-3</v>
      </c>
      <c r="K48" s="36">
        <f>(VLOOKUP('Average Monthly ILI Visits %'!A48,'Average Monthly ILI Visits'!A47:N98,11,FALSE))/(VLOOKUP('Average Monthly ILI Visits %'!A48,'Average Monthly Patient Visits'!A47:N98,11,FALSE))</f>
        <v>5.4128267820199366E-3</v>
      </c>
      <c r="L48" s="36">
        <f>(VLOOKUP('Average Monthly ILI Visits %'!A48,'Average Monthly ILI Visits'!A47:N98,12,FALSE))/(VLOOKUP('Average Monthly ILI Visits %'!A48,'Average Monthly Patient Visits'!A47:N98,12,FALSE))</f>
        <v>6.7674056767657448E-3</v>
      </c>
      <c r="M48" s="36">
        <f>(VLOOKUP('Average Monthly ILI Visits %'!A48,'Average Monthly ILI Visits'!A47:N98,13,FALSE))/(VLOOKUP('Average Monthly ILI Visits %'!A48,'Average Monthly Patient Visits'!A47:N98,13,FALSE))</f>
        <v>1.3782033816018271E-2</v>
      </c>
    </row>
    <row r="49" spans="1:13" x14ac:dyDescent="0.25">
      <c r="A49" s="36" t="s">
        <v>1351</v>
      </c>
      <c r="B49" s="36">
        <f>(VLOOKUP('Average Monthly ILI Visits %'!A49,'Average Monthly ILI Visits'!A48:N99,2,FALSE))/(VLOOKUP('Average Monthly ILI Visits %'!A49,'Average Monthly Patient Visits'!A48:N99,2,FALSE))</f>
        <v>3.2585651046920135E-2</v>
      </c>
      <c r="C49" s="36">
        <f>(VLOOKUP('Average Monthly ILI Visits %'!A49,'Average Monthly ILI Visits'!A48:N99,3,FALSE))/(VLOOKUP('Average Monthly ILI Visits %'!A49,'Average Monthly Patient Visits'!A48:N99,3,FALSE))</f>
        <v>3.0604911252480663E-2</v>
      </c>
      <c r="D49" s="36">
        <f>(VLOOKUP('Average Monthly ILI Visits %'!A49,'Average Monthly ILI Visits'!A48:N99,4,FALSE))/(VLOOKUP('Average Monthly ILI Visits %'!A49,'Average Monthly Patient Visits'!A48:N99,4,FALSE))</f>
        <v>2.1305049266009787E-2</v>
      </c>
      <c r="E49" s="36">
        <f>(VLOOKUP('Average Monthly ILI Visits %'!A49,'Average Monthly ILI Visits'!A48:N99,5,FALSE))/(VLOOKUP('Average Monthly ILI Visits %'!A49,'Average Monthly Patient Visits'!A48:N99,5,FALSE))</f>
        <v>1.0148879763614619E-2</v>
      </c>
      <c r="F49" s="36">
        <f>(VLOOKUP('Average Monthly ILI Visits %'!A49,'Average Monthly ILI Visits'!A48:N99,6,FALSE))/(VLOOKUP('Average Monthly ILI Visits %'!A49,'Average Monthly Patient Visits'!A48:N99,6,FALSE))</f>
        <v>5.1606953202991438E-3</v>
      </c>
      <c r="G49" s="36">
        <f>(VLOOKUP('Average Monthly ILI Visits %'!A49,'Average Monthly ILI Visits'!A48:N99,7,FALSE))/(VLOOKUP('Average Monthly ILI Visits %'!A49,'Average Monthly Patient Visits'!A48:N99,7,FALSE))</f>
        <v>3.1512981199641895E-3</v>
      </c>
      <c r="H49" s="36">
        <f>(VLOOKUP('Average Monthly ILI Visits %'!A49,'Average Monthly ILI Visits'!A48:N99,8,FALSE))/(VLOOKUP('Average Monthly ILI Visits %'!A49,'Average Monthly Patient Visits'!A48:N99,8,FALSE))</f>
        <v>2.4139712310259878E-3</v>
      </c>
      <c r="I49" s="36">
        <f>(VLOOKUP('Average Monthly ILI Visits %'!A49,'Average Monthly ILI Visits'!A48:N99,9,FALSE))/(VLOOKUP('Average Monthly ILI Visits %'!A49,'Average Monthly Patient Visits'!A48:N99,9,FALSE))</f>
        <v>3.6553454003118431E-3</v>
      </c>
      <c r="J49" s="36">
        <f>(VLOOKUP('Average Monthly ILI Visits %'!A49,'Average Monthly ILI Visits'!A48:N99,10,FALSE))/(VLOOKUP('Average Monthly ILI Visits %'!A49,'Average Monthly Patient Visits'!A48:N99,10,FALSE))</f>
        <v>6.2300548045759645E-3</v>
      </c>
      <c r="K49" s="36">
        <f>(VLOOKUP('Average Monthly ILI Visits %'!A49,'Average Monthly ILI Visits'!A48:N99,11,FALSE))/(VLOOKUP('Average Monthly ILI Visits %'!A49,'Average Monthly Patient Visits'!A48:N99,11,FALSE))</f>
        <v>8.8935303448716817E-3</v>
      </c>
      <c r="L49" s="36">
        <f>(VLOOKUP('Average Monthly ILI Visits %'!A49,'Average Monthly ILI Visits'!A48:N99,12,FALSE))/(VLOOKUP('Average Monthly ILI Visits %'!A49,'Average Monthly Patient Visits'!A48:N99,12,FALSE))</f>
        <v>1.036160161961534E-2</v>
      </c>
      <c r="M49" s="36">
        <f>(VLOOKUP('Average Monthly ILI Visits %'!A49,'Average Monthly ILI Visits'!A48:N99,13,FALSE))/(VLOOKUP('Average Monthly ILI Visits %'!A49,'Average Monthly Patient Visits'!A48:N99,13,FALSE))</f>
        <v>2.3104629856255499E-2</v>
      </c>
    </row>
    <row r="50" spans="1:13" x14ac:dyDescent="0.25">
      <c r="A50" s="36" t="s">
        <v>1352</v>
      </c>
      <c r="B50" s="36">
        <f>(VLOOKUP('Average Monthly ILI Visits %'!A50,'Average Monthly ILI Visits'!A49:N100,2,FALSE))/(VLOOKUP('Average Monthly ILI Visits %'!A50,'Average Monthly Patient Visits'!A49:N100,2,FALSE))</f>
        <v>2.3944826161078681E-2</v>
      </c>
      <c r="C50" s="36">
        <f>(VLOOKUP('Average Monthly ILI Visits %'!A50,'Average Monthly ILI Visits'!A49:N100,3,FALSE))/(VLOOKUP('Average Monthly ILI Visits %'!A50,'Average Monthly Patient Visits'!A49:N100,3,FALSE))</f>
        <v>2.4094451417063137E-2</v>
      </c>
      <c r="D50" s="36">
        <f>(VLOOKUP('Average Monthly ILI Visits %'!A50,'Average Monthly ILI Visits'!A49:N100,4,FALSE))/(VLOOKUP('Average Monthly ILI Visits %'!A50,'Average Monthly Patient Visits'!A49:N100,4,FALSE))</f>
        <v>2.4497900950777567E-2</v>
      </c>
      <c r="E50" s="36">
        <f>(VLOOKUP('Average Monthly ILI Visits %'!A50,'Average Monthly ILI Visits'!A49:N100,5,FALSE))/(VLOOKUP('Average Monthly ILI Visits %'!A50,'Average Monthly Patient Visits'!A49:N100,5,FALSE))</f>
        <v>1.5827172851762814E-2</v>
      </c>
      <c r="F50" s="36">
        <f>(VLOOKUP('Average Monthly ILI Visits %'!A50,'Average Monthly ILI Visits'!A49:N100,6,FALSE))/(VLOOKUP('Average Monthly ILI Visits %'!A50,'Average Monthly Patient Visits'!A49:N100,6,FALSE))</f>
        <v>1.2076717896608661E-2</v>
      </c>
      <c r="G50" s="36">
        <f>(VLOOKUP('Average Monthly ILI Visits %'!A50,'Average Monthly ILI Visits'!A49:N100,7,FALSE))/(VLOOKUP('Average Monthly ILI Visits %'!A50,'Average Monthly Patient Visits'!A49:N100,7,FALSE))</f>
        <v>6.9348661461774838E-3</v>
      </c>
      <c r="H50" s="36">
        <f>(VLOOKUP('Average Monthly ILI Visits %'!A50,'Average Monthly ILI Visits'!A49:N100,8,FALSE))/(VLOOKUP('Average Monthly ILI Visits %'!A50,'Average Monthly Patient Visits'!A49:N100,8,FALSE))</f>
        <v>4.9630276694356511E-3</v>
      </c>
      <c r="I50" s="36">
        <f>(VLOOKUP('Average Monthly ILI Visits %'!A50,'Average Monthly ILI Visits'!A49:N100,9,FALSE))/(VLOOKUP('Average Monthly ILI Visits %'!A50,'Average Monthly Patient Visits'!A49:N100,9,FALSE))</f>
        <v>4.1112339807735359E-3</v>
      </c>
      <c r="J50" s="36">
        <f>(VLOOKUP('Average Monthly ILI Visits %'!A50,'Average Monthly ILI Visits'!A49:N100,10,FALSE))/(VLOOKUP('Average Monthly ILI Visits %'!A50,'Average Monthly Patient Visits'!A49:N100,10,FALSE))</f>
        <v>7.8452968123992398E-3</v>
      </c>
      <c r="K50" s="36">
        <f>(VLOOKUP('Average Monthly ILI Visits %'!A50,'Average Monthly ILI Visits'!A49:N100,11,FALSE))/(VLOOKUP('Average Monthly ILI Visits %'!A50,'Average Monthly Patient Visits'!A49:N100,11,FALSE))</f>
        <v>1.2672573000477843E-2</v>
      </c>
      <c r="L50" s="36">
        <f>(VLOOKUP('Average Monthly ILI Visits %'!A50,'Average Monthly ILI Visits'!A49:N100,12,FALSE))/(VLOOKUP('Average Monthly ILI Visits %'!A50,'Average Monthly Patient Visits'!A49:N100,12,FALSE))</f>
        <v>1.4199357456881974E-2</v>
      </c>
      <c r="M50" s="36">
        <f>(VLOOKUP('Average Monthly ILI Visits %'!A50,'Average Monthly ILI Visits'!A49:N100,13,FALSE))/(VLOOKUP('Average Monthly ILI Visits %'!A50,'Average Monthly Patient Visits'!A49:N100,13,FALSE))</f>
        <v>2.115265441024582E-2</v>
      </c>
    </row>
    <row r="51" spans="1:13" x14ac:dyDescent="0.25">
      <c r="A51" s="36" t="s">
        <v>1353</v>
      </c>
      <c r="B51" s="36">
        <f>(VLOOKUP('Average Monthly ILI Visits %'!A51,'Average Monthly ILI Visits'!A50:N101,2,FALSE))/(VLOOKUP('Average Monthly ILI Visits %'!A51,'Average Monthly Patient Visits'!A50:N101,2,FALSE))</f>
        <v>3.0365494543564873E-2</v>
      </c>
      <c r="C51" s="36">
        <f>(VLOOKUP('Average Monthly ILI Visits %'!A51,'Average Monthly ILI Visits'!A50:N101,3,FALSE))/(VLOOKUP('Average Monthly ILI Visits %'!A51,'Average Monthly Patient Visits'!A50:N101,3,FALSE))</f>
        <v>2.8388621494653713E-2</v>
      </c>
      <c r="D51" s="36">
        <f>(VLOOKUP('Average Monthly ILI Visits %'!A51,'Average Monthly ILI Visits'!A50:N101,4,FALSE))/(VLOOKUP('Average Monthly ILI Visits %'!A51,'Average Monthly Patient Visits'!A50:N101,4,FALSE))</f>
        <v>1.8762350858590064E-2</v>
      </c>
      <c r="E51" s="36">
        <f>(VLOOKUP('Average Monthly ILI Visits %'!A51,'Average Monthly ILI Visits'!A50:N101,5,FALSE))/(VLOOKUP('Average Monthly ILI Visits %'!A51,'Average Monthly Patient Visits'!A50:N101,5,FALSE))</f>
        <v>6.620122460968391E-3</v>
      </c>
      <c r="F51" s="36">
        <f>(VLOOKUP('Average Monthly ILI Visits %'!A51,'Average Monthly ILI Visits'!A50:N101,6,FALSE))/(VLOOKUP('Average Monthly ILI Visits %'!A51,'Average Monthly Patient Visits'!A50:N101,6,FALSE))</f>
        <v>3.7085177745257553E-3</v>
      </c>
      <c r="G51" s="36">
        <f>(VLOOKUP('Average Monthly ILI Visits %'!A51,'Average Monthly ILI Visits'!A50:N101,7,FALSE))/(VLOOKUP('Average Monthly ILI Visits %'!A51,'Average Monthly Patient Visits'!A50:N101,7,FALSE))</f>
        <v>2.6205400424277911E-3</v>
      </c>
      <c r="H51" s="36">
        <f>(VLOOKUP('Average Monthly ILI Visits %'!A51,'Average Monthly ILI Visits'!A50:N101,8,FALSE))/(VLOOKUP('Average Monthly ILI Visits %'!A51,'Average Monthly Patient Visits'!A50:N101,8,FALSE))</f>
        <v>1.75459825750242E-3</v>
      </c>
      <c r="I51" s="36">
        <f>(VLOOKUP('Average Monthly ILI Visits %'!A51,'Average Monthly ILI Visits'!A50:N101,9,FALSE))/(VLOOKUP('Average Monthly ILI Visits %'!A51,'Average Monthly Patient Visits'!A50:N101,9,FALSE))</f>
        <v>1.9882065407145905E-3</v>
      </c>
      <c r="J51" s="36">
        <f>(VLOOKUP('Average Monthly ILI Visits %'!A51,'Average Monthly ILI Visits'!A50:N101,10,FALSE))/(VLOOKUP('Average Monthly ILI Visits %'!A51,'Average Monthly Patient Visits'!A50:N101,10,FALSE))</f>
        <v>2.4120696253174538E-3</v>
      </c>
      <c r="K51" s="36">
        <f>(VLOOKUP('Average Monthly ILI Visits %'!A51,'Average Monthly ILI Visits'!A50:N101,11,FALSE))/(VLOOKUP('Average Monthly ILI Visits %'!A51,'Average Monthly Patient Visits'!A50:N101,11,FALSE))</f>
        <v>7.444667068323735E-3</v>
      </c>
      <c r="L51" s="36">
        <f>(VLOOKUP('Average Monthly ILI Visits %'!A51,'Average Monthly ILI Visits'!A50:N101,12,FALSE))/(VLOOKUP('Average Monthly ILI Visits %'!A51,'Average Monthly Patient Visits'!A50:N101,12,FALSE))</f>
        <v>7.4952699752583321E-3</v>
      </c>
      <c r="M51" s="36">
        <f>(VLOOKUP('Average Monthly ILI Visits %'!A51,'Average Monthly ILI Visits'!A50:N101,13,FALSE))/(VLOOKUP('Average Monthly ILI Visits %'!A51,'Average Monthly Patient Visits'!A50:N101,13,FALSE))</f>
        <v>1.8649872502870549E-2</v>
      </c>
    </row>
    <row r="52" spans="1:13" ht="15.75" x14ac:dyDescent="0.25">
      <c r="A52" s="37" t="s">
        <v>1369</v>
      </c>
      <c r="B52" s="36">
        <f>(VLOOKUP('Average Monthly ILI Visits %'!A52,'Average Monthly ILI Visits'!A51:N102,2,FALSE))/(VLOOKUP('Average Monthly ILI Visits %'!A52,'Average Monthly Patient Visits'!A51:N102,2,FALSE))</f>
        <v>3.7941977464625701E-2</v>
      </c>
      <c r="C52" s="36">
        <f>(VLOOKUP('Average Monthly ILI Visits %'!A52,'Average Monthly ILI Visits'!A51:N102,3,FALSE))/(VLOOKUP('Average Monthly ILI Visits %'!A52,'Average Monthly Patient Visits'!A51:N102,3,FALSE))</f>
        <v>3.9219371455646052E-2</v>
      </c>
      <c r="D52" s="36">
        <f>(VLOOKUP('Average Monthly ILI Visits %'!A52,'Average Monthly ILI Visits'!A51:N102,4,FALSE))/(VLOOKUP('Average Monthly ILI Visits %'!A52,'Average Monthly Patient Visits'!A51:N102,4,FALSE))</f>
        <v>2.6334376269412565E-2</v>
      </c>
      <c r="E52" s="36">
        <f>(VLOOKUP('Average Monthly ILI Visits %'!A52,'Average Monthly ILI Visits'!A51:N102,5,FALSE))/(VLOOKUP('Average Monthly ILI Visits %'!A52,'Average Monthly Patient Visits'!A51:N102,5,FALSE))</f>
        <v>1.5675104316295079E-2</v>
      </c>
      <c r="F52" s="36">
        <f>(VLOOKUP('Average Monthly ILI Visits %'!A52,'Average Monthly ILI Visits'!A51:N102,6,FALSE))/(VLOOKUP('Average Monthly ILI Visits %'!A52,'Average Monthly Patient Visits'!A51:N102,6,FALSE))</f>
        <v>1.2858141804806078E-2</v>
      </c>
      <c r="G52" s="36">
        <f>(VLOOKUP('Average Monthly ILI Visits %'!A52,'Average Monthly ILI Visits'!A51:N102,7,FALSE))/(VLOOKUP('Average Monthly ILI Visits %'!A52,'Average Monthly Patient Visits'!A51:N102,7,FALSE))</f>
        <v>1.0208503190224509E-2</v>
      </c>
      <c r="H52" s="36">
        <f>(VLOOKUP('Average Monthly ILI Visits %'!A52,'Average Monthly ILI Visits'!A51:N102,8,FALSE))/(VLOOKUP('Average Monthly ILI Visits %'!A52,'Average Monthly Patient Visits'!A51:N102,8,FALSE))</f>
        <v>8.0976087021134551E-3</v>
      </c>
      <c r="I52" s="36">
        <f>(VLOOKUP('Average Monthly ILI Visits %'!A52,'Average Monthly ILI Visits'!A51:N102,9,FALSE))/(VLOOKUP('Average Monthly ILI Visits %'!A52,'Average Monthly Patient Visits'!A51:N102,9,FALSE))</f>
        <v>8.9471097782955721E-3</v>
      </c>
      <c r="J52" s="36">
        <f>(VLOOKUP('Average Monthly ILI Visits %'!A52,'Average Monthly ILI Visits'!A51:N102,10,FALSE))/(VLOOKUP('Average Monthly ILI Visits %'!A52,'Average Monthly Patient Visits'!A51:N102,10,FALSE))</f>
        <v>1.1621323540046927E-2</v>
      </c>
      <c r="K52" s="36">
        <f>(VLOOKUP('Average Monthly ILI Visits %'!A52,'Average Monthly ILI Visits'!A51:N102,11,FALSE))/(VLOOKUP('Average Monthly ILI Visits %'!A52,'Average Monthly Patient Visits'!A51:N102,11,FALSE))</f>
        <v>1.3897493056795718E-2</v>
      </c>
      <c r="L52" s="36">
        <f>(VLOOKUP('Average Monthly ILI Visits %'!A52,'Average Monthly ILI Visits'!A51:N102,12,FALSE))/(VLOOKUP('Average Monthly ILI Visits %'!A52,'Average Monthly Patient Visits'!A51:N102,12,FALSE))</f>
        <v>1.867090826264137E-2</v>
      </c>
      <c r="M52" s="36">
        <f>(VLOOKUP('Average Monthly ILI Visits %'!A52,'Average Monthly ILI Visits'!A51:N102,13,FALSE))/(VLOOKUP('Average Monthly ILI Visits %'!A52,'Average Monthly Patient Visits'!A51:N102,13,FALSE))</f>
        <v>3.2287308112527696E-2</v>
      </c>
    </row>
  </sheetData>
  <conditionalFormatting sqref="N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M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BC6DF-4AA1-47B3-B8E5-80E2F99EB508}">
  <dimension ref="A1:N51"/>
  <sheetViews>
    <sheetView topLeftCell="A18" workbookViewId="0">
      <selection sqref="A1:N51"/>
    </sheetView>
  </sheetViews>
  <sheetFormatPr defaultRowHeight="15" x14ac:dyDescent="0.25"/>
  <cols>
    <col min="1" max="14" width="15.7109375" customWidth="1"/>
  </cols>
  <sheetData>
    <row r="1" spans="1:14" ht="15.75" x14ac:dyDescent="0.25">
      <c r="A1" s="35" t="s">
        <v>1301</v>
      </c>
      <c r="B1" s="35" t="s">
        <v>1357</v>
      </c>
      <c r="C1" s="35" t="s">
        <v>1358</v>
      </c>
      <c r="D1" s="35" t="s">
        <v>1359</v>
      </c>
      <c r="E1" s="35" t="s">
        <v>1360</v>
      </c>
      <c r="F1" s="35" t="s">
        <v>1361</v>
      </c>
      <c r="G1" s="35" t="s">
        <v>1362</v>
      </c>
      <c r="H1" s="35" t="s">
        <v>1363</v>
      </c>
      <c r="I1" s="35" t="s">
        <v>1364</v>
      </c>
      <c r="J1" s="35" t="s">
        <v>1365</v>
      </c>
      <c r="K1" s="35" t="s">
        <v>1366</v>
      </c>
      <c r="L1" s="35" t="s">
        <v>1367</v>
      </c>
      <c r="M1" s="35" t="s">
        <v>1368</v>
      </c>
      <c r="N1" s="35" t="s">
        <v>1356</v>
      </c>
    </row>
    <row r="2" spans="1:14" x14ac:dyDescent="0.25">
      <c r="A2" s="36" t="s">
        <v>1304</v>
      </c>
      <c r="B2" s="38">
        <f>'Average Monthly ILI Visits %'!B2-'Average Monthly ILI Visits %'!$B$52</f>
        <v>3.9884406934950017E-2</v>
      </c>
      <c r="C2" s="38">
        <f>'Average Monthly ILI Visits %'!C2-'Average Monthly ILI Visits %'!$C$52</f>
        <v>3.1959289390473225E-2</v>
      </c>
      <c r="D2" s="38">
        <f>'Average Monthly ILI Visits %'!D2-'Average Monthly ILI Visits %'!$D$52</f>
        <v>1.0043469389630608E-2</v>
      </c>
      <c r="E2" s="38">
        <f>'Average Monthly ILI Visits %'!E2-'Average Monthly ILI Visits %'!E$52</f>
        <v>4.3994195848528136E-3</v>
      </c>
      <c r="F2" s="38">
        <f>'Average Monthly ILI Visits %'!F2-'Average Monthly ILI Visits %'!F$52</f>
        <v>3.4426762163227067E-3</v>
      </c>
      <c r="G2" s="38">
        <f>'Average Monthly ILI Visits %'!G2-'Average Monthly ILI Visits %'!G$52</f>
        <v>4.2957507465400668E-4</v>
      </c>
      <c r="H2" s="38">
        <f>'Average Monthly ILI Visits %'!H2-'Average Monthly ILI Visits %'!H$52</f>
        <v>4.6049832480420973E-4</v>
      </c>
      <c r="I2" s="38">
        <f>'Average Monthly ILI Visits %'!I2-'Average Monthly ILI Visits %'!I$52</f>
        <v>4.2807276738501075E-3</v>
      </c>
      <c r="J2" s="38">
        <f>'Average Monthly ILI Visits %'!J2-'Average Monthly ILI Visits %'!J$52</f>
        <v>6.6738778235127562E-3</v>
      </c>
      <c r="K2" s="38">
        <f>'Average Monthly ILI Visits %'!K2-'Average Monthly ILI Visits %'!K$52</f>
        <v>7.2357617206006662E-3</v>
      </c>
      <c r="L2" s="38">
        <f>'Average Monthly ILI Visits %'!L2-'Average Monthly ILI Visits %'!L$52</f>
        <v>1.3702333149840092E-2</v>
      </c>
      <c r="M2" s="38">
        <f>'Average Monthly ILI Visits %'!M2-'Average Monthly ILI Visits %'!M$52</f>
        <v>3.2940631352578215E-2</v>
      </c>
      <c r="N2" s="36"/>
    </row>
    <row r="3" spans="1:14" x14ac:dyDescent="0.25">
      <c r="A3" s="36" t="s">
        <v>1305</v>
      </c>
      <c r="B3" s="38">
        <f>'Average Monthly ILI Visits %'!B3-'Average Monthly ILI Visits %'!$B$52</f>
        <v>-5.9439902043532944E-3</v>
      </c>
      <c r="C3" s="38">
        <f>'Average Monthly ILI Visits %'!C3-'Average Monthly ILI Visits %'!$C$52</f>
        <v>4.1163074567133751E-3</v>
      </c>
      <c r="D3" s="38">
        <f>'Average Monthly ILI Visits %'!D3-'Average Monthly ILI Visits %'!$D$52</f>
        <v>9.873014595369916E-3</v>
      </c>
      <c r="E3" s="38">
        <f>'Average Monthly ILI Visits %'!E3-'Average Monthly ILI Visits %'!E$52</f>
        <v>9.019979299950364E-3</v>
      </c>
      <c r="F3" s="38">
        <f>'Average Monthly ILI Visits %'!F3-'Average Monthly ILI Visits %'!F$52</f>
        <v>3.3782602085077728E-3</v>
      </c>
      <c r="G3" s="38">
        <f>'Average Monthly ILI Visits %'!G3-'Average Monthly ILI Visits %'!G$52</f>
        <v>-1.1700026542877783E-3</v>
      </c>
      <c r="H3" s="38">
        <f>'Average Monthly ILI Visits %'!H3-'Average Monthly ILI Visits %'!H$52</f>
        <v>1.4949855468020679E-3</v>
      </c>
      <c r="I3" s="38">
        <f>'Average Monthly ILI Visits %'!I3-'Average Monthly ILI Visits %'!I$52</f>
        <v>-3.3092829063464252E-4</v>
      </c>
      <c r="J3" s="38">
        <f>'Average Monthly ILI Visits %'!J3-'Average Monthly ILI Visits %'!J$52</f>
        <v>3.1891890198485293E-3</v>
      </c>
      <c r="K3" s="38">
        <f>'Average Monthly ILI Visits %'!K3-'Average Monthly ILI Visits %'!K$52</f>
        <v>2.3711664204614548E-3</v>
      </c>
      <c r="L3" s="38">
        <f>'Average Monthly ILI Visits %'!L3-'Average Monthly ILI Visits %'!L$52</f>
        <v>4.6371962262177491E-4</v>
      </c>
      <c r="M3" s="38">
        <f>'Average Monthly ILI Visits %'!M3-'Average Monthly ILI Visits %'!M$52</f>
        <v>-7.3939128694688466E-3</v>
      </c>
    </row>
    <row r="4" spans="1:14" x14ac:dyDescent="0.25">
      <c r="A4" s="36" t="s">
        <v>1306</v>
      </c>
      <c r="B4" s="38">
        <f>'Average Monthly ILI Visits %'!B4-'Average Monthly ILI Visits %'!$B$52</f>
        <v>-7.706674182842977E-3</v>
      </c>
      <c r="C4" s="38">
        <f>'Average Monthly ILI Visits %'!C4-'Average Monthly ILI Visits %'!$C$52</f>
        <v>-7.7741279829116952E-3</v>
      </c>
      <c r="D4" s="38">
        <f>'Average Monthly ILI Visits %'!D4-'Average Monthly ILI Visits %'!$D$52</f>
        <v>-4.3196466313840422E-3</v>
      </c>
      <c r="E4" s="38">
        <f>'Average Monthly ILI Visits %'!E4-'Average Monthly ILI Visits %'!E$52</f>
        <v>2.4872748973551392E-3</v>
      </c>
      <c r="F4" s="38">
        <f>'Average Monthly ILI Visits %'!F4-'Average Monthly ILI Visits %'!F$52</f>
        <v>1.815195003235761E-3</v>
      </c>
      <c r="G4" s="38">
        <f>'Average Monthly ILI Visits %'!G4-'Average Monthly ILI Visits %'!G$52</f>
        <v>-4.3713687917945263E-4</v>
      </c>
      <c r="H4" s="38">
        <f>'Average Monthly ILI Visits %'!H4-'Average Monthly ILI Visits %'!H$52</f>
        <v>-2.559460333549108E-4</v>
      </c>
      <c r="I4" s="38">
        <f>'Average Monthly ILI Visits %'!I4-'Average Monthly ILI Visits %'!I$52</f>
        <v>9.9020610392285338E-4</v>
      </c>
      <c r="J4" s="38">
        <f>'Average Monthly ILI Visits %'!J4-'Average Monthly ILI Visits %'!J$52</f>
        <v>-1.1194584753938738E-3</v>
      </c>
      <c r="K4" s="38">
        <f>'Average Monthly ILI Visits %'!K4-'Average Monthly ILI Visits %'!K$52</f>
        <v>-1.9788378783883488E-3</v>
      </c>
      <c r="L4" s="38">
        <f>'Average Monthly ILI Visits %'!L4-'Average Monthly ILI Visits %'!L$52</f>
        <v>-3.6309163944271226E-3</v>
      </c>
      <c r="M4" s="38">
        <f>'Average Monthly ILI Visits %'!M4-'Average Monthly ILI Visits %'!M$52</f>
        <v>-8.1128931670941262E-3</v>
      </c>
    </row>
    <row r="5" spans="1:14" x14ac:dyDescent="0.25">
      <c r="A5" s="36" t="s">
        <v>1307</v>
      </c>
      <c r="B5" s="38">
        <f>'Average Monthly ILI Visits %'!B5-'Average Monthly ILI Visits %'!$B$52</f>
        <v>1.4181012836554423E-2</v>
      </c>
      <c r="C5" s="38">
        <f>'Average Monthly ILI Visits %'!C5-'Average Monthly ILI Visits %'!$C$52</f>
        <v>1.6312265413372704E-2</v>
      </c>
      <c r="D5" s="38">
        <f>'Average Monthly ILI Visits %'!D5-'Average Monthly ILI Visits %'!$D$52</f>
        <v>5.0646505601317261E-3</v>
      </c>
      <c r="E5" s="38">
        <f>'Average Monthly ILI Visits %'!E5-'Average Monthly ILI Visits %'!E$52</f>
        <v>-2.5882402560955045E-3</v>
      </c>
      <c r="F5" s="38">
        <f>'Average Monthly ILI Visits %'!F5-'Average Monthly ILI Visits %'!F$52</f>
        <v>-3.0983381697175377E-3</v>
      </c>
      <c r="G5" s="38">
        <f>'Average Monthly ILI Visits %'!G5-'Average Monthly ILI Visits %'!G$52</f>
        <v>-5.0624242563444468E-3</v>
      </c>
      <c r="H5" s="38">
        <f>'Average Monthly ILI Visits %'!H5-'Average Monthly ILI Visits %'!H$52</f>
        <v>-4.3926700188486626E-3</v>
      </c>
      <c r="I5" s="38">
        <f>'Average Monthly ILI Visits %'!I5-'Average Monthly ILI Visits %'!I$52</f>
        <v>-3.7175567226555599E-3</v>
      </c>
      <c r="J5" s="38">
        <f>'Average Monthly ILI Visits %'!J5-'Average Monthly ILI Visits %'!J$52</f>
        <v>-5.2144895838269591E-3</v>
      </c>
      <c r="K5" s="38">
        <f>'Average Monthly ILI Visits %'!K5-'Average Monthly ILI Visits %'!K$52</f>
        <v>-2.2657694281902948E-3</v>
      </c>
      <c r="L5" s="38">
        <f>'Average Monthly ILI Visits %'!L5-'Average Monthly ILI Visits %'!L$52</f>
        <v>-2.5638853514138062E-3</v>
      </c>
      <c r="M5" s="38">
        <f>'Average Monthly ILI Visits %'!M5-'Average Monthly ILI Visits %'!M$52</f>
        <v>3.3875889141890894E-3</v>
      </c>
    </row>
    <row r="6" spans="1:14" x14ac:dyDescent="0.25">
      <c r="A6" s="36" t="s">
        <v>1308</v>
      </c>
      <c r="B6" s="38">
        <f>'Average Monthly ILI Visits %'!B6-'Average Monthly ILI Visits %'!$B$52</f>
        <v>6.4009090566865406E-4</v>
      </c>
      <c r="C6" s="38">
        <f>'Average Monthly ILI Visits %'!C6-'Average Monthly ILI Visits %'!$C$52</f>
        <v>-1.7151236766276487E-3</v>
      </c>
      <c r="D6" s="38">
        <f>'Average Monthly ILI Visits %'!D6-'Average Monthly ILI Visits %'!$D$52</f>
        <v>3.4601373233335633E-3</v>
      </c>
      <c r="E6" s="38">
        <f>'Average Monthly ILI Visits %'!E6-'Average Monthly ILI Visits %'!E$52</f>
        <v>3.9551344326770321E-3</v>
      </c>
      <c r="F6" s="38">
        <f>'Average Monthly ILI Visits %'!F6-'Average Monthly ILI Visits %'!F$52</f>
        <v>4.9393727113480872E-3</v>
      </c>
      <c r="G6" s="38">
        <f>'Average Monthly ILI Visits %'!G6-'Average Monthly ILI Visits %'!G$52</f>
        <v>5.6233373913169033E-3</v>
      </c>
      <c r="H6" s="38">
        <f>'Average Monthly ILI Visits %'!H6-'Average Monthly ILI Visits %'!H$52</f>
        <v>3.7766670272661694E-3</v>
      </c>
      <c r="I6" s="38">
        <f>'Average Monthly ILI Visits %'!I6-'Average Monthly ILI Visits %'!I$52</f>
        <v>3.048954110553774E-3</v>
      </c>
      <c r="J6" s="38">
        <f>'Average Monthly ILI Visits %'!J6-'Average Monthly ILI Visits %'!J$52</f>
        <v>4.6306331853614782E-3</v>
      </c>
      <c r="K6" s="38">
        <f>'Average Monthly ILI Visits %'!K6-'Average Monthly ILI Visits %'!K$52</f>
        <v>4.1998114133833878E-3</v>
      </c>
      <c r="L6" s="38">
        <f>'Average Monthly ILI Visits %'!L6-'Average Monthly ILI Visits %'!L$52</f>
        <v>3.6136204436099904E-3</v>
      </c>
      <c r="M6" s="38">
        <f>'Average Monthly ILI Visits %'!M6-'Average Monthly ILI Visits %'!M$52</f>
        <v>9.0087290539606069E-4</v>
      </c>
    </row>
    <row r="7" spans="1:14" x14ac:dyDescent="0.25">
      <c r="A7" s="36" t="s">
        <v>1309</v>
      </c>
      <c r="B7" s="38">
        <f>'Average Monthly ILI Visits %'!B7-'Average Monthly ILI Visits %'!$B$52</f>
        <v>-9.4277247852998687E-3</v>
      </c>
      <c r="C7" s="38">
        <f>'Average Monthly ILI Visits %'!C7-'Average Monthly ILI Visits %'!$C$52</f>
        <v>-1.0262377856389556E-2</v>
      </c>
      <c r="D7" s="38">
        <f>'Average Monthly ILI Visits %'!D7-'Average Monthly ILI Visits %'!$D$52</f>
        <v>-3.6719764626917395E-3</v>
      </c>
      <c r="E7" s="38">
        <f>'Average Monthly ILI Visits %'!E7-'Average Monthly ILI Visits %'!E$52</f>
        <v>-3.4094581882833045E-3</v>
      </c>
      <c r="F7" s="38">
        <f>'Average Monthly ILI Visits %'!F7-'Average Monthly ILI Visits %'!F$52</f>
        <v>-2.1158911091482772E-3</v>
      </c>
      <c r="G7" s="38">
        <f>'Average Monthly ILI Visits %'!G7-'Average Monthly ILI Visits %'!G$52</f>
        <v>-2.6483747808792868E-3</v>
      </c>
      <c r="H7" s="38">
        <f>'Average Monthly ILI Visits %'!H7-'Average Monthly ILI Visits %'!H$52</f>
        <v>-2.9356389698163244E-3</v>
      </c>
      <c r="I7" s="38">
        <f>'Average Monthly ILI Visits %'!I7-'Average Monthly ILI Visits %'!I$52</f>
        <v>-2.115488409229269E-3</v>
      </c>
      <c r="J7" s="38">
        <f>'Average Monthly ILI Visits %'!J7-'Average Monthly ILI Visits %'!J$52</f>
        <v>-6.3763178417427331E-3</v>
      </c>
      <c r="K7" s="38">
        <f>'Average Monthly ILI Visits %'!K7-'Average Monthly ILI Visits %'!K$52</f>
        <v>-2.8448525589511078E-3</v>
      </c>
      <c r="L7" s="38">
        <f>'Average Monthly ILI Visits %'!L7-'Average Monthly ILI Visits %'!L$52</f>
        <v>-5.0093623611868286E-3</v>
      </c>
      <c r="M7" s="38">
        <f>'Average Monthly ILI Visits %'!M7-'Average Monthly ILI Visits %'!M$52</f>
        <v>-5.2314081933899775E-3</v>
      </c>
    </row>
    <row r="8" spans="1:14" x14ac:dyDescent="0.25">
      <c r="A8" s="36" t="s">
        <v>1310</v>
      </c>
      <c r="B8" s="38">
        <f>'Average Monthly ILI Visits %'!B8-'Average Monthly ILI Visits %'!$B$52</f>
        <v>-2.1661590801116612E-3</v>
      </c>
      <c r="C8" s="38">
        <f>'Average Monthly ILI Visits %'!C8-'Average Monthly ILI Visits %'!$C$52</f>
        <v>-2.2043791933619925E-3</v>
      </c>
      <c r="D8" s="38">
        <f>'Average Monthly ILI Visits %'!D8-'Average Monthly ILI Visits %'!$D$52</f>
        <v>-1.5304436640615204E-3</v>
      </c>
      <c r="E8" s="38">
        <f>'Average Monthly ILI Visits %'!E8-'Average Monthly ILI Visits %'!E$52</f>
        <v>2.4866817890030896E-3</v>
      </c>
      <c r="F8" s="38">
        <f>'Average Monthly ILI Visits %'!F8-'Average Monthly ILI Visits %'!F$52</f>
        <v>-2.6305695352339831E-3</v>
      </c>
      <c r="G8" s="38">
        <f>'Average Monthly ILI Visits %'!G8-'Average Monthly ILI Visits %'!G$52</f>
        <v>-5.1081631675563314E-3</v>
      </c>
      <c r="H8" s="38">
        <f>'Average Monthly ILI Visits %'!H8-'Average Monthly ILI Visits %'!H$52</f>
        <v>-5.1078039363646587E-3</v>
      </c>
      <c r="I8" s="38">
        <f>'Average Monthly ILI Visits %'!I8-'Average Monthly ILI Visits %'!I$52</f>
        <v>-6.5304490348170024E-3</v>
      </c>
      <c r="J8" s="38">
        <f>'Average Monthly ILI Visits %'!J8-'Average Monthly ILI Visits %'!J$52</f>
        <v>-6.6020449472701248E-3</v>
      </c>
      <c r="K8" s="38">
        <f>'Average Monthly ILI Visits %'!K8-'Average Monthly ILI Visits %'!K$52</f>
        <v>-4.0557645105199769E-3</v>
      </c>
      <c r="L8" s="38">
        <f>'Average Monthly ILI Visits %'!L8-'Average Monthly ILI Visits %'!L$52</f>
        <v>-5.2217628437565295E-3</v>
      </c>
      <c r="M8" s="38">
        <f>'Average Monthly ILI Visits %'!M8-'Average Monthly ILI Visits %'!M$52</f>
        <v>-1.0077050094617741E-2</v>
      </c>
    </row>
    <row r="9" spans="1:14" x14ac:dyDescent="0.25">
      <c r="A9" s="36" t="s">
        <v>1311</v>
      </c>
      <c r="B9" s="38">
        <f>'Average Monthly ILI Visits %'!B9-'Average Monthly ILI Visits %'!$B$52</f>
        <v>-1.9993093966345878E-2</v>
      </c>
      <c r="C9" s="38">
        <f>'Average Monthly ILI Visits %'!C9-'Average Monthly ILI Visits %'!$C$52</f>
        <v>-2.26964863738622E-2</v>
      </c>
      <c r="D9" s="38">
        <f>'Average Monthly ILI Visits %'!D9-'Average Monthly ILI Visits %'!$D$52</f>
        <v>-1.7152852929187584E-2</v>
      </c>
      <c r="E9" s="38">
        <f>'Average Monthly ILI Visits %'!E9-'Average Monthly ILI Visits %'!E$52</f>
        <v>-1.3351524281871672E-2</v>
      </c>
      <c r="F9" s="38">
        <f>'Average Monthly ILI Visits %'!F9-'Average Monthly ILI Visits %'!F$52</f>
        <v>-1.2117302285462758E-2</v>
      </c>
      <c r="G9" s="38">
        <f>'Average Monthly ILI Visits %'!G9-'Average Monthly ILI Visits %'!G$52</f>
        <v>-9.620190992551611E-3</v>
      </c>
      <c r="H9" s="38">
        <f>'Average Monthly ILI Visits %'!H9-'Average Monthly ILI Visits %'!H$52</f>
        <v>-7.7370475378286778E-3</v>
      </c>
      <c r="I9" s="38">
        <f>'Average Monthly ILI Visits %'!I9-'Average Monthly ILI Visits %'!I$52</f>
        <v>-8.5338400634516753E-3</v>
      </c>
      <c r="J9" s="38">
        <f>'Average Monthly ILI Visits %'!J9-'Average Monthly ILI Visits %'!J$52</f>
        <v>-1.0994639326222274E-2</v>
      </c>
      <c r="K9" s="38">
        <f>'Average Monthly ILI Visits %'!K9-'Average Monthly ILI Visits %'!K$52</f>
        <v>-1.1483668143662666E-2</v>
      </c>
      <c r="L9" s="38">
        <f>'Average Monthly ILI Visits %'!L9-'Average Monthly ILI Visits %'!L$52</f>
        <v>-1.4721562066097539E-2</v>
      </c>
      <c r="M9" s="38">
        <f>'Average Monthly ILI Visits %'!M9-'Average Monthly ILI Visits %'!M$52</f>
        <v>-2.3539690610634184E-2</v>
      </c>
    </row>
    <row r="10" spans="1:14" x14ac:dyDescent="0.25">
      <c r="A10" s="36" t="s">
        <v>1312</v>
      </c>
      <c r="B10" s="38">
        <f>'Average Monthly ILI Visits %'!B10-'Average Monthly ILI Visits %'!$B$52</f>
        <v>5.9630505009174856E-3</v>
      </c>
      <c r="C10" s="38">
        <f>'Average Monthly ILI Visits %'!C10-'Average Monthly ILI Visits %'!$C$52</f>
        <v>7.7841361566989425E-3</v>
      </c>
      <c r="D10" s="38">
        <f>'Average Monthly ILI Visits %'!D10-'Average Monthly ILI Visits %'!$D$52</f>
        <v>8.1655683534692623E-3</v>
      </c>
      <c r="E10" s="38">
        <f>'Average Monthly ILI Visits %'!E10-'Average Monthly ILI Visits %'!E$52</f>
        <v>8.3635365400698478E-3</v>
      </c>
      <c r="F10" s="38">
        <f>'Average Monthly ILI Visits %'!F10-'Average Monthly ILI Visits %'!F$52</f>
        <v>1.3049361207302936E-2</v>
      </c>
      <c r="G10" s="38">
        <f>'Average Monthly ILI Visits %'!G10-'Average Monthly ILI Visits %'!G$52</f>
        <v>1.6141899854841588E-2</v>
      </c>
      <c r="H10" s="38">
        <f>'Average Monthly ILI Visits %'!H10-'Average Monthly ILI Visits %'!H$52</f>
        <v>1.0704347014553769E-2</v>
      </c>
      <c r="I10" s="38">
        <f>'Average Monthly ILI Visits %'!I10-'Average Monthly ILI Visits %'!I$52</f>
        <v>1.1017157077404732E-2</v>
      </c>
      <c r="J10" s="38">
        <f>'Average Monthly ILI Visits %'!J10-'Average Monthly ILI Visits %'!J$52</f>
        <v>2.1827962075974143E-2</v>
      </c>
      <c r="K10" s="38">
        <f>'Average Monthly ILI Visits %'!K10-'Average Monthly ILI Visits %'!K$52</f>
        <v>1.4089186052461202E-2</v>
      </c>
      <c r="L10" s="38">
        <f>'Average Monthly ILI Visits %'!L10-'Average Monthly ILI Visits %'!L$52</f>
        <v>1.5895567088267875E-2</v>
      </c>
      <c r="M10" s="38">
        <f>'Average Monthly ILI Visits %'!M10-'Average Monthly ILI Visits %'!M$52</f>
        <v>1.1452513606851754E-2</v>
      </c>
    </row>
    <row r="11" spans="1:14" x14ac:dyDescent="0.25">
      <c r="A11" s="36" t="s">
        <v>1313</v>
      </c>
      <c r="B11" s="38">
        <f>'Average Monthly ILI Visits %'!B11-'Average Monthly ILI Visits %'!$B$52</f>
        <v>7.8750937519028591E-3</v>
      </c>
      <c r="C11" s="38">
        <f>'Average Monthly ILI Visits %'!C11-'Average Monthly ILI Visits %'!$C$52</f>
        <v>9.1928925821813112E-3</v>
      </c>
      <c r="D11" s="38">
        <f>'Average Monthly ILI Visits %'!D11-'Average Monthly ILI Visits %'!$D$52</f>
        <v>2.503030584177432E-3</v>
      </c>
      <c r="E11" s="38">
        <f>'Average Monthly ILI Visits %'!E11-'Average Monthly ILI Visits %'!E$52</f>
        <v>9.4985398697241055E-4</v>
      </c>
      <c r="F11" s="38">
        <f>'Average Monthly ILI Visits %'!F11-'Average Monthly ILI Visits %'!F$52</f>
        <v>1.7939288401718264E-3</v>
      </c>
      <c r="G11" s="38">
        <f>'Average Monthly ILI Visits %'!G11-'Average Monthly ILI Visits %'!G$52</f>
        <v>-3.1396160909211678E-4</v>
      </c>
      <c r="H11" s="38">
        <f>'Average Monthly ILI Visits %'!H11-'Average Monthly ILI Visits %'!H$52</f>
        <v>-2.259962856895701E-4</v>
      </c>
      <c r="I11" s="38">
        <f>'Average Monthly ILI Visits %'!I11-'Average Monthly ILI Visits %'!I$52</f>
        <v>3.7728856039307875E-3</v>
      </c>
      <c r="J11" s="38">
        <f>'Average Monthly ILI Visits %'!J11-'Average Monthly ILI Visits %'!J$52</f>
        <v>1.8089617264862041E-3</v>
      </c>
      <c r="K11" s="38">
        <f>'Average Monthly ILI Visits %'!K11-'Average Monthly ILI Visits %'!K$52</f>
        <v>4.4443283556525638E-3</v>
      </c>
      <c r="L11" s="38">
        <f>'Average Monthly ILI Visits %'!L11-'Average Monthly ILI Visits %'!L$52</f>
        <v>1.0224019335172457E-2</v>
      </c>
      <c r="M11" s="38">
        <f>'Average Monthly ILI Visits %'!M11-'Average Monthly ILI Visits %'!M$52</f>
        <v>1.210825978160774E-2</v>
      </c>
    </row>
    <row r="12" spans="1:14" x14ac:dyDescent="0.25">
      <c r="A12" s="36" t="s">
        <v>1314</v>
      </c>
      <c r="B12" s="38">
        <f>'Average Monthly ILI Visits %'!B12-'Average Monthly ILI Visits %'!$B$52</f>
        <v>-1.3891509886620468E-3</v>
      </c>
      <c r="C12" s="38">
        <f>'Average Monthly ILI Visits %'!C12-'Average Monthly ILI Visits %'!$C$52</f>
        <v>-7.0091373714767022E-3</v>
      </c>
      <c r="D12" s="38">
        <f>'Average Monthly ILI Visits %'!D12-'Average Monthly ILI Visits %'!$D$52</f>
        <v>8.9066502546255207E-3</v>
      </c>
      <c r="E12" s="38">
        <f>'Average Monthly ILI Visits %'!E12-'Average Monthly ILI Visits %'!E$52</f>
        <v>1.3031520289383158E-2</v>
      </c>
      <c r="F12" s="38">
        <f>'Average Monthly ILI Visits %'!F12-'Average Monthly ILI Visits %'!F$52</f>
        <v>1.4824881023847819E-2</v>
      </c>
      <c r="G12" s="38">
        <f>'Average Monthly ILI Visits %'!G12-'Average Monthly ILI Visits %'!G$52</f>
        <v>5.1372957245095306E-3</v>
      </c>
      <c r="H12" s="38">
        <f>'Average Monthly ILI Visits %'!H12-'Average Monthly ILI Visits %'!H$52</f>
        <v>4.5876313690187322E-3</v>
      </c>
      <c r="I12" s="38">
        <f>'Average Monthly ILI Visits %'!I12-'Average Monthly ILI Visits %'!I$52</f>
        <v>5.0479793365313802E-3</v>
      </c>
      <c r="J12" s="38">
        <f>'Average Monthly ILI Visits %'!J12-'Average Monthly ILI Visits %'!J$52</f>
        <v>3.4873397525996951E-3</v>
      </c>
      <c r="K12" s="38">
        <f>'Average Monthly ILI Visits %'!K12-'Average Monthly ILI Visits %'!K$52</f>
        <v>2.4697687618834528E-4</v>
      </c>
      <c r="L12" s="38">
        <f>'Average Monthly ILI Visits %'!L12-'Average Monthly ILI Visits %'!L$52</f>
        <v>-1.8329203923142939E-3</v>
      </c>
      <c r="M12" s="38">
        <f>'Average Monthly ILI Visits %'!M12-'Average Monthly ILI Visits %'!M$52</f>
        <v>-8.7121816479673909E-3</v>
      </c>
    </row>
    <row r="13" spans="1:14" x14ac:dyDescent="0.25">
      <c r="A13" s="36" t="s">
        <v>1315</v>
      </c>
      <c r="B13" s="38">
        <f>'Average Monthly ILI Visits %'!B13-'Average Monthly ILI Visits %'!$B$52</f>
        <v>-6.1049471966015262E-3</v>
      </c>
      <c r="C13" s="38">
        <f>'Average Monthly ILI Visits %'!C13-'Average Monthly ILI Visits %'!$C$52</f>
        <v>-8.8028898684049013E-3</v>
      </c>
      <c r="D13" s="38">
        <f>'Average Monthly ILI Visits %'!D13-'Average Monthly ILI Visits %'!$D$52</f>
        <v>-3.9451952025455449E-3</v>
      </c>
      <c r="E13" s="38">
        <f>'Average Monthly ILI Visits %'!E13-'Average Monthly ILI Visits %'!E$52</f>
        <v>-9.8842772103788917E-4</v>
      </c>
      <c r="F13" s="38">
        <f>'Average Monthly ILI Visits %'!F13-'Average Monthly ILI Visits %'!F$52</f>
        <v>-7.4240153598809089E-4</v>
      </c>
      <c r="G13" s="38">
        <f>'Average Monthly ILI Visits %'!G13-'Average Monthly ILI Visits %'!G$52</f>
        <v>-2.1382179358205022E-3</v>
      </c>
      <c r="H13" s="38">
        <f>'Average Monthly ILI Visits %'!H13-'Average Monthly ILI Visits %'!H$52</f>
        <v>-2.5227773115243952E-3</v>
      </c>
      <c r="I13" s="38">
        <f>'Average Monthly ILI Visits %'!I13-'Average Monthly ILI Visits %'!I$52</f>
        <v>-2.6716232449524703E-3</v>
      </c>
      <c r="J13" s="38">
        <f>'Average Monthly ILI Visits %'!J13-'Average Monthly ILI Visits %'!J$52</f>
        <v>-5.109317028040415E-3</v>
      </c>
      <c r="K13" s="38">
        <f>'Average Monthly ILI Visits %'!K13-'Average Monthly ILI Visits %'!K$52</f>
        <v>-4.918240572006783E-3</v>
      </c>
      <c r="L13" s="38">
        <f>'Average Monthly ILI Visits %'!L13-'Average Monthly ILI Visits %'!L$52</f>
        <v>-3.4553545855492314E-3</v>
      </c>
      <c r="M13" s="38">
        <f>'Average Monthly ILI Visits %'!M13-'Average Monthly ILI Visits %'!M$52</f>
        <v>-5.9361190661668985E-3</v>
      </c>
    </row>
    <row r="14" spans="1:14" x14ac:dyDescent="0.25">
      <c r="A14" s="36" t="s">
        <v>1316</v>
      </c>
      <c r="B14" s="38">
        <f>'Average Monthly ILI Visits %'!B14-'Average Monthly ILI Visits %'!$B$52</f>
        <v>-5.8731855272703345E-3</v>
      </c>
      <c r="C14" s="38">
        <f>'Average Monthly ILI Visits %'!C14-'Average Monthly ILI Visits %'!$C$52</f>
        <v>-5.6320723444671789E-3</v>
      </c>
      <c r="D14" s="38">
        <f>'Average Monthly ILI Visits %'!D14-'Average Monthly ILI Visits %'!$D$52</f>
        <v>1.0100686658309939E-3</v>
      </c>
      <c r="E14" s="38">
        <f>'Average Monthly ILI Visits %'!E14-'Average Monthly ILI Visits %'!E$52</f>
        <v>9.0269243326056986E-4</v>
      </c>
      <c r="F14" s="38">
        <f>'Average Monthly ILI Visits %'!F14-'Average Monthly ILI Visits %'!F$52</f>
        <v>8.6142267001349491E-4</v>
      </c>
      <c r="G14" s="38">
        <f>'Average Monthly ILI Visits %'!G14-'Average Monthly ILI Visits %'!G$52</f>
        <v>5.9519568268731615E-4</v>
      </c>
      <c r="H14" s="38">
        <f>'Average Monthly ILI Visits %'!H14-'Average Monthly ILI Visits %'!H$52</f>
        <v>8.2018590158677331E-4</v>
      </c>
      <c r="I14" s="38">
        <f>'Average Monthly ILI Visits %'!I14-'Average Monthly ILI Visits %'!I$52</f>
        <v>2.5748678352826085E-5</v>
      </c>
      <c r="J14" s="38">
        <f>'Average Monthly ILI Visits %'!J14-'Average Monthly ILI Visits %'!J$52</f>
        <v>1.9203712966313936E-3</v>
      </c>
      <c r="K14" s="38">
        <f>'Average Monthly ILI Visits %'!K14-'Average Monthly ILI Visits %'!K$52</f>
        <v>1.1223618539604966E-3</v>
      </c>
      <c r="L14" s="38">
        <f>'Average Monthly ILI Visits %'!L14-'Average Monthly ILI Visits %'!L$52</f>
        <v>2.3528122401810653E-4</v>
      </c>
      <c r="M14" s="38">
        <f>'Average Monthly ILI Visits %'!M14-'Average Monthly ILI Visits %'!M$52</f>
        <v>8.1194978958461922E-4</v>
      </c>
    </row>
    <row r="15" spans="1:14" x14ac:dyDescent="0.25">
      <c r="A15" s="36" t="s">
        <v>1317</v>
      </c>
      <c r="B15" s="38">
        <f>'Average Monthly ILI Visits %'!B15-'Average Monthly ILI Visits %'!$B$52</f>
        <v>-3.3322363075962008E-3</v>
      </c>
      <c r="C15" s="38">
        <f>'Average Monthly ILI Visits %'!C15-'Average Monthly ILI Visits %'!$C$52</f>
        <v>-5.5570053663652197E-3</v>
      </c>
      <c r="D15" s="38">
        <f>'Average Monthly ILI Visits %'!D15-'Average Monthly ILI Visits %'!$D$52</f>
        <v>-3.8241634201610815E-3</v>
      </c>
      <c r="E15" s="38">
        <f>'Average Monthly ILI Visits %'!E15-'Average Monthly ILI Visits %'!E$52</f>
        <v>-6.2294443524699462E-3</v>
      </c>
      <c r="F15" s="38">
        <f>'Average Monthly ILI Visits %'!F15-'Average Monthly ILI Visits %'!F$52</f>
        <v>-5.9192155476852845E-3</v>
      </c>
      <c r="G15" s="38">
        <f>'Average Monthly ILI Visits %'!G15-'Average Monthly ILI Visits %'!G$52</f>
        <v>-5.152047618305019E-3</v>
      </c>
      <c r="H15" s="38">
        <f>'Average Monthly ILI Visits %'!H15-'Average Monthly ILI Visits %'!H$52</f>
        <v>-3.7052221720988137E-3</v>
      </c>
      <c r="I15" s="38">
        <f>'Average Monthly ILI Visits %'!I15-'Average Monthly ILI Visits %'!I$52</f>
        <v>-3.1622812060814456E-3</v>
      </c>
      <c r="J15" s="38">
        <f>'Average Monthly ILI Visits %'!J15-'Average Monthly ILI Visits %'!J$52</f>
        <v>-4.2769960033654077E-3</v>
      </c>
      <c r="K15" s="38">
        <f>'Average Monthly ILI Visits %'!K15-'Average Monthly ILI Visits %'!K$52</f>
        <v>-4.8460545922399713E-3</v>
      </c>
      <c r="L15" s="38">
        <f>'Average Monthly ILI Visits %'!L15-'Average Monthly ILI Visits %'!L$52</f>
        <v>-7.369551745584825E-3</v>
      </c>
      <c r="M15" s="38">
        <f>'Average Monthly ILI Visits %'!M15-'Average Monthly ILI Visits %'!M$52</f>
        <v>-2.9199122611850911E-3</v>
      </c>
    </row>
    <row r="16" spans="1:14" x14ac:dyDescent="0.25">
      <c r="A16" s="36" t="s">
        <v>1318</v>
      </c>
      <c r="B16" s="38">
        <f>'Average Monthly ILI Visits %'!B16-'Average Monthly ILI Visits %'!$B$52</f>
        <v>-2.5728961411866112E-2</v>
      </c>
      <c r="C16" s="38">
        <f>'Average Monthly ILI Visits %'!C16-'Average Monthly ILI Visits %'!$C$52</f>
        <v>-2.7416905847612416E-2</v>
      </c>
      <c r="D16" s="38">
        <f>'Average Monthly ILI Visits %'!D16-'Average Monthly ILI Visits %'!$D$52</f>
        <v>-1.8458067884159771E-2</v>
      </c>
      <c r="E16" s="38">
        <f>'Average Monthly ILI Visits %'!E16-'Average Monthly ILI Visits %'!E$52</f>
        <v>-1.2715803887564131E-2</v>
      </c>
      <c r="F16" s="38">
        <f>'Average Monthly ILI Visits %'!F16-'Average Monthly ILI Visits %'!F$52</f>
        <v>-1.1113481956086451E-2</v>
      </c>
      <c r="G16" s="38">
        <f>'Average Monthly ILI Visits %'!G16-'Average Monthly ILI Visits %'!G$52</f>
        <v>-8.8908341098836389E-3</v>
      </c>
      <c r="H16" s="38">
        <f>'Average Monthly ILI Visits %'!H16-'Average Monthly ILI Visits %'!H$52</f>
        <v>-6.7466239481663009E-3</v>
      </c>
      <c r="I16" s="38">
        <f>'Average Monthly ILI Visits %'!I16-'Average Monthly ILI Visits %'!I$52</f>
        <v>-7.5038396074310065E-3</v>
      </c>
      <c r="J16" s="38">
        <f>'Average Monthly ILI Visits %'!J16-'Average Monthly ILI Visits %'!J$52</f>
        <v>-9.4609145465886224E-3</v>
      </c>
      <c r="K16" s="38">
        <f>'Average Monthly ILI Visits %'!K16-'Average Monthly ILI Visits %'!K$52</f>
        <v>-1.0658229764970007E-2</v>
      </c>
      <c r="L16" s="38">
        <f>'Average Monthly ILI Visits %'!L16-'Average Monthly ILI Visits %'!L$52</f>
        <v>-1.5069893108937176E-2</v>
      </c>
      <c r="M16" s="38">
        <f>'Average Monthly ILI Visits %'!M16-'Average Monthly ILI Visits %'!M$52</f>
        <v>-2.4769737564383328E-2</v>
      </c>
    </row>
    <row r="17" spans="1:13" x14ac:dyDescent="0.25">
      <c r="A17" s="36" t="s">
        <v>1319</v>
      </c>
      <c r="B17" s="38">
        <f>'Average Monthly ILI Visits %'!B17-'Average Monthly ILI Visits %'!$B$52</f>
        <v>5.7012924319039329E-3</v>
      </c>
      <c r="C17" s="38">
        <f>'Average Monthly ILI Visits %'!C17-'Average Monthly ILI Visits %'!$C$52</f>
        <v>7.2465104573662675E-3</v>
      </c>
      <c r="D17" s="38">
        <f>'Average Monthly ILI Visits %'!D17-'Average Monthly ILI Visits %'!$D$52</f>
        <v>1.4098622105359823E-3</v>
      </c>
      <c r="E17" s="38">
        <f>'Average Monthly ILI Visits %'!E17-'Average Monthly ILI Visits %'!E$52</f>
        <v>-6.6359270902485272E-3</v>
      </c>
      <c r="F17" s="38">
        <f>'Average Monthly ILI Visits %'!F17-'Average Monthly ILI Visits %'!F$52</f>
        <v>-7.1908124752058612E-3</v>
      </c>
      <c r="G17" s="38">
        <f>'Average Monthly ILI Visits %'!G17-'Average Monthly ILI Visits %'!G$52</f>
        <v>-6.1831719920879538E-3</v>
      </c>
      <c r="H17" s="38">
        <f>'Average Monthly ILI Visits %'!H17-'Average Monthly ILI Visits %'!H$52</f>
        <v>-5.3693871729666495E-3</v>
      </c>
      <c r="I17" s="38">
        <f>'Average Monthly ILI Visits %'!I17-'Average Monthly ILI Visits %'!I$52</f>
        <v>-5.9900140687246146E-3</v>
      </c>
      <c r="J17" s="38">
        <f>'Average Monthly ILI Visits %'!J17-'Average Monthly ILI Visits %'!J$52</f>
        <v>-6.3216206316316151E-3</v>
      </c>
      <c r="K17" s="38">
        <f>'Average Monthly ILI Visits %'!K17-'Average Monthly ILI Visits %'!K$52</f>
        <v>-5.0165079138711349E-3</v>
      </c>
      <c r="L17" s="38">
        <f>'Average Monthly ILI Visits %'!L17-'Average Monthly ILI Visits %'!L$52</f>
        <v>-6.3467762346094865E-3</v>
      </c>
      <c r="M17" s="38">
        <f>'Average Monthly ILI Visits %'!M17-'Average Monthly ILI Visits %'!M$52</f>
        <v>-3.9471208695493094E-3</v>
      </c>
    </row>
    <row r="18" spans="1:13" x14ac:dyDescent="0.25">
      <c r="A18" s="36" t="s">
        <v>1320</v>
      </c>
      <c r="B18" s="38">
        <f>'Average Monthly ILI Visits %'!B18-'Average Monthly ILI Visits %'!$B$52</f>
        <v>-1.0999005018861502E-2</v>
      </c>
      <c r="C18" s="38">
        <f>'Average Monthly ILI Visits %'!C18-'Average Monthly ILI Visits %'!$C$52</f>
        <v>-9.6379320872092104E-3</v>
      </c>
      <c r="D18" s="38">
        <f>'Average Monthly ILI Visits %'!D18-'Average Monthly ILI Visits %'!$D$52</f>
        <v>-8.6454227147459116E-3</v>
      </c>
      <c r="E18" s="38">
        <f>'Average Monthly ILI Visits %'!E18-'Average Monthly ILI Visits %'!E$52</f>
        <v>-9.9020306528456899E-3</v>
      </c>
      <c r="F18" s="38">
        <f>'Average Monthly ILI Visits %'!F18-'Average Monthly ILI Visits %'!F$52</f>
        <v>-1.0935889951957191E-2</v>
      </c>
      <c r="G18" s="38">
        <f>'Average Monthly ILI Visits %'!G18-'Average Monthly ILI Visits %'!G$52</f>
        <v>-9.5330276644307686E-3</v>
      </c>
      <c r="H18" s="38">
        <f>'Average Monthly ILI Visits %'!H18-'Average Monthly ILI Visits %'!H$52</f>
        <v>-7.5436399114201308E-3</v>
      </c>
      <c r="I18" s="38">
        <f>'Average Monthly ILI Visits %'!I18-'Average Monthly ILI Visits %'!I$52</f>
        <v>-8.152929115285628E-3</v>
      </c>
      <c r="J18" s="38">
        <f>'Average Monthly ILI Visits %'!J18-'Average Monthly ILI Visits %'!J$52</f>
        <v>-1.0002176755672441E-2</v>
      </c>
      <c r="K18" s="38">
        <f>'Average Monthly ILI Visits %'!K18-'Average Monthly ILI Visits %'!K$52</f>
        <v>-9.1264747367777177E-3</v>
      </c>
      <c r="L18" s="38">
        <f>'Average Monthly ILI Visits %'!L18-'Average Monthly ILI Visits %'!L$52</f>
        <v>-1.1465765387849663E-2</v>
      </c>
      <c r="M18" s="38">
        <f>'Average Monthly ILI Visits %'!M18-'Average Monthly ILI Visits %'!M$52</f>
        <v>-1.3796127568597827E-2</v>
      </c>
    </row>
    <row r="19" spans="1:13" x14ac:dyDescent="0.25">
      <c r="A19" s="36" t="s">
        <v>1321</v>
      </c>
      <c r="B19" s="38">
        <f>'Average Monthly ILI Visits %'!B19-'Average Monthly ILI Visits %'!$B$52</f>
        <v>1.5418722964740263E-2</v>
      </c>
      <c r="C19" s="38">
        <f>'Average Monthly ILI Visits %'!C19-'Average Monthly ILI Visits %'!$C$52</f>
        <v>1.4525580519545875E-2</v>
      </c>
      <c r="D19" s="38">
        <f>'Average Monthly ILI Visits %'!D19-'Average Monthly ILI Visits %'!$D$52</f>
        <v>8.4688228958679258E-3</v>
      </c>
      <c r="E19" s="38">
        <f>'Average Monthly ILI Visits %'!E19-'Average Monthly ILI Visits %'!E$52</f>
        <v>5.4714182531073983E-3</v>
      </c>
      <c r="F19" s="38">
        <f>'Average Monthly ILI Visits %'!F19-'Average Monthly ILI Visits %'!F$52</f>
        <v>5.441618096673791E-3</v>
      </c>
      <c r="G19" s="38">
        <f>'Average Monthly ILI Visits %'!G19-'Average Monthly ILI Visits %'!G$52</f>
        <v>3.5531546183988176E-3</v>
      </c>
      <c r="H19" s="38">
        <f>'Average Monthly ILI Visits %'!H19-'Average Monthly ILI Visits %'!H$52</f>
        <v>4.175697307217497E-3</v>
      </c>
      <c r="I19" s="38">
        <f>'Average Monthly ILI Visits %'!I19-'Average Monthly ILI Visits %'!I$52</f>
        <v>6.3705050502525541E-3</v>
      </c>
      <c r="J19" s="38">
        <f>'Average Monthly ILI Visits %'!J19-'Average Monthly ILI Visits %'!J$52</f>
        <v>6.5563606704793879E-3</v>
      </c>
      <c r="K19" s="38">
        <f>'Average Monthly ILI Visits %'!K19-'Average Monthly ILI Visits %'!K$52</f>
        <v>1.0330351320919036E-2</v>
      </c>
      <c r="L19" s="38">
        <f>'Average Monthly ILI Visits %'!L19-'Average Monthly ILI Visits %'!L$52</f>
        <v>1.6607666447344609E-2</v>
      </c>
      <c r="M19" s="38">
        <f>'Average Monthly ILI Visits %'!M19-'Average Monthly ILI Visits %'!M$52</f>
        <v>2.0434279627115887E-2</v>
      </c>
    </row>
    <row r="20" spans="1:13" x14ac:dyDescent="0.25">
      <c r="A20" s="36" t="s">
        <v>1322</v>
      </c>
      <c r="B20" s="38">
        <f>'Average Monthly ILI Visits %'!B20-'Average Monthly ILI Visits %'!$B$52</f>
        <v>-2.1799990160570774E-2</v>
      </c>
      <c r="C20" s="38">
        <f>'Average Monthly ILI Visits %'!C20-'Average Monthly ILI Visits %'!$C$52</f>
        <v>-2.1726708061882854E-2</v>
      </c>
      <c r="D20" s="38">
        <f>'Average Monthly ILI Visits %'!D20-'Average Monthly ILI Visits %'!$D$52</f>
        <v>-1.0494734703897241E-2</v>
      </c>
      <c r="E20" s="38">
        <f>'Average Monthly ILI Visits %'!E20-'Average Monthly ILI Visits %'!E$52</f>
        <v>-5.0125892118196291E-3</v>
      </c>
      <c r="F20" s="38">
        <f>'Average Monthly ILI Visits %'!F20-'Average Monthly ILI Visits %'!F$52</f>
        <v>-5.6627920225992062E-3</v>
      </c>
      <c r="G20" s="38">
        <f>'Average Monthly ILI Visits %'!G20-'Average Monthly ILI Visits %'!G$52</f>
        <v>-4.3986007392039332E-3</v>
      </c>
      <c r="H20" s="38">
        <f>'Average Monthly ILI Visits %'!H20-'Average Monthly ILI Visits %'!H$52</f>
        <v>-3.1058112831371864E-3</v>
      </c>
      <c r="I20" s="38">
        <f>'Average Monthly ILI Visits %'!I20-'Average Monthly ILI Visits %'!I$52</f>
        <v>-4.2294557166364733E-3</v>
      </c>
      <c r="J20" s="38">
        <f>'Average Monthly ILI Visits %'!J20-'Average Monthly ILI Visits %'!J$52</f>
        <v>-6.1449372139685083E-3</v>
      </c>
      <c r="K20" s="38">
        <f>'Average Monthly ILI Visits %'!K20-'Average Monthly ILI Visits %'!K$52</f>
        <v>-6.013925126953144E-3</v>
      </c>
      <c r="L20" s="38">
        <f>'Average Monthly ILI Visits %'!L20-'Average Monthly ILI Visits %'!L$52</f>
        <v>-1.0352843037284096E-2</v>
      </c>
      <c r="M20" s="38">
        <f>'Average Monthly ILI Visits %'!M20-'Average Monthly ILI Visits %'!M$52</f>
        <v>-2.0963286061877747E-2</v>
      </c>
    </row>
    <row r="21" spans="1:13" x14ac:dyDescent="0.25">
      <c r="A21" s="36" t="s">
        <v>1323</v>
      </c>
      <c r="B21" s="38">
        <f>'Average Monthly ILI Visits %'!B21-'Average Monthly ILI Visits %'!$B$52</f>
        <v>-8.9691179747641812E-3</v>
      </c>
      <c r="C21" s="38">
        <f>'Average Monthly ILI Visits %'!C21-'Average Monthly ILI Visits %'!$C$52</f>
        <v>-8.2968488915494028E-3</v>
      </c>
      <c r="D21" s="38">
        <f>'Average Monthly ILI Visits %'!D21-'Average Monthly ILI Visits %'!$D$52</f>
        <v>-4.9264629638390983E-3</v>
      </c>
      <c r="E21" s="38">
        <f>'Average Monthly ILI Visits %'!E21-'Average Monthly ILI Visits %'!E$52</f>
        <v>-2.9759556486753328E-3</v>
      </c>
      <c r="F21" s="38">
        <f>'Average Monthly ILI Visits %'!F21-'Average Monthly ILI Visits %'!F$52</f>
        <v>-1.1037705172632015E-3</v>
      </c>
      <c r="G21" s="38">
        <f>'Average Monthly ILI Visits %'!G21-'Average Monthly ILI Visits %'!G$52</f>
        <v>2.4024292051642096E-3</v>
      </c>
      <c r="H21" s="38">
        <f>'Average Monthly ILI Visits %'!H21-'Average Monthly ILI Visits %'!H$52</f>
        <v>2.9081029115008931E-3</v>
      </c>
      <c r="I21" s="38">
        <f>'Average Monthly ILI Visits %'!I21-'Average Monthly ILI Visits %'!I$52</f>
        <v>2.1622015253949332E-3</v>
      </c>
      <c r="J21" s="38">
        <f>'Average Monthly ILI Visits %'!J21-'Average Monthly ILI Visits %'!J$52</f>
        <v>1.95521641678594E-3</v>
      </c>
      <c r="K21" s="38">
        <f>'Average Monthly ILI Visits %'!K21-'Average Monthly ILI Visits %'!K$52</f>
        <v>-2.9099217006591516E-3</v>
      </c>
      <c r="L21" s="38">
        <f>'Average Monthly ILI Visits %'!L21-'Average Monthly ILI Visits %'!L$52</f>
        <v>-4.7787814259265555E-3</v>
      </c>
      <c r="M21" s="38">
        <f>'Average Monthly ILI Visits %'!M21-'Average Monthly ILI Visits %'!M$52</f>
        <v>-8.0177557547080266E-3</v>
      </c>
    </row>
    <row r="22" spans="1:13" x14ac:dyDescent="0.25">
      <c r="A22" s="36" t="s">
        <v>1324</v>
      </c>
      <c r="B22" s="38">
        <f>'Average Monthly ILI Visits %'!B22-'Average Monthly ILI Visits %'!$B$52</f>
        <v>-1.4768466884801081E-2</v>
      </c>
      <c r="C22" s="38">
        <f>'Average Monthly ILI Visits %'!C22-'Average Monthly ILI Visits %'!$C$52</f>
        <v>-1.4399307687412731E-2</v>
      </c>
      <c r="D22" s="38">
        <f>'Average Monthly ILI Visits %'!D22-'Average Monthly ILI Visits %'!$D$52</f>
        <v>-8.4358100325117834E-3</v>
      </c>
      <c r="E22" s="38">
        <f>'Average Monthly ILI Visits %'!E22-'Average Monthly ILI Visits %'!E$52</f>
        <v>-2.4883162112230243E-3</v>
      </c>
      <c r="F22" s="38">
        <f>'Average Monthly ILI Visits %'!F22-'Average Monthly ILI Visits %'!F$52</f>
        <v>-3.8616315760434863E-3</v>
      </c>
      <c r="G22" s="38">
        <f>'Average Monthly ILI Visits %'!G22-'Average Monthly ILI Visits %'!G$52</f>
        <v>-2.8398269743326061E-3</v>
      </c>
      <c r="H22" s="38">
        <f>'Average Monthly ILI Visits %'!H22-'Average Monthly ILI Visits %'!H$52</f>
        <v>-2.0006741000597097E-3</v>
      </c>
      <c r="I22" s="38">
        <f>'Average Monthly ILI Visits %'!I22-'Average Monthly ILI Visits %'!I$52</f>
        <v>-3.2171031795032506E-3</v>
      </c>
      <c r="J22" s="38">
        <f>'Average Monthly ILI Visits %'!J22-'Average Monthly ILI Visits %'!J$52</f>
        <v>-5.1015384797514175E-3</v>
      </c>
      <c r="K22" s="38">
        <f>'Average Monthly ILI Visits %'!K22-'Average Monthly ILI Visits %'!K$52</f>
        <v>-5.445582457943127E-3</v>
      </c>
      <c r="L22" s="38">
        <f>'Average Monthly ILI Visits %'!L22-'Average Monthly ILI Visits %'!L$52</f>
        <v>-8.6278839950207579E-3</v>
      </c>
      <c r="M22" s="38">
        <f>'Average Monthly ILI Visits %'!M22-'Average Monthly ILI Visits %'!M$52</f>
        <v>-1.5216374958626069E-2</v>
      </c>
    </row>
    <row r="23" spans="1:13" x14ac:dyDescent="0.25">
      <c r="A23" s="36" t="s">
        <v>1325</v>
      </c>
      <c r="B23" s="38">
        <f>'Average Monthly ILI Visits %'!B23-'Average Monthly ILI Visits %'!$B$52</f>
        <v>-1.392296027546527E-2</v>
      </c>
      <c r="C23" s="38">
        <f>'Average Monthly ILI Visits %'!C23-'Average Monthly ILI Visits %'!$C$52</f>
        <v>-1.4022404776844272E-2</v>
      </c>
      <c r="D23" s="38">
        <f>'Average Monthly ILI Visits %'!D23-'Average Monthly ILI Visits %'!$D$52</f>
        <v>-5.2891980536880524E-3</v>
      </c>
      <c r="E23" s="38">
        <f>'Average Monthly ILI Visits %'!E23-'Average Monthly ILI Visits %'!E$52</f>
        <v>-5.0208842195171351E-3</v>
      </c>
      <c r="F23" s="38">
        <f>'Average Monthly ILI Visits %'!F23-'Average Monthly ILI Visits %'!F$52</f>
        <v>-5.0086619147802856E-3</v>
      </c>
      <c r="G23" s="38">
        <f>'Average Monthly ILI Visits %'!G23-'Average Monthly ILI Visits %'!G$52</f>
        <v>-4.2185212357859743E-3</v>
      </c>
      <c r="H23" s="38">
        <f>'Average Monthly ILI Visits %'!H23-'Average Monthly ILI Visits %'!H$52</f>
        <v>-3.342935975105603E-3</v>
      </c>
      <c r="I23" s="38">
        <f>'Average Monthly ILI Visits %'!I23-'Average Monthly ILI Visits %'!I$52</f>
        <v>-4.0362140630399159E-3</v>
      </c>
      <c r="J23" s="38">
        <f>'Average Monthly ILI Visits %'!J23-'Average Monthly ILI Visits %'!J$52</f>
        <v>-3.6986481240040784E-3</v>
      </c>
      <c r="K23" s="38">
        <f>'Average Monthly ILI Visits %'!K23-'Average Monthly ILI Visits %'!K$52</f>
        <v>-4.5779073545396832E-3</v>
      </c>
      <c r="L23" s="38">
        <f>'Average Monthly ILI Visits %'!L23-'Average Monthly ILI Visits %'!L$52</f>
        <v>-7.0655431881386024E-3</v>
      </c>
      <c r="M23" s="38">
        <f>'Average Monthly ILI Visits %'!M23-'Average Monthly ILI Visits %'!M$52</f>
        <v>-1.3435811020171488E-2</v>
      </c>
    </row>
    <row r="24" spans="1:13" x14ac:dyDescent="0.25">
      <c r="A24" s="36" t="s">
        <v>1326</v>
      </c>
      <c r="B24" s="38">
        <f>'Average Monthly ILI Visits %'!B24-'Average Monthly ILI Visits %'!$B$52</f>
        <v>-6.9483157752081269E-3</v>
      </c>
      <c r="C24" s="38">
        <f>'Average Monthly ILI Visits %'!C24-'Average Monthly ILI Visits %'!$C$52</f>
        <v>-6.4964222745363884E-3</v>
      </c>
      <c r="D24" s="38">
        <f>'Average Monthly ILI Visits %'!D24-'Average Monthly ILI Visits %'!$D$52</f>
        <v>-2.367895594257742E-4</v>
      </c>
      <c r="E24" s="38">
        <f>'Average Monthly ILI Visits %'!E24-'Average Monthly ILI Visits %'!E$52</f>
        <v>1.7035092720897385E-3</v>
      </c>
      <c r="F24" s="38">
        <f>'Average Monthly ILI Visits %'!F24-'Average Monthly ILI Visits %'!F$52</f>
        <v>-2.5423183273444797E-4</v>
      </c>
      <c r="G24" s="38">
        <f>'Average Monthly ILI Visits %'!G24-'Average Monthly ILI Visits %'!G$52</f>
        <v>-1.9037939665698406E-3</v>
      </c>
      <c r="H24" s="38">
        <f>'Average Monthly ILI Visits %'!H24-'Average Monthly ILI Visits %'!H$52</f>
        <v>-3.0893540264045807E-4</v>
      </c>
      <c r="I24" s="38">
        <f>'Average Monthly ILI Visits %'!I24-'Average Monthly ILI Visits %'!I$52</f>
        <v>-1.7941108144059366E-3</v>
      </c>
      <c r="J24" s="38">
        <f>'Average Monthly ILI Visits %'!J24-'Average Monthly ILI Visits %'!J$52</f>
        <v>-3.0086287471924981E-3</v>
      </c>
      <c r="K24" s="38">
        <f>'Average Monthly ILI Visits %'!K24-'Average Monthly ILI Visits %'!K$52</f>
        <v>-3.438544626426147E-3</v>
      </c>
      <c r="L24" s="38">
        <f>'Average Monthly ILI Visits %'!L24-'Average Monthly ILI Visits %'!L$52</f>
        <v>-6.213747028080913E-3</v>
      </c>
      <c r="M24" s="38">
        <f>'Average Monthly ILI Visits %'!M24-'Average Monthly ILI Visits %'!M$52</f>
        <v>-7.7122721253973271E-3</v>
      </c>
    </row>
    <row r="25" spans="1:13" x14ac:dyDescent="0.25">
      <c r="A25" s="36" t="s">
        <v>1327</v>
      </c>
      <c r="B25" s="38">
        <f>'Average Monthly ILI Visits %'!B25-'Average Monthly ILI Visits %'!$B$52</f>
        <v>1.7084644821233806E-2</v>
      </c>
      <c r="C25" s="38">
        <f>'Average Monthly ILI Visits %'!C25-'Average Monthly ILI Visits %'!$C$52</f>
        <v>1.7945809786129273E-2</v>
      </c>
      <c r="D25" s="38">
        <f>'Average Monthly ILI Visits %'!D25-'Average Monthly ILI Visits %'!$D$52</f>
        <v>1.3101897180305275E-2</v>
      </c>
      <c r="E25" s="38">
        <f>'Average Monthly ILI Visits %'!E25-'Average Monthly ILI Visits %'!E$52</f>
        <v>9.7474737493761406E-3</v>
      </c>
      <c r="F25" s="38">
        <f>'Average Monthly ILI Visits %'!F25-'Average Monthly ILI Visits %'!F$52</f>
        <v>9.1986594342831334E-3</v>
      </c>
      <c r="G25" s="38">
        <f>'Average Monthly ILI Visits %'!G25-'Average Monthly ILI Visits %'!G$52</f>
        <v>5.9496954914531452E-3</v>
      </c>
      <c r="H25" s="38">
        <f>'Average Monthly ILI Visits %'!H25-'Average Monthly ILI Visits %'!H$52</f>
        <v>5.4323605893146845E-3</v>
      </c>
      <c r="I25" s="38">
        <f>'Average Monthly ILI Visits %'!I25-'Average Monthly ILI Visits %'!I$52</f>
        <v>1.0288228772883407E-2</v>
      </c>
      <c r="J25" s="38">
        <f>'Average Monthly ILI Visits %'!J25-'Average Monthly ILI Visits %'!J$52</f>
        <v>1.0459735882862392E-2</v>
      </c>
      <c r="K25" s="38">
        <f>'Average Monthly ILI Visits %'!K25-'Average Monthly ILI Visits %'!K$52</f>
        <v>1.3912821832338836E-2</v>
      </c>
      <c r="L25" s="38">
        <f>'Average Monthly ILI Visits %'!L25-'Average Monthly ILI Visits %'!L$52</f>
        <v>2.3422004862554236E-2</v>
      </c>
      <c r="M25" s="38">
        <f>'Average Monthly ILI Visits %'!M25-'Average Monthly ILI Visits %'!M$52</f>
        <v>3.3148268096784797E-2</v>
      </c>
    </row>
    <row r="26" spans="1:13" x14ac:dyDescent="0.25">
      <c r="A26" s="36" t="s">
        <v>1328</v>
      </c>
      <c r="B26" s="38">
        <f>'Average Monthly ILI Visits %'!B26-'Average Monthly ILI Visits %'!$B$52</f>
        <v>8.8135829098400648E-4</v>
      </c>
      <c r="C26" s="38">
        <f>'Average Monthly ILI Visits %'!C26-'Average Monthly ILI Visits %'!$C$52</f>
        <v>2.2933214376972752E-3</v>
      </c>
      <c r="D26" s="38">
        <f>'Average Monthly ILI Visits %'!D26-'Average Monthly ILI Visits %'!$D$52</f>
        <v>-7.6030806377182583E-4</v>
      </c>
      <c r="E26" s="38">
        <f>'Average Monthly ILI Visits %'!E26-'Average Monthly ILI Visits %'!E$52</f>
        <v>-4.6470803728103308E-3</v>
      </c>
      <c r="F26" s="38">
        <f>'Average Monthly ILI Visits %'!F26-'Average Monthly ILI Visits %'!F$52</f>
        <v>-6.5433692147548643E-3</v>
      </c>
      <c r="G26" s="38">
        <f>'Average Monthly ILI Visits %'!G26-'Average Monthly ILI Visits %'!G$52</f>
        <v>-8.3628693372970672E-3</v>
      </c>
      <c r="H26" s="38">
        <f>'Average Monthly ILI Visits %'!H26-'Average Monthly ILI Visits %'!H$52</f>
        <v>-6.851618651436994E-3</v>
      </c>
      <c r="I26" s="38">
        <f>'Average Monthly ILI Visits %'!I26-'Average Monthly ILI Visits %'!I$52</f>
        <v>-7.4464065916595486E-3</v>
      </c>
      <c r="J26" s="38">
        <f>'Average Monthly ILI Visits %'!J26-'Average Monthly ILI Visits %'!J$52</f>
        <v>-6.6614000460563762E-3</v>
      </c>
      <c r="K26" s="38">
        <f>'Average Monthly ILI Visits %'!K26-'Average Monthly ILI Visits %'!K$52</f>
        <v>-2.9340460534303652E-3</v>
      </c>
      <c r="L26" s="38">
        <f>'Average Monthly ILI Visits %'!L26-'Average Monthly ILI Visits %'!L$52</f>
        <v>-3.6183052983740586E-3</v>
      </c>
      <c r="M26" s="38">
        <f>'Average Monthly ILI Visits %'!M26-'Average Monthly ILI Visits %'!M$52</f>
        <v>3.8576847375227513E-4</v>
      </c>
    </row>
    <row r="27" spans="1:13" x14ac:dyDescent="0.25">
      <c r="A27" s="36" t="s">
        <v>1329</v>
      </c>
      <c r="B27" s="38">
        <f>'Average Monthly ILI Visits %'!B27-'Average Monthly ILI Visits %'!$B$52</f>
        <v>-2.7392650793490486E-2</v>
      </c>
      <c r="C27" s="38">
        <f>'Average Monthly ILI Visits %'!C27-'Average Monthly ILI Visits %'!$C$52</f>
        <v>-2.6498595739578974E-2</v>
      </c>
      <c r="D27" s="38">
        <f>'Average Monthly ILI Visits %'!D27-'Average Monthly ILI Visits %'!$D$52</f>
        <v>-1.5270340063592592E-2</v>
      </c>
      <c r="E27" s="38">
        <f>'Average Monthly ILI Visits %'!E27-'Average Monthly ILI Visits %'!E$52</f>
        <v>-1.2193757087779748E-2</v>
      </c>
      <c r="F27" s="38">
        <f>'Average Monthly ILI Visits %'!F27-'Average Monthly ILI Visits %'!F$52</f>
        <v>-1.0507567607337925E-2</v>
      </c>
      <c r="G27" s="38">
        <f>'Average Monthly ILI Visits %'!G27-'Average Monthly ILI Visits %'!G$52</f>
        <v>-8.2426427109421867E-3</v>
      </c>
      <c r="H27" s="38">
        <f>'Average Monthly ILI Visits %'!H27-'Average Monthly ILI Visits %'!H$52</f>
        <v>-6.4363090195809968E-3</v>
      </c>
      <c r="I27" s="38">
        <f>'Average Monthly ILI Visits %'!I27-'Average Monthly ILI Visits %'!I$52</f>
        <v>-7.7041962876110816E-3</v>
      </c>
      <c r="J27" s="38">
        <f>'Average Monthly ILI Visits %'!J27-'Average Monthly ILI Visits %'!J$52</f>
        <v>-1.1336427764418178E-2</v>
      </c>
      <c r="K27" s="38">
        <f>'Average Monthly ILI Visits %'!K27-'Average Monthly ILI Visits %'!K$52</f>
        <v>-1.1339763321379381E-2</v>
      </c>
      <c r="L27" s="38">
        <f>'Average Monthly ILI Visits %'!L27-'Average Monthly ILI Visits %'!L$52</f>
        <v>-1.5182477382444536E-2</v>
      </c>
      <c r="M27" s="38">
        <f>'Average Monthly ILI Visits %'!M27-'Average Monthly ILI Visits %'!M$52</f>
        <v>-2.5750842842898504E-2</v>
      </c>
    </row>
    <row r="28" spans="1:13" x14ac:dyDescent="0.25">
      <c r="A28" s="36" t="s">
        <v>1330</v>
      </c>
      <c r="B28" s="38">
        <f>'Average Monthly ILI Visits %'!B28-'Average Monthly ILI Visits %'!$B$52</f>
        <v>1.2172291578188721E-2</v>
      </c>
      <c r="C28" s="38">
        <f>'Average Monthly ILI Visits %'!C28-'Average Monthly ILI Visits %'!$C$52</f>
        <v>7.3439921296328745E-3</v>
      </c>
      <c r="D28" s="38">
        <f>'Average Monthly ILI Visits %'!D28-'Average Monthly ILI Visits %'!$D$52</f>
        <v>2.0157053871929752E-3</v>
      </c>
      <c r="E28" s="38">
        <f>'Average Monthly ILI Visits %'!E28-'Average Monthly ILI Visits %'!E$52</f>
        <v>-1.443266140538078E-3</v>
      </c>
      <c r="F28" s="38">
        <f>'Average Monthly ILI Visits %'!F28-'Average Monthly ILI Visits %'!F$52</f>
        <v>-3.3409233160406129E-4</v>
      </c>
      <c r="G28" s="38">
        <f>'Average Monthly ILI Visits %'!G28-'Average Monthly ILI Visits %'!G$52</f>
        <v>-3.0652747004922508E-3</v>
      </c>
      <c r="H28" s="38">
        <f>'Average Monthly ILI Visits %'!H28-'Average Monthly ILI Visits %'!H$52</f>
        <v>-7.5644024699507689E-4</v>
      </c>
      <c r="I28" s="38">
        <f>'Average Monthly ILI Visits %'!I28-'Average Monthly ILI Visits %'!I$52</f>
        <v>3.7370507047611735E-3</v>
      </c>
      <c r="J28" s="38">
        <f>'Average Monthly ILI Visits %'!J28-'Average Monthly ILI Visits %'!J$52</f>
        <v>6.0975652223349483E-3</v>
      </c>
      <c r="K28" s="38">
        <f>'Average Monthly ILI Visits %'!K28-'Average Monthly ILI Visits %'!K$52</f>
        <v>1.0006759298953997E-3</v>
      </c>
      <c r="L28" s="38">
        <f>'Average Monthly ILI Visits %'!L28-'Average Monthly ILI Visits %'!L$52</f>
        <v>5.1746779625474332E-4</v>
      </c>
      <c r="M28" s="38">
        <f>'Average Monthly ILI Visits %'!M28-'Average Monthly ILI Visits %'!M$52</f>
        <v>3.2366798699275182E-3</v>
      </c>
    </row>
    <row r="29" spans="1:13" x14ac:dyDescent="0.25">
      <c r="A29" s="36" t="s">
        <v>1331</v>
      </c>
      <c r="B29" s="38">
        <f>'Average Monthly ILI Visits %'!B29-'Average Monthly ILI Visits %'!$B$52</f>
        <v>-1.3195777696485892E-2</v>
      </c>
      <c r="C29" s="38">
        <f>'Average Monthly ILI Visits %'!C29-'Average Monthly ILI Visits %'!$C$52</f>
        <v>-1.5735519376411339E-2</v>
      </c>
      <c r="D29" s="38">
        <f>'Average Monthly ILI Visits %'!D29-'Average Monthly ILI Visits %'!$D$52</f>
        <v>-9.6119407348881879E-3</v>
      </c>
      <c r="E29" s="38">
        <f>'Average Monthly ILI Visits %'!E29-'Average Monthly ILI Visits %'!E$52</f>
        <v>-6.1192826860889549E-3</v>
      </c>
      <c r="F29" s="38">
        <f>'Average Monthly ILI Visits %'!F29-'Average Monthly ILI Visits %'!F$52</f>
        <v>-5.3121414732721561E-3</v>
      </c>
      <c r="G29" s="38">
        <f>'Average Monthly ILI Visits %'!G29-'Average Monthly ILI Visits %'!G$52</f>
        <v>-4.749977140185554E-3</v>
      </c>
      <c r="H29" s="38">
        <f>'Average Monthly ILI Visits %'!H29-'Average Monthly ILI Visits %'!H$52</f>
        <v>-4.6374379975143293E-3</v>
      </c>
      <c r="I29" s="38">
        <f>'Average Monthly ILI Visits %'!I29-'Average Monthly ILI Visits %'!I$52</f>
        <v>-5.2070856301081585E-3</v>
      </c>
      <c r="J29" s="38">
        <f>'Average Monthly ILI Visits %'!J29-'Average Monthly ILI Visits %'!J$52</f>
        <v>-6.2920678262523878E-3</v>
      </c>
      <c r="K29" s="38">
        <f>'Average Monthly ILI Visits %'!K29-'Average Monthly ILI Visits %'!K$52</f>
        <v>-6.7566925960989141E-3</v>
      </c>
      <c r="L29" s="38">
        <f>'Average Monthly ILI Visits %'!L29-'Average Monthly ILI Visits %'!L$52</f>
        <v>-8.4537874184407533E-3</v>
      </c>
      <c r="M29" s="38">
        <f>'Average Monthly ILI Visits %'!M29-'Average Monthly ILI Visits %'!M$52</f>
        <v>-1.0466415572392591E-2</v>
      </c>
    </row>
    <row r="30" spans="1:13" x14ac:dyDescent="0.25">
      <c r="A30" s="36" t="s">
        <v>1332</v>
      </c>
      <c r="B30" s="38">
        <f>'Average Monthly ILI Visits %'!B30-'Average Monthly ILI Visits %'!$B$52</f>
        <v>-2.593507101265002E-2</v>
      </c>
      <c r="C30" s="38">
        <f>'Average Monthly ILI Visits %'!C30-'Average Monthly ILI Visits %'!$C$52</f>
        <v>-2.7049083633951192E-2</v>
      </c>
      <c r="D30" s="38">
        <f>'Average Monthly ILI Visits %'!D30-'Average Monthly ILI Visits %'!$D$52</f>
        <v>-1.8868637827041408E-2</v>
      </c>
      <c r="E30" s="38">
        <f>'Average Monthly ILI Visits %'!E30-'Average Monthly ILI Visits %'!E$52</f>
        <v>-1.1784365003101474E-2</v>
      </c>
      <c r="F30" s="38">
        <f>'Average Monthly ILI Visits %'!F30-'Average Monthly ILI Visits %'!F$52</f>
        <v>-1.0529419341949202E-2</v>
      </c>
      <c r="G30" s="38">
        <f>'Average Monthly ILI Visits %'!G30-'Average Monthly ILI Visits %'!G$52</f>
        <v>-8.3081460146589813E-3</v>
      </c>
      <c r="H30" s="38">
        <f>'Average Monthly ILI Visits %'!H30-'Average Monthly ILI Visits %'!H$52</f>
        <v>-6.4658465028721726E-3</v>
      </c>
      <c r="I30" s="38">
        <f>'Average Monthly ILI Visits %'!I30-'Average Monthly ILI Visits %'!I$52</f>
        <v>-7.130186435156621E-3</v>
      </c>
      <c r="J30" s="38">
        <f>'Average Monthly ILI Visits %'!J30-'Average Monthly ILI Visits %'!J$52</f>
        <v>-9.4556159724459125E-3</v>
      </c>
      <c r="K30" s="38">
        <f>'Average Monthly ILI Visits %'!K30-'Average Monthly ILI Visits %'!K$52</f>
        <v>-1.1408139017686378E-2</v>
      </c>
      <c r="L30" s="38">
        <f>'Average Monthly ILI Visits %'!L30-'Average Monthly ILI Visits %'!L$52</f>
        <v>-1.5630441421454633E-2</v>
      </c>
      <c r="M30" s="38">
        <f>'Average Monthly ILI Visits %'!M30-'Average Monthly ILI Visits %'!M$52</f>
        <v>-2.686668953128982E-2</v>
      </c>
    </row>
    <row r="31" spans="1:13" x14ac:dyDescent="0.25">
      <c r="A31" s="36" t="s">
        <v>1333</v>
      </c>
      <c r="B31" s="38">
        <f>'Average Monthly ILI Visits %'!B31-'Average Monthly ILI Visits %'!$B$52</f>
        <v>1.6006520666511044E-2</v>
      </c>
      <c r="C31" s="38">
        <f>'Average Monthly ILI Visits %'!C31-'Average Monthly ILI Visits %'!$C$52</f>
        <v>2.0269811710852376E-2</v>
      </c>
      <c r="D31" s="38">
        <f>'Average Monthly ILI Visits %'!D31-'Average Monthly ILI Visits %'!$D$52</f>
        <v>9.5854674912737962E-3</v>
      </c>
      <c r="E31" s="38">
        <f>'Average Monthly ILI Visits %'!E31-'Average Monthly ILI Visits %'!E$52</f>
        <v>7.2954980149011715E-3</v>
      </c>
      <c r="F31" s="38">
        <f>'Average Monthly ILI Visits %'!F31-'Average Monthly ILI Visits %'!F$52</f>
        <v>6.5100542814825763E-3</v>
      </c>
      <c r="G31" s="38">
        <f>'Average Monthly ILI Visits %'!G31-'Average Monthly ILI Visits %'!G$52</f>
        <v>7.2021455765855762E-3</v>
      </c>
      <c r="H31" s="38">
        <f>'Average Monthly ILI Visits %'!H31-'Average Monthly ILI Visits %'!H$52</f>
        <v>4.4296221532984827E-3</v>
      </c>
      <c r="I31" s="38">
        <f>'Average Monthly ILI Visits %'!I31-'Average Monthly ILI Visits %'!I$52</f>
        <v>3.4913710953288282E-3</v>
      </c>
      <c r="J31" s="38">
        <f>'Average Monthly ILI Visits %'!J31-'Average Monthly ILI Visits %'!J$52</f>
        <v>4.9086329386601804E-3</v>
      </c>
      <c r="K31" s="38">
        <f>'Average Monthly ILI Visits %'!K31-'Average Monthly ILI Visits %'!K$52</f>
        <v>7.3519779179290201E-3</v>
      </c>
      <c r="L31" s="38">
        <f>'Average Monthly ILI Visits %'!L31-'Average Monthly ILI Visits %'!L$52</f>
        <v>6.0714184218343473E-3</v>
      </c>
      <c r="M31" s="38">
        <f>'Average Monthly ILI Visits %'!M31-'Average Monthly ILI Visits %'!M$52</f>
        <v>5.678026353643173E-3</v>
      </c>
    </row>
    <row r="32" spans="1:13" x14ac:dyDescent="0.25">
      <c r="A32" s="36" t="s">
        <v>1334</v>
      </c>
      <c r="B32" s="38">
        <f>'Average Monthly ILI Visits %'!B32-'Average Monthly ILI Visits %'!$B$52</f>
        <v>6.1820583014553163E-3</v>
      </c>
      <c r="C32" s="38">
        <f>'Average Monthly ILI Visits %'!C32-'Average Monthly ILI Visits %'!$C$52</f>
        <v>8.2348116556040032E-3</v>
      </c>
      <c r="D32" s="38">
        <f>'Average Monthly ILI Visits %'!D32-'Average Monthly ILI Visits %'!$D$52</f>
        <v>4.3428451380198609E-3</v>
      </c>
      <c r="E32" s="38">
        <f>'Average Monthly ILI Visits %'!E32-'Average Monthly ILI Visits %'!E$52</f>
        <v>8.1955562629309336E-4</v>
      </c>
      <c r="F32" s="38">
        <f>'Average Monthly ILI Visits %'!F32-'Average Monthly ILI Visits %'!F$52</f>
        <v>1.1363971968953689E-3</v>
      </c>
      <c r="G32" s="38">
        <f>'Average Monthly ILI Visits %'!G32-'Average Monthly ILI Visits %'!G$52</f>
        <v>6.349972759946837E-5</v>
      </c>
      <c r="H32" s="38">
        <f>'Average Monthly ILI Visits %'!H32-'Average Monthly ILI Visits %'!H$52</f>
        <v>1.2382891863164328E-3</v>
      </c>
      <c r="I32" s="38">
        <f>'Average Monthly ILI Visits %'!I32-'Average Monthly ILI Visits %'!I$52</f>
        <v>2.4769236652787095E-3</v>
      </c>
      <c r="J32" s="38">
        <f>'Average Monthly ILI Visits %'!J32-'Average Monthly ILI Visits %'!J$52</f>
        <v>3.6412180067869025E-3</v>
      </c>
      <c r="K32" s="38">
        <f>'Average Monthly ILI Visits %'!K32-'Average Monthly ILI Visits %'!K$52</f>
        <v>-6.5832730453426087E-4</v>
      </c>
      <c r="L32" s="38">
        <f>'Average Monthly ILI Visits %'!L32-'Average Monthly ILI Visits %'!L$52</f>
        <v>-1.1212316567619021E-3</v>
      </c>
      <c r="M32" s="38">
        <f>'Average Monthly ILI Visits %'!M32-'Average Monthly ILI Visits %'!M$52</f>
        <v>3.642391937865655E-4</v>
      </c>
    </row>
    <row r="33" spans="1:13" x14ac:dyDescent="0.25">
      <c r="A33" s="36" t="s">
        <v>1335</v>
      </c>
      <c r="B33" s="38">
        <f>'Average Monthly ILI Visits %'!B33-'Average Monthly ILI Visits %'!$B$52</f>
        <v>-1.0401842587213772E-3</v>
      </c>
      <c r="C33" s="38">
        <f>'Average Monthly ILI Visits %'!C33-'Average Monthly ILI Visits %'!$C$52</f>
        <v>-3.5503858489050605E-3</v>
      </c>
      <c r="D33" s="38">
        <f>'Average Monthly ILI Visits %'!D33-'Average Monthly ILI Visits %'!$D$52</f>
        <v>-1.6935605861656926E-3</v>
      </c>
      <c r="E33" s="38">
        <f>'Average Monthly ILI Visits %'!E33-'Average Monthly ILI Visits %'!E$52</f>
        <v>1.9231466724902863E-3</v>
      </c>
      <c r="F33" s="38">
        <f>'Average Monthly ILI Visits %'!F33-'Average Monthly ILI Visits %'!F$52</f>
        <v>1.856249135878155E-3</v>
      </c>
      <c r="G33" s="38">
        <f>'Average Monthly ILI Visits %'!G33-'Average Monthly ILI Visits %'!G$52</f>
        <v>2.7542267830520956E-3</v>
      </c>
      <c r="H33" s="38">
        <f>'Average Monthly ILI Visits %'!H33-'Average Monthly ILI Visits %'!H$52</f>
        <v>2.1400122818833606E-3</v>
      </c>
      <c r="I33" s="38">
        <f>'Average Monthly ILI Visits %'!I33-'Average Monthly ILI Visits %'!I$52</f>
        <v>4.4986570110442693E-4</v>
      </c>
      <c r="J33" s="38">
        <f>'Average Monthly ILI Visits %'!J33-'Average Monthly ILI Visits %'!J$52</f>
        <v>2.9059382516087584E-4</v>
      </c>
      <c r="K33" s="38">
        <f>'Average Monthly ILI Visits %'!K33-'Average Monthly ILI Visits %'!K$52</f>
        <v>1.239430026715161E-3</v>
      </c>
      <c r="L33" s="38">
        <f>'Average Monthly ILI Visits %'!L33-'Average Monthly ILI Visits %'!L$52</f>
        <v>6.2200728709876918E-4</v>
      </c>
      <c r="M33" s="38">
        <f>'Average Monthly ILI Visits %'!M33-'Average Monthly ILI Visits %'!M$52</f>
        <v>-1.627965936175254E-3</v>
      </c>
    </row>
    <row r="34" spans="1:13" x14ac:dyDescent="0.25">
      <c r="A34" s="36" t="s">
        <v>1336</v>
      </c>
      <c r="B34" s="38">
        <f>'Average Monthly ILI Visits %'!B34-'Average Monthly ILI Visits %'!$B$52</f>
        <v>-4.4192825503367311E-3</v>
      </c>
      <c r="C34" s="38">
        <f>'Average Monthly ILI Visits %'!C34-'Average Monthly ILI Visits %'!$C$52</f>
        <v>7.9402382764257248E-3</v>
      </c>
      <c r="D34" s="38">
        <f>'Average Monthly ILI Visits %'!D34-'Average Monthly ILI Visits %'!$D$52</f>
        <v>-7.6632135227387016E-4</v>
      </c>
      <c r="E34" s="38">
        <f>'Average Monthly ILI Visits %'!E34-'Average Monthly ILI Visits %'!E$52</f>
        <v>-4.2624577320980912E-3</v>
      </c>
      <c r="F34" s="38">
        <f>'Average Monthly ILI Visits %'!F34-'Average Monthly ILI Visits %'!F$52</f>
        <v>-5.3510098047761271E-3</v>
      </c>
      <c r="G34" s="38">
        <f>'Average Monthly ILI Visits %'!G34-'Average Monthly ILI Visits %'!G$52</f>
        <v>-4.1770602240568753E-3</v>
      </c>
      <c r="H34" s="38">
        <f>'Average Monthly ILI Visits %'!H34-'Average Monthly ILI Visits %'!H$52</f>
        <v>-4.0106535632046881E-3</v>
      </c>
      <c r="I34" s="38">
        <f>'Average Monthly ILI Visits %'!I34-'Average Monthly ILI Visits %'!I$52</f>
        <v>-4.3954484219004882E-3</v>
      </c>
      <c r="J34" s="38">
        <f>'Average Monthly ILI Visits %'!J34-'Average Monthly ILI Visits %'!J$52</f>
        <v>-3.3673854815718437E-3</v>
      </c>
      <c r="K34" s="38">
        <f>'Average Monthly ILI Visits %'!K34-'Average Monthly ILI Visits %'!K$52</f>
        <v>-4.1089726428958258E-3</v>
      </c>
      <c r="L34" s="38">
        <f>'Average Monthly ILI Visits %'!L34-'Average Monthly ILI Visits %'!L$52</f>
        <v>-4.7292861397617552E-3</v>
      </c>
      <c r="M34" s="38">
        <f>'Average Monthly ILI Visits %'!M34-'Average Monthly ILI Visits %'!M$52</f>
        <v>-7.4266050233370573E-3</v>
      </c>
    </row>
    <row r="35" spans="1:13" x14ac:dyDescent="0.25">
      <c r="A35" s="36" t="s">
        <v>1337</v>
      </c>
      <c r="B35" s="38">
        <f>'Average Monthly ILI Visits %'!B35-'Average Monthly ILI Visits %'!$B$52</f>
        <v>-1.1205796728043917E-2</v>
      </c>
      <c r="C35" s="38">
        <f>'Average Monthly ILI Visits %'!C35-'Average Monthly ILI Visits %'!$C$52</f>
        <v>-1.1053145729893302E-2</v>
      </c>
      <c r="D35" s="38">
        <f>'Average Monthly ILI Visits %'!D35-'Average Monthly ILI Visits %'!$D$52</f>
        <v>-3.9862329789789215E-3</v>
      </c>
      <c r="E35" s="38">
        <f>'Average Monthly ILI Visits %'!E35-'Average Monthly ILI Visits %'!E$52</f>
        <v>-4.8036927314471095E-3</v>
      </c>
      <c r="F35" s="38">
        <f>'Average Monthly ILI Visits %'!F35-'Average Monthly ILI Visits %'!F$52</f>
        <v>-5.4158634128070151E-3</v>
      </c>
      <c r="G35" s="38">
        <f>'Average Monthly ILI Visits %'!G35-'Average Monthly ILI Visits %'!G$52</f>
        <v>-5.064649659274203E-3</v>
      </c>
      <c r="H35" s="38">
        <f>'Average Monthly ILI Visits %'!H35-'Average Monthly ILI Visits %'!H$52</f>
        <v>-3.963998559012691E-3</v>
      </c>
      <c r="I35" s="38">
        <f>'Average Monthly ILI Visits %'!I35-'Average Monthly ILI Visits %'!I$52</f>
        <v>-6.0511027576724916E-3</v>
      </c>
      <c r="J35" s="38">
        <f>'Average Monthly ILI Visits %'!J35-'Average Monthly ILI Visits %'!J$52</f>
        <v>-7.7309263836753518E-3</v>
      </c>
      <c r="K35" s="38">
        <f>'Average Monthly ILI Visits %'!K35-'Average Monthly ILI Visits %'!K$52</f>
        <v>-7.7511143989565275E-3</v>
      </c>
      <c r="L35" s="38">
        <f>'Average Monthly ILI Visits %'!L35-'Average Monthly ILI Visits %'!L$52</f>
        <v>-1.1853418422686909E-2</v>
      </c>
      <c r="M35" s="38">
        <f>'Average Monthly ILI Visits %'!M35-'Average Monthly ILI Visits %'!M$52</f>
        <v>-1.721674054332302E-2</v>
      </c>
    </row>
    <row r="36" spans="1:13" x14ac:dyDescent="0.25">
      <c r="A36" s="36" t="s">
        <v>1338</v>
      </c>
      <c r="B36" s="38">
        <f>'Average Monthly ILI Visits %'!B36-'Average Monthly ILI Visits %'!$B$52</f>
        <v>-1.8608459818852782E-2</v>
      </c>
      <c r="C36" s="38">
        <f>'Average Monthly ILI Visits %'!C36-'Average Monthly ILI Visits %'!$C$52</f>
        <v>-1.8739423473186301E-2</v>
      </c>
      <c r="D36" s="38">
        <f>'Average Monthly ILI Visits %'!D36-'Average Monthly ILI Visits %'!$D$52</f>
        <v>-1.1583957410759653E-2</v>
      </c>
      <c r="E36" s="38">
        <f>'Average Monthly ILI Visits %'!E36-'Average Monthly ILI Visits %'!E$52</f>
        <v>-8.5002880810761596E-3</v>
      </c>
      <c r="F36" s="38">
        <f>'Average Monthly ILI Visits %'!F36-'Average Monthly ILI Visits %'!F$52</f>
        <v>-7.6762794279996074E-3</v>
      </c>
      <c r="G36" s="38">
        <f>'Average Monthly ILI Visits %'!G36-'Average Monthly ILI Visits %'!G$52</f>
        <v>-5.9584324616727431E-3</v>
      </c>
      <c r="H36" s="38">
        <f>'Average Monthly ILI Visits %'!H36-'Average Monthly ILI Visits %'!H$52</f>
        <v>-4.54839154648835E-3</v>
      </c>
      <c r="I36" s="38">
        <f>'Average Monthly ILI Visits %'!I36-'Average Monthly ILI Visits %'!I$52</f>
        <v>-5.0492251568301861E-3</v>
      </c>
      <c r="J36" s="38">
        <f>'Average Monthly ILI Visits %'!J36-'Average Monthly ILI Visits %'!J$52</f>
        <v>-6.1393113924063719E-3</v>
      </c>
      <c r="K36" s="38">
        <f>'Average Monthly ILI Visits %'!K36-'Average Monthly ILI Visits %'!K$52</f>
        <v>-7.5280832692381063E-3</v>
      </c>
      <c r="L36" s="38">
        <f>'Average Monthly ILI Visits %'!L36-'Average Monthly ILI Visits %'!L$52</f>
        <v>-1.058382868775372E-2</v>
      </c>
      <c r="M36" s="38">
        <f>'Average Monthly ILI Visits %'!M36-'Average Monthly ILI Visits %'!M$52</f>
        <v>-1.5421223727345758E-2</v>
      </c>
    </row>
    <row r="37" spans="1:13" x14ac:dyDescent="0.25">
      <c r="A37" s="36" t="s">
        <v>1339</v>
      </c>
      <c r="B37" s="38">
        <f>'Average Monthly ILI Visits %'!B37-'Average Monthly ILI Visits %'!$B$52</f>
        <v>4.0172976546330896E-2</v>
      </c>
      <c r="C37" s="38">
        <f>'Average Monthly ILI Visits %'!C37-'Average Monthly ILI Visits %'!$C$52</f>
        <v>3.3214806587243323E-2</v>
      </c>
      <c r="D37" s="38">
        <f>'Average Monthly ILI Visits %'!D37-'Average Monthly ILI Visits %'!$D$52</f>
        <v>1.4788312421029518E-2</v>
      </c>
      <c r="E37" s="38">
        <f>'Average Monthly ILI Visits %'!E37-'Average Monthly ILI Visits %'!E$52</f>
        <v>1.1315501987288826E-4</v>
      </c>
      <c r="F37" s="38">
        <f>'Average Monthly ILI Visits %'!F37-'Average Monthly ILI Visits %'!F$52</f>
        <v>-4.2014382430678454E-3</v>
      </c>
      <c r="G37" s="38">
        <f>'Average Monthly ILI Visits %'!G37-'Average Monthly ILI Visits %'!G$52</f>
        <v>-5.9927372414232084E-3</v>
      </c>
      <c r="H37" s="38">
        <f>'Average Monthly ILI Visits %'!H37-'Average Monthly ILI Visits %'!H$52</f>
        <v>-4.5905026006677306E-3</v>
      </c>
      <c r="I37" s="38">
        <f>'Average Monthly ILI Visits %'!I37-'Average Monthly ILI Visits %'!I$52</f>
        <v>-3.0366254128755847E-3</v>
      </c>
      <c r="J37" s="38">
        <f>'Average Monthly ILI Visits %'!J37-'Average Monthly ILI Visits %'!J$52</f>
        <v>-1.2275491879326066E-3</v>
      </c>
      <c r="K37" s="38">
        <f>'Average Monthly ILI Visits %'!K37-'Average Monthly ILI Visits %'!K$52</f>
        <v>4.8859708991288546E-3</v>
      </c>
      <c r="L37" s="38">
        <f>'Average Monthly ILI Visits %'!L37-'Average Monthly ILI Visits %'!L$52</f>
        <v>9.0527350321835086E-3</v>
      </c>
      <c r="M37" s="38">
        <f>'Average Monthly ILI Visits %'!M37-'Average Monthly ILI Visits %'!M$52</f>
        <v>1.3257765003721951E-2</v>
      </c>
    </row>
    <row r="38" spans="1:13" x14ac:dyDescent="0.25">
      <c r="A38" s="36" t="s">
        <v>1340</v>
      </c>
      <c r="B38" s="38">
        <f>'Average Monthly ILI Visits %'!B38-'Average Monthly ILI Visits %'!$B$52</f>
        <v>-7.4762379501711815E-3</v>
      </c>
      <c r="C38" s="38">
        <f>'Average Monthly ILI Visits %'!C38-'Average Monthly ILI Visits %'!$C$52</f>
        <v>-1.0997661858411667E-2</v>
      </c>
      <c r="D38" s="38">
        <f>'Average Monthly ILI Visits %'!D38-'Average Monthly ILI Visits %'!$D$52</f>
        <v>8.0955649340380686E-5</v>
      </c>
      <c r="E38" s="38">
        <f>'Average Monthly ILI Visits %'!E38-'Average Monthly ILI Visits %'!E$52</f>
        <v>-4.8986393697777811E-3</v>
      </c>
      <c r="F38" s="38">
        <f>'Average Monthly ILI Visits %'!F38-'Average Monthly ILI Visits %'!F$52</f>
        <v>-5.1516750257765377E-3</v>
      </c>
      <c r="G38" s="38">
        <f>'Average Monthly ILI Visits %'!G38-'Average Monthly ILI Visits %'!G$52</f>
        <v>-3.7830628841540714E-3</v>
      </c>
      <c r="H38" s="38">
        <f>'Average Monthly ILI Visits %'!H38-'Average Monthly ILI Visits %'!H$52</f>
        <v>-4.096379898343769E-3</v>
      </c>
      <c r="I38" s="38">
        <f>'Average Monthly ILI Visits %'!I38-'Average Monthly ILI Visits %'!I$52</f>
        <v>-4.6628745737828442E-3</v>
      </c>
      <c r="J38" s="38">
        <f>'Average Monthly ILI Visits %'!J38-'Average Monthly ILI Visits %'!J$52</f>
        <v>-5.8086663623745823E-3</v>
      </c>
      <c r="K38" s="38">
        <f>'Average Monthly ILI Visits %'!K38-'Average Monthly ILI Visits %'!K$52</f>
        <v>-5.3989663891782988E-3</v>
      </c>
      <c r="L38" s="38">
        <f>'Average Monthly ILI Visits %'!L38-'Average Monthly ILI Visits %'!L$52</f>
        <v>-6.7269193765944982E-3</v>
      </c>
      <c r="M38" s="38">
        <f>'Average Monthly ILI Visits %'!M38-'Average Monthly ILI Visits %'!M$52</f>
        <v>-7.7042507077666224E-3</v>
      </c>
    </row>
    <row r="39" spans="1:13" x14ac:dyDescent="0.25">
      <c r="A39" s="36" t="s">
        <v>1341</v>
      </c>
      <c r="B39" s="38">
        <f>'Average Monthly ILI Visits %'!B39-'Average Monthly ILI Visits %'!$B$52</f>
        <v>-4.0185823043710558E-3</v>
      </c>
      <c r="C39" s="38">
        <f>'Average Monthly ILI Visits %'!C39-'Average Monthly ILI Visits %'!$C$52</f>
        <v>-1.7298998480269959E-3</v>
      </c>
      <c r="D39" s="38">
        <f>'Average Monthly ILI Visits %'!D39-'Average Monthly ILI Visits %'!$D$52</f>
        <v>-2.035369378110153E-3</v>
      </c>
      <c r="E39" s="38">
        <f>'Average Monthly ILI Visits %'!E39-'Average Monthly ILI Visits %'!E$52</f>
        <v>-2.2698600801991774E-3</v>
      </c>
      <c r="F39" s="38">
        <f>'Average Monthly ILI Visits %'!F39-'Average Monthly ILI Visits %'!F$52</f>
        <v>-3.4006125539323504E-3</v>
      </c>
      <c r="G39" s="38">
        <f>'Average Monthly ILI Visits %'!G39-'Average Monthly ILI Visits %'!G$52</f>
        <v>-2.9293710984230224E-3</v>
      </c>
      <c r="H39" s="38">
        <f>'Average Monthly ILI Visits %'!H39-'Average Monthly ILI Visits %'!H$52</f>
        <v>-2.5681396472073282E-3</v>
      </c>
      <c r="I39" s="38">
        <f>'Average Monthly ILI Visits %'!I39-'Average Monthly ILI Visits %'!I$52</f>
        <v>-3.5508930292212039E-3</v>
      </c>
      <c r="J39" s="38">
        <f>'Average Monthly ILI Visits %'!J39-'Average Monthly ILI Visits %'!J$52</f>
        <v>-3.4432729586967147E-3</v>
      </c>
      <c r="K39" s="38">
        <f>'Average Monthly ILI Visits %'!K39-'Average Monthly ILI Visits %'!K$52</f>
        <v>-4.0189078588408287E-3</v>
      </c>
      <c r="L39" s="38">
        <f>'Average Monthly ILI Visits %'!L39-'Average Monthly ILI Visits %'!L$52</f>
        <v>-5.7560586379665837E-3</v>
      </c>
      <c r="M39" s="38">
        <f>'Average Monthly ILI Visits %'!M39-'Average Monthly ILI Visits %'!M$52</f>
        <v>-9.1885044152958742E-3</v>
      </c>
    </row>
    <row r="40" spans="1:13" x14ac:dyDescent="0.25">
      <c r="A40" s="36" t="s">
        <v>1342</v>
      </c>
      <c r="B40" s="38">
        <f>'Average Monthly ILI Visits %'!B40-'Average Monthly ILI Visits %'!$B$52</f>
        <v>-1.6229419903429059E-2</v>
      </c>
      <c r="C40" s="38">
        <f>'Average Monthly ILI Visits %'!C40-'Average Monthly ILI Visits %'!$C$52</f>
        <v>-1.2820122682591001E-2</v>
      </c>
      <c r="D40" s="38">
        <f>'Average Monthly ILI Visits %'!D40-'Average Monthly ILI Visits %'!$D$52</f>
        <v>-1.1778761038025195E-2</v>
      </c>
      <c r="E40" s="38">
        <f>'Average Monthly ILI Visits %'!E40-'Average Monthly ILI Visits %'!E$52</f>
        <v>-7.0003069106448039E-3</v>
      </c>
      <c r="F40" s="38">
        <f>'Average Monthly ILI Visits %'!F40-'Average Monthly ILI Visits %'!F$52</f>
        <v>-1.1074518045221398E-2</v>
      </c>
      <c r="G40" s="38">
        <f>'Average Monthly ILI Visits %'!G40-'Average Monthly ILI Visits %'!G$52</f>
        <v>-9.7361924097309448E-3</v>
      </c>
      <c r="H40" s="38">
        <f>'Average Monthly ILI Visits %'!H40-'Average Monthly ILI Visits %'!H$52</f>
        <v>-7.8582898036983449E-3</v>
      </c>
      <c r="I40" s="38">
        <f>'Average Monthly ILI Visits %'!I40-'Average Monthly ILI Visits %'!I$52</f>
        <v>-8.0873917939819021E-3</v>
      </c>
      <c r="J40" s="38">
        <f>'Average Monthly ILI Visits %'!J40-'Average Monthly ILI Visits %'!J$52</f>
        <v>-9.7947144115678071E-3</v>
      </c>
      <c r="K40" s="38">
        <f>'Average Monthly ILI Visits %'!K40-'Average Monthly ILI Visits %'!K$52</f>
        <v>-1.1019427726618725E-2</v>
      </c>
      <c r="L40" s="38">
        <f>'Average Monthly ILI Visits %'!L40-'Average Monthly ILI Visits %'!L$52</f>
        <v>-1.4977025025858171E-2</v>
      </c>
      <c r="M40" s="38">
        <f>'Average Monthly ILI Visits %'!M40-'Average Monthly ILI Visits %'!M$52</f>
        <v>-2.2596658375433478E-2</v>
      </c>
    </row>
    <row r="41" spans="1:13" x14ac:dyDescent="0.25">
      <c r="A41" s="36" t="s">
        <v>1343</v>
      </c>
      <c r="B41" s="38">
        <f>'Average Monthly ILI Visits %'!B41-'Average Monthly ILI Visits %'!$B$52</f>
        <v>2.0549795879255123E-4</v>
      </c>
      <c r="C41" s="38">
        <f>'Average Monthly ILI Visits %'!C41-'Average Monthly ILI Visits %'!$C$52</f>
        <v>1.0042150712038921E-2</v>
      </c>
      <c r="D41" s="38">
        <f>'Average Monthly ILI Visits %'!D41-'Average Monthly ILI Visits %'!$D$52</f>
        <v>8.9575369257134663E-4</v>
      </c>
      <c r="E41" s="38">
        <f>'Average Monthly ILI Visits %'!E41-'Average Monthly ILI Visits %'!E$52</f>
        <v>-4.7702814396412153E-3</v>
      </c>
      <c r="F41" s="38">
        <f>'Average Monthly ILI Visits %'!F41-'Average Monthly ILI Visits %'!F$52</f>
        <v>-6.0917130107727892E-3</v>
      </c>
      <c r="G41" s="38">
        <f>'Average Monthly ILI Visits %'!G41-'Average Monthly ILI Visits %'!G$52</f>
        <v>-5.7961485973645008E-3</v>
      </c>
      <c r="H41" s="38">
        <f>'Average Monthly ILI Visits %'!H41-'Average Monthly ILI Visits %'!H$52</f>
        <v>-4.7754205444857749E-3</v>
      </c>
      <c r="I41" s="38">
        <f>'Average Monthly ILI Visits %'!I41-'Average Monthly ILI Visits %'!I$52</f>
        <v>-6.2699166159608313E-3</v>
      </c>
      <c r="J41" s="38">
        <f>'Average Monthly ILI Visits %'!J41-'Average Monthly ILI Visits %'!J$52</f>
        <v>-6.8361302351015243E-3</v>
      </c>
      <c r="K41" s="38">
        <f>'Average Monthly ILI Visits %'!K41-'Average Monthly ILI Visits %'!K$52</f>
        <v>-3.3976265429838219E-3</v>
      </c>
      <c r="L41" s="38">
        <f>'Average Monthly ILI Visits %'!L41-'Average Monthly ILI Visits %'!L$52</f>
        <v>-2.413013029633794E-3</v>
      </c>
      <c r="M41" s="38">
        <f>'Average Monthly ILI Visits %'!M41-'Average Monthly ILI Visits %'!M$52</f>
        <v>-2.1701195173890603E-3</v>
      </c>
    </row>
    <row r="42" spans="1:13" x14ac:dyDescent="0.25">
      <c r="A42" s="36" t="s">
        <v>1344</v>
      </c>
      <c r="B42" s="38">
        <f>'Average Monthly ILI Visits %'!B42-'Average Monthly ILI Visits %'!$B$52</f>
        <v>-1.2292738399836928E-2</v>
      </c>
      <c r="C42" s="38">
        <f>'Average Monthly ILI Visits %'!C42-'Average Monthly ILI Visits %'!$C$52</f>
        <v>-9.1095304307338629E-3</v>
      </c>
      <c r="D42" s="38">
        <f>'Average Monthly ILI Visits %'!D42-'Average Monthly ILI Visits %'!$D$52</f>
        <v>-6.3021383204049999E-3</v>
      </c>
      <c r="E42" s="38">
        <f>'Average Monthly ILI Visits %'!E42-'Average Monthly ILI Visits %'!E$52</f>
        <v>-5.3554554251621315E-3</v>
      </c>
      <c r="F42" s="38">
        <f>'Average Monthly ILI Visits %'!F42-'Average Monthly ILI Visits %'!F$52</f>
        <v>-5.7680640551099381E-3</v>
      </c>
      <c r="G42" s="38">
        <f>'Average Monthly ILI Visits %'!G42-'Average Monthly ILI Visits %'!G$52</f>
        <v>-5.1452514920877854E-3</v>
      </c>
      <c r="H42" s="38">
        <f>'Average Monthly ILI Visits %'!H42-'Average Monthly ILI Visits %'!H$52</f>
        <v>-3.2939106943002654E-3</v>
      </c>
      <c r="I42" s="38">
        <f>'Average Monthly ILI Visits %'!I42-'Average Monthly ILI Visits %'!I$52</f>
        <v>-3.6652371237787676E-3</v>
      </c>
      <c r="J42" s="38">
        <f>'Average Monthly ILI Visits %'!J42-'Average Monthly ILI Visits %'!J$52</f>
        <v>-3.5037518251267302E-3</v>
      </c>
      <c r="K42" s="38">
        <f>'Average Monthly ILI Visits %'!K42-'Average Monthly ILI Visits %'!K$52</f>
        <v>-3.8309322625787838E-3</v>
      </c>
      <c r="L42" s="38">
        <f>'Average Monthly ILI Visits %'!L42-'Average Monthly ILI Visits %'!L$52</f>
        <v>-6.7249525329478987E-3</v>
      </c>
      <c r="M42" s="38">
        <f>'Average Monthly ILI Visits %'!M42-'Average Monthly ILI Visits %'!M$52</f>
        <v>-1.6752501822604963E-2</v>
      </c>
    </row>
    <row r="43" spans="1:13" x14ac:dyDescent="0.25">
      <c r="A43" s="36" t="s">
        <v>1345</v>
      </c>
      <c r="B43" s="38">
        <f>'Average Monthly ILI Visits %'!B43-'Average Monthly ILI Visits %'!$B$52</f>
        <v>-2.0757127584232482E-3</v>
      </c>
      <c r="C43" s="38">
        <f>'Average Monthly ILI Visits %'!C43-'Average Monthly ILI Visits %'!$C$52</f>
        <v>-3.4055766842613078E-3</v>
      </c>
      <c r="D43" s="38">
        <f>'Average Monthly ILI Visits %'!D43-'Average Monthly ILI Visits %'!$D$52</f>
        <v>-6.0976547233868583E-3</v>
      </c>
      <c r="E43" s="38">
        <f>'Average Monthly ILI Visits %'!E43-'Average Monthly ILI Visits %'!E$52</f>
        <v>-5.9664814717100504E-3</v>
      </c>
      <c r="F43" s="38">
        <f>'Average Monthly ILI Visits %'!F43-'Average Monthly ILI Visits %'!F$52</f>
        <v>-5.1878623525865447E-3</v>
      </c>
      <c r="G43" s="38">
        <f>'Average Monthly ILI Visits %'!G43-'Average Monthly ILI Visits %'!G$52</f>
        <v>-6.3150638138085319E-3</v>
      </c>
      <c r="H43" s="38">
        <f>'Average Monthly ILI Visits %'!H43-'Average Monthly ILI Visits %'!H$52</f>
        <v>-5.8169311802783764E-3</v>
      </c>
      <c r="I43" s="38">
        <f>'Average Monthly ILI Visits %'!I43-'Average Monthly ILI Visits %'!I$52</f>
        <v>-5.4599645651527157E-3</v>
      </c>
      <c r="J43" s="38">
        <f>'Average Monthly ILI Visits %'!J43-'Average Monthly ILI Visits %'!J$52</f>
        <v>-6.9231800593214845E-3</v>
      </c>
      <c r="K43" s="38">
        <f>'Average Monthly ILI Visits %'!K43-'Average Monthly ILI Visits %'!K$52</f>
        <v>-7.1503943551985685E-3</v>
      </c>
      <c r="L43" s="38">
        <f>'Average Monthly ILI Visits %'!L43-'Average Monthly ILI Visits %'!L$52</f>
        <v>-5.7782107070421477E-3</v>
      </c>
      <c r="M43" s="38">
        <f>'Average Monthly ILI Visits %'!M43-'Average Monthly ILI Visits %'!M$52</f>
        <v>-1.5258793970043677E-3</v>
      </c>
    </row>
    <row r="44" spans="1:13" x14ac:dyDescent="0.25">
      <c r="A44" s="36" t="s">
        <v>1346</v>
      </c>
      <c r="B44" s="38">
        <f>'Average Monthly ILI Visits %'!B44-'Average Monthly ILI Visits %'!$B$52</f>
        <v>2.5875795421434492E-2</v>
      </c>
      <c r="C44" s="38">
        <f>'Average Monthly ILI Visits %'!C44-'Average Monthly ILI Visits %'!$C$52</f>
        <v>2.2719091812215549E-2</v>
      </c>
      <c r="D44" s="38">
        <f>'Average Monthly ILI Visits %'!D44-'Average Monthly ILI Visits %'!$D$52</f>
        <v>1.2685323814416363E-2</v>
      </c>
      <c r="E44" s="38">
        <f>'Average Monthly ILI Visits %'!E44-'Average Monthly ILI Visits %'!E$52</f>
        <v>9.0107806704651169E-3</v>
      </c>
      <c r="F44" s="38">
        <f>'Average Monthly ILI Visits %'!F44-'Average Monthly ILI Visits %'!F$52</f>
        <v>8.6434461122620408E-3</v>
      </c>
      <c r="G44" s="38">
        <f>'Average Monthly ILI Visits %'!G44-'Average Monthly ILI Visits %'!G$52</f>
        <v>7.5307743437394385E-3</v>
      </c>
      <c r="H44" s="38">
        <f>'Average Monthly ILI Visits %'!H44-'Average Monthly ILI Visits %'!H$52</f>
        <v>6.1359685912325546E-3</v>
      </c>
      <c r="I44" s="38">
        <f>'Average Monthly ILI Visits %'!I44-'Average Monthly ILI Visits %'!I$52</f>
        <v>5.4949866673419095E-3</v>
      </c>
      <c r="J44" s="38">
        <f>'Average Monthly ILI Visits %'!J44-'Average Monthly ILI Visits %'!J$52</f>
        <v>1.0129458795456469E-2</v>
      </c>
      <c r="K44" s="38">
        <f>'Average Monthly ILI Visits %'!K44-'Average Monthly ILI Visits %'!K$52</f>
        <v>9.4786421838617442E-3</v>
      </c>
      <c r="L44" s="38">
        <f>'Average Monthly ILI Visits %'!L44-'Average Monthly ILI Visits %'!L$52</f>
        <v>1.423796175234766E-2</v>
      </c>
      <c r="M44" s="38">
        <f>'Average Monthly ILI Visits %'!M44-'Average Monthly ILI Visits %'!M$52</f>
        <v>2.5996958531867564E-2</v>
      </c>
    </row>
    <row r="45" spans="1:13" x14ac:dyDescent="0.25">
      <c r="A45" s="36" t="s">
        <v>1347</v>
      </c>
      <c r="B45" s="38">
        <f>'Average Monthly ILI Visits %'!B45-'Average Monthly ILI Visits %'!$B$52</f>
        <v>-5.7439290268645818E-3</v>
      </c>
      <c r="C45" s="38">
        <f>'Average Monthly ILI Visits %'!C45-'Average Monthly ILI Visits %'!$C$52</f>
        <v>-6.2799867151942038E-3</v>
      </c>
      <c r="D45" s="38">
        <f>'Average Monthly ILI Visits %'!D45-'Average Monthly ILI Visits %'!$D$52</f>
        <v>-3.9167625304070974E-3</v>
      </c>
      <c r="E45" s="38">
        <f>'Average Monthly ILI Visits %'!E45-'Average Monthly ILI Visits %'!E$52</f>
        <v>-7.2492013835324248E-4</v>
      </c>
      <c r="F45" s="38">
        <f>'Average Monthly ILI Visits %'!F45-'Average Monthly ILI Visits %'!F$52</f>
        <v>8.449924571974788E-4</v>
      </c>
      <c r="G45" s="38">
        <f>'Average Monthly ILI Visits %'!G45-'Average Monthly ILI Visits %'!G$52</f>
        <v>-8.7063957871697829E-4</v>
      </c>
      <c r="H45" s="38">
        <f>'Average Monthly ILI Visits %'!H45-'Average Monthly ILI Visits %'!H$52</f>
        <v>-1.7553537172617676E-3</v>
      </c>
      <c r="I45" s="38">
        <f>'Average Monthly ILI Visits %'!I45-'Average Monthly ILI Visits %'!I$52</f>
        <v>-1.2946857998880805E-3</v>
      </c>
      <c r="J45" s="38">
        <f>'Average Monthly ILI Visits %'!J45-'Average Monthly ILI Visits %'!J$52</f>
        <v>-3.1745889178069822E-3</v>
      </c>
      <c r="K45" s="38">
        <f>'Average Monthly ILI Visits %'!K45-'Average Monthly ILI Visits %'!K$52</f>
        <v>-2.6339840852873664E-3</v>
      </c>
      <c r="L45" s="38">
        <f>'Average Monthly ILI Visits %'!L45-'Average Monthly ILI Visits %'!L$52</f>
        <v>-3.1191926368699559E-3</v>
      </c>
      <c r="M45" s="38">
        <f>'Average Monthly ILI Visits %'!M45-'Average Monthly ILI Visits %'!M$52</f>
        <v>-2.5742724503430639E-3</v>
      </c>
    </row>
    <row r="46" spans="1:13" x14ac:dyDescent="0.25">
      <c r="A46" s="36" t="s">
        <v>1348</v>
      </c>
      <c r="B46" s="38">
        <f>'Average Monthly ILI Visits %'!B46-'Average Monthly ILI Visits %'!$B$52</f>
        <v>-3.4149641018392726E-3</v>
      </c>
      <c r="C46" s="38">
        <f>'Average Monthly ILI Visits %'!C46-'Average Monthly ILI Visits %'!$C$52</f>
        <v>-6.9422282106732999E-3</v>
      </c>
      <c r="D46" s="38">
        <f>'Average Monthly ILI Visits %'!D46-'Average Monthly ILI Visits %'!$D$52</f>
        <v>-8.3364634240526772E-4</v>
      </c>
      <c r="E46" s="38">
        <f>'Average Monthly ILI Visits %'!E46-'Average Monthly ILI Visits %'!E$52</f>
        <v>2.476368639195297E-3</v>
      </c>
      <c r="F46" s="38">
        <f>'Average Monthly ILI Visits %'!F46-'Average Monthly ILI Visits %'!F$52</f>
        <v>3.610499132906779E-4</v>
      </c>
      <c r="G46" s="38">
        <f>'Average Monthly ILI Visits %'!G46-'Average Monthly ILI Visits %'!G$52</f>
        <v>3.1383909260472749E-4</v>
      </c>
      <c r="H46" s="38">
        <f>'Average Monthly ILI Visits %'!H46-'Average Monthly ILI Visits %'!H$52</f>
        <v>1.0716681966630812E-3</v>
      </c>
      <c r="I46" s="38">
        <f>'Average Monthly ILI Visits %'!I46-'Average Monthly ILI Visits %'!I$52</f>
        <v>2.9931242762019864E-3</v>
      </c>
      <c r="J46" s="38">
        <f>'Average Monthly ILI Visits %'!J46-'Average Monthly ILI Visits %'!J$52</f>
        <v>4.1646722014053866E-3</v>
      </c>
      <c r="K46" s="38">
        <f>'Average Monthly ILI Visits %'!K46-'Average Monthly ILI Visits %'!K$52</f>
        <v>-2.8914463950860982E-3</v>
      </c>
      <c r="L46" s="38">
        <f>'Average Monthly ILI Visits %'!L46-'Average Monthly ILI Visits %'!L$52</f>
        <v>-6.8059703820698893E-3</v>
      </c>
      <c r="M46" s="38">
        <f>'Average Monthly ILI Visits %'!M46-'Average Monthly ILI Visits %'!M$52</f>
        <v>-1.1254067343783366E-2</v>
      </c>
    </row>
    <row r="47" spans="1:13" x14ac:dyDescent="0.25">
      <c r="A47" s="36" t="s">
        <v>1349</v>
      </c>
      <c r="B47" s="38">
        <f>'Average Monthly ILI Visits %'!B47-'Average Monthly ILI Visits %'!$B$52</f>
        <v>3.5128632232365245E-3</v>
      </c>
      <c r="C47" s="38">
        <f>'Average Monthly ILI Visits %'!C47-'Average Monthly ILI Visits %'!$C$52</f>
        <v>6.61454762722051E-3</v>
      </c>
      <c r="D47" s="38">
        <f>'Average Monthly ILI Visits %'!D47-'Average Monthly ILI Visits %'!$D$52</f>
        <v>4.2297256360042321E-3</v>
      </c>
      <c r="E47" s="38">
        <f>'Average Monthly ILI Visits %'!E47-'Average Monthly ILI Visits %'!E$52</f>
        <v>1.0594218369259258E-3</v>
      </c>
      <c r="F47" s="38">
        <f>'Average Monthly ILI Visits %'!F47-'Average Monthly ILI Visits %'!F$52</f>
        <v>-3.4395106921601519E-4</v>
      </c>
      <c r="G47" s="38">
        <f>'Average Monthly ILI Visits %'!G47-'Average Monthly ILI Visits %'!G$52</f>
        <v>2.2417704221271845E-5</v>
      </c>
      <c r="H47" s="38">
        <f>'Average Monthly ILI Visits %'!H47-'Average Monthly ILI Visits %'!H$52</f>
        <v>-1.4759851272827702E-4</v>
      </c>
      <c r="I47" s="38">
        <f>'Average Monthly ILI Visits %'!I47-'Average Monthly ILI Visits %'!I$52</f>
        <v>-7.7664767957847172E-4</v>
      </c>
      <c r="J47" s="38">
        <f>'Average Monthly ILI Visits %'!J47-'Average Monthly ILI Visits %'!J$52</f>
        <v>4.5317442273862946E-5</v>
      </c>
      <c r="K47" s="38">
        <f>'Average Monthly ILI Visits %'!K47-'Average Monthly ILI Visits %'!K$52</f>
        <v>1.5443956435800058E-3</v>
      </c>
      <c r="L47" s="38">
        <f>'Average Monthly ILI Visits %'!L47-'Average Monthly ILI Visits %'!L$52</f>
        <v>8.541740566663826E-4</v>
      </c>
      <c r="M47" s="38">
        <f>'Average Monthly ILI Visits %'!M47-'Average Monthly ILI Visits %'!M$52</f>
        <v>2.7380507465307666E-3</v>
      </c>
    </row>
    <row r="48" spans="1:13" x14ac:dyDescent="0.25">
      <c r="A48" s="36" t="s">
        <v>1350</v>
      </c>
      <c r="B48" s="38">
        <f>'Average Monthly ILI Visits %'!B48-'Average Monthly ILI Visits %'!$B$52</f>
        <v>-1.5119402022094025E-2</v>
      </c>
      <c r="C48" s="38">
        <f>'Average Monthly ILI Visits %'!C48-'Average Monthly ILI Visits %'!$C$52</f>
        <v>-2.1409882945638638E-2</v>
      </c>
      <c r="D48" s="38">
        <f>'Average Monthly ILI Visits %'!D48-'Average Monthly ILI Visits %'!$D$52</f>
        <v>-1.1872177143834933E-2</v>
      </c>
      <c r="E48" s="38">
        <f>'Average Monthly ILI Visits %'!E48-'Average Monthly ILI Visits %'!E$52</f>
        <v>-8.3342266586565912E-3</v>
      </c>
      <c r="F48" s="38">
        <f>'Average Monthly ILI Visits %'!F48-'Average Monthly ILI Visits %'!F$52</f>
        <v>-7.9959051759568057E-3</v>
      </c>
      <c r="G48" s="38">
        <f>'Average Monthly ILI Visits %'!G48-'Average Monthly ILI Visits %'!G$52</f>
        <v>-6.7136351744446505E-3</v>
      </c>
      <c r="H48" s="38">
        <f>'Average Monthly ILI Visits %'!H48-'Average Monthly ILI Visits %'!H$52</f>
        <v>-5.4182259697643734E-3</v>
      </c>
      <c r="I48" s="38">
        <f>'Average Monthly ILI Visits %'!I48-'Average Monthly ILI Visits %'!I$52</f>
        <v>-6.9016405330979778E-3</v>
      </c>
      <c r="J48" s="38">
        <f>'Average Monthly ILI Visits %'!J48-'Average Monthly ILI Visits %'!J$52</f>
        <v>-8.408262215158769E-3</v>
      </c>
      <c r="K48" s="38">
        <f>'Average Monthly ILI Visits %'!K48-'Average Monthly ILI Visits %'!K$52</f>
        <v>-8.4846662747757803E-3</v>
      </c>
      <c r="L48" s="38">
        <f>'Average Monthly ILI Visits %'!L48-'Average Monthly ILI Visits %'!L$52</f>
        <v>-1.1903502585875626E-2</v>
      </c>
      <c r="M48" s="38">
        <f>'Average Monthly ILI Visits %'!M48-'Average Monthly ILI Visits %'!M$52</f>
        <v>-1.8505274296509423E-2</v>
      </c>
    </row>
    <row r="49" spans="1:13" x14ac:dyDescent="0.25">
      <c r="A49" s="36" t="s">
        <v>1351</v>
      </c>
      <c r="B49" s="38">
        <f>'Average Monthly ILI Visits %'!B49-'Average Monthly ILI Visits %'!$B$52</f>
        <v>-5.3563264177055661E-3</v>
      </c>
      <c r="C49" s="38">
        <f>'Average Monthly ILI Visits %'!C49-'Average Monthly ILI Visits %'!$C$52</f>
        <v>-8.6144602031653882E-3</v>
      </c>
      <c r="D49" s="38">
        <f>'Average Monthly ILI Visits %'!D49-'Average Monthly ILI Visits %'!$D$52</f>
        <v>-5.0293270034027782E-3</v>
      </c>
      <c r="E49" s="38">
        <f>'Average Monthly ILI Visits %'!E49-'Average Monthly ILI Visits %'!E$52</f>
        <v>-5.5262245526804601E-3</v>
      </c>
      <c r="F49" s="38">
        <f>'Average Monthly ILI Visits %'!F49-'Average Monthly ILI Visits %'!F$52</f>
        <v>-7.6974464845069339E-3</v>
      </c>
      <c r="G49" s="38">
        <f>'Average Monthly ILI Visits %'!G49-'Average Monthly ILI Visits %'!G$52</f>
        <v>-7.0572050702603188E-3</v>
      </c>
      <c r="H49" s="38">
        <f>'Average Monthly ILI Visits %'!H49-'Average Monthly ILI Visits %'!H$52</f>
        <v>-5.6836374710874677E-3</v>
      </c>
      <c r="I49" s="38">
        <f>'Average Monthly ILI Visits %'!I49-'Average Monthly ILI Visits %'!I$52</f>
        <v>-5.2917643779837285E-3</v>
      </c>
      <c r="J49" s="38">
        <f>'Average Monthly ILI Visits %'!J49-'Average Monthly ILI Visits %'!J$52</f>
        <v>-5.3912687354709622E-3</v>
      </c>
      <c r="K49" s="38">
        <f>'Average Monthly ILI Visits %'!K49-'Average Monthly ILI Visits %'!K$52</f>
        <v>-5.003962711924036E-3</v>
      </c>
      <c r="L49" s="38">
        <f>'Average Monthly ILI Visits %'!L49-'Average Monthly ILI Visits %'!L$52</f>
        <v>-8.3093066430260307E-3</v>
      </c>
      <c r="M49" s="38">
        <f>'Average Monthly ILI Visits %'!M49-'Average Monthly ILI Visits %'!M$52</f>
        <v>-9.1826782562721976E-3</v>
      </c>
    </row>
    <row r="50" spans="1:13" x14ac:dyDescent="0.25">
      <c r="A50" s="36" t="s">
        <v>1352</v>
      </c>
      <c r="B50" s="38">
        <f>'Average Monthly ILI Visits %'!B50-'Average Monthly ILI Visits %'!$B$52</f>
        <v>-1.399715130354702E-2</v>
      </c>
      <c r="C50" s="38">
        <f>'Average Monthly ILI Visits %'!C50-'Average Monthly ILI Visits %'!$C$52</f>
        <v>-1.5124920038582915E-2</v>
      </c>
      <c r="D50" s="38">
        <f>'Average Monthly ILI Visits %'!D50-'Average Monthly ILI Visits %'!$D$52</f>
        <v>-1.8364753186349975E-3</v>
      </c>
      <c r="E50" s="38">
        <f>'Average Monthly ILI Visits %'!E50-'Average Monthly ILI Visits %'!E$52</f>
        <v>1.5206853546773438E-4</v>
      </c>
      <c r="F50" s="38">
        <f>'Average Monthly ILI Visits %'!F50-'Average Monthly ILI Visits %'!F$52</f>
        <v>-7.8142390819741642E-4</v>
      </c>
      <c r="G50" s="38">
        <f>'Average Monthly ILI Visits %'!G50-'Average Monthly ILI Visits %'!G$52</f>
        <v>-3.273637044047025E-3</v>
      </c>
      <c r="H50" s="38">
        <f>'Average Monthly ILI Visits %'!H50-'Average Monthly ILI Visits %'!H$52</f>
        <v>-3.134581032677804E-3</v>
      </c>
      <c r="I50" s="38">
        <f>'Average Monthly ILI Visits %'!I50-'Average Monthly ILI Visits %'!I$52</f>
        <v>-4.8358757975220362E-3</v>
      </c>
      <c r="J50" s="38">
        <f>'Average Monthly ILI Visits %'!J50-'Average Monthly ILI Visits %'!J$52</f>
        <v>-3.7760267276476869E-3</v>
      </c>
      <c r="K50" s="38">
        <f>'Average Monthly ILI Visits %'!K50-'Average Monthly ILI Visits %'!K$52</f>
        <v>-1.2249200563178748E-3</v>
      </c>
      <c r="L50" s="38">
        <f>'Average Monthly ILI Visits %'!L50-'Average Monthly ILI Visits %'!L$52</f>
        <v>-4.4715508057593962E-3</v>
      </c>
      <c r="M50" s="38">
        <f>'Average Monthly ILI Visits %'!M50-'Average Monthly ILI Visits %'!M$52</f>
        <v>-1.1134653702281876E-2</v>
      </c>
    </row>
    <row r="51" spans="1:13" x14ac:dyDescent="0.25">
      <c r="A51" s="36" t="s">
        <v>1353</v>
      </c>
      <c r="B51" s="38">
        <f>'Average Monthly ILI Visits %'!B51-'Average Monthly ILI Visits %'!$B$52</f>
        <v>-7.5764829210608273E-3</v>
      </c>
      <c r="C51" s="38">
        <f>'Average Monthly ILI Visits %'!C51-'Average Monthly ILI Visits %'!$C$52</f>
        <v>-1.0830749960992338E-2</v>
      </c>
      <c r="D51" s="38">
        <f>'Average Monthly ILI Visits %'!D51-'Average Monthly ILI Visits %'!$D$52</f>
        <v>-7.5720254108225006E-3</v>
      </c>
      <c r="E51" s="38">
        <f>'Average Monthly ILI Visits %'!E51-'Average Monthly ILI Visits %'!E$52</f>
        <v>-9.0549818553266881E-3</v>
      </c>
      <c r="F51" s="38">
        <f>'Average Monthly ILI Visits %'!F51-'Average Monthly ILI Visits %'!F$52</f>
        <v>-9.149624030280322E-3</v>
      </c>
      <c r="G51" s="38">
        <f>'Average Monthly ILI Visits %'!G51-'Average Monthly ILI Visits %'!G$52</f>
        <v>-7.5879631477967172E-3</v>
      </c>
      <c r="H51" s="38">
        <f>'Average Monthly ILI Visits %'!H51-'Average Monthly ILI Visits %'!H$52</f>
        <v>-6.3430104446110351E-3</v>
      </c>
      <c r="I51" s="38">
        <f>'Average Monthly ILI Visits %'!I51-'Average Monthly ILI Visits %'!I$52</f>
        <v>-6.9589032375809816E-3</v>
      </c>
      <c r="J51" s="38">
        <f>'Average Monthly ILI Visits %'!J51-'Average Monthly ILI Visits %'!J$52</f>
        <v>-9.2092539147294733E-3</v>
      </c>
      <c r="K51" s="38">
        <f>'Average Monthly ILI Visits %'!K51-'Average Monthly ILI Visits %'!K$52</f>
        <v>-6.4528259884719828E-3</v>
      </c>
      <c r="L51" s="38">
        <f>'Average Monthly ILI Visits %'!L51-'Average Monthly ILI Visits %'!L$52</f>
        <v>-1.1175638287383039E-2</v>
      </c>
      <c r="M51" s="38">
        <f>'Average Monthly ILI Visits %'!M51-'Average Monthly ILI Visits %'!M$52</f>
        <v>-1.3637435609657148E-2</v>
      </c>
    </row>
  </sheetData>
  <conditionalFormatting sqref="N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N2 B3:M51">
    <cfRule type="colorScale" priority="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M5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BDA16-C0B3-4F0E-B67D-9B2DF547C68F}">
  <dimension ref="A1:N51"/>
  <sheetViews>
    <sheetView workbookViewId="0">
      <selection activeCell="B2" sqref="B2:M51"/>
    </sheetView>
  </sheetViews>
  <sheetFormatPr defaultRowHeight="15" x14ac:dyDescent="0.25"/>
  <cols>
    <col min="1" max="13" width="15.7109375" customWidth="1"/>
  </cols>
  <sheetData>
    <row r="1" spans="1:14" ht="15.75" x14ac:dyDescent="0.25">
      <c r="A1" s="35" t="s">
        <v>1301</v>
      </c>
      <c r="B1" s="35" t="s">
        <v>1357</v>
      </c>
      <c r="C1" s="35" t="s">
        <v>1358</v>
      </c>
      <c r="D1" s="35" t="s">
        <v>1359</v>
      </c>
      <c r="E1" s="35" t="s">
        <v>1360</v>
      </c>
      <c r="F1" s="35" t="s">
        <v>1361</v>
      </c>
      <c r="G1" s="35" t="s">
        <v>1362</v>
      </c>
      <c r="H1" s="35" t="s">
        <v>1363</v>
      </c>
      <c r="I1" s="35" t="s">
        <v>1364</v>
      </c>
      <c r="J1" s="35" t="s">
        <v>1365</v>
      </c>
      <c r="K1" s="35" t="s">
        <v>1366</v>
      </c>
      <c r="L1" s="35" t="s">
        <v>1367</v>
      </c>
      <c r="M1" s="35" t="s">
        <v>1368</v>
      </c>
      <c r="N1" s="35" t="s">
        <v>1356</v>
      </c>
    </row>
    <row r="2" spans="1:14" x14ac:dyDescent="0.25">
      <c r="A2" s="36" t="s">
        <v>1304</v>
      </c>
      <c r="B2" s="39">
        <f>'Average Monthly ILI Visits %'!B2-'Average Monthly ILI Visits %'!$B$52</f>
        <v>3.9884406934950017E-2</v>
      </c>
      <c r="C2" s="39">
        <f>'Average Monthly ILI Visits %'!C2-'Average Monthly ILI Visits %'!$C$52</f>
        <v>3.1959289390473225E-2</v>
      </c>
      <c r="D2" s="39">
        <f>'Average Monthly ILI Visits %'!D2-'Average Monthly ILI Visits %'!$D$52</f>
        <v>1.0043469389630608E-2</v>
      </c>
      <c r="E2" s="39">
        <f>'Average Monthly ILI Visits %'!E2-'Average Monthly ILI Visits %'!E$52</f>
        <v>4.3994195848528136E-3</v>
      </c>
      <c r="F2" s="39">
        <f>'Average Monthly ILI Visits %'!F2-'Average Monthly ILI Visits %'!F$52</f>
        <v>3.4426762163227067E-3</v>
      </c>
      <c r="G2" s="39">
        <f>'Average Monthly ILI Visits %'!G2-'Average Monthly ILI Visits %'!G$52</f>
        <v>4.2957507465400668E-4</v>
      </c>
      <c r="H2" s="39">
        <f>'Average Monthly ILI Visits %'!H2-'Average Monthly ILI Visits %'!H$52</f>
        <v>4.6049832480420973E-4</v>
      </c>
      <c r="I2" s="39">
        <f>'Average Monthly ILI Visits %'!I2-'Average Monthly ILI Visits %'!I$52</f>
        <v>4.2807276738501075E-3</v>
      </c>
      <c r="J2" s="39">
        <f>'Average Monthly ILI Visits %'!J2-'Average Monthly ILI Visits %'!J$52</f>
        <v>6.6738778235127562E-3</v>
      </c>
      <c r="K2" s="39">
        <f>'Average Monthly ILI Visits %'!K2-'Average Monthly ILI Visits %'!K$52</f>
        <v>7.2357617206006662E-3</v>
      </c>
      <c r="L2" s="39">
        <f>'Average Monthly ILI Visits %'!L2-'Average Monthly ILI Visits %'!L$52</f>
        <v>1.3702333149840092E-2</v>
      </c>
      <c r="M2" s="39">
        <f>'Average Monthly ILI Visits %'!M2-'Average Monthly ILI Visits %'!M$52</f>
        <v>3.2940631352578215E-2</v>
      </c>
      <c r="N2" s="36"/>
    </row>
    <row r="3" spans="1:14" x14ac:dyDescent="0.25">
      <c r="A3" s="36" t="s">
        <v>1305</v>
      </c>
      <c r="B3" s="39">
        <f>'Average Monthly ILI Visits %'!B3-'Average Monthly ILI Visits %'!$B$52</f>
        <v>-5.9439902043532944E-3</v>
      </c>
      <c r="C3" s="39">
        <f>'Average Monthly ILI Visits %'!C3-'Average Monthly ILI Visits %'!$C$52</f>
        <v>4.1163074567133751E-3</v>
      </c>
      <c r="D3" s="39">
        <f>'Average Monthly ILI Visits %'!D3-'Average Monthly ILI Visits %'!$D$52</f>
        <v>9.873014595369916E-3</v>
      </c>
      <c r="E3" s="39">
        <f>'Average Monthly ILI Visits %'!E3-'Average Monthly ILI Visits %'!E$52</f>
        <v>9.019979299950364E-3</v>
      </c>
      <c r="F3" s="39">
        <f>'Average Monthly ILI Visits %'!F3-'Average Monthly ILI Visits %'!F$52</f>
        <v>3.3782602085077728E-3</v>
      </c>
      <c r="G3" s="39">
        <f>'Average Monthly ILI Visits %'!G3-'Average Monthly ILI Visits %'!G$52</f>
        <v>-1.1700026542877783E-3</v>
      </c>
      <c r="H3" s="39">
        <f>'Average Monthly ILI Visits %'!H3-'Average Monthly ILI Visits %'!H$52</f>
        <v>1.4949855468020679E-3</v>
      </c>
      <c r="I3" s="39">
        <f>'Average Monthly ILI Visits %'!I3-'Average Monthly ILI Visits %'!I$52</f>
        <v>-3.3092829063464252E-4</v>
      </c>
      <c r="J3" s="39">
        <f>'Average Monthly ILI Visits %'!J3-'Average Monthly ILI Visits %'!J$52</f>
        <v>3.1891890198485293E-3</v>
      </c>
      <c r="K3" s="39">
        <f>'Average Monthly ILI Visits %'!K3-'Average Monthly ILI Visits %'!K$52</f>
        <v>2.3711664204614548E-3</v>
      </c>
      <c r="L3" s="39">
        <f>'Average Monthly ILI Visits %'!L3-'Average Monthly ILI Visits %'!L$52</f>
        <v>4.6371962262177491E-4</v>
      </c>
      <c r="M3" s="39">
        <f>'Average Monthly ILI Visits %'!M3-'Average Monthly ILI Visits %'!M$52</f>
        <v>-7.3939128694688466E-3</v>
      </c>
    </row>
    <row r="4" spans="1:14" x14ac:dyDescent="0.25">
      <c r="A4" s="36" t="s">
        <v>1306</v>
      </c>
      <c r="B4" s="39">
        <f>'Average Monthly ILI Visits %'!B4-'Average Monthly ILI Visits %'!$B$52</f>
        <v>-7.706674182842977E-3</v>
      </c>
      <c r="C4" s="39">
        <f>'Average Monthly ILI Visits %'!C4-'Average Monthly ILI Visits %'!$C$52</f>
        <v>-7.7741279829116952E-3</v>
      </c>
      <c r="D4" s="39">
        <f>'Average Monthly ILI Visits %'!D4-'Average Monthly ILI Visits %'!$D$52</f>
        <v>-4.3196466313840422E-3</v>
      </c>
      <c r="E4" s="39">
        <f>'Average Monthly ILI Visits %'!E4-'Average Monthly ILI Visits %'!E$52</f>
        <v>2.4872748973551392E-3</v>
      </c>
      <c r="F4" s="39">
        <f>'Average Monthly ILI Visits %'!F4-'Average Monthly ILI Visits %'!F$52</f>
        <v>1.815195003235761E-3</v>
      </c>
      <c r="G4" s="39">
        <f>'Average Monthly ILI Visits %'!G4-'Average Monthly ILI Visits %'!G$52</f>
        <v>-4.3713687917945263E-4</v>
      </c>
      <c r="H4" s="39">
        <f>'Average Monthly ILI Visits %'!H4-'Average Monthly ILI Visits %'!H$52</f>
        <v>-2.559460333549108E-4</v>
      </c>
      <c r="I4" s="39">
        <f>'Average Monthly ILI Visits %'!I4-'Average Monthly ILI Visits %'!I$52</f>
        <v>9.9020610392285338E-4</v>
      </c>
      <c r="J4" s="39">
        <f>'Average Monthly ILI Visits %'!J4-'Average Monthly ILI Visits %'!J$52</f>
        <v>-1.1194584753938738E-3</v>
      </c>
      <c r="K4" s="39">
        <f>'Average Monthly ILI Visits %'!K4-'Average Monthly ILI Visits %'!K$52</f>
        <v>-1.9788378783883488E-3</v>
      </c>
      <c r="L4" s="39">
        <f>'Average Monthly ILI Visits %'!L4-'Average Monthly ILI Visits %'!L$52</f>
        <v>-3.6309163944271226E-3</v>
      </c>
      <c r="M4" s="39">
        <f>'Average Monthly ILI Visits %'!M4-'Average Monthly ILI Visits %'!M$52</f>
        <v>-8.1128931670941262E-3</v>
      </c>
    </row>
    <row r="5" spans="1:14" x14ac:dyDescent="0.25">
      <c r="A5" s="36" t="s">
        <v>1307</v>
      </c>
      <c r="B5" s="39">
        <f>'Average Monthly ILI Visits %'!B5-'Average Monthly ILI Visits %'!$B$52</f>
        <v>1.4181012836554423E-2</v>
      </c>
      <c r="C5" s="39">
        <f>'Average Monthly ILI Visits %'!C5-'Average Monthly ILI Visits %'!$C$52</f>
        <v>1.6312265413372704E-2</v>
      </c>
      <c r="D5" s="39">
        <f>'Average Monthly ILI Visits %'!D5-'Average Monthly ILI Visits %'!$D$52</f>
        <v>5.0646505601317261E-3</v>
      </c>
      <c r="E5" s="39">
        <f>'Average Monthly ILI Visits %'!E5-'Average Monthly ILI Visits %'!E$52</f>
        <v>-2.5882402560955045E-3</v>
      </c>
      <c r="F5" s="39">
        <f>'Average Monthly ILI Visits %'!F5-'Average Monthly ILI Visits %'!F$52</f>
        <v>-3.0983381697175377E-3</v>
      </c>
      <c r="G5" s="39">
        <f>'Average Monthly ILI Visits %'!G5-'Average Monthly ILI Visits %'!G$52</f>
        <v>-5.0624242563444468E-3</v>
      </c>
      <c r="H5" s="39">
        <f>'Average Monthly ILI Visits %'!H5-'Average Monthly ILI Visits %'!H$52</f>
        <v>-4.3926700188486626E-3</v>
      </c>
      <c r="I5" s="39">
        <f>'Average Monthly ILI Visits %'!I5-'Average Monthly ILI Visits %'!I$52</f>
        <v>-3.7175567226555599E-3</v>
      </c>
      <c r="J5" s="39">
        <f>'Average Monthly ILI Visits %'!J5-'Average Monthly ILI Visits %'!J$52</f>
        <v>-5.2144895838269591E-3</v>
      </c>
      <c r="K5" s="39">
        <f>'Average Monthly ILI Visits %'!K5-'Average Monthly ILI Visits %'!K$52</f>
        <v>-2.2657694281902948E-3</v>
      </c>
      <c r="L5" s="39">
        <f>'Average Monthly ILI Visits %'!L5-'Average Monthly ILI Visits %'!L$52</f>
        <v>-2.5638853514138062E-3</v>
      </c>
      <c r="M5" s="39">
        <f>'Average Monthly ILI Visits %'!M5-'Average Monthly ILI Visits %'!M$52</f>
        <v>3.3875889141890894E-3</v>
      </c>
    </row>
    <row r="6" spans="1:14" x14ac:dyDescent="0.25">
      <c r="A6" s="36" t="s">
        <v>1308</v>
      </c>
      <c r="B6" s="39">
        <f>'Average Monthly ILI Visits %'!B6-'Average Monthly ILI Visits %'!$B$52</f>
        <v>6.4009090566865406E-4</v>
      </c>
      <c r="C6" s="39">
        <f>'Average Monthly ILI Visits %'!C6-'Average Monthly ILI Visits %'!$C$52</f>
        <v>-1.7151236766276487E-3</v>
      </c>
      <c r="D6" s="39">
        <f>'Average Monthly ILI Visits %'!D6-'Average Monthly ILI Visits %'!$D$52</f>
        <v>3.4601373233335633E-3</v>
      </c>
      <c r="E6" s="39">
        <f>'Average Monthly ILI Visits %'!E6-'Average Monthly ILI Visits %'!E$52</f>
        <v>3.9551344326770321E-3</v>
      </c>
      <c r="F6" s="39">
        <f>'Average Monthly ILI Visits %'!F6-'Average Monthly ILI Visits %'!F$52</f>
        <v>4.9393727113480872E-3</v>
      </c>
      <c r="G6" s="39">
        <f>'Average Monthly ILI Visits %'!G6-'Average Monthly ILI Visits %'!G$52</f>
        <v>5.6233373913169033E-3</v>
      </c>
      <c r="H6" s="39">
        <f>'Average Monthly ILI Visits %'!H6-'Average Monthly ILI Visits %'!H$52</f>
        <v>3.7766670272661694E-3</v>
      </c>
      <c r="I6" s="39">
        <f>'Average Monthly ILI Visits %'!I6-'Average Monthly ILI Visits %'!I$52</f>
        <v>3.048954110553774E-3</v>
      </c>
      <c r="J6" s="39">
        <f>'Average Monthly ILI Visits %'!J6-'Average Monthly ILI Visits %'!J$52</f>
        <v>4.6306331853614782E-3</v>
      </c>
      <c r="K6" s="39">
        <f>'Average Monthly ILI Visits %'!K6-'Average Monthly ILI Visits %'!K$52</f>
        <v>4.1998114133833878E-3</v>
      </c>
      <c r="L6" s="39">
        <f>'Average Monthly ILI Visits %'!L6-'Average Monthly ILI Visits %'!L$52</f>
        <v>3.6136204436099904E-3</v>
      </c>
      <c r="M6" s="39">
        <f>'Average Monthly ILI Visits %'!M6-'Average Monthly ILI Visits %'!M$52</f>
        <v>9.0087290539606069E-4</v>
      </c>
    </row>
    <row r="7" spans="1:14" x14ac:dyDescent="0.25">
      <c r="A7" s="36" t="s">
        <v>1309</v>
      </c>
      <c r="B7" s="39">
        <f>'Average Monthly ILI Visits %'!B7-'Average Monthly ILI Visits %'!$B$52</f>
        <v>-9.4277247852998687E-3</v>
      </c>
      <c r="C7" s="39">
        <f>'Average Monthly ILI Visits %'!C7-'Average Monthly ILI Visits %'!$C$52</f>
        <v>-1.0262377856389556E-2</v>
      </c>
      <c r="D7" s="39">
        <f>'Average Monthly ILI Visits %'!D7-'Average Monthly ILI Visits %'!$D$52</f>
        <v>-3.6719764626917395E-3</v>
      </c>
      <c r="E7" s="39">
        <f>'Average Monthly ILI Visits %'!E7-'Average Monthly ILI Visits %'!E$52</f>
        <v>-3.4094581882833045E-3</v>
      </c>
      <c r="F7" s="39">
        <f>'Average Monthly ILI Visits %'!F7-'Average Monthly ILI Visits %'!F$52</f>
        <v>-2.1158911091482772E-3</v>
      </c>
      <c r="G7" s="39">
        <f>'Average Monthly ILI Visits %'!G7-'Average Monthly ILI Visits %'!G$52</f>
        <v>-2.6483747808792868E-3</v>
      </c>
      <c r="H7" s="39">
        <f>'Average Monthly ILI Visits %'!H7-'Average Monthly ILI Visits %'!H$52</f>
        <v>-2.9356389698163244E-3</v>
      </c>
      <c r="I7" s="39">
        <f>'Average Monthly ILI Visits %'!I7-'Average Monthly ILI Visits %'!I$52</f>
        <v>-2.115488409229269E-3</v>
      </c>
      <c r="J7" s="39">
        <f>'Average Monthly ILI Visits %'!J7-'Average Monthly ILI Visits %'!J$52</f>
        <v>-6.3763178417427331E-3</v>
      </c>
      <c r="K7" s="39">
        <f>'Average Monthly ILI Visits %'!K7-'Average Monthly ILI Visits %'!K$52</f>
        <v>-2.8448525589511078E-3</v>
      </c>
      <c r="L7" s="39">
        <f>'Average Monthly ILI Visits %'!L7-'Average Monthly ILI Visits %'!L$52</f>
        <v>-5.0093623611868286E-3</v>
      </c>
      <c r="M7" s="39">
        <f>'Average Monthly ILI Visits %'!M7-'Average Monthly ILI Visits %'!M$52</f>
        <v>-5.2314081933899775E-3</v>
      </c>
    </row>
    <row r="8" spans="1:14" x14ac:dyDescent="0.25">
      <c r="A8" s="36" t="s">
        <v>1310</v>
      </c>
      <c r="B8" s="39">
        <f>'Average Monthly ILI Visits %'!B8-'Average Monthly ILI Visits %'!$B$52</f>
        <v>-2.1661590801116612E-3</v>
      </c>
      <c r="C8" s="39">
        <f>'Average Monthly ILI Visits %'!C8-'Average Monthly ILI Visits %'!$C$52</f>
        <v>-2.2043791933619925E-3</v>
      </c>
      <c r="D8" s="39">
        <f>'Average Monthly ILI Visits %'!D8-'Average Monthly ILI Visits %'!$D$52</f>
        <v>-1.5304436640615204E-3</v>
      </c>
      <c r="E8" s="39">
        <f>'Average Monthly ILI Visits %'!E8-'Average Monthly ILI Visits %'!E$52</f>
        <v>2.4866817890030896E-3</v>
      </c>
      <c r="F8" s="39">
        <f>'Average Monthly ILI Visits %'!F8-'Average Monthly ILI Visits %'!F$52</f>
        <v>-2.6305695352339831E-3</v>
      </c>
      <c r="G8" s="39">
        <f>'Average Monthly ILI Visits %'!G8-'Average Monthly ILI Visits %'!G$52</f>
        <v>-5.1081631675563314E-3</v>
      </c>
      <c r="H8" s="39">
        <f>'Average Monthly ILI Visits %'!H8-'Average Monthly ILI Visits %'!H$52</f>
        <v>-5.1078039363646587E-3</v>
      </c>
      <c r="I8" s="39">
        <f>'Average Monthly ILI Visits %'!I8-'Average Monthly ILI Visits %'!I$52</f>
        <v>-6.5304490348170024E-3</v>
      </c>
      <c r="J8" s="39">
        <f>'Average Monthly ILI Visits %'!J8-'Average Monthly ILI Visits %'!J$52</f>
        <v>-6.6020449472701248E-3</v>
      </c>
      <c r="K8" s="39">
        <f>'Average Monthly ILI Visits %'!K8-'Average Monthly ILI Visits %'!K$52</f>
        <v>-4.0557645105199769E-3</v>
      </c>
      <c r="L8" s="39">
        <f>'Average Monthly ILI Visits %'!L8-'Average Monthly ILI Visits %'!L$52</f>
        <v>-5.2217628437565295E-3</v>
      </c>
      <c r="M8" s="39">
        <f>'Average Monthly ILI Visits %'!M8-'Average Monthly ILI Visits %'!M$52</f>
        <v>-1.0077050094617741E-2</v>
      </c>
    </row>
    <row r="9" spans="1:14" x14ac:dyDescent="0.25">
      <c r="A9" s="36" t="s">
        <v>1311</v>
      </c>
      <c r="B9" s="39">
        <f>'Average Monthly ILI Visits %'!B9-'Average Monthly ILI Visits %'!$B$52</f>
        <v>-1.9993093966345878E-2</v>
      </c>
      <c r="C9" s="39">
        <f>'Average Monthly ILI Visits %'!C9-'Average Monthly ILI Visits %'!$C$52</f>
        <v>-2.26964863738622E-2</v>
      </c>
      <c r="D9" s="39">
        <f>'Average Monthly ILI Visits %'!D9-'Average Monthly ILI Visits %'!$D$52</f>
        <v>-1.7152852929187584E-2</v>
      </c>
      <c r="E9" s="39">
        <f>'Average Monthly ILI Visits %'!E9-'Average Monthly ILI Visits %'!E$52</f>
        <v>-1.3351524281871672E-2</v>
      </c>
      <c r="F9" s="39">
        <f>'Average Monthly ILI Visits %'!F9-'Average Monthly ILI Visits %'!F$52</f>
        <v>-1.2117302285462758E-2</v>
      </c>
      <c r="G9" s="39">
        <f>'Average Monthly ILI Visits %'!G9-'Average Monthly ILI Visits %'!G$52</f>
        <v>-9.620190992551611E-3</v>
      </c>
      <c r="H9" s="39">
        <f>'Average Monthly ILI Visits %'!H9-'Average Monthly ILI Visits %'!H$52</f>
        <v>-7.7370475378286778E-3</v>
      </c>
      <c r="I9" s="39">
        <f>'Average Monthly ILI Visits %'!I9-'Average Monthly ILI Visits %'!I$52</f>
        <v>-8.5338400634516753E-3</v>
      </c>
      <c r="J9" s="39">
        <f>'Average Monthly ILI Visits %'!J9-'Average Monthly ILI Visits %'!J$52</f>
        <v>-1.0994639326222274E-2</v>
      </c>
      <c r="K9" s="39">
        <f>'Average Monthly ILI Visits %'!K9-'Average Monthly ILI Visits %'!K$52</f>
        <v>-1.1483668143662666E-2</v>
      </c>
      <c r="L9" s="39">
        <f>'Average Monthly ILI Visits %'!L9-'Average Monthly ILI Visits %'!L$52</f>
        <v>-1.4721562066097539E-2</v>
      </c>
      <c r="M9" s="39">
        <f>'Average Monthly ILI Visits %'!M9-'Average Monthly ILI Visits %'!M$52</f>
        <v>-2.3539690610634184E-2</v>
      </c>
    </row>
    <row r="10" spans="1:14" x14ac:dyDescent="0.25">
      <c r="A10" s="36" t="s">
        <v>1312</v>
      </c>
      <c r="B10" s="39">
        <f>'Average Monthly ILI Visits %'!B10-'Average Monthly ILI Visits %'!$B$52</f>
        <v>5.9630505009174856E-3</v>
      </c>
      <c r="C10" s="39">
        <f>'Average Monthly ILI Visits %'!C10-'Average Monthly ILI Visits %'!$C$52</f>
        <v>7.7841361566989425E-3</v>
      </c>
      <c r="D10" s="39">
        <f>'Average Monthly ILI Visits %'!D10-'Average Monthly ILI Visits %'!$D$52</f>
        <v>8.1655683534692623E-3</v>
      </c>
      <c r="E10" s="39">
        <f>'Average Monthly ILI Visits %'!E10-'Average Monthly ILI Visits %'!E$52</f>
        <v>8.3635365400698478E-3</v>
      </c>
      <c r="F10" s="39">
        <f>'Average Monthly ILI Visits %'!F10-'Average Monthly ILI Visits %'!F$52</f>
        <v>1.3049361207302936E-2</v>
      </c>
      <c r="G10" s="39">
        <f>'Average Monthly ILI Visits %'!G10-'Average Monthly ILI Visits %'!G$52</f>
        <v>1.6141899854841588E-2</v>
      </c>
      <c r="H10" s="39">
        <f>'Average Monthly ILI Visits %'!H10-'Average Monthly ILI Visits %'!H$52</f>
        <v>1.0704347014553769E-2</v>
      </c>
      <c r="I10" s="39">
        <f>'Average Monthly ILI Visits %'!I10-'Average Monthly ILI Visits %'!I$52</f>
        <v>1.1017157077404732E-2</v>
      </c>
      <c r="J10" s="39">
        <f>'Average Monthly ILI Visits %'!J10-'Average Monthly ILI Visits %'!J$52</f>
        <v>2.1827962075974143E-2</v>
      </c>
      <c r="K10" s="39">
        <f>'Average Monthly ILI Visits %'!K10-'Average Monthly ILI Visits %'!K$52</f>
        <v>1.4089186052461202E-2</v>
      </c>
      <c r="L10" s="39">
        <f>'Average Monthly ILI Visits %'!L10-'Average Monthly ILI Visits %'!L$52</f>
        <v>1.5895567088267875E-2</v>
      </c>
      <c r="M10" s="39">
        <f>'Average Monthly ILI Visits %'!M10-'Average Monthly ILI Visits %'!M$52</f>
        <v>1.1452513606851754E-2</v>
      </c>
    </row>
    <row r="11" spans="1:14" x14ac:dyDescent="0.25">
      <c r="A11" s="36" t="s">
        <v>1313</v>
      </c>
      <c r="B11" s="39">
        <f>'Average Monthly ILI Visits %'!B11-'Average Monthly ILI Visits %'!$B$52</f>
        <v>7.8750937519028591E-3</v>
      </c>
      <c r="C11" s="39">
        <f>'Average Monthly ILI Visits %'!C11-'Average Monthly ILI Visits %'!$C$52</f>
        <v>9.1928925821813112E-3</v>
      </c>
      <c r="D11" s="39">
        <f>'Average Monthly ILI Visits %'!D11-'Average Monthly ILI Visits %'!$D$52</f>
        <v>2.503030584177432E-3</v>
      </c>
      <c r="E11" s="39">
        <f>'Average Monthly ILI Visits %'!E11-'Average Monthly ILI Visits %'!E$52</f>
        <v>9.4985398697241055E-4</v>
      </c>
      <c r="F11" s="39">
        <f>'Average Monthly ILI Visits %'!F11-'Average Monthly ILI Visits %'!F$52</f>
        <v>1.7939288401718264E-3</v>
      </c>
      <c r="G11" s="39">
        <f>'Average Monthly ILI Visits %'!G11-'Average Monthly ILI Visits %'!G$52</f>
        <v>-3.1396160909211678E-4</v>
      </c>
      <c r="H11" s="39">
        <f>'Average Monthly ILI Visits %'!H11-'Average Monthly ILI Visits %'!H$52</f>
        <v>-2.259962856895701E-4</v>
      </c>
      <c r="I11" s="39">
        <f>'Average Monthly ILI Visits %'!I11-'Average Monthly ILI Visits %'!I$52</f>
        <v>3.7728856039307875E-3</v>
      </c>
      <c r="J11" s="39">
        <f>'Average Monthly ILI Visits %'!J11-'Average Monthly ILI Visits %'!J$52</f>
        <v>1.8089617264862041E-3</v>
      </c>
      <c r="K11" s="39">
        <f>'Average Monthly ILI Visits %'!K11-'Average Monthly ILI Visits %'!K$52</f>
        <v>4.4443283556525638E-3</v>
      </c>
      <c r="L11" s="39">
        <f>'Average Monthly ILI Visits %'!L11-'Average Monthly ILI Visits %'!L$52</f>
        <v>1.0224019335172457E-2</v>
      </c>
      <c r="M11" s="39">
        <f>'Average Monthly ILI Visits %'!M11-'Average Monthly ILI Visits %'!M$52</f>
        <v>1.210825978160774E-2</v>
      </c>
    </row>
    <row r="12" spans="1:14" x14ac:dyDescent="0.25">
      <c r="A12" s="36" t="s">
        <v>1314</v>
      </c>
      <c r="B12" s="39">
        <f>'Average Monthly ILI Visits %'!B12-'Average Monthly ILI Visits %'!$B$52</f>
        <v>-1.3891509886620468E-3</v>
      </c>
      <c r="C12" s="39">
        <f>'Average Monthly ILI Visits %'!C12-'Average Monthly ILI Visits %'!$C$52</f>
        <v>-7.0091373714767022E-3</v>
      </c>
      <c r="D12" s="39">
        <f>'Average Monthly ILI Visits %'!D12-'Average Monthly ILI Visits %'!$D$52</f>
        <v>8.9066502546255207E-3</v>
      </c>
      <c r="E12" s="39">
        <f>'Average Monthly ILI Visits %'!E12-'Average Monthly ILI Visits %'!E$52</f>
        <v>1.3031520289383158E-2</v>
      </c>
      <c r="F12" s="39">
        <f>'Average Monthly ILI Visits %'!F12-'Average Monthly ILI Visits %'!F$52</f>
        <v>1.4824881023847819E-2</v>
      </c>
      <c r="G12" s="39">
        <f>'Average Monthly ILI Visits %'!G12-'Average Monthly ILI Visits %'!G$52</f>
        <v>5.1372957245095306E-3</v>
      </c>
      <c r="H12" s="39">
        <f>'Average Monthly ILI Visits %'!H12-'Average Monthly ILI Visits %'!H$52</f>
        <v>4.5876313690187322E-3</v>
      </c>
      <c r="I12" s="39">
        <f>'Average Monthly ILI Visits %'!I12-'Average Monthly ILI Visits %'!I$52</f>
        <v>5.0479793365313802E-3</v>
      </c>
      <c r="J12" s="39">
        <f>'Average Monthly ILI Visits %'!J12-'Average Monthly ILI Visits %'!J$52</f>
        <v>3.4873397525996951E-3</v>
      </c>
      <c r="K12" s="39">
        <f>'Average Monthly ILI Visits %'!K12-'Average Monthly ILI Visits %'!K$52</f>
        <v>2.4697687618834528E-4</v>
      </c>
      <c r="L12" s="39">
        <f>'Average Monthly ILI Visits %'!L12-'Average Monthly ILI Visits %'!L$52</f>
        <v>-1.8329203923142939E-3</v>
      </c>
      <c r="M12" s="39">
        <f>'Average Monthly ILI Visits %'!M12-'Average Monthly ILI Visits %'!M$52</f>
        <v>-8.7121816479673909E-3</v>
      </c>
    </row>
    <row r="13" spans="1:14" x14ac:dyDescent="0.25">
      <c r="A13" s="36" t="s">
        <v>1315</v>
      </c>
      <c r="B13" s="39">
        <f>'Average Monthly ILI Visits %'!B13-'Average Monthly ILI Visits %'!$B$52</f>
        <v>-6.1049471966015262E-3</v>
      </c>
      <c r="C13" s="39">
        <f>'Average Monthly ILI Visits %'!C13-'Average Monthly ILI Visits %'!$C$52</f>
        <v>-8.8028898684049013E-3</v>
      </c>
      <c r="D13" s="39">
        <f>'Average Monthly ILI Visits %'!D13-'Average Monthly ILI Visits %'!$D$52</f>
        <v>-3.9451952025455449E-3</v>
      </c>
      <c r="E13" s="39">
        <f>'Average Monthly ILI Visits %'!E13-'Average Monthly ILI Visits %'!E$52</f>
        <v>-9.8842772103788917E-4</v>
      </c>
      <c r="F13" s="39">
        <f>'Average Monthly ILI Visits %'!F13-'Average Monthly ILI Visits %'!F$52</f>
        <v>-7.4240153598809089E-4</v>
      </c>
      <c r="G13" s="39">
        <f>'Average Monthly ILI Visits %'!G13-'Average Monthly ILI Visits %'!G$52</f>
        <v>-2.1382179358205022E-3</v>
      </c>
      <c r="H13" s="39">
        <f>'Average Monthly ILI Visits %'!H13-'Average Monthly ILI Visits %'!H$52</f>
        <v>-2.5227773115243952E-3</v>
      </c>
      <c r="I13" s="39">
        <f>'Average Monthly ILI Visits %'!I13-'Average Monthly ILI Visits %'!I$52</f>
        <v>-2.6716232449524703E-3</v>
      </c>
      <c r="J13" s="39">
        <f>'Average Monthly ILI Visits %'!J13-'Average Monthly ILI Visits %'!J$52</f>
        <v>-5.109317028040415E-3</v>
      </c>
      <c r="K13" s="39">
        <f>'Average Monthly ILI Visits %'!K13-'Average Monthly ILI Visits %'!K$52</f>
        <v>-4.918240572006783E-3</v>
      </c>
      <c r="L13" s="39">
        <f>'Average Monthly ILI Visits %'!L13-'Average Monthly ILI Visits %'!L$52</f>
        <v>-3.4553545855492314E-3</v>
      </c>
      <c r="M13" s="39">
        <f>'Average Monthly ILI Visits %'!M13-'Average Monthly ILI Visits %'!M$52</f>
        <v>-5.9361190661668985E-3</v>
      </c>
    </row>
    <row r="14" spans="1:14" x14ac:dyDescent="0.25">
      <c r="A14" s="36" t="s">
        <v>1316</v>
      </c>
      <c r="B14" s="39">
        <f>'Average Monthly ILI Visits %'!B14-'Average Monthly ILI Visits %'!$B$52</f>
        <v>-5.8731855272703345E-3</v>
      </c>
      <c r="C14" s="39">
        <f>'Average Monthly ILI Visits %'!C14-'Average Monthly ILI Visits %'!$C$52</f>
        <v>-5.6320723444671789E-3</v>
      </c>
      <c r="D14" s="39">
        <f>'Average Monthly ILI Visits %'!D14-'Average Monthly ILI Visits %'!$D$52</f>
        <v>1.0100686658309939E-3</v>
      </c>
      <c r="E14" s="39">
        <f>'Average Monthly ILI Visits %'!E14-'Average Monthly ILI Visits %'!E$52</f>
        <v>9.0269243326056986E-4</v>
      </c>
      <c r="F14" s="39">
        <f>'Average Monthly ILI Visits %'!F14-'Average Monthly ILI Visits %'!F$52</f>
        <v>8.6142267001349491E-4</v>
      </c>
      <c r="G14" s="39">
        <f>'Average Monthly ILI Visits %'!G14-'Average Monthly ILI Visits %'!G$52</f>
        <v>5.9519568268731615E-4</v>
      </c>
      <c r="H14" s="39">
        <f>'Average Monthly ILI Visits %'!H14-'Average Monthly ILI Visits %'!H$52</f>
        <v>8.2018590158677331E-4</v>
      </c>
      <c r="I14" s="39">
        <f>'Average Monthly ILI Visits %'!I14-'Average Monthly ILI Visits %'!I$52</f>
        <v>2.5748678352826085E-5</v>
      </c>
      <c r="J14" s="39">
        <f>'Average Monthly ILI Visits %'!J14-'Average Monthly ILI Visits %'!J$52</f>
        <v>1.9203712966313936E-3</v>
      </c>
      <c r="K14" s="39">
        <f>'Average Monthly ILI Visits %'!K14-'Average Monthly ILI Visits %'!K$52</f>
        <v>1.1223618539604966E-3</v>
      </c>
      <c r="L14" s="39">
        <f>'Average Monthly ILI Visits %'!L14-'Average Monthly ILI Visits %'!L$52</f>
        <v>2.3528122401810653E-4</v>
      </c>
      <c r="M14" s="39">
        <f>'Average Monthly ILI Visits %'!M14-'Average Monthly ILI Visits %'!M$52</f>
        <v>8.1194978958461922E-4</v>
      </c>
    </row>
    <row r="15" spans="1:14" x14ac:dyDescent="0.25">
      <c r="A15" s="36" t="s">
        <v>1317</v>
      </c>
      <c r="B15" s="39">
        <f>'Average Monthly ILI Visits %'!B15-'Average Monthly ILI Visits %'!$B$52</f>
        <v>-3.3322363075962008E-3</v>
      </c>
      <c r="C15" s="39">
        <f>'Average Monthly ILI Visits %'!C15-'Average Monthly ILI Visits %'!$C$52</f>
        <v>-5.5570053663652197E-3</v>
      </c>
      <c r="D15" s="39">
        <f>'Average Monthly ILI Visits %'!D15-'Average Monthly ILI Visits %'!$D$52</f>
        <v>-3.8241634201610815E-3</v>
      </c>
      <c r="E15" s="39">
        <f>'Average Monthly ILI Visits %'!E15-'Average Monthly ILI Visits %'!E$52</f>
        <v>-6.2294443524699462E-3</v>
      </c>
      <c r="F15" s="39">
        <f>'Average Monthly ILI Visits %'!F15-'Average Monthly ILI Visits %'!F$52</f>
        <v>-5.9192155476852845E-3</v>
      </c>
      <c r="G15" s="39">
        <f>'Average Monthly ILI Visits %'!G15-'Average Monthly ILI Visits %'!G$52</f>
        <v>-5.152047618305019E-3</v>
      </c>
      <c r="H15" s="39">
        <f>'Average Monthly ILI Visits %'!H15-'Average Monthly ILI Visits %'!H$52</f>
        <v>-3.7052221720988137E-3</v>
      </c>
      <c r="I15" s="39">
        <f>'Average Monthly ILI Visits %'!I15-'Average Monthly ILI Visits %'!I$52</f>
        <v>-3.1622812060814456E-3</v>
      </c>
      <c r="J15" s="39">
        <f>'Average Monthly ILI Visits %'!J15-'Average Monthly ILI Visits %'!J$52</f>
        <v>-4.2769960033654077E-3</v>
      </c>
      <c r="K15" s="39">
        <f>'Average Monthly ILI Visits %'!K15-'Average Monthly ILI Visits %'!K$52</f>
        <v>-4.8460545922399713E-3</v>
      </c>
      <c r="L15" s="39">
        <f>'Average Monthly ILI Visits %'!L15-'Average Monthly ILI Visits %'!L$52</f>
        <v>-7.369551745584825E-3</v>
      </c>
      <c r="M15" s="39">
        <f>'Average Monthly ILI Visits %'!M15-'Average Monthly ILI Visits %'!M$52</f>
        <v>-2.9199122611850911E-3</v>
      </c>
    </row>
    <row r="16" spans="1:14" x14ac:dyDescent="0.25">
      <c r="A16" s="36" t="s">
        <v>1318</v>
      </c>
      <c r="B16" s="39">
        <f>'Average Monthly ILI Visits %'!B16-'Average Monthly ILI Visits %'!$B$52</f>
        <v>-2.5728961411866112E-2</v>
      </c>
      <c r="C16" s="39">
        <f>'Average Monthly ILI Visits %'!C16-'Average Monthly ILI Visits %'!$C$52</f>
        <v>-2.7416905847612416E-2</v>
      </c>
      <c r="D16" s="39">
        <f>'Average Monthly ILI Visits %'!D16-'Average Monthly ILI Visits %'!$D$52</f>
        <v>-1.8458067884159771E-2</v>
      </c>
      <c r="E16" s="39">
        <f>'Average Monthly ILI Visits %'!E16-'Average Monthly ILI Visits %'!E$52</f>
        <v>-1.2715803887564131E-2</v>
      </c>
      <c r="F16" s="39">
        <f>'Average Monthly ILI Visits %'!F16-'Average Monthly ILI Visits %'!F$52</f>
        <v>-1.1113481956086451E-2</v>
      </c>
      <c r="G16" s="39">
        <f>'Average Monthly ILI Visits %'!G16-'Average Monthly ILI Visits %'!G$52</f>
        <v>-8.8908341098836389E-3</v>
      </c>
      <c r="H16" s="39">
        <f>'Average Monthly ILI Visits %'!H16-'Average Monthly ILI Visits %'!H$52</f>
        <v>-6.7466239481663009E-3</v>
      </c>
      <c r="I16" s="39">
        <f>'Average Monthly ILI Visits %'!I16-'Average Monthly ILI Visits %'!I$52</f>
        <v>-7.5038396074310065E-3</v>
      </c>
      <c r="J16" s="39">
        <f>'Average Monthly ILI Visits %'!J16-'Average Monthly ILI Visits %'!J$52</f>
        <v>-9.4609145465886224E-3</v>
      </c>
      <c r="K16" s="39">
        <f>'Average Monthly ILI Visits %'!K16-'Average Monthly ILI Visits %'!K$52</f>
        <v>-1.0658229764970007E-2</v>
      </c>
      <c r="L16" s="39">
        <f>'Average Monthly ILI Visits %'!L16-'Average Monthly ILI Visits %'!L$52</f>
        <v>-1.5069893108937176E-2</v>
      </c>
      <c r="M16" s="39">
        <f>'Average Monthly ILI Visits %'!M16-'Average Monthly ILI Visits %'!M$52</f>
        <v>-2.4769737564383328E-2</v>
      </c>
    </row>
    <row r="17" spans="1:13" x14ac:dyDescent="0.25">
      <c r="A17" s="36" t="s">
        <v>1319</v>
      </c>
      <c r="B17" s="39">
        <f>'Average Monthly ILI Visits %'!B17-'Average Monthly ILI Visits %'!$B$52</f>
        <v>5.7012924319039329E-3</v>
      </c>
      <c r="C17" s="39">
        <f>'Average Monthly ILI Visits %'!C17-'Average Monthly ILI Visits %'!$C$52</f>
        <v>7.2465104573662675E-3</v>
      </c>
      <c r="D17" s="39">
        <f>'Average Monthly ILI Visits %'!D17-'Average Monthly ILI Visits %'!$D$52</f>
        <v>1.4098622105359823E-3</v>
      </c>
      <c r="E17" s="39">
        <f>'Average Monthly ILI Visits %'!E17-'Average Monthly ILI Visits %'!E$52</f>
        <v>-6.6359270902485272E-3</v>
      </c>
      <c r="F17" s="39">
        <f>'Average Monthly ILI Visits %'!F17-'Average Monthly ILI Visits %'!F$52</f>
        <v>-7.1908124752058612E-3</v>
      </c>
      <c r="G17" s="39">
        <f>'Average Monthly ILI Visits %'!G17-'Average Monthly ILI Visits %'!G$52</f>
        <v>-6.1831719920879538E-3</v>
      </c>
      <c r="H17" s="39">
        <f>'Average Monthly ILI Visits %'!H17-'Average Monthly ILI Visits %'!H$52</f>
        <v>-5.3693871729666495E-3</v>
      </c>
      <c r="I17" s="39">
        <f>'Average Monthly ILI Visits %'!I17-'Average Monthly ILI Visits %'!I$52</f>
        <v>-5.9900140687246146E-3</v>
      </c>
      <c r="J17" s="39">
        <f>'Average Monthly ILI Visits %'!J17-'Average Monthly ILI Visits %'!J$52</f>
        <v>-6.3216206316316151E-3</v>
      </c>
      <c r="K17" s="39">
        <f>'Average Monthly ILI Visits %'!K17-'Average Monthly ILI Visits %'!K$52</f>
        <v>-5.0165079138711349E-3</v>
      </c>
      <c r="L17" s="39">
        <f>'Average Monthly ILI Visits %'!L17-'Average Monthly ILI Visits %'!L$52</f>
        <v>-6.3467762346094865E-3</v>
      </c>
      <c r="M17" s="39">
        <f>'Average Monthly ILI Visits %'!M17-'Average Monthly ILI Visits %'!M$52</f>
        <v>-3.9471208695493094E-3</v>
      </c>
    </row>
    <row r="18" spans="1:13" x14ac:dyDescent="0.25">
      <c r="A18" s="36" t="s">
        <v>1320</v>
      </c>
      <c r="B18" s="39">
        <f>'Average Monthly ILI Visits %'!B18-'Average Monthly ILI Visits %'!$B$52</f>
        <v>-1.0999005018861502E-2</v>
      </c>
      <c r="C18" s="39">
        <f>'Average Monthly ILI Visits %'!C18-'Average Monthly ILI Visits %'!$C$52</f>
        <v>-9.6379320872092104E-3</v>
      </c>
      <c r="D18" s="39">
        <f>'Average Monthly ILI Visits %'!D18-'Average Monthly ILI Visits %'!$D$52</f>
        <v>-8.6454227147459116E-3</v>
      </c>
      <c r="E18" s="39">
        <f>'Average Monthly ILI Visits %'!E18-'Average Monthly ILI Visits %'!E$52</f>
        <v>-9.9020306528456899E-3</v>
      </c>
      <c r="F18" s="39">
        <f>'Average Monthly ILI Visits %'!F18-'Average Monthly ILI Visits %'!F$52</f>
        <v>-1.0935889951957191E-2</v>
      </c>
      <c r="G18" s="39">
        <f>'Average Monthly ILI Visits %'!G18-'Average Monthly ILI Visits %'!G$52</f>
        <v>-9.5330276644307686E-3</v>
      </c>
      <c r="H18" s="39">
        <f>'Average Monthly ILI Visits %'!H18-'Average Monthly ILI Visits %'!H$52</f>
        <v>-7.5436399114201308E-3</v>
      </c>
      <c r="I18" s="39">
        <f>'Average Monthly ILI Visits %'!I18-'Average Monthly ILI Visits %'!I$52</f>
        <v>-8.152929115285628E-3</v>
      </c>
      <c r="J18" s="39">
        <f>'Average Monthly ILI Visits %'!J18-'Average Monthly ILI Visits %'!J$52</f>
        <v>-1.0002176755672441E-2</v>
      </c>
      <c r="K18" s="39">
        <f>'Average Monthly ILI Visits %'!K18-'Average Monthly ILI Visits %'!K$52</f>
        <v>-9.1264747367777177E-3</v>
      </c>
      <c r="L18" s="39">
        <f>'Average Monthly ILI Visits %'!L18-'Average Monthly ILI Visits %'!L$52</f>
        <v>-1.1465765387849663E-2</v>
      </c>
      <c r="M18" s="39">
        <f>'Average Monthly ILI Visits %'!M18-'Average Monthly ILI Visits %'!M$52</f>
        <v>-1.3796127568597827E-2</v>
      </c>
    </row>
    <row r="19" spans="1:13" x14ac:dyDescent="0.25">
      <c r="A19" s="36" t="s">
        <v>1321</v>
      </c>
      <c r="B19" s="39">
        <f>'Average Monthly ILI Visits %'!B19-'Average Monthly ILI Visits %'!$B$52</f>
        <v>1.5418722964740263E-2</v>
      </c>
      <c r="C19" s="39">
        <f>'Average Monthly ILI Visits %'!C19-'Average Monthly ILI Visits %'!$C$52</f>
        <v>1.4525580519545875E-2</v>
      </c>
      <c r="D19" s="39">
        <f>'Average Monthly ILI Visits %'!D19-'Average Monthly ILI Visits %'!$D$52</f>
        <v>8.4688228958679258E-3</v>
      </c>
      <c r="E19" s="39">
        <f>'Average Monthly ILI Visits %'!E19-'Average Monthly ILI Visits %'!E$52</f>
        <v>5.4714182531073983E-3</v>
      </c>
      <c r="F19" s="39">
        <f>'Average Monthly ILI Visits %'!F19-'Average Monthly ILI Visits %'!F$52</f>
        <v>5.441618096673791E-3</v>
      </c>
      <c r="G19" s="39">
        <f>'Average Monthly ILI Visits %'!G19-'Average Monthly ILI Visits %'!G$52</f>
        <v>3.5531546183988176E-3</v>
      </c>
      <c r="H19" s="39">
        <f>'Average Monthly ILI Visits %'!H19-'Average Monthly ILI Visits %'!H$52</f>
        <v>4.175697307217497E-3</v>
      </c>
      <c r="I19" s="39">
        <f>'Average Monthly ILI Visits %'!I19-'Average Monthly ILI Visits %'!I$52</f>
        <v>6.3705050502525541E-3</v>
      </c>
      <c r="J19" s="39">
        <f>'Average Monthly ILI Visits %'!J19-'Average Monthly ILI Visits %'!J$52</f>
        <v>6.5563606704793879E-3</v>
      </c>
      <c r="K19" s="39">
        <f>'Average Monthly ILI Visits %'!K19-'Average Monthly ILI Visits %'!K$52</f>
        <v>1.0330351320919036E-2</v>
      </c>
      <c r="L19" s="39">
        <f>'Average Monthly ILI Visits %'!L19-'Average Monthly ILI Visits %'!L$52</f>
        <v>1.6607666447344609E-2</v>
      </c>
      <c r="M19" s="39">
        <f>'Average Monthly ILI Visits %'!M19-'Average Monthly ILI Visits %'!M$52</f>
        <v>2.0434279627115887E-2</v>
      </c>
    </row>
    <row r="20" spans="1:13" x14ac:dyDescent="0.25">
      <c r="A20" s="36" t="s">
        <v>1322</v>
      </c>
      <c r="B20" s="39">
        <f>'Average Monthly ILI Visits %'!B20-'Average Monthly ILI Visits %'!$B$52</f>
        <v>-2.1799990160570774E-2</v>
      </c>
      <c r="C20" s="39">
        <f>'Average Monthly ILI Visits %'!C20-'Average Monthly ILI Visits %'!$C$52</f>
        <v>-2.1726708061882854E-2</v>
      </c>
      <c r="D20" s="39">
        <f>'Average Monthly ILI Visits %'!D20-'Average Monthly ILI Visits %'!$D$52</f>
        <v>-1.0494734703897241E-2</v>
      </c>
      <c r="E20" s="39">
        <f>'Average Monthly ILI Visits %'!E20-'Average Monthly ILI Visits %'!E$52</f>
        <v>-5.0125892118196291E-3</v>
      </c>
      <c r="F20" s="39">
        <f>'Average Monthly ILI Visits %'!F20-'Average Monthly ILI Visits %'!F$52</f>
        <v>-5.6627920225992062E-3</v>
      </c>
      <c r="G20" s="39">
        <f>'Average Monthly ILI Visits %'!G20-'Average Monthly ILI Visits %'!G$52</f>
        <v>-4.3986007392039332E-3</v>
      </c>
      <c r="H20" s="39">
        <f>'Average Monthly ILI Visits %'!H20-'Average Monthly ILI Visits %'!H$52</f>
        <v>-3.1058112831371864E-3</v>
      </c>
      <c r="I20" s="39">
        <f>'Average Monthly ILI Visits %'!I20-'Average Monthly ILI Visits %'!I$52</f>
        <v>-4.2294557166364733E-3</v>
      </c>
      <c r="J20" s="39">
        <f>'Average Monthly ILI Visits %'!J20-'Average Monthly ILI Visits %'!J$52</f>
        <v>-6.1449372139685083E-3</v>
      </c>
      <c r="K20" s="39">
        <f>'Average Monthly ILI Visits %'!K20-'Average Monthly ILI Visits %'!K$52</f>
        <v>-6.013925126953144E-3</v>
      </c>
      <c r="L20" s="39">
        <f>'Average Monthly ILI Visits %'!L20-'Average Monthly ILI Visits %'!L$52</f>
        <v>-1.0352843037284096E-2</v>
      </c>
      <c r="M20" s="39">
        <f>'Average Monthly ILI Visits %'!M20-'Average Monthly ILI Visits %'!M$52</f>
        <v>-2.0963286061877747E-2</v>
      </c>
    </row>
    <row r="21" spans="1:13" x14ac:dyDescent="0.25">
      <c r="A21" s="36" t="s">
        <v>1323</v>
      </c>
      <c r="B21" s="39">
        <f>'Average Monthly ILI Visits %'!B21-'Average Monthly ILI Visits %'!$B$52</f>
        <v>-8.9691179747641812E-3</v>
      </c>
      <c r="C21" s="39">
        <f>'Average Monthly ILI Visits %'!C21-'Average Monthly ILI Visits %'!$C$52</f>
        <v>-8.2968488915494028E-3</v>
      </c>
      <c r="D21" s="39">
        <f>'Average Monthly ILI Visits %'!D21-'Average Monthly ILI Visits %'!$D$52</f>
        <v>-4.9264629638390983E-3</v>
      </c>
      <c r="E21" s="39">
        <f>'Average Monthly ILI Visits %'!E21-'Average Monthly ILI Visits %'!E$52</f>
        <v>-2.9759556486753328E-3</v>
      </c>
      <c r="F21" s="39">
        <f>'Average Monthly ILI Visits %'!F21-'Average Monthly ILI Visits %'!F$52</f>
        <v>-1.1037705172632015E-3</v>
      </c>
      <c r="G21" s="39">
        <f>'Average Monthly ILI Visits %'!G21-'Average Monthly ILI Visits %'!G$52</f>
        <v>2.4024292051642096E-3</v>
      </c>
      <c r="H21" s="39">
        <f>'Average Monthly ILI Visits %'!H21-'Average Monthly ILI Visits %'!H$52</f>
        <v>2.9081029115008931E-3</v>
      </c>
      <c r="I21" s="39">
        <f>'Average Monthly ILI Visits %'!I21-'Average Monthly ILI Visits %'!I$52</f>
        <v>2.1622015253949332E-3</v>
      </c>
      <c r="J21" s="39">
        <f>'Average Monthly ILI Visits %'!J21-'Average Monthly ILI Visits %'!J$52</f>
        <v>1.95521641678594E-3</v>
      </c>
      <c r="K21" s="39">
        <f>'Average Monthly ILI Visits %'!K21-'Average Monthly ILI Visits %'!K$52</f>
        <v>-2.9099217006591516E-3</v>
      </c>
      <c r="L21" s="39">
        <f>'Average Monthly ILI Visits %'!L21-'Average Monthly ILI Visits %'!L$52</f>
        <v>-4.7787814259265555E-3</v>
      </c>
      <c r="M21" s="39">
        <f>'Average Monthly ILI Visits %'!M21-'Average Monthly ILI Visits %'!M$52</f>
        <v>-8.0177557547080266E-3</v>
      </c>
    </row>
    <row r="22" spans="1:13" x14ac:dyDescent="0.25">
      <c r="A22" s="36" t="s">
        <v>1324</v>
      </c>
      <c r="B22" s="39">
        <f>'Average Monthly ILI Visits %'!B22-'Average Monthly ILI Visits %'!$B$52</f>
        <v>-1.4768466884801081E-2</v>
      </c>
      <c r="C22" s="39">
        <f>'Average Monthly ILI Visits %'!C22-'Average Monthly ILI Visits %'!$C$52</f>
        <v>-1.4399307687412731E-2</v>
      </c>
      <c r="D22" s="39">
        <f>'Average Monthly ILI Visits %'!D22-'Average Monthly ILI Visits %'!$D$52</f>
        <v>-8.4358100325117834E-3</v>
      </c>
      <c r="E22" s="39">
        <f>'Average Monthly ILI Visits %'!E22-'Average Monthly ILI Visits %'!E$52</f>
        <v>-2.4883162112230243E-3</v>
      </c>
      <c r="F22" s="39">
        <f>'Average Monthly ILI Visits %'!F22-'Average Monthly ILI Visits %'!F$52</f>
        <v>-3.8616315760434863E-3</v>
      </c>
      <c r="G22" s="39">
        <f>'Average Monthly ILI Visits %'!G22-'Average Monthly ILI Visits %'!G$52</f>
        <v>-2.8398269743326061E-3</v>
      </c>
      <c r="H22" s="39">
        <f>'Average Monthly ILI Visits %'!H22-'Average Monthly ILI Visits %'!H$52</f>
        <v>-2.0006741000597097E-3</v>
      </c>
      <c r="I22" s="39">
        <f>'Average Monthly ILI Visits %'!I22-'Average Monthly ILI Visits %'!I$52</f>
        <v>-3.2171031795032506E-3</v>
      </c>
      <c r="J22" s="39">
        <f>'Average Monthly ILI Visits %'!J22-'Average Monthly ILI Visits %'!J$52</f>
        <v>-5.1015384797514175E-3</v>
      </c>
      <c r="K22" s="39">
        <f>'Average Monthly ILI Visits %'!K22-'Average Monthly ILI Visits %'!K$52</f>
        <v>-5.445582457943127E-3</v>
      </c>
      <c r="L22" s="39">
        <f>'Average Monthly ILI Visits %'!L22-'Average Monthly ILI Visits %'!L$52</f>
        <v>-8.6278839950207579E-3</v>
      </c>
      <c r="M22" s="39">
        <f>'Average Monthly ILI Visits %'!M22-'Average Monthly ILI Visits %'!M$52</f>
        <v>-1.5216374958626069E-2</v>
      </c>
    </row>
    <row r="23" spans="1:13" x14ac:dyDescent="0.25">
      <c r="A23" s="36" t="s">
        <v>1325</v>
      </c>
      <c r="B23" s="39">
        <f>'Average Monthly ILI Visits %'!B23-'Average Monthly ILI Visits %'!$B$52</f>
        <v>-1.392296027546527E-2</v>
      </c>
      <c r="C23" s="39">
        <f>'Average Monthly ILI Visits %'!C23-'Average Monthly ILI Visits %'!$C$52</f>
        <v>-1.4022404776844272E-2</v>
      </c>
      <c r="D23" s="39">
        <f>'Average Monthly ILI Visits %'!D23-'Average Monthly ILI Visits %'!$D$52</f>
        <v>-5.2891980536880524E-3</v>
      </c>
      <c r="E23" s="39">
        <f>'Average Monthly ILI Visits %'!E23-'Average Monthly ILI Visits %'!E$52</f>
        <v>-5.0208842195171351E-3</v>
      </c>
      <c r="F23" s="39">
        <f>'Average Monthly ILI Visits %'!F23-'Average Monthly ILI Visits %'!F$52</f>
        <v>-5.0086619147802856E-3</v>
      </c>
      <c r="G23" s="39">
        <f>'Average Monthly ILI Visits %'!G23-'Average Monthly ILI Visits %'!G$52</f>
        <v>-4.2185212357859743E-3</v>
      </c>
      <c r="H23" s="39">
        <f>'Average Monthly ILI Visits %'!H23-'Average Monthly ILI Visits %'!H$52</f>
        <v>-3.342935975105603E-3</v>
      </c>
      <c r="I23" s="39">
        <f>'Average Monthly ILI Visits %'!I23-'Average Monthly ILI Visits %'!I$52</f>
        <v>-4.0362140630399159E-3</v>
      </c>
      <c r="J23" s="39">
        <f>'Average Monthly ILI Visits %'!J23-'Average Monthly ILI Visits %'!J$52</f>
        <v>-3.6986481240040784E-3</v>
      </c>
      <c r="K23" s="39">
        <f>'Average Monthly ILI Visits %'!K23-'Average Monthly ILI Visits %'!K$52</f>
        <v>-4.5779073545396832E-3</v>
      </c>
      <c r="L23" s="39">
        <f>'Average Monthly ILI Visits %'!L23-'Average Monthly ILI Visits %'!L$52</f>
        <v>-7.0655431881386024E-3</v>
      </c>
      <c r="M23" s="39">
        <f>'Average Monthly ILI Visits %'!M23-'Average Monthly ILI Visits %'!M$52</f>
        <v>-1.3435811020171488E-2</v>
      </c>
    </row>
    <row r="24" spans="1:13" x14ac:dyDescent="0.25">
      <c r="A24" s="36" t="s">
        <v>1326</v>
      </c>
      <c r="B24" s="39">
        <f>'Average Monthly ILI Visits %'!B24-'Average Monthly ILI Visits %'!$B$52</f>
        <v>-6.9483157752081269E-3</v>
      </c>
      <c r="C24" s="39">
        <f>'Average Monthly ILI Visits %'!C24-'Average Monthly ILI Visits %'!$C$52</f>
        <v>-6.4964222745363884E-3</v>
      </c>
      <c r="D24" s="39">
        <f>'Average Monthly ILI Visits %'!D24-'Average Monthly ILI Visits %'!$D$52</f>
        <v>-2.367895594257742E-4</v>
      </c>
      <c r="E24" s="39">
        <f>'Average Monthly ILI Visits %'!E24-'Average Monthly ILI Visits %'!E$52</f>
        <v>1.7035092720897385E-3</v>
      </c>
      <c r="F24" s="39">
        <f>'Average Monthly ILI Visits %'!F24-'Average Monthly ILI Visits %'!F$52</f>
        <v>-2.5423183273444797E-4</v>
      </c>
      <c r="G24" s="39">
        <f>'Average Monthly ILI Visits %'!G24-'Average Monthly ILI Visits %'!G$52</f>
        <v>-1.9037939665698406E-3</v>
      </c>
      <c r="H24" s="39">
        <f>'Average Monthly ILI Visits %'!H24-'Average Monthly ILI Visits %'!H$52</f>
        <v>-3.0893540264045807E-4</v>
      </c>
      <c r="I24" s="39">
        <f>'Average Monthly ILI Visits %'!I24-'Average Monthly ILI Visits %'!I$52</f>
        <v>-1.7941108144059366E-3</v>
      </c>
      <c r="J24" s="39">
        <f>'Average Monthly ILI Visits %'!J24-'Average Monthly ILI Visits %'!J$52</f>
        <v>-3.0086287471924981E-3</v>
      </c>
      <c r="K24" s="39">
        <f>'Average Monthly ILI Visits %'!K24-'Average Monthly ILI Visits %'!K$52</f>
        <v>-3.438544626426147E-3</v>
      </c>
      <c r="L24" s="39">
        <f>'Average Monthly ILI Visits %'!L24-'Average Monthly ILI Visits %'!L$52</f>
        <v>-6.213747028080913E-3</v>
      </c>
      <c r="M24" s="39">
        <f>'Average Monthly ILI Visits %'!M24-'Average Monthly ILI Visits %'!M$52</f>
        <v>-7.7122721253973271E-3</v>
      </c>
    </row>
    <row r="25" spans="1:13" x14ac:dyDescent="0.25">
      <c r="A25" s="36" t="s">
        <v>1327</v>
      </c>
      <c r="B25" s="39">
        <f>'Average Monthly ILI Visits %'!B25-'Average Monthly ILI Visits %'!$B$52</f>
        <v>1.7084644821233806E-2</v>
      </c>
      <c r="C25" s="39">
        <f>'Average Monthly ILI Visits %'!C25-'Average Monthly ILI Visits %'!$C$52</f>
        <v>1.7945809786129273E-2</v>
      </c>
      <c r="D25" s="39">
        <f>'Average Monthly ILI Visits %'!D25-'Average Monthly ILI Visits %'!$D$52</f>
        <v>1.3101897180305275E-2</v>
      </c>
      <c r="E25" s="39">
        <f>'Average Monthly ILI Visits %'!E25-'Average Monthly ILI Visits %'!E$52</f>
        <v>9.7474737493761406E-3</v>
      </c>
      <c r="F25" s="39">
        <f>'Average Monthly ILI Visits %'!F25-'Average Monthly ILI Visits %'!F$52</f>
        <v>9.1986594342831334E-3</v>
      </c>
      <c r="G25" s="39">
        <f>'Average Monthly ILI Visits %'!G25-'Average Monthly ILI Visits %'!G$52</f>
        <v>5.9496954914531452E-3</v>
      </c>
      <c r="H25" s="39">
        <f>'Average Monthly ILI Visits %'!H25-'Average Monthly ILI Visits %'!H$52</f>
        <v>5.4323605893146845E-3</v>
      </c>
      <c r="I25" s="39">
        <f>'Average Monthly ILI Visits %'!I25-'Average Monthly ILI Visits %'!I$52</f>
        <v>1.0288228772883407E-2</v>
      </c>
      <c r="J25" s="39">
        <f>'Average Monthly ILI Visits %'!J25-'Average Monthly ILI Visits %'!J$52</f>
        <v>1.0459735882862392E-2</v>
      </c>
      <c r="K25" s="39">
        <f>'Average Monthly ILI Visits %'!K25-'Average Monthly ILI Visits %'!K$52</f>
        <v>1.3912821832338836E-2</v>
      </c>
      <c r="L25" s="39">
        <f>'Average Monthly ILI Visits %'!L25-'Average Monthly ILI Visits %'!L$52</f>
        <v>2.3422004862554236E-2</v>
      </c>
      <c r="M25" s="39">
        <f>'Average Monthly ILI Visits %'!M25-'Average Monthly ILI Visits %'!M$52</f>
        <v>3.3148268096784797E-2</v>
      </c>
    </row>
    <row r="26" spans="1:13" x14ac:dyDescent="0.25">
      <c r="A26" s="36" t="s">
        <v>1328</v>
      </c>
      <c r="B26" s="39">
        <f>'Average Monthly ILI Visits %'!B26-'Average Monthly ILI Visits %'!$B$52</f>
        <v>8.8135829098400648E-4</v>
      </c>
      <c r="C26" s="39">
        <f>'Average Monthly ILI Visits %'!C26-'Average Monthly ILI Visits %'!$C$52</f>
        <v>2.2933214376972752E-3</v>
      </c>
      <c r="D26" s="39">
        <f>'Average Monthly ILI Visits %'!D26-'Average Monthly ILI Visits %'!$D$52</f>
        <v>-7.6030806377182583E-4</v>
      </c>
      <c r="E26" s="39">
        <f>'Average Monthly ILI Visits %'!E26-'Average Monthly ILI Visits %'!E$52</f>
        <v>-4.6470803728103308E-3</v>
      </c>
      <c r="F26" s="39">
        <f>'Average Monthly ILI Visits %'!F26-'Average Monthly ILI Visits %'!F$52</f>
        <v>-6.5433692147548643E-3</v>
      </c>
      <c r="G26" s="39">
        <f>'Average Monthly ILI Visits %'!G26-'Average Monthly ILI Visits %'!G$52</f>
        <v>-8.3628693372970672E-3</v>
      </c>
      <c r="H26" s="39">
        <f>'Average Monthly ILI Visits %'!H26-'Average Monthly ILI Visits %'!H$52</f>
        <v>-6.851618651436994E-3</v>
      </c>
      <c r="I26" s="39">
        <f>'Average Monthly ILI Visits %'!I26-'Average Monthly ILI Visits %'!I$52</f>
        <v>-7.4464065916595486E-3</v>
      </c>
      <c r="J26" s="39">
        <f>'Average Monthly ILI Visits %'!J26-'Average Monthly ILI Visits %'!J$52</f>
        <v>-6.6614000460563762E-3</v>
      </c>
      <c r="K26" s="39">
        <f>'Average Monthly ILI Visits %'!K26-'Average Monthly ILI Visits %'!K$52</f>
        <v>-2.9340460534303652E-3</v>
      </c>
      <c r="L26" s="39">
        <f>'Average Monthly ILI Visits %'!L26-'Average Monthly ILI Visits %'!L$52</f>
        <v>-3.6183052983740586E-3</v>
      </c>
      <c r="M26" s="39">
        <f>'Average Monthly ILI Visits %'!M26-'Average Monthly ILI Visits %'!M$52</f>
        <v>3.8576847375227513E-4</v>
      </c>
    </row>
    <row r="27" spans="1:13" x14ac:dyDescent="0.25">
      <c r="A27" s="36" t="s">
        <v>1329</v>
      </c>
      <c r="B27" s="39">
        <f>'Average Monthly ILI Visits %'!B27-'Average Monthly ILI Visits %'!$B$52</f>
        <v>-2.7392650793490486E-2</v>
      </c>
      <c r="C27" s="39">
        <f>'Average Monthly ILI Visits %'!C27-'Average Monthly ILI Visits %'!$C$52</f>
        <v>-2.6498595739578974E-2</v>
      </c>
      <c r="D27" s="39">
        <f>'Average Monthly ILI Visits %'!D27-'Average Monthly ILI Visits %'!$D$52</f>
        <v>-1.5270340063592592E-2</v>
      </c>
      <c r="E27" s="39">
        <f>'Average Monthly ILI Visits %'!E27-'Average Monthly ILI Visits %'!E$52</f>
        <v>-1.2193757087779748E-2</v>
      </c>
      <c r="F27" s="39">
        <f>'Average Monthly ILI Visits %'!F27-'Average Monthly ILI Visits %'!F$52</f>
        <v>-1.0507567607337925E-2</v>
      </c>
      <c r="G27" s="39">
        <f>'Average Monthly ILI Visits %'!G27-'Average Monthly ILI Visits %'!G$52</f>
        <v>-8.2426427109421867E-3</v>
      </c>
      <c r="H27" s="39">
        <f>'Average Monthly ILI Visits %'!H27-'Average Monthly ILI Visits %'!H$52</f>
        <v>-6.4363090195809968E-3</v>
      </c>
      <c r="I27" s="39">
        <f>'Average Monthly ILI Visits %'!I27-'Average Monthly ILI Visits %'!I$52</f>
        <v>-7.7041962876110816E-3</v>
      </c>
      <c r="J27" s="39">
        <f>'Average Monthly ILI Visits %'!J27-'Average Monthly ILI Visits %'!J$52</f>
        <v>-1.1336427764418178E-2</v>
      </c>
      <c r="K27" s="39">
        <f>'Average Monthly ILI Visits %'!K27-'Average Monthly ILI Visits %'!K$52</f>
        <v>-1.1339763321379381E-2</v>
      </c>
      <c r="L27" s="39">
        <f>'Average Monthly ILI Visits %'!L27-'Average Monthly ILI Visits %'!L$52</f>
        <v>-1.5182477382444536E-2</v>
      </c>
      <c r="M27" s="39">
        <f>'Average Monthly ILI Visits %'!M27-'Average Monthly ILI Visits %'!M$52</f>
        <v>-2.5750842842898504E-2</v>
      </c>
    </row>
    <row r="28" spans="1:13" x14ac:dyDescent="0.25">
      <c r="A28" s="36" t="s">
        <v>1330</v>
      </c>
      <c r="B28" s="39">
        <f>'Average Monthly ILI Visits %'!B28-'Average Monthly ILI Visits %'!$B$52</f>
        <v>1.2172291578188721E-2</v>
      </c>
      <c r="C28" s="39">
        <f>'Average Monthly ILI Visits %'!C28-'Average Monthly ILI Visits %'!$C$52</f>
        <v>7.3439921296328745E-3</v>
      </c>
      <c r="D28" s="39">
        <f>'Average Monthly ILI Visits %'!D28-'Average Monthly ILI Visits %'!$D$52</f>
        <v>2.0157053871929752E-3</v>
      </c>
      <c r="E28" s="39">
        <f>'Average Monthly ILI Visits %'!E28-'Average Monthly ILI Visits %'!E$52</f>
        <v>-1.443266140538078E-3</v>
      </c>
      <c r="F28" s="39">
        <f>'Average Monthly ILI Visits %'!F28-'Average Monthly ILI Visits %'!F$52</f>
        <v>-3.3409233160406129E-4</v>
      </c>
      <c r="G28" s="39">
        <f>'Average Monthly ILI Visits %'!G28-'Average Monthly ILI Visits %'!G$52</f>
        <v>-3.0652747004922508E-3</v>
      </c>
      <c r="H28" s="39">
        <f>'Average Monthly ILI Visits %'!H28-'Average Monthly ILI Visits %'!H$52</f>
        <v>-7.5644024699507689E-4</v>
      </c>
      <c r="I28" s="39">
        <f>'Average Monthly ILI Visits %'!I28-'Average Monthly ILI Visits %'!I$52</f>
        <v>3.7370507047611735E-3</v>
      </c>
      <c r="J28" s="39">
        <f>'Average Monthly ILI Visits %'!J28-'Average Monthly ILI Visits %'!J$52</f>
        <v>6.0975652223349483E-3</v>
      </c>
      <c r="K28" s="39">
        <f>'Average Monthly ILI Visits %'!K28-'Average Monthly ILI Visits %'!K$52</f>
        <v>1.0006759298953997E-3</v>
      </c>
      <c r="L28" s="39">
        <f>'Average Monthly ILI Visits %'!L28-'Average Monthly ILI Visits %'!L$52</f>
        <v>5.1746779625474332E-4</v>
      </c>
      <c r="M28" s="39">
        <f>'Average Monthly ILI Visits %'!M28-'Average Monthly ILI Visits %'!M$52</f>
        <v>3.2366798699275182E-3</v>
      </c>
    </row>
    <row r="29" spans="1:13" x14ac:dyDescent="0.25">
      <c r="A29" s="36" t="s">
        <v>1331</v>
      </c>
      <c r="B29" s="39">
        <f>'Average Monthly ILI Visits %'!B29-'Average Monthly ILI Visits %'!$B$52</f>
        <v>-1.3195777696485892E-2</v>
      </c>
      <c r="C29" s="39">
        <f>'Average Monthly ILI Visits %'!C29-'Average Monthly ILI Visits %'!$C$52</f>
        <v>-1.5735519376411339E-2</v>
      </c>
      <c r="D29" s="39">
        <f>'Average Monthly ILI Visits %'!D29-'Average Monthly ILI Visits %'!$D$52</f>
        <v>-9.6119407348881879E-3</v>
      </c>
      <c r="E29" s="39">
        <f>'Average Monthly ILI Visits %'!E29-'Average Monthly ILI Visits %'!E$52</f>
        <v>-6.1192826860889549E-3</v>
      </c>
      <c r="F29" s="39">
        <f>'Average Monthly ILI Visits %'!F29-'Average Monthly ILI Visits %'!F$52</f>
        <v>-5.3121414732721561E-3</v>
      </c>
      <c r="G29" s="39">
        <f>'Average Monthly ILI Visits %'!G29-'Average Monthly ILI Visits %'!G$52</f>
        <v>-4.749977140185554E-3</v>
      </c>
      <c r="H29" s="39">
        <f>'Average Monthly ILI Visits %'!H29-'Average Monthly ILI Visits %'!H$52</f>
        <v>-4.6374379975143293E-3</v>
      </c>
      <c r="I29" s="39">
        <f>'Average Monthly ILI Visits %'!I29-'Average Monthly ILI Visits %'!I$52</f>
        <v>-5.2070856301081585E-3</v>
      </c>
      <c r="J29" s="39">
        <f>'Average Monthly ILI Visits %'!J29-'Average Monthly ILI Visits %'!J$52</f>
        <v>-6.2920678262523878E-3</v>
      </c>
      <c r="K29" s="39">
        <f>'Average Monthly ILI Visits %'!K29-'Average Monthly ILI Visits %'!K$52</f>
        <v>-6.7566925960989141E-3</v>
      </c>
      <c r="L29" s="39">
        <f>'Average Monthly ILI Visits %'!L29-'Average Monthly ILI Visits %'!L$52</f>
        <v>-8.4537874184407533E-3</v>
      </c>
      <c r="M29" s="39">
        <f>'Average Monthly ILI Visits %'!M29-'Average Monthly ILI Visits %'!M$52</f>
        <v>-1.0466415572392591E-2</v>
      </c>
    </row>
    <row r="30" spans="1:13" x14ac:dyDescent="0.25">
      <c r="A30" s="36" t="s">
        <v>1332</v>
      </c>
      <c r="B30" s="39">
        <f>'Average Monthly ILI Visits %'!B30-'Average Monthly ILI Visits %'!$B$52</f>
        <v>-2.593507101265002E-2</v>
      </c>
      <c r="C30" s="39">
        <f>'Average Monthly ILI Visits %'!C30-'Average Monthly ILI Visits %'!$C$52</f>
        <v>-2.7049083633951192E-2</v>
      </c>
      <c r="D30" s="39">
        <f>'Average Monthly ILI Visits %'!D30-'Average Monthly ILI Visits %'!$D$52</f>
        <v>-1.8868637827041408E-2</v>
      </c>
      <c r="E30" s="39">
        <f>'Average Monthly ILI Visits %'!E30-'Average Monthly ILI Visits %'!E$52</f>
        <v>-1.1784365003101474E-2</v>
      </c>
      <c r="F30" s="39">
        <f>'Average Monthly ILI Visits %'!F30-'Average Monthly ILI Visits %'!F$52</f>
        <v>-1.0529419341949202E-2</v>
      </c>
      <c r="G30" s="39">
        <f>'Average Monthly ILI Visits %'!G30-'Average Monthly ILI Visits %'!G$52</f>
        <v>-8.3081460146589813E-3</v>
      </c>
      <c r="H30" s="39">
        <f>'Average Monthly ILI Visits %'!H30-'Average Monthly ILI Visits %'!H$52</f>
        <v>-6.4658465028721726E-3</v>
      </c>
      <c r="I30" s="39">
        <f>'Average Monthly ILI Visits %'!I30-'Average Monthly ILI Visits %'!I$52</f>
        <v>-7.130186435156621E-3</v>
      </c>
      <c r="J30" s="39">
        <f>'Average Monthly ILI Visits %'!J30-'Average Monthly ILI Visits %'!J$52</f>
        <v>-9.4556159724459125E-3</v>
      </c>
      <c r="K30" s="39">
        <f>'Average Monthly ILI Visits %'!K30-'Average Monthly ILI Visits %'!K$52</f>
        <v>-1.1408139017686378E-2</v>
      </c>
      <c r="L30" s="39">
        <f>'Average Monthly ILI Visits %'!L30-'Average Monthly ILI Visits %'!L$52</f>
        <v>-1.5630441421454633E-2</v>
      </c>
      <c r="M30" s="39">
        <f>'Average Monthly ILI Visits %'!M30-'Average Monthly ILI Visits %'!M$52</f>
        <v>-2.686668953128982E-2</v>
      </c>
    </row>
    <row r="31" spans="1:13" x14ac:dyDescent="0.25">
      <c r="A31" s="36" t="s">
        <v>1333</v>
      </c>
      <c r="B31" s="39">
        <f>'Average Monthly ILI Visits %'!B31-'Average Monthly ILI Visits %'!$B$52</f>
        <v>1.6006520666511044E-2</v>
      </c>
      <c r="C31" s="39">
        <f>'Average Monthly ILI Visits %'!C31-'Average Monthly ILI Visits %'!$C$52</f>
        <v>2.0269811710852376E-2</v>
      </c>
      <c r="D31" s="39">
        <f>'Average Monthly ILI Visits %'!D31-'Average Monthly ILI Visits %'!$D$52</f>
        <v>9.5854674912737962E-3</v>
      </c>
      <c r="E31" s="39">
        <f>'Average Monthly ILI Visits %'!E31-'Average Monthly ILI Visits %'!E$52</f>
        <v>7.2954980149011715E-3</v>
      </c>
      <c r="F31" s="39">
        <f>'Average Monthly ILI Visits %'!F31-'Average Monthly ILI Visits %'!F$52</f>
        <v>6.5100542814825763E-3</v>
      </c>
      <c r="G31" s="39">
        <f>'Average Monthly ILI Visits %'!G31-'Average Monthly ILI Visits %'!G$52</f>
        <v>7.2021455765855762E-3</v>
      </c>
      <c r="H31" s="39">
        <f>'Average Monthly ILI Visits %'!H31-'Average Monthly ILI Visits %'!H$52</f>
        <v>4.4296221532984827E-3</v>
      </c>
      <c r="I31" s="39">
        <f>'Average Monthly ILI Visits %'!I31-'Average Monthly ILI Visits %'!I$52</f>
        <v>3.4913710953288282E-3</v>
      </c>
      <c r="J31" s="39">
        <f>'Average Monthly ILI Visits %'!J31-'Average Monthly ILI Visits %'!J$52</f>
        <v>4.9086329386601804E-3</v>
      </c>
      <c r="K31" s="39">
        <f>'Average Monthly ILI Visits %'!K31-'Average Monthly ILI Visits %'!K$52</f>
        <v>7.3519779179290201E-3</v>
      </c>
      <c r="L31" s="39">
        <f>'Average Monthly ILI Visits %'!L31-'Average Monthly ILI Visits %'!L$52</f>
        <v>6.0714184218343473E-3</v>
      </c>
      <c r="M31" s="39">
        <f>'Average Monthly ILI Visits %'!M31-'Average Monthly ILI Visits %'!M$52</f>
        <v>5.678026353643173E-3</v>
      </c>
    </row>
    <row r="32" spans="1:13" x14ac:dyDescent="0.25">
      <c r="A32" s="36" t="s">
        <v>1334</v>
      </c>
      <c r="B32" s="39">
        <f>'Average Monthly ILI Visits %'!B32-'Average Monthly ILI Visits %'!$B$52</f>
        <v>6.1820583014553163E-3</v>
      </c>
      <c r="C32" s="39">
        <f>'Average Monthly ILI Visits %'!C32-'Average Monthly ILI Visits %'!$C$52</f>
        <v>8.2348116556040032E-3</v>
      </c>
      <c r="D32" s="39">
        <f>'Average Monthly ILI Visits %'!D32-'Average Monthly ILI Visits %'!$D$52</f>
        <v>4.3428451380198609E-3</v>
      </c>
      <c r="E32" s="39">
        <f>'Average Monthly ILI Visits %'!E32-'Average Monthly ILI Visits %'!E$52</f>
        <v>8.1955562629309336E-4</v>
      </c>
      <c r="F32" s="39">
        <f>'Average Monthly ILI Visits %'!F32-'Average Monthly ILI Visits %'!F$52</f>
        <v>1.1363971968953689E-3</v>
      </c>
      <c r="G32" s="39">
        <f>'Average Monthly ILI Visits %'!G32-'Average Monthly ILI Visits %'!G$52</f>
        <v>6.349972759946837E-5</v>
      </c>
      <c r="H32" s="39">
        <f>'Average Monthly ILI Visits %'!H32-'Average Monthly ILI Visits %'!H$52</f>
        <v>1.2382891863164328E-3</v>
      </c>
      <c r="I32" s="39">
        <f>'Average Monthly ILI Visits %'!I32-'Average Monthly ILI Visits %'!I$52</f>
        <v>2.4769236652787095E-3</v>
      </c>
      <c r="J32" s="39">
        <f>'Average Monthly ILI Visits %'!J32-'Average Monthly ILI Visits %'!J$52</f>
        <v>3.6412180067869025E-3</v>
      </c>
      <c r="K32" s="39">
        <f>'Average Monthly ILI Visits %'!K32-'Average Monthly ILI Visits %'!K$52</f>
        <v>-6.5832730453426087E-4</v>
      </c>
      <c r="L32" s="39">
        <f>'Average Monthly ILI Visits %'!L32-'Average Monthly ILI Visits %'!L$52</f>
        <v>-1.1212316567619021E-3</v>
      </c>
      <c r="M32" s="39">
        <f>'Average Monthly ILI Visits %'!M32-'Average Monthly ILI Visits %'!M$52</f>
        <v>3.642391937865655E-4</v>
      </c>
    </row>
    <row r="33" spans="1:13" x14ac:dyDescent="0.25">
      <c r="A33" s="36" t="s">
        <v>1335</v>
      </c>
      <c r="B33" s="39">
        <f>'Average Monthly ILI Visits %'!B33-'Average Monthly ILI Visits %'!$B$52</f>
        <v>-1.0401842587213772E-3</v>
      </c>
      <c r="C33" s="39">
        <f>'Average Monthly ILI Visits %'!C33-'Average Monthly ILI Visits %'!$C$52</f>
        <v>-3.5503858489050605E-3</v>
      </c>
      <c r="D33" s="39">
        <f>'Average Monthly ILI Visits %'!D33-'Average Monthly ILI Visits %'!$D$52</f>
        <v>-1.6935605861656926E-3</v>
      </c>
      <c r="E33" s="39">
        <f>'Average Monthly ILI Visits %'!E33-'Average Monthly ILI Visits %'!E$52</f>
        <v>1.9231466724902863E-3</v>
      </c>
      <c r="F33" s="39">
        <f>'Average Monthly ILI Visits %'!F33-'Average Monthly ILI Visits %'!F$52</f>
        <v>1.856249135878155E-3</v>
      </c>
      <c r="G33" s="39">
        <f>'Average Monthly ILI Visits %'!G33-'Average Monthly ILI Visits %'!G$52</f>
        <v>2.7542267830520956E-3</v>
      </c>
      <c r="H33" s="39">
        <f>'Average Monthly ILI Visits %'!H33-'Average Monthly ILI Visits %'!H$52</f>
        <v>2.1400122818833606E-3</v>
      </c>
      <c r="I33" s="39">
        <f>'Average Monthly ILI Visits %'!I33-'Average Monthly ILI Visits %'!I$52</f>
        <v>4.4986570110442693E-4</v>
      </c>
      <c r="J33" s="39">
        <f>'Average Monthly ILI Visits %'!J33-'Average Monthly ILI Visits %'!J$52</f>
        <v>2.9059382516087584E-4</v>
      </c>
      <c r="K33" s="39">
        <f>'Average Monthly ILI Visits %'!K33-'Average Monthly ILI Visits %'!K$52</f>
        <v>1.239430026715161E-3</v>
      </c>
      <c r="L33" s="39">
        <f>'Average Monthly ILI Visits %'!L33-'Average Monthly ILI Visits %'!L$52</f>
        <v>6.2200728709876918E-4</v>
      </c>
      <c r="M33" s="39">
        <f>'Average Monthly ILI Visits %'!M33-'Average Monthly ILI Visits %'!M$52</f>
        <v>-1.627965936175254E-3</v>
      </c>
    </row>
    <row r="34" spans="1:13" x14ac:dyDescent="0.25">
      <c r="A34" s="36" t="s">
        <v>1336</v>
      </c>
      <c r="B34" s="39">
        <f>'Average Monthly ILI Visits %'!B34-'Average Monthly ILI Visits %'!$B$52</f>
        <v>-4.4192825503367311E-3</v>
      </c>
      <c r="C34" s="39">
        <f>'Average Monthly ILI Visits %'!C34-'Average Monthly ILI Visits %'!$C$52</f>
        <v>7.9402382764257248E-3</v>
      </c>
      <c r="D34" s="39">
        <f>'Average Monthly ILI Visits %'!D34-'Average Monthly ILI Visits %'!$D$52</f>
        <v>-7.6632135227387016E-4</v>
      </c>
      <c r="E34" s="39">
        <f>'Average Monthly ILI Visits %'!E34-'Average Monthly ILI Visits %'!E$52</f>
        <v>-4.2624577320980912E-3</v>
      </c>
      <c r="F34" s="39">
        <f>'Average Monthly ILI Visits %'!F34-'Average Monthly ILI Visits %'!F$52</f>
        <v>-5.3510098047761271E-3</v>
      </c>
      <c r="G34" s="39">
        <f>'Average Monthly ILI Visits %'!G34-'Average Monthly ILI Visits %'!G$52</f>
        <v>-4.1770602240568753E-3</v>
      </c>
      <c r="H34" s="39">
        <f>'Average Monthly ILI Visits %'!H34-'Average Monthly ILI Visits %'!H$52</f>
        <v>-4.0106535632046881E-3</v>
      </c>
      <c r="I34" s="39">
        <f>'Average Monthly ILI Visits %'!I34-'Average Monthly ILI Visits %'!I$52</f>
        <v>-4.3954484219004882E-3</v>
      </c>
      <c r="J34" s="39">
        <f>'Average Monthly ILI Visits %'!J34-'Average Monthly ILI Visits %'!J$52</f>
        <v>-3.3673854815718437E-3</v>
      </c>
      <c r="K34" s="39">
        <f>'Average Monthly ILI Visits %'!K34-'Average Monthly ILI Visits %'!K$52</f>
        <v>-4.1089726428958258E-3</v>
      </c>
      <c r="L34" s="39">
        <f>'Average Monthly ILI Visits %'!L34-'Average Monthly ILI Visits %'!L$52</f>
        <v>-4.7292861397617552E-3</v>
      </c>
      <c r="M34" s="39">
        <f>'Average Monthly ILI Visits %'!M34-'Average Monthly ILI Visits %'!M$52</f>
        <v>-7.4266050233370573E-3</v>
      </c>
    </row>
    <row r="35" spans="1:13" x14ac:dyDescent="0.25">
      <c r="A35" s="36" t="s">
        <v>1337</v>
      </c>
      <c r="B35" s="39">
        <f>'Average Monthly ILI Visits %'!B35-'Average Monthly ILI Visits %'!$B$52</f>
        <v>-1.1205796728043917E-2</v>
      </c>
      <c r="C35" s="39">
        <f>'Average Monthly ILI Visits %'!C35-'Average Monthly ILI Visits %'!$C$52</f>
        <v>-1.1053145729893302E-2</v>
      </c>
      <c r="D35" s="39">
        <f>'Average Monthly ILI Visits %'!D35-'Average Monthly ILI Visits %'!$D$52</f>
        <v>-3.9862329789789215E-3</v>
      </c>
      <c r="E35" s="39">
        <f>'Average Monthly ILI Visits %'!E35-'Average Monthly ILI Visits %'!E$52</f>
        <v>-4.8036927314471095E-3</v>
      </c>
      <c r="F35" s="39">
        <f>'Average Monthly ILI Visits %'!F35-'Average Monthly ILI Visits %'!F$52</f>
        <v>-5.4158634128070151E-3</v>
      </c>
      <c r="G35" s="39">
        <f>'Average Monthly ILI Visits %'!G35-'Average Monthly ILI Visits %'!G$52</f>
        <v>-5.064649659274203E-3</v>
      </c>
      <c r="H35" s="39">
        <f>'Average Monthly ILI Visits %'!H35-'Average Monthly ILI Visits %'!H$52</f>
        <v>-3.963998559012691E-3</v>
      </c>
      <c r="I35" s="39">
        <f>'Average Monthly ILI Visits %'!I35-'Average Monthly ILI Visits %'!I$52</f>
        <v>-6.0511027576724916E-3</v>
      </c>
      <c r="J35" s="39">
        <f>'Average Monthly ILI Visits %'!J35-'Average Monthly ILI Visits %'!J$52</f>
        <v>-7.7309263836753518E-3</v>
      </c>
      <c r="K35" s="39">
        <f>'Average Monthly ILI Visits %'!K35-'Average Monthly ILI Visits %'!K$52</f>
        <v>-7.7511143989565275E-3</v>
      </c>
      <c r="L35" s="39">
        <f>'Average Monthly ILI Visits %'!L35-'Average Monthly ILI Visits %'!L$52</f>
        <v>-1.1853418422686909E-2</v>
      </c>
      <c r="M35" s="39">
        <f>'Average Monthly ILI Visits %'!M35-'Average Monthly ILI Visits %'!M$52</f>
        <v>-1.721674054332302E-2</v>
      </c>
    </row>
    <row r="36" spans="1:13" x14ac:dyDescent="0.25">
      <c r="A36" s="36" t="s">
        <v>1338</v>
      </c>
      <c r="B36" s="39">
        <f>'Average Monthly ILI Visits %'!B36-'Average Monthly ILI Visits %'!$B$52</f>
        <v>-1.8608459818852782E-2</v>
      </c>
      <c r="C36" s="39">
        <f>'Average Monthly ILI Visits %'!C36-'Average Monthly ILI Visits %'!$C$52</f>
        <v>-1.8739423473186301E-2</v>
      </c>
      <c r="D36" s="39">
        <f>'Average Monthly ILI Visits %'!D36-'Average Monthly ILI Visits %'!$D$52</f>
        <v>-1.1583957410759653E-2</v>
      </c>
      <c r="E36" s="39">
        <f>'Average Monthly ILI Visits %'!E36-'Average Monthly ILI Visits %'!E$52</f>
        <v>-8.5002880810761596E-3</v>
      </c>
      <c r="F36" s="39">
        <f>'Average Monthly ILI Visits %'!F36-'Average Monthly ILI Visits %'!F$52</f>
        <v>-7.6762794279996074E-3</v>
      </c>
      <c r="G36" s="39">
        <f>'Average Monthly ILI Visits %'!G36-'Average Monthly ILI Visits %'!G$52</f>
        <v>-5.9584324616727431E-3</v>
      </c>
      <c r="H36" s="39">
        <f>'Average Monthly ILI Visits %'!H36-'Average Monthly ILI Visits %'!H$52</f>
        <v>-4.54839154648835E-3</v>
      </c>
      <c r="I36" s="39">
        <f>'Average Monthly ILI Visits %'!I36-'Average Monthly ILI Visits %'!I$52</f>
        <v>-5.0492251568301861E-3</v>
      </c>
      <c r="J36" s="39">
        <f>'Average Monthly ILI Visits %'!J36-'Average Monthly ILI Visits %'!J$52</f>
        <v>-6.1393113924063719E-3</v>
      </c>
      <c r="K36" s="39">
        <f>'Average Monthly ILI Visits %'!K36-'Average Monthly ILI Visits %'!K$52</f>
        <v>-7.5280832692381063E-3</v>
      </c>
      <c r="L36" s="39">
        <f>'Average Monthly ILI Visits %'!L36-'Average Monthly ILI Visits %'!L$52</f>
        <v>-1.058382868775372E-2</v>
      </c>
      <c r="M36" s="39">
        <f>'Average Monthly ILI Visits %'!M36-'Average Monthly ILI Visits %'!M$52</f>
        <v>-1.5421223727345758E-2</v>
      </c>
    </row>
    <row r="37" spans="1:13" x14ac:dyDescent="0.25">
      <c r="A37" s="36" t="s">
        <v>1339</v>
      </c>
      <c r="B37" s="39">
        <f>'Average Monthly ILI Visits %'!B37-'Average Monthly ILI Visits %'!$B$52</f>
        <v>4.0172976546330896E-2</v>
      </c>
      <c r="C37" s="39">
        <f>'Average Monthly ILI Visits %'!C37-'Average Monthly ILI Visits %'!$C$52</f>
        <v>3.3214806587243323E-2</v>
      </c>
      <c r="D37" s="39">
        <f>'Average Monthly ILI Visits %'!D37-'Average Monthly ILI Visits %'!$D$52</f>
        <v>1.4788312421029518E-2</v>
      </c>
      <c r="E37" s="39">
        <f>'Average Monthly ILI Visits %'!E37-'Average Monthly ILI Visits %'!E$52</f>
        <v>1.1315501987288826E-4</v>
      </c>
      <c r="F37" s="39">
        <f>'Average Monthly ILI Visits %'!F37-'Average Monthly ILI Visits %'!F$52</f>
        <v>-4.2014382430678454E-3</v>
      </c>
      <c r="G37" s="39">
        <f>'Average Monthly ILI Visits %'!G37-'Average Monthly ILI Visits %'!G$52</f>
        <v>-5.9927372414232084E-3</v>
      </c>
      <c r="H37" s="39">
        <f>'Average Monthly ILI Visits %'!H37-'Average Monthly ILI Visits %'!H$52</f>
        <v>-4.5905026006677306E-3</v>
      </c>
      <c r="I37" s="39">
        <f>'Average Monthly ILI Visits %'!I37-'Average Monthly ILI Visits %'!I$52</f>
        <v>-3.0366254128755847E-3</v>
      </c>
      <c r="J37" s="39">
        <f>'Average Monthly ILI Visits %'!J37-'Average Monthly ILI Visits %'!J$52</f>
        <v>-1.2275491879326066E-3</v>
      </c>
      <c r="K37" s="39">
        <f>'Average Monthly ILI Visits %'!K37-'Average Monthly ILI Visits %'!K$52</f>
        <v>4.8859708991288546E-3</v>
      </c>
      <c r="L37" s="39">
        <f>'Average Monthly ILI Visits %'!L37-'Average Monthly ILI Visits %'!L$52</f>
        <v>9.0527350321835086E-3</v>
      </c>
      <c r="M37" s="39">
        <f>'Average Monthly ILI Visits %'!M37-'Average Monthly ILI Visits %'!M$52</f>
        <v>1.3257765003721951E-2</v>
      </c>
    </row>
    <row r="38" spans="1:13" x14ac:dyDescent="0.25">
      <c r="A38" s="36" t="s">
        <v>1340</v>
      </c>
      <c r="B38" s="39">
        <f>'Average Monthly ILI Visits %'!B38-'Average Monthly ILI Visits %'!$B$52</f>
        <v>-7.4762379501711815E-3</v>
      </c>
      <c r="C38" s="39">
        <f>'Average Monthly ILI Visits %'!C38-'Average Monthly ILI Visits %'!$C$52</f>
        <v>-1.0997661858411667E-2</v>
      </c>
      <c r="D38" s="39">
        <f>'Average Monthly ILI Visits %'!D38-'Average Monthly ILI Visits %'!$D$52</f>
        <v>8.0955649340380686E-5</v>
      </c>
      <c r="E38" s="39">
        <f>'Average Monthly ILI Visits %'!E38-'Average Monthly ILI Visits %'!E$52</f>
        <v>-4.8986393697777811E-3</v>
      </c>
      <c r="F38" s="39">
        <f>'Average Monthly ILI Visits %'!F38-'Average Monthly ILI Visits %'!F$52</f>
        <v>-5.1516750257765377E-3</v>
      </c>
      <c r="G38" s="39">
        <f>'Average Monthly ILI Visits %'!G38-'Average Monthly ILI Visits %'!G$52</f>
        <v>-3.7830628841540714E-3</v>
      </c>
      <c r="H38" s="39">
        <f>'Average Monthly ILI Visits %'!H38-'Average Monthly ILI Visits %'!H$52</f>
        <v>-4.096379898343769E-3</v>
      </c>
      <c r="I38" s="39">
        <f>'Average Monthly ILI Visits %'!I38-'Average Monthly ILI Visits %'!I$52</f>
        <v>-4.6628745737828442E-3</v>
      </c>
      <c r="J38" s="39">
        <f>'Average Monthly ILI Visits %'!J38-'Average Monthly ILI Visits %'!J$52</f>
        <v>-5.8086663623745823E-3</v>
      </c>
      <c r="K38" s="39">
        <f>'Average Monthly ILI Visits %'!K38-'Average Monthly ILI Visits %'!K$52</f>
        <v>-5.3989663891782988E-3</v>
      </c>
      <c r="L38" s="39">
        <f>'Average Monthly ILI Visits %'!L38-'Average Monthly ILI Visits %'!L$52</f>
        <v>-6.7269193765944982E-3</v>
      </c>
      <c r="M38" s="39">
        <f>'Average Monthly ILI Visits %'!M38-'Average Monthly ILI Visits %'!M$52</f>
        <v>-7.7042507077666224E-3</v>
      </c>
    </row>
    <row r="39" spans="1:13" x14ac:dyDescent="0.25">
      <c r="A39" s="36" t="s">
        <v>1341</v>
      </c>
      <c r="B39" s="39">
        <f>'Average Monthly ILI Visits %'!B39-'Average Monthly ILI Visits %'!$B$52</f>
        <v>-4.0185823043710558E-3</v>
      </c>
      <c r="C39" s="39">
        <f>'Average Monthly ILI Visits %'!C39-'Average Monthly ILI Visits %'!$C$52</f>
        <v>-1.7298998480269959E-3</v>
      </c>
      <c r="D39" s="39">
        <f>'Average Monthly ILI Visits %'!D39-'Average Monthly ILI Visits %'!$D$52</f>
        <v>-2.035369378110153E-3</v>
      </c>
      <c r="E39" s="39">
        <f>'Average Monthly ILI Visits %'!E39-'Average Monthly ILI Visits %'!E$52</f>
        <v>-2.2698600801991774E-3</v>
      </c>
      <c r="F39" s="39">
        <f>'Average Monthly ILI Visits %'!F39-'Average Monthly ILI Visits %'!F$52</f>
        <v>-3.4006125539323504E-3</v>
      </c>
      <c r="G39" s="39">
        <f>'Average Monthly ILI Visits %'!G39-'Average Monthly ILI Visits %'!G$52</f>
        <v>-2.9293710984230224E-3</v>
      </c>
      <c r="H39" s="39">
        <f>'Average Monthly ILI Visits %'!H39-'Average Monthly ILI Visits %'!H$52</f>
        <v>-2.5681396472073282E-3</v>
      </c>
      <c r="I39" s="39">
        <f>'Average Monthly ILI Visits %'!I39-'Average Monthly ILI Visits %'!I$52</f>
        <v>-3.5508930292212039E-3</v>
      </c>
      <c r="J39" s="39">
        <f>'Average Monthly ILI Visits %'!J39-'Average Monthly ILI Visits %'!J$52</f>
        <v>-3.4432729586967147E-3</v>
      </c>
      <c r="K39" s="39">
        <f>'Average Monthly ILI Visits %'!K39-'Average Monthly ILI Visits %'!K$52</f>
        <v>-4.0189078588408287E-3</v>
      </c>
      <c r="L39" s="39">
        <f>'Average Monthly ILI Visits %'!L39-'Average Monthly ILI Visits %'!L$52</f>
        <v>-5.7560586379665837E-3</v>
      </c>
      <c r="M39" s="39">
        <f>'Average Monthly ILI Visits %'!M39-'Average Monthly ILI Visits %'!M$52</f>
        <v>-9.1885044152958742E-3</v>
      </c>
    </row>
    <row r="40" spans="1:13" x14ac:dyDescent="0.25">
      <c r="A40" s="36" t="s">
        <v>1342</v>
      </c>
      <c r="B40" s="39">
        <f>'Average Monthly ILI Visits %'!B40-'Average Monthly ILI Visits %'!$B$52</f>
        <v>-1.6229419903429059E-2</v>
      </c>
      <c r="C40" s="39">
        <f>'Average Monthly ILI Visits %'!C40-'Average Monthly ILI Visits %'!$C$52</f>
        <v>-1.2820122682591001E-2</v>
      </c>
      <c r="D40" s="39">
        <f>'Average Monthly ILI Visits %'!D40-'Average Monthly ILI Visits %'!$D$52</f>
        <v>-1.1778761038025195E-2</v>
      </c>
      <c r="E40" s="39">
        <f>'Average Monthly ILI Visits %'!E40-'Average Monthly ILI Visits %'!E$52</f>
        <v>-7.0003069106448039E-3</v>
      </c>
      <c r="F40" s="39">
        <f>'Average Monthly ILI Visits %'!F40-'Average Monthly ILI Visits %'!F$52</f>
        <v>-1.1074518045221398E-2</v>
      </c>
      <c r="G40" s="39">
        <f>'Average Monthly ILI Visits %'!G40-'Average Monthly ILI Visits %'!G$52</f>
        <v>-9.7361924097309448E-3</v>
      </c>
      <c r="H40" s="39">
        <f>'Average Monthly ILI Visits %'!H40-'Average Monthly ILI Visits %'!H$52</f>
        <v>-7.8582898036983449E-3</v>
      </c>
      <c r="I40" s="39">
        <f>'Average Monthly ILI Visits %'!I40-'Average Monthly ILI Visits %'!I$52</f>
        <v>-8.0873917939819021E-3</v>
      </c>
      <c r="J40" s="39">
        <f>'Average Monthly ILI Visits %'!J40-'Average Monthly ILI Visits %'!J$52</f>
        <v>-9.7947144115678071E-3</v>
      </c>
      <c r="K40" s="39">
        <f>'Average Monthly ILI Visits %'!K40-'Average Monthly ILI Visits %'!K$52</f>
        <v>-1.1019427726618725E-2</v>
      </c>
      <c r="L40" s="39">
        <f>'Average Monthly ILI Visits %'!L40-'Average Monthly ILI Visits %'!L$52</f>
        <v>-1.4977025025858171E-2</v>
      </c>
      <c r="M40" s="39">
        <f>'Average Monthly ILI Visits %'!M40-'Average Monthly ILI Visits %'!M$52</f>
        <v>-2.2596658375433478E-2</v>
      </c>
    </row>
    <row r="41" spans="1:13" x14ac:dyDescent="0.25">
      <c r="A41" s="36" t="s">
        <v>1343</v>
      </c>
      <c r="B41" s="39">
        <f>'Average Monthly ILI Visits %'!B41-'Average Monthly ILI Visits %'!$B$52</f>
        <v>2.0549795879255123E-4</v>
      </c>
      <c r="C41" s="39">
        <f>'Average Monthly ILI Visits %'!C41-'Average Monthly ILI Visits %'!$C$52</f>
        <v>1.0042150712038921E-2</v>
      </c>
      <c r="D41" s="39">
        <f>'Average Monthly ILI Visits %'!D41-'Average Monthly ILI Visits %'!$D$52</f>
        <v>8.9575369257134663E-4</v>
      </c>
      <c r="E41" s="39">
        <f>'Average Monthly ILI Visits %'!E41-'Average Monthly ILI Visits %'!E$52</f>
        <v>-4.7702814396412153E-3</v>
      </c>
      <c r="F41" s="39">
        <f>'Average Monthly ILI Visits %'!F41-'Average Monthly ILI Visits %'!F$52</f>
        <v>-6.0917130107727892E-3</v>
      </c>
      <c r="G41" s="39">
        <f>'Average Monthly ILI Visits %'!G41-'Average Monthly ILI Visits %'!G$52</f>
        <v>-5.7961485973645008E-3</v>
      </c>
      <c r="H41" s="39">
        <f>'Average Monthly ILI Visits %'!H41-'Average Monthly ILI Visits %'!H$52</f>
        <v>-4.7754205444857749E-3</v>
      </c>
      <c r="I41" s="39">
        <f>'Average Monthly ILI Visits %'!I41-'Average Monthly ILI Visits %'!I$52</f>
        <v>-6.2699166159608313E-3</v>
      </c>
      <c r="J41" s="39">
        <f>'Average Monthly ILI Visits %'!J41-'Average Monthly ILI Visits %'!J$52</f>
        <v>-6.8361302351015243E-3</v>
      </c>
      <c r="K41" s="39">
        <f>'Average Monthly ILI Visits %'!K41-'Average Monthly ILI Visits %'!K$52</f>
        <v>-3.3976265429838219E-3</v>
      </c>
      <c r="L41" s="39">
        <f>'Average Monthly ILI Visits %'!L41-'Average Monthly ILI Visits %'!L$52</f>
        <v>-2.413013029633794E-3</v>
      </c>
      <c r="M41" s="39">
        <f>'Average Monthly ILI Visits %'!M41-'Average Monthly ILI Visits %'!M$52</f>
        <v>-2.1701195173890603E-3</v>
      </c>
    </row>
    <row r="42" spans="1:13" x14ac:dyDescent="0.25">
      <c r="A42" s="36" t="s">
        <v>1344</v>
      </c>
      <c r="B42" s="39">
        <f>'Average Monthly ILI Visits %'!B42-'Average Monthly ILI Visits %'!$B$52</f>
        <v>-1.2292738399836928E-2</v>
      </c>
      <c r="C42" s="39">
        <f>'Average Monthly ILI Visits %'!C42-'Average Monthly ILI Visits %'!$C$52</f>
        <v>-9.1095304307338629E-3</v>
      </c>
      <c r="D42" s="39">
        <f>'Average Monthly ILI Visits %'!D42-'Average Monthly ILI Visits %'!$D$52</f>
        <v>-6.3021383204049999E-3</v>
      </c>
      <c r="E42" s="39">
        <f>'Average Monthly ILI Visits %'!E42-'Average Monthly ILI Visits %'!E$52</f>
        <v>-5.3554554251621315E-3</v>
      </c>
      <c r="F42" s="39">
        <f>'Average Monthly ILI Visits %'!F42-'Average Monthly ILI Visits %'!F$52</f>
        <v>-5.7680640551099381E-3</v>
      </c>
      <c r="G42" s="39">
        <f>'Average Monthly ILI Visits %'!G42-'Average Monthly ILI Visits %'!G$52</f>
        <v>-5.1452514920877854E-3</v>
      </c>
      <c r="H42" s="39">
        <f>'Average Monthly ILI Visits %'!H42-'Average Monthly ILI Visits %'!H$52</f>
        <v>-3.2939106943002654E-3</v>
      </c>
      <c r="I42" s="39">
        <f>'Average Monthly ILI Visits %'!I42-'Average Monthly ILI Visits %'!I$52</f>
        <v>-3.6652371237787676E-3</v>
      </c>
      <c r="J42" s="39">
        <f>'Average Monthly ILI Visits %'!J42-'Average Monthly ILI Visits %'!J$52</f>
        <v>-3.5037518251267302E-3</v>
      </c>
      <c r="K42" s="39">
        <f>'Average Monthly ILI Visits %'!K42-'Average Monthly ILI Visits %'!K$52</f>
        <v>-3.8309322625787838E-3</v>
      </c>
      <c r="L42" s="39">
        <f>'Average Monthly ILI Visits %'!L42-'Average Monthly ILI Visits %'!L$52</f>
        <v>-6.7249525329478987E-3</v>
      </c>
      <c r="M42" s="39">
        <f>'Average Monthly ILI Visits %'!M42-'Average Monthly ILI Visits %'!M$52</f>
        <v>-1.6752501822604963E-2</v>
      </c>
    </row>
    <row r="43" spans="1:13" x14ac:dyDescent="0.25">
      <c r="A43" s="36" t="s">
        <v>1345</v>
      </c>
      <c r="B43" s="39">
        <f>'Average Monthly ILI Visits %'!B43-'Average Monthly ILI Visits %'!$B$52</f>
        <v>-2.0757127584232482E-3</v>
      </c>
      <c r="C43" s="39">
        <f>'Average Monthly ILI Visits %'!C43-'Average Monthly ILI Visits %'!$C$52</f>
        <v>-3.4055766842613078E-3</v>
      </c>
      <c r="D43" s="39">
        <f>'Average Monthly ILI Visits %'!D43-'Average Monthly ILI Visits %'!$D$52</f>
        <v>-6.0976547233868583E-3</v>
      </c>
      <c r="E43" s="39">
        <f>'Average Monthly ILI Visits %'!E43-'Average Monthly ILI Visits %'!E$52</f>
        <v>-5.9664814717100504E-3</v>
      </c>
      <c r="F43" s="39">
        <f>'Average Monthly ILI Visits %'!F43-'Average Monthly ILI Visits %'!F$52</f>
        <v>-5.1878623525865447E-3</v>
      </c>
      <c r="G43" s="39">
        <f>'Average Monthly ILI Visits %'!G43-'Average Monthly ILI Visits %'!G$52</f>
        <v>-6.3150638138085319E-3</v>
      </c>
      <c r="H43" s="39">
        <f>'Average Monthly ILI Visits %'!H43-'Average Monthly ILI Visits %'!H$52</f>
        <v>-5.8169311802783764E-3</v>
      </c>
      <c r="I43" s="39">
        <f>'Average Monthly ILI Visits %'!I43-'Average Monthly ILI Visits %'!I$52</f>
        <v>-5.4599645651527157E-3</v>
      </c>
      <c r="J43" s="39">
        <f>'Average Monthly ILI Visits %'!J43-'Average Monthly ILI Visits %'!J$52</f>
        <v>-6.9231800593214845E-3</v>
      </c>
      <c r="K43" s="39">
        <f>'Average Monthly ILI Visits %'!K43-'Average Monthly ILI Visits %'!K$52</f>
        <v>-7.1503943551985685E-3</v>
      </c>
      <c r="L43" s="39">
        <f>'Average Monthly ILI Visits %'!L43-'Average Monthly ILI Visits %'!L$52</f>
        <v>-5.7782107070421477E-3</v>
      </c>
      <c r="M43" s="39">
        <f>'Average Monthly ILI Visits %'!M43-'Average Monthly ILI Visits %'!M$52</f>
        <v>-1.5258793970043677E-3</v>
      </c>
    </row>
    <row r="44" spans="1:13" x14ac:dyDescent="0.25">
      <c r="A44" s="36" t="s">
        <v>1346</v>
      </c>
      <c r="B44" s="39">
        <f>'Average Monthly ILI Visits %'!B44-'Average Monthly ILI Visits %'!$B$52</f>
        <v>2.5875795421434492E-2</v>
      </c>
      <c r="C44" s="39">
        <f>'Average Monthly ILI Visits %'!C44-'Average Monthly ILI Visits %'!$C$52</f>
        <v>2.2719091812215549E-2</v>
      </c>
      <c r="D44" s="39">
        <f>'Average Monthly ILI Visits %'!D44-'Average Monthly ILI Visits %'!$D$52</f>
        <v>1.2685323814416363E-2</v>
      </c>
      <c r="E44" s="39">
        <f>'Average Monthly ILI Visits %'!E44-'Average Monthly ILI Visits %'!E$52</f>
        <v>9.0107806704651169E-3</v>
      </c>
      <c r="F44" s="39">
        <f>'Average Monthly ILI Visits %'!F44-'Average Monthly ILI Visits %'!F$52</f>
        <v>8.6434461122620408E-3</v>
      </c>
      <c r="G44" s="39">
        <f>'Average Monthly ILI Visits %'!G44-'Average Monthly ILI Visits %'!G$52</f>
        <v>7.5307743437394385E-3</v>
      </c>
      <c r="H44" s="39">
        <f>'Average Monthly ILI Visits %'!H44-'Average Monthly ILI Visits %'!H$52</f>
        <v>6.1359685912325546E-3</v>
      </c>
      <c r="I44" s="39">
        <f>'Average Monthly ILI Visits %'!I44-'Average Monthly ILI Visits %'!I$52</f>
        <v>5.4949866673419095E-3</v>
      </c>
      <c r="J44" s="39">
        <f>'Average Monthly ILI Visits %'!J44-'Average Monthly ILI Visits %'!J$52</f>
        <v>1.0129458795456469E-2</v>
      </c>
      <c r="K44" s="39">
        <f>'Average Monthly ILI Visits %'!K44-'Average Monthly ILI Visits %'!K$52</f>
        <v>9.4786421838617442E-3</v>
      </c>
      <c r="L44" s="39">
        <f>'Average Monthly ILI Visits %'!L44-'Average Monthly ILI Visits %'!L$52</f>
        <v>1.423796175234766E-2</v>
      </c>
      <c r="M44" s="39">
        <f>'Average Monthly ILI Visits %'!M44-'Average Monthly ILI Visits %'!M$52</f>
        <v>2.5996958531867564E-2</v>
      </c>
    </row>
    <row r="45" spans="1:13" x14ac:dyDescent="0.25">
      <c r="A45" s="36" t="s">
        <v>1347</v>
      </c>
      <c r="B45" s="39">
        <f>'Average Monthly ILI Visits %'!B45-'Average Monthly ILI Visits %'!$B$52</f>
        <v>-5.7439290268645818E-3</v>
      </c>
      <c r="C45" s="39">
        <f>'Average Monthly ILI Visits %'!C45-'Average Monthly ILI Visits %'!$C$52</f>
        <v>-6.2799867151942038E-3</v>
      </c>
      <c r="D45" s="39">
        <f>'Average Monthly ILI Visits %'!D45-'Average Monthly ILI Visits %'!$D$52</f>
        <v>-3.9167625304070974E-3</v>
      </c>
      <c r="E45" s="39">
        <f>'Average Monthly ILI Visits %'!E45-'Average Monthly ILI Visits %'!E$52</f>
        <v>-7.2492013835324248E-4</v>
      </c>
      <c r="F45" s="39">
        <f>'Average Monthly ILI Visits %'!F45-'Average Monthly ILI Visits %'!F$52</f>
        <v>8.449924571974788E-4</v>
      </c>
      <c r="G45" s="39">
        <f>'Average Monthly ILI Visits %'!G45-'Average Monthly ILI Visits %'!G$52</f>
        <v>-8.7063957871697829E-4</v>
      </c>
      <c r="H45" s="39">
        <f>'Average Monthly ILI Visits %'!H45-'Average Monthly ILI Visits %'!H$52</f>
        <v>-1.7553537172617676E-3</v>
      </c>
      <c r="I45" s="39">
        <f>'Average Monthly ILI Visits %'!I45-'Average Monthly ILI Visits %'!I$52</f>
        <v>-1.2946857998880805E-3</v>
      </c>
      <c r="J45" s="39">
        <f>'Average Monthly ILI Visits %'!J45-'Average Monthly ILI Visits %'!J$52</f>
        <v>-3.1745889178069822E-3</v>
      </c>
      <c r="K45" s="39">
        <f>'Average Monthly ILI Visits %'!K45-'Average Monthly ILI Visits %'!K$52</f>
        <v>-2.6339840852873664E-3</v>
      </c>
      <c r="L45" s="39">
        <f>'Average Monthly ILI Visits %'!L45-'Average Monthly ILI Visits %'!L$52</f>
        <v>-3.1191926368699559E-3</v>
      </c>
      <c r="M45" s="39">
        <f>'Average Monthly ILI Visits %'!M45-'Average Monthly ILI Visits %'!M$52</f>
        <v>-2.5742724503430639E-3</v>
      </c>
    </row>
    <row r="46" spans="1:13" x14ac:dyDescent="0.25">
      <c r="A46" s="36" t="s">
        <v>1348</v>
      </c>
      <c r="B46" s="39">
        <f>'Average Monthly ILI Visits %'!B46-'Average Monthly ILI Visits %'!$B$52</f>
        <v>-3.4149641018392726E-3</v>
      </c>
      <c r="C46" s="39">
        <f>'Average Monthly ILI Visits %'!C46-'Average Monthly ILI Visits %'!$C$52</f>
        <v>-6.9422282106732999E-3</v>
      </c>
      <c r="D46" s="39">
        <f>'Average Monthly ILI Visits %'!D46-'Average Monthly ILI Visits %'!$D$52</f>
        <v>-8.3364634240526772E-4</v>
      </c>
      <c r="E46" s="39">
        <f>'Average Monthly ILI Visits %'!E46-'Average Monthly ILI Visits %'!E$52</f>
        <v>2.476368639195297E-3</v>
      </c>
      <c r="F46" s="39">
        <f>'Average Monthly ILI Visits %'!F46-'Average Monthly ILI Visits %'!F$52</f>
        <v>3.610499132906779E-4</v>
      </c>
      <c r="G46" s="39">
        <f>'Average Monthly ILI Visits %'!G46-'Average Monthly ILI Visits %'!G$52</f>
        <v>3.1383909260472749E-4</v>
      </c>
      <c r="H46" s="39">
        <f>'Average Monthly ILI Visits %'!H46-'Average Monthly ILI Visits %'!H$52</f>
        <v>1.0716681966630812E-3</v>
      </c>
      <c r="I46" s="39">
        <f>'Average Monthly ILI Visits %'!I46-'Average Monthly ILI Visits %'!I$52</f>
        <v>2.9931242762019864E-3</v>
      </c>
      <c r="J46" s="39">
        <f>'Average Monthly ILI Visits %'!J46-'Average Monthly ILI Visits %'!J$52</f>
        <v>4.1646722014053866E-3</v>
      </c>
      <c r="K46" s="39">
        <f>'Average Monthly ILI Visits %'!K46-'Average Monthly ILI Visits %'!K$52</f>
        <v>-2.8914463950860982E-3</v>
      </c>
      <c r="L46" s="39">
        <f>'Average Monthly ILI Visits %'!L46-'Average Monthly ILI Visits %'!L$52</f>
        <v>-6.8059703820698893E-3</v>
      </c>
      <c r="M46" s="39">
        <f>'Average Monthly ILI Visits %'!M46-'Average Monthly ILI Visits %'!M$52</f>
        <v>-1.1254067343783366E-2</v>
      </c>
    </row>
    <row r="47" spans="1:13" x14ac:dyDescent="0.25">
      <c r="A47" s="36" t="s">
        <v>1349</v>
      </c>
      <c r="B47" s="39">
        <f>'Average Monthly ILI Visits %'!B47-'Average Monthly ILI Visits %'!$B$52</f>
        <v>3.5128632232365245E-3</v>
      </c>
      <c r="C47" s="39">
        <f>'Average Monthly ILI Visits %'!C47-'Average Monthly ILI Visits %'!$C$52</f>
        <v>6.61454762722051E-3</v>
      </c>
      <c r="D47" s="39">
        <f>'Average Monthly ILI Visits %'!D47-'Average Monthly ILI Visits %'!$D$52</f>
        <v>4.2297256360042321E-3</v>
      </c>
      <c r="E47" s="39">
        <f>'Average Monthly ILI Visits %'!E47-'Average Monthly ILI Visits %'!E$52</f>
        <v>1.0594218369259258E-3</v>
      </c>
      <c r="F47" s="39">
        <f>'Average Monthly ILI Visits %'!F47-'Average Monthly ILI Visits %'!F$52</f>
        <v>-3.4395106921601519E-4</v>
      </c>
      <c r="G47" s="39">
        <f>'Average Monthly ILI Visits %'!G47-'Average Monthly ILI Visits %'!G$52</f>
        <v>2.2417704221271845E-5</v>
      </c>
      <c r="H47" s="39">
        <f>'Average Monthly ILI Visits %'!H47-'Average Monthly ILI Visits %'!H$52</f>
        <v>-1.4759851272827702E-4</v>
      </c>
      <c r="I47" s="39">
        <f>'Average Monthly ILI Visits %'!I47-'Average Monthly ILI Visits %'!I$52</f>
        <v>-7.7664767957847172E-4</v>
      </c>
      <c r="J47" s="39">
        <f>'Average Monthly ILI Visits %'!J47-'Average Monthly ILI Visits %'!J$52</f>
        <v>4.5317442273862946E-5</v>
      </c>
      <c r="K47" s="39">
        <f>'Average Monthly ILI Visits %'!K47-'Average Monthly ILI Visits %'!K$52</f>
        <v>1.5443956435800058E-3</v>
      </c>
      <c r="L47" s="39">
        <f>'Average Monthly ILI Visits %'!L47-'Average Monthly ILI Visits %'!L$52</f>
        <v>8.541740566663826E-4</v>
      </c>
      <c r="M47" s="39">
        <f>'Average Monthly ILI Visits %'!M47-'Average Monthly ILI Visits %'!M$52</f>
        <v>2.7380507465307666E-3</v>
      </c>
    </row>
    <row r="48" spans="1:13" x14ac:dyDescent="0.25">
      <c r="A48" s="36" t="s">
        <v>1350</v>
      </c>
      <c r="B48" s="39">
        <f>'Average Monthly ILI Visits %'!B48-'Average Monthly ILI Visits %'!$B$52</f>
        <v>-1.5119402022094025E-2</v>
      </c>
      <c r="C48" s="39">
        <f>'Average Monthly ILI Visits %'!C48-'Average Monthly ILI Visits %'!$C$52</f>
        <v>-2.1409882945638638E-2</v>
      </c>
      <c r="D48" s="39">
        <f>'Average Monthly ILI Visits %'!D48-'Average Monthly ILI Visits %'!$D$52</f>
        <v>-1.1872177143834933E-2</v>
      </c>
      <c r="E48" s="39">
        <f>'Average Monthly ILI Visits %'!E48-'Average Monthly ILI Visits %'!E$52</f>
        <v>-8.3342266586565912E-3</v>
      </c>
      <c r="F48" s="39">
        <f>'Average Monthly ILI Visits %'!F48-'Average Monthly ILI Visits %'!F$52</f>
        <v>-7.9959051759568057E-3</v>
      </c>
      <c r="G48" s="39">
        <f>'Average Monthly ILI Visits %'!G48-'Average Monthly ILI Visits %'!G$52</f>
        <v>-6.7136351744446505E-3</v>
      </c>
      <c r="H48" s="39">
        <f>'Average Monthly ILI Visits %'!H48-'Average Monthly ILI Visits %'!H$52</f>
        <v>-5.4182259697643734E-3</v>
      </c>
      <c r="I48" s="39">
        <f>'Average Monthly ILI Visits %'!I48-'Average Monthly ILI Visits %'!I$52</f>
        <v>-6.9016405330979778E-3</v>
      </c>
      <c r="J48" s="39">
        <f>'Average Monthly ILI Visits %'!J48-'Average Monthly ILI Visits %'!J$52</f>
        <v>-8.408262215158769E-3</v>
      </c>
      <c r="K48" s="39">
        <f>'Average Monthly ILI Visits %'!K48-'Average Monthly ILI Visits %'!K$52</f>
        <v>-8.4846662747757803E-3</v>
      </c>
      <c r="L48" s="39">
        <f>'Average Monthly ILI Visits %'!L48-'Average Monthly ILI Visits %'!L$52</f>
        <v>-1.1903502585875626E-2</v>
      </c>
      <c r="M48" s="39">
        <f>'Average Monthly ILI Visits %'!M48-'Average Monthly ILI Visits %'!M$52</f>
        <v>-1.8505274296509423E-2</v>
      </c>
    </row>
    <row r="49" spans="1:13" x14ac:dyDescent="0.25">
      <c r="A49" s="36" t="s">
        <v>1351</v>
      </c>
      <c r="B49" s="39">
        <f>'Average Monthly ILI Visits %'!B49-'Average Monthly ILI Visits %'!$B$52</f>
        <v>-5.3563264177055661E-3</v>
      </c>
      <c r="C49" s="39">
        <f>'Average Monthly ILI Visits %'!C49-'Average Monthly ILI Visits %'!$C$52</f>
        <v>-8.6144602031653882E-3</v>
      </c>
      <c r="D49" s="39">
        <f>'Average Monthly ILI Visits %'!D49-'Average Monthly ILI Visits %'!$D$52</f>
        <v>-5.0293270034027782E-3</v>
      </c>
      <c r="E49" s="39">
        <f>'Average Monthly ILI Visits %'!E49-'Average Monthly ILI Visits %'!E$52</f>
        <v>-5.5262245526804601E-3</v>
      </c>
      <c r="F49" s="39">
        <f>'Average Monthly ILI Visits %'!F49-'Average Monthly ILI Visits %'!F$52</f>
        <v>-7.6974464845069339E-3</v>
      </c>
      <c r="G49" s="39">
        <f>'Average Monthly ILI Visits %'!G49-'Average Monthly ILI Visits %'!G$52</f>
        <v>-7.0572050702603188E-3</v>
      </c>
      <c r="H49" s="39">
        <f>'Average Monthly ILI Visits %'!H49-'Average Monthly ILI Visits %'!H$52</f>
        <v>-5.6836374710874677E-3</v>
      </c>
      <c r="I49" s="39">
        <f>'Average Monthly ILI Visits %'!I49-'Average Monthly ILI Visits %'!I$52</f>
        <v>-5.2917643779837285E-3</v>
      </c>
      <c r="J49" s="39">
        <f>'Average Monthly ILI Visits %'!J49-'Average Monthly ILI Visits %'!J$52</f>
        <v>-5.3912687354709622E-3</v>
      </c>
      <c r="K49" s="39">
        <f>'Average Monthly ILI Visits %'!K49-'Average Monthly ILI Visits %'!K$52</f>
        <v>-5.003962711924036E-3</v>
      </c>
      <c r="L49" s="39">
        <f>'Average Monthly ILI Visits %'!L49-'Average Monthly ILI Visits %'!L$52</f>
        <v>-8.3093066430260307E-3</v>
      </c>
      <c r="M49" s="39">
        <f>'Average Monthly ILI Visits %'!M49-'Average Monthly ILI Visits %'!M$52</f>
        <v>-9.1826782562721976E-3</v>
      </c>
    </row>
    <row r="50" spans="1:13" x14ac:dyDescent="0.25">
      <c r="A50" s="36" t="s">
        <v>1352</v>
      </c>
      <c r="B50" s="39">
        <f>'Average Monthly ILI Visits %'!B50-'Average Monthly ILI Visits %'!$B$52</f>
        <v>-1.399715130354702E-2</v>
      </c>
      <c r="C50" s="39">
        <f>'Average Monthly ILI Visits %'!C50-'Average Monthly ILI Visits %'!$C$52</f>
        <v>-1.5124920038582915E-2</v>
      </c>
      <c r="D50" s="39">
        <f>'Average Monthly ILI Visits %'!D50-'Average Monthly ILI Visits %'!$D$52</f>
        <v>-1.8364753186349975E-3</v>
      </c>
      <c r="E50" s="39">
        <f>'Average Monthly ILI Visits %'!E50-'Average Monthly ILI Visits %'!E$52</f>
        <v>1.5206853546773438E-4</v>
      </c>
      <c r="F50" s="39">
        <f>'Average Monthly ILI Visits %'!F50-'Average Monthly ILI Visits %'!F$52</f>
        <v>-7.8142390819741642E-4</v>
      </c>
      <c r="G50" s="39">
        <f>'Average Monthly ILI Visits %'!G50-'Average Monthly ILI Visits %'!G$52</f>
        <v>-3.273637044047025E-3</v>
      </c>
      <c r="H50" s="39">
        <f>'Average Monthly ILI Visits %'!H50-'Average Monthly ILI Visits %'!H$52</f>
        <v>-3.134581032677804E-3</v>
      </c>
      <c r="I50" s="39">
        <f>'Average Monthly ILI Visits %'!I50-'Average Monthly ILI Visits %'!I$52</f>
        <v>-4.8358757975220362E-3</v>
      </c>
      <c r="J50" s="39">
        <f>'Average Monthly ILI Visits %'!J50-'Average Monthly ILI Visits %'!J$52</f>
        <v>-3.7760267276476869E-3</v>
      </c>
      <c r="K50" s="39">
        <f>'Average Monthly ILI Visits %'!K50-'Average Monthly ILI Visits %'!K$52</f>
        <v>-1.2249200563178748E-3</v>
      </c>
      <c r="L50" s="39">
        <f>'Average Monthly ILI Visits %'!L50-'Average Monthly ILI Visits %'!L$52</f>
        <v>-4.4715508057593962E-3</v>
      </c>
      <c r="M50" s="39">
        <f>'Average Monthly ILI Visits %'!M50-'Average Monthly ILI Visits %'!M$52</f>
        <v>-1.1134653702281876E-2</v>
      </c>
    </row>
    <row r="51" spans="1:13" x14ac:dyDescent="0.25">
      <c r="A51" s="36" t="s">
        <v>1353</v>
      </c>
      <c r="B51" s="39">
        <f>'Average Monthly ILI Visits %'!B51-'Average Monthly ILI Visits %'!$B$52</f>
        <v>-7.5764829210608273E-3</v>
      </c>
      <c r="C51" s="39">
        <f>'Average Monthly ILI Visits %'!C51-'Average Monthly ILI Visits %'!$C$52</f>
        <v>-1.0830749960992338E-2</v>
      </c>
      <c r="D51" s="39">
        <f>'Average Monthly ILI Visits %'!D51-'Average Monthly ILI Visits %'!$D$52</f>
        <v>-7.5720254108225006E-3</v>
      </c>
      <c r="E51" s="39">
        <f>'Average Monthly ILI Visits %'!E51-'Average Monthly ILI Visits %'!E$52</f>
        <v>-9.0549818553266881E-3</v>
      </c>
      <c r="F51" s="39">
        <f>'Average Monthly ILI Visits %'!F51-'Average Monthly ILI Visits %'!F$52</f>
        <v>-9.149624030280322E-3</v>
      </c>
      <c r="G51" s="39">
        <f>'Average Monthly ILI Visits %'!G51-'Average Monthly ILI Visits %'!G$52</f>
        <v>-7.5879631477967172E-3</v>
      </c>
      <c r="H51" s="39">
        <f>'Average Monthly ILI Visits %'!H51-'Average Monthly ILI Visits %'!H$52</f>
        <v>-6.3430104446110351E-3</v>
      </c>
      <c r="I51" s="39">
        <f>'Average Monthly ILI Visits %'!I51-'Average Monthly ILI Visits %'!I$52</f>
        <v>-6.9589032375809816E-3</v>
      </c>
      <c r="J51" s="39">
        <f>'Average Monthly ILI Visits %'!J51-'Average Monthly ILI Visits %'!J$52</f>
        <v>-9.2092539147294733E-3</v>
      </c>
      <c r="K51" s="39">
        <f>'Average Monthly ILI Visits %'!K51-'Average Monthly ILI Visits %'!K$52</f>
        <v>-6.4528259884719828E-3</v>
      </c>
      <c r="L51" s="39">
        <f>'Average Monthly ILI Visits %'!L51-'Average Monthly ILI Visits %'!L$52</f>
        <v>-1.1175638287383039E-2</v>
      </c>
      <c r="M51" s="39">
        <f>'Average Monthly ILI Visits %'!M51-'Average Monthly ILI Visits %'!M$52</f>
        <v>-1.3637435609657148E-2</v>
      </c>
    </row>
  </sheetData>
  <conditionalFormatting sqref="B2:M51">
    <cfRule type="cellIs" dxfId="1" priority="1" operator="greaterThan">
      <formula>0.01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FF45D-A1DD-4BDD-92DC-83305C5C3A89}">
  <dimension ref="A1:Y51"/>
  <sheetViews>
    <sheetView topLeftCell="A9" workbookViewId="0">
      <selection activeCell="Q1" sqref="Q1"/>
    </sheetView>
  </sheetViews>
  <sheetFormatPr defaultRowHeight="15" x14ac:dyDescent="0.25"/>
  <cols>
    <col min="1" max="1" width="15.7109375" customWidth="1"/>
    <col min="2" max="2" width="15.7109375" style="39" customWidth="1"/>
    <col min="3" max="13" width="15.7109375" customWidth="1"/>
    <col min="14" max="15" width="15.7109375" style="39" customWidth="1"/>
  </cols>
  <sheetData>
    <row r="1" spans="1:25" s="42" customFormat="1" ht="15.75" x14ac:dyDescent="0.25">
      <c r="A1" s="35" t="s">
        <v>1301</v>
      </c>
      <c r="B1" s="40" t="s">
        <v>1357</v>
      </c>
      <c r="C1" s="35" t="s">
        <v>1358</v>
      </c>
      <c r="D1" s="35" t="s">
        <v>1359</v>
      </c>
      <c r="E1" s="35" t="s">
        <v>1360</v>
      </c>
      <c r="F1" s="35" t="s">
        <v>1361</v>
      </c>
      <c r="G1" s="35" t="s">
        <v>1362</v>
      </c>
      <c r="H1" s="35" t="s">
        <v>1363</v>
      </c>
      <c r="I1" s="35" t="s">
        <v>1364</v>
      </c>
      <c r="J1" s="35" t="s">
        <v>1365</v>
      </c>
      <c r="K1" s="35" t="s">
        <v>1366</v>
      </c>
      <c r="L1" s="35" t="s">
        <v>1367</v>
      </c>
      <c r="M1" s="35" t="s">
        <v>1368</v>
      </c>
      <c r="N1" s="39"/>
      <c r="O1" s="39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25">
      <c r="A2" s="36" t="s">
        <v>1304</v>
      </c>
      <c r="B2" s="39">
        <v>3.9884406934950017E-2</v>
      </c>
      <c r="C2" s="39">
        <v>3.1959289390473225E-2</v>
      </c>
      <c r="D2" s="39">
        <v>1.0043469389630608E-2</v>
      </c>
      <c r="E2" s="39">
        <v>4.3994195848528136E-3</v>
      </c>
      <c r="F2" s="39">
        <v>3.4426762163227067E-3</v>
      </c>
      <c r="G2" s="39">
        <v>4.2957507465400668E-4</v>
      </c>
      <c r="H2" s="39">
        <v>4.6049832480420973E-4</v>
      </c>
      <c r="I2" s="39">
        <v>4.2807276738501075E-3</v>
      </c>
      <c r="J2" s="39">
        <v>6.6738778235127562E-3</v>
      </c>
      <c r="K2" s="39">
        <v>7.2357617206006662E-3</v>
      </c>
      <c r="L2" s="39">
        <v>1.3702333149840092E-2</v>
      </c>
      <c r="M2" s="39">
        <v>3.2940631352578215E-2</v>
      </c>
      <c r="N2" s="15"/>
      <c r="O2" s="15"/>
      <c r="P2" s="15"/>
    </row>
    <row r="3" spans="1:25" x14ac:dyDescent="0.25">
      <c r="A3" s="36" t="s">
        <v>1305</v>
      </c>
      <c r="B3" s="39">
        <v>-5.9439902043532944E-3</v>
      </c>
      <c r="C3" s="39">
        <v>4.1163074567133751E-3</v>
      </c>
      <c r="D3" s="39">
        <v>9.873014595369916E-3</v>
      </c>
      <c r="E3" s="39">
        <v>9.019979299950364E-3</v>
      </c>
      <c r="F3" s="39">
        <v>3.3782602085077728E-3</v>
      </c>
      <c r="G3" s="39">
        <v>-1.1700026542877783E-3</v>
      </c>
      <c r="H3" s="39">
        <v>1.4949855468020679E-3</v>
      </c>
      <c r="I3" s="39">
        <v>-3.3092829063464252E-4</v>
      </c>
      <c r="J3" s="39">
        <v>3.1891890198485293E-3</v>
      </c>
      <c r="K3" s="39">
        <v>2.3711664204614548E-3</v>
      </c>
      <c r="L3" s="39">
        <v>4.6371962262177491E-4</v>
      </c>
      <c r="M3" s="39">
        <v>-7.3939128694688466E-3</v>
      </c>
    </row>
    <row r="4" spans="1:25" x14ac:dyDescent="0.25">
      <c r="A4" s="36" t="s">
        <v>1306</v>
      </c>
      <c r="B4" s="39">
        <v>-7.706674182842977E-3</v>
      </c>
      <c r="C4" s="39">
        <v>-7.7741279829116952E-3</v>
      </c>
      <c r="D4" s="39">
        <v>-4.3196466313840422E-3</v>
      </c>
      <c r="E4" s="39">
        <v>2.4872748973551392E-3</v>
      </c>
      <c r="F4" s="39">
        <v>1.815195003235761E-3</v>
      </c>
      <c r="G4" s="39">
        <v>-4.3713687917945263E-4</v>
      </c>
      <c r="H4" s="39">
        <v>-2.559460333549108E-4</v>
      </c>
      <c r="I4" s="39">
        <v>9.9020610392285338E-4</v>
      </c>
      <c r="J4" s="39">
        <v>-1.1194584753938738E-3</v>
      </c>
      <c r="K4" s="39">
        <v>-1.9788378783883488E-3</v>
      </c>
      <c r="L4" s="39">
        <v>-3.6309163944271226E-3</v>
      </c>
      <c r="M4" s="39">
        <v>-8.1128931670941262E-3</v>
      </c>
    </row>
    <row r="5" spans="1:25" x14ac:dyDescent="0.25">
      <c r="A5" s="36" t="s">
        <v>1307</v>
      </c>
      <c r="B5" s="39">
        <v>1.4181012836554423E-2</v>
      </c>
      <c r="C5" s="39">
        <v>1.6312265413372704E-2</v>
      </c>
      <c r="D5" s="39">
        <v>5.0646505601317261E-3</v>
      </c>
      <c r="E5" s="39">
        <v>-2.5882402560955045E-3</v>
      </c>
      <c r="F5" s="39">
        <v>-3.0983381697175377E-3</v>
      </c>
      <c r="G5" s="39">
        <v>-5.0624242563444468E-3</v>
      </c>
      <c r="H5" s="39">
        <v>-4.3926700188486626E-3</v>
      </c>
      <c r="I5" s="39">
        <v>-3.7175567226555599E-3</v>
      </c>
      <c r="J5" s="39">
        <v>-5.2144895838269591E-3</v>
      </c>
      <c r="K5" s="39">
        <v>-2.2657694281902948E-3</v>
      </c>
      <c r="L5" s="39">
        <v>-2.5638853514138062E-3</v>
      </c>
      <c r="M5" s="39">
        <v>3.3875889141890894E-3</v>
      </c>
    </row>
    <row r="6" spans="1:25" x14ac:dyDescent="0.25">
      <c r="A6" s="36" t="s">
        <v>1308</v>
      </c>
      <c r="B6" s="39">
        <v>6.4009090566865406E-4</v>
      </c>
      <c r="C6" s="39">
        <v>-1.7151236766276487E-3</v>
      </c>
      <c r="D6" s="39">
        <v>3.4601373233335633E-3</v>
      </c>
      <c r="E6" s="39">
        <v>3.9551344326770321E-3</v>
      </c>
      <c r="F6" s="39">
        <v>4.9393727113480872E-3</v>
      </c>
      <c r="G6" s="39">
        <v>5.6233373913169033E-3</v>
      </c>
      <c r="H6" s="39">
        <v>3.7766670272661694E-3</v>
      </c>
      <c r="I6" s="39">
        <v>3.048954110553774E-3</v>
      </c>
      <c r="J6" s="39">
        <v>4.6306331853614782E-3</v>
      </c>
      <c r="K6" s="39">
        <v>4.1998114133833878E-3</v>
      </c>
      <c r="L6" s="39">
        <v>3.6136204436099904E-3</v>
      </c>
      <c r="M6" s="39">
        <v>9.0087290539606069E-4</v>
      </c>
    </row>
    <row r="7" spans="1:25" x14ac:dyDescent="0.25">
      <c r="A7" s="36" t="s">
        <v>1309</v>
      </c>
      <c r="B7" s="39">
        <v>-9.4277247852998687E-3</v>
      </c>
      <c r="C7" s="39">
        <v>-1.0262377856389556E-2</v>
      </c>
      <c r="D7" s="39">
        <v>-3.6719764626917395E-3</v>
      </c>
      <c r="E7" s="39">
        <v>-3.4094581882833045E-3</v>
      </c>
      <c r="F7" s="39">
        <v>-2.1158911091482772E-3</v>
      </c>
      <c r="G7" s="39">
        <v>-2.6483747808792868E-3</v>
      </c>
      <c r="H7" s="39">
        <v>-2.9356389698163244E-3</v>
      </c>
      <c r="I7" s="39">
        <v>-2.115488409229269E-3</v>
      </c>
      <c r="J7" s="39">
        <v>-6.3763178417427331E-3</v>
      </c>
      <c r="K7" s="39">
        <v>-2.8448525589511078E-3</v>
      </c>
      <c r="L7" s="39">
        <v>-5.0093623611868286E-3</v>
      </c>
      <c r="M7" s="39">
        <v>-5.2314081933899775E-3</v>
      </c>
    </row>
    <row r="8" spans="1:25" x14ac:dyDescent="0.25">
      <c r="A8" s="36" t="s">
        <v>1310</v>
      </c>
      <c r="B8" s="39">
        <v>-2.1661590801116612E-3</v>
      </c>
      <c r="C8" s="39">
        <v>-2.2043791933619925E-3</v>
      </c>
      <c r="D8" s="39">
        <v>-1.5304436640615204E-3</v>
      </c>
      <c r="E8" s="39">
        <v>2.4866817890030896E-3</v>
      </c>
      <c r="F8" s="39">
        <v>-2.6305695352339831E-3</v>
      </c>
      <c r="G8" s="39">
        <v>-5.1081631675563314E-3</v>
      </c>
      <c r="H8" s="39">
        <v>-5.1078039363646587E-3</v>
      </c>
      <c r="I8" s="39">
        <v>-6.5304490348170024E-3</v>
      </c>
      <c r="J8" s="39">
        <v>-6.6020449472701248E-3</v>
      </c>
      <c r="K8" s="39">
        <v>-4.0557645105199769E-3</v>
      </c>
      <c r="L8" s="39">
        <v>-5.2217628437565295E-3</v>
      </c>
      <c r="M8" s="39">
        <v>-1.0077050094617741E-2</v>
      </c>
    </row>
    <row r="9" spans="1:25" x14ac:dyDescent="0.25">
      <c r="A9" s="36" t="s">
        <v>1311</v>
      </c>
      <c r="B9" s="39">
        <v>-1.9993093966345878E-2</v>
      </c>
      <c r="C9" s="39">
        <v>-2.26964863738622E-2</v>
      </c>
      <c r="D9" s="39">
        <v>-1.7152852929187584E-2</v>
      </c>
      <c r="E9" s="39">
        <v>-1.3351524281871672E-2</v>
      </c>
      <c r="F9" s="39">
        <v>-1.2117302285462758E-2</v>
      </c>
      <c r="G9" s="39">
        <v>-9.620190992551611E-3</v>
      </c>
      <c r="H9" s="39">
        <v>-7.7370475378286778E-3</v>
      </c>
      <c r="I9" s="39">
        <v>-8.5338400634516753E-3</v>
      </c>
      <c r="J9" s="39">
        <v>-1.0994639326222274E-2</v>
      </c>
      <c r="K9" s="39">
        <v>-1.1483668143662666E-2</v>
      </c>
      <c r="L9" s="39">
        <v>-1.4721562066097539E-2</v>
      </c>
      <c r="M9" s="39">
        <v>-2.3539690610634184E-2</v>
      </c>
    </row>
    <row r="10" spans="1:25" x14ac:dyDescent="0.25">
      <c r="A10" s="36" t="s">
        <v>1312</v>
      </c>
      <c r="B10" s="39">
        <v>5.9630505009174856E-3</v>
      </c>
      <c r="C10" s="39">
        <v>7.7841361566989425E-3</v>
      </c>
      <c r="D10" s="39">
        <v>8.1655683534692623E-3</v>
      </c>
      <c r="E10" s="39">
        <v>8.3635365400698478E-3</v>
      </c>
      <c r="F10" s="39">
        <v>1.3049361207302936E-2</v>
      </c>
      <c r="G10" s="39">
        <v>1.6141899854841588E-2</v>
      </c>
      <c r="H10" s="39">
        <v>1.0704347014553769E-2</v>
      </c>
      <c r="I10" s="39">
        <v>1.1017157077404732E-2</v>
      </c>
      <c r="J10" s="39">
        <v>2.1827962075974143E-2</v>
      </c>
      <c r="K10" s="39">
        <v>1.4089186052461202E-2</v>
      </c>
      <c r="L10" s="39">
        <v>1.5895567088267875E-2</v>
      </c>
      <c r="M10" s="39">
        <v>1.1452513606851754E-2</v>
      </c>
    </row>
    <row r="11" spans="1:25" x14ac:dyDescent="0.25">
      <c r="A11" s="36" t="s">
        <v>1313</v>
      </c>
      <c r="B11" s="39">
        <v>7.8750937519028591E-3</v>
      </c>
      <c r="C11" s="39">
        <v>9.1928925821813112E-3</v>
      </c>
      <c r="D11" s="39">
        <v>2.503030584177432E-3</v>
      </c>
      <c r="E11" s="39">
        <v>9.4985398697241055E-4</v>
      </c>
      <c r="F11" s="39">
        <v>1.7939288401718264E-3</v>
      </c>
      <c r="G11" s="39">
        <v>-3.1396160909211678E-4</v>
      </c>
      <c r="H11" s="39">
        <v>-2.259962856895701E-4</v>
      </c>
      <c r="I11" s="39">
        <v>3.7728856039307875E-3</v>
      </c>
      <c r="J11" s="39">
        <v>1.8089617264862041E-3</v>
      </c>
      <c r="K11" s="39">
        <v>4.4443283556525638E-3</v>
      </c>
      <c r="L11" s="39">
        <v>1.0224019335172457E-2</v>
      </c>
      <c r="M11" s="39">
        <v>1.210825978160774E-2</v>
      </c>
    </row>
    <row r="12" spans="1:25" x14ac:dyDescent="0.25">
      <c r="A12" s="36" t="s">
        <v>1314</v>
      </c>
      <c r="B12" s="39">
        <v>-1.3891509886620468E-3</v>
      </c>
      <c r="C12" s="39">
        <v>-7.0091373714767022E-3</v>
      </c>
      <c r="D12" s="39">
        <v>8.9066502546255207E-3</v>
      </c>
      <c r="E12" s="39">
        <v>1.3031520289383158E-2</v>
      </c>
      <c r="F12" s="39">
        <v>1.4824881023847819E-2</v>
      </c>
      <c r="G12" s="39">
        <v>5.1372957245095306E-3</v>
      </c>
      <c r="H12" s="39">
        <v>4.5876313690187322E-3</v>
      </c>
      <c r="I12" s="39">
        <v>5.0479793365313802E-3</v>
      </c>
      <c r="J12" s="39">
        <v>3.4873397525996951E-3</v>
      </c>
      <c r="K12" s="39">
        <v>2.4697687618834528E-4</v>
      </c>
      <c r="L12" s="39">
        <v>-1.8329203923142939E-3</v>
      </c>
      <c r="M12" s="39">
        <v>-8.7121816479673909E-3</v>
      </c>
    </row>
    <row r="13" spans="1:25" x14ac:dyDescent="0.25">
      <c r="A13" s="36" t="s">
        <v>1315</v>
      </c>
      <c r="B13" s="39">
        <v>-6.1049471966015262E-3</v>
      </c>
      <c r="C13" s="39">
        <v>-8.8028898684049013E-3</v>
      </c>
      <c r="D13" s="39">
        <v>-3.9451952025455449E-3</v>
      </c>
      <c r="E13" s="39">
        <v>-9.8842772103788917E-4</v>
      </c>
      <c r="F13" s="39">
        <v>-7.4240153598809089E-4</v>
      </c>
      <c r="G13" s="39">
        <v>-2.1382179358205022E-3</v>
      </c>
      <c r="H13" s="39">
        <v>-2.5227773115243952E-3</v>
      </c>
      <c r="I13" s="39">
        <v>-2.6716232449524703E-3</v>
      </c>
      <c r="J13" s="39">
        <v>-5.109317028040415E-3</v>
      </c>
      <c r="K13" s="39">
        <v>-4.918240572006783E-3</v>
      </c>
      <c r="L13" s="39">
        <v>-3.4553545855492314E-3</v>
      </c>
      <c r="M13" s="39">
        <v>-5.9361190661668985E-3</v>
      </c>
    </row>
    <row r="14" spans="1:25" x14ac:dyDescent="0.25">
      <c r="A14" s="36" t="s">
        <v>1316</v>
      </c>
      <c r="B14" s="39">
        <v>-5.8731855272703345E-3</v>
      </c>
      <c r="C14" s="39">
        <v>-5.6320723444671789E-3</v>
      </c>
      <c r="D14" s="39">
        <v>1.0100686658309939E-3</v>
      </c>
      <c r="E14" s="39">
        <v>9.0269243326056986E-4</v>
      </c>
      <c r="F14" s="39">
        <v>8.6142267001349491E-4</v>
      </c>
      <c r="G14" s="39">
        <v>5.9519568268731615E-4</v>
      </c>
      <c r="H14" s="39">
        <v>8.2018590158677331E-4</v>
      </c>
      <c r="I14" s="39">
        <v>2.5748678352826085E-5</v>
      </c>
      <c r="J14" s="39">
        <v>1.9203712966313936E-3</v>
      </c>
      <c r="K14" s="39">
        <v>1.1223618539604966E-3</v>
      </c>
      <c r="L14" s="39">
        <v>2.3528122401810653E-4</v>
      </c>
      <c r="M14" s="39">
        <v>8.1194978958461922E-4</v>
      </c>
    </row>
    <row r="15" spans="1:25" x14ac:dyDescent="0.25">
      <c r="A15" s="36" t="s">
        <v>1317</v>
      </c>
      <c r="B15" s="39">
        <v>-3.3322363075962008E-3</v>
      </c>
      <c r="C15" s="39">
        <v>-5.5570053663652197E-3</v>
      </c>
      <c r="D15" s="39">
        <v>-3.8241634201610815E-3</v>
      </c>
      <c r="E15" s="39">
        <v>-6.2294443524699462E-3</v>
      </c>
      <c r="F15" s="39">
        <v>-5.9192155476852845E-3</v>
      </c>
      <c r="G15" s="39">
        <v>-5.152047618305019E-3</v>
      </c>
      <c r="H15" s="39">
        <v>-3.7052221720988137E-3</v>
      </c>
      <c r="I15" s="39">
        <v>-3.1622812060814456E-3</v>
      </c>
      <c r="J15" s="39">
        <v>-4.2769960033654077E-3</v>
      </c>
      <c r="K15" s="39">
        <v>-4.8460545922399713E-3</v>
      </c>
      <c r="L15" s="39">
        <v>-7.369551745584825E-3</v>
      </c>
      <c r="M15" s="39">
        <v>-2.9199122611850911E-3</v>
      </c>
    </row>
    <row r="16" spans="1:25" x14ac:dyDescent="0.25">
      <c r="A16" s="36" t="s">
        <v>1318</v>
      </c>
      <c r="B16" s="39">
        <v>-2.5728961411866112E-2</v>
      </c>
      <c r="C16" s="39">
        <v>-2.7416905847612416E-2</v>
      </c>
      <c r="D16" s="39">
        <v>-1.8458067884159771E-2</v>
      </c>
      <c r="E16" s="39">
        <v>-1.2715803887564131E-2</v>
      </c>
      <c r="F16" s="39">
        <v>-1.1113481956086451E-2</v>
      </c>
      <c r="G16" s="39">
        <v>-8.8908341098836389E-3</v>
      </c>
      <c r="H16" s="39">
        <v>-6.7466239481663009E-3</v>
      </c>
      <c r="I16" s="39">
        <v>-7.5038396074310065E-3</v>
      </c>
      <c r="J16" s="39">
        <v>-9.4609145465886224E-3</v>
      </c>
      <c r="K16" s="39">
        <v>-1.0658229764970007E-2</v>
      </c>
      <c r="L16" s="39">
        <v>-1.5069893108937176E-2</v>
      </c>
      <c r="M16" s="39">
        <v>-2.4769737564383328E-2</v>
      </c>
    </row>
    <row r="17" spans="1:13" x14ac:dyDescent="0.25">
      <c r="A17" s="36" t="s">
        <v>1319</v>
      </c>
      <c r="B17" s="39">
        <v>5.7012924319039329E-3</v>
      </c>
      <c r="C17" s="39">
        <v>7.2465104573662675E-3</v>
      </c>
      <c r="D17" s="39">
        <v>1.4098622105359823E-3</v>
      </c>
      <c r="E17" s="39">
        <v>-6.6359270902485272E-3</v>
      </c>
      <c r="F17" s="39">
        <v>-7.1908124752058612E-3</v>
      </c>
      <c r="G17" s="39">
        <v>-6.1831719920879538E-3</v>
      </c>
      <c r="H17" s="39">
        <v>-5.3693871729666495E-3</v>
      </c>
      <c r="I17" s="39">
        <v>-5.9900140687246146E-3</v>
      </c>
      <c r="J17" s="39">
        <v>-6.3216206316316151E-3</v>
      </c>
      <c r="K17" s="39">
        <v>-5.0165079138711349E-3</v>
      </c>
      <c r="L17" s="39">
        <v>-6.3467762346094865E-3</v>
      </c>
      <c r="M17" s="39">
        <v>-3.9471208695493094E-3</v>
      </c>
    </row>
    <row r="18" spans="1:13" x14ac:dyDescent="0.25">
      <c r="A18" s="36" t="s">
        <v>1320</v>
      </c>
      <c r="B18" s="39">
        <v>-1.0999005018861502E-2</v>
      </c>
      <c r="C18" s="39">
        <v>-9.6379320872092104E-3</v>
      </c>
      <c r="D18" s="39">
        <v>-8.6454227147459116E-3</v>
      </c>
      <c r="E18" s="39">
        <v>-9.9020306528456899E-3</v>
      </c>
      <c r="F18" s="39">
        <v>-1.0935889951957191E-2</v>
      </c>
      <c r="G18" s="39">
        <v>-9.5330276644307686E-3</v>
      </c>
      <c r="H18" s="39">
        <v>-7.5436399114201308E-3</v>
      </c>
      <c r="I18" s="39">
        <v>-8.152929115285628E-3</v>
      </c>
      <c r="J18" s="39">
        <v>-1.0002176755672441E-2</v>
      </c>
      <c r="K18" s="39">
        <v>-9.1264747367777177E-3</v>
      </c>
      <c r="L18" s="39">
        <v>-1.1465765387849663E-2</v>
      </c>
      <c r="M18" s="39">
        <v>-1.3796127568597827E-2</v>
      </c>
    </row>
    <row r="19" spans="1:13" x14ac:dyDescent="0.25">
      <c r="A19" s="36" t="s">
        <v>1321</v>
      </c>
      <c r="B19" s="39">
        <v>1.5418722964740263E-2</v>
      </c>
      <c r="C19" s="39">
        <v>1.4525580519545875E-2</v>
      </c>
      <c r="D19" s="39">
        <v>8.4688228958679258E-3</v>
      </c>
      <c r="E19" s="39">
        <v>5.4714182531073983E-3</v>
      </c>
      <c r="F19" s="39">
        <v>5.441618096673791E-3</v>
      </c>
      <c r="G19" s="39">
        <v>3.5531546183988176E-3</v>
      </c>
      <c r="H19" s="39">
        <v>4.175697307217497E-3</v>
      </c>
      <c r="I19" s="39">
        <v>6.3705050502525541E-3</v>
      </c>
      <c r="J19" s="39">
        <v>6.5563606704793879E-3</v>
      </c>
      <c r="K19" s="39">
        <v>1.0330351320919036E-2</v>
      </c>
      <c r="L19" s="39">
        <v>1.6607666447344609E-2</v>
      </c>
      <c r="M19" s="39">
        <v>2.0434279627115887E-2</v>
      </c>
    </row>
    <row r="20" spans="1:13" x14ac:dyDescent="0.25">
      <c r="A20" s="36" t="s">
        <v>1322</v>
      </c>
      <c r="B20" s="39">
        <v>-2.1799990160570774E-2</v>
      </c>
      <c r="C20" s="39">
        <v>-2.1726708061882854E-2</v>
      </c>
      <c r="D20" s="39">
        <v>-1.0494734703897241E-2</v>
      </c>
      <c r="E20" s="39">
        <v>-5.0125892118196291E-3</v>
      </c>
      <c r="F20" s="39">
        <v>-5.6627920225992062E-3</v>
      </c>
      <c r="G20" s="39">
        <v>-4.3986007392039332E-3</v>
      </c>
      <c r="H20" s="39">
        <v>-3.1058112831371864E-3</v>
      </c>
      <c r="I20" s="39">
        <v>-4.2294557166364733E-3</v>
      </c>
      <c r="J20" s="39">
        <v>-6.1449372139685083E-3</v>
      </c>
      <c r="K20" s="39">
        <v>-6.013925126953144E-3</v>
      </c>
      <c r="L20" s="39">
        <v>-1.0352843037284096E-2</v>
      </c>
      <c r="M20" s="39">
        <v>-2.0963286061877747E-2</v>
      </c>
    </row>
    <row r="21" spans="1:13" x14ac:dyDescent="0.25">
      <c r="A21" s="36" t="s">
        <v>1323</v>
      </c>
      <c r="B21" s="39">
        <v>-8.9691179747641812E-3</v>
      </c>
      <c r="C21" s="39">
        <v>-8.2968488915494028E-3</v>
      </c>
      <c r="D21" s="39">
        <v>-4.9264629638390983E-3</v>
      </c>
      <c r="E21" s="39">
        <v>-2.9759556486753328E-3</v>
      </c>
      <c r="F21" s="39">
        <v>-1.1037705172632015E-3</v>
      </c>
      <c r="G21" s="39">
        <v>2.4024292051642096E-3</v>
      </c>
      <c r="H21" s="39">
        <v>2.9081029115008931E-3</v>
      </c>
      <c r="I21" s="39">
        <v>2.1622015253949332E-3</v>
      </c>
      <c r="J21" s="39">
        <v>1.95521641678594E-3</v>
      </c>
      <c r="K21" s="39">
        <v>-2.9099217006591516E-3</v>
      </c>
      <c r="L21" s="39">
        <v>-4.7787814259265555E-3</v>
      </c>
      <c r="M21" s="39">
        <v>-8.0177557547080266E-3</v>
      </c>
    </row>
    <row r="22" spans="1:13" x14ac:dyDescent="0.25">
      <c r="A22" s="36" t="s">
        <v>1324</v>
      </c>
      <c r="B22" s="39">
        <v>-1.4768466884801081E-2</v>
      </c>
      <c r="C22" s="39">
        <v>-1.4399307687412731E-2</v>
      </c>
      <c r="D22" s="39">
        <v>-8.4358100325117834E-3</v>
      </c>
      <c r="E22" s="39">
        <v>-2.4883162112230243E-3</v>
      </c>
      <c r="F22" s="39">
        <v>-3.8616315760434863E-3</v>
      </c>
      <c r="G22" s="39">
        <v>-2.8398269743326061E-3</v>
      </c>
      <c r="H22" s="39">
        <v>-2.0006741000597097E-3</v>
      </c>
      <c r="I22" s="39">
        <v>-3.2171031795032506E-3</v>
      </c>
      <c r="J22" s="39">
        <v>-5.1015384797514175E-3</v>
      </c>
      <c r="K22" s="39">
        <v>-5.445582457943127E-3</v>
      </c>
      <c r="L22" s="39">
        <v>-8.6278839950207579E-3</v>
      </c>
      <c r="M22" s="39">
        <v>-1.5216374958626069E-2</v>
      </c>
    </row>
    <row r="23" spans="1:13" x14ac:dyDescent="0.25">
      <c r="A23" s="36" t="s">
        <v>1325</v>
      </c>
      <c r="B23" s="39">
        <v>-1.392296027546527E-2</v>
      </c>
      <c r="C23" s="39">
        <v>-1.4022404776844272E-2</v>
      </c>
      <c r="D23" s="39">
        <v>-5.2891980536880524E-3</v>
      </c>
      <c r="E23" s="39">
        <v>-5.0208842195171351E-3</v>
      </c>
      <c r="F23" s="39">
        <v>-5.0086619147802856E-3</v>
      </c>
      <c r="G23" s="39">
        <v>-4.2185212357859743E-3</v>
      </c>
      <c r="H23" s="39">
        <v>-3.342935975105603E-3</v>
      </c>
      <c r="I23" s="39">
        <v>-4.0362140630399159E-3</v>
      </c>
      <c r="J23" s="39">
        <v>-3.6986481240040784E-3</v>
      </c>
      <c r="K23" s="39">
        <v>-4.5779073545396832E-3</v>
      </c>
      <c r="L23" s="39">
        <v>-7.0655431881386024E-3</v>
      </c>
      <c r="M23" s="39">
        <v>-1.3435811020171488E-2</v>
      </c>
    </row>
    <row r="24" spans="1:13" x14ac:dyDescent="0.25">
      <c r="A24" s="36" t="s">
        <v>1326</v>
      </c>
      <c r="B24" s="39">
        <v>-6.9483157752081269E-3</v>
      </c>
      <c r="C24" s="39">
        <v>-6.4964222745363884E-3</v>
      </c>
      <c r="D24" s="39">
        <v>-2.367895594257742E-4</v>
      </c>
      <c r="E24" s="39">
        <v>1.7035092720897385E-3</v>
      </c>
      <c r="F24" s="39">
        <v>-2.5423183273444797E-4</v>
      </c>
      <c r="G24" s="39">
        <v>-1.9037939665698406E-3</v>
      </c>
      <c r="H24" s="39">
        <v>-3.0893540264045807E-4</v>
      </c>
      <c r="I24" s="39">
        <v>-1.7941108144059366E-3</v>
      </c>
      <c r="J24" s="39">
        <v>-3.0086287471924981E-3</v>
      </c>
      <c r="K24" s="39">
        <v>-3.438544626426147E-3</v>
      </c>
      <c r="L24" s="39">
        <v>-6.213747028080913E-3</v>
      </c>
      <c r="M24" s="39">
        <v>-7.7122721253973271E-3</v>
      </c>
    </row>
    <row r="25" spans="1:13" x14ac:dyDescent="0.25">
      <c r="A25" s="36" t="s">
        <v>1327</v>
      </c>
      <c r="B25" s="39">
        <v>1.7084644821233806E-2</v>
      </c>
      <c r="C25" s="39">
        <v>1.7945809786129273E-2</v>
      </c>
      <c r="D25" s="39">
        <v>1.3101897180305275E-2</v>
      </c>
      <c r="E25" s="39">
        <v>9.7474737493761406E-3</v>
      </c>
      <c r="F25" s="39">
        <v>9.1986594342831334E-3</v>
      </c>
      <c r="G25" s="39">
        <v>5.9496954914531452E-3</v>
      </c>
      <c r="H25" s="39">
        <v>5.4323605893146845E-3</v>
      </c>
      <c r="I25" s="39">
        <v>1.0288228772883407E-2</v>
      </c>
      <c r="J25" s="39">
        <v>1.0459735882862392E-2</v>
      </c>
      <c r="K25" s="39">
        <v>1.3912821832338836E-2</v>
      </c>
      <c r="L25" s="39">
        <v>2.3422004862554236E-2</v>
      </c>
      <c r="M25" s="39">
        <v>3.3148268096784797E-2</v>
      </c>
    </row>
    <row r="26" spans="1:13" x14ac:dyDescent="0.25">
      <c r="A26" s="36" t="s">
        <v>1328</v>
      </c>
      <c r="B26" s="39">
        <v>8.8135829098400648E-4</v>
      </c>
      <c r="C26" s="39">
        <v>2.2933214376972752E-3</v>
      </c>
      <c r="D26" s="39">
        <v>-7.6030806377182583E-4</v>
      </c>
      <c r="E26" s="39">
        <v>-4.6470803728103308E-3</v>
      </c>
      <c r="F26" s="39">
        <v>-6.5433692147548643E-3</v>
      </c>
      <c r="G26" s="39">
        <v>-8.3628693372970672E-3</v>
      </c>
      <c r="H26" s="39">
        <v>-6.851618651436994E-3</v>
      </c>
      <c r="I26" s="39">
        <v>-7.4464065916595486E-3</v>
      </c>
      <c r="J26" s="39">
        <v>-6.6614000460563762E-3</v>
      </c>
      <c r="K26" s="39">
        <v>-2.9340460534303652E-3</v>
      </c>
      <c r="L26" s="39">
        <v>-3.6183052983740586E-3</v>
      </c>
      <c r="M26" s="39">
        <v>3.8576847375227513E-4</v>
      </c>
    </row>
    <row r="27" spans="1:13" x14ac:dyDescent="0.25">
      <c r="A27" s="36" t="s">
        <v>1329</v>
      </c>
      <c r="B27" s="39">
        <v>-2.7392650793490486E-2</v>
      </c>
      <c r="C27" s="39">
        <v>-2.6498595739578974E-2</v>
      </c>
      <c r="D27" s="39">
        <v>-1.5270340063592592E-2</v>
      </c>
      <c r="E27" s="39">
        <v>-1.2193757087779748E-2</v>
      </c>
      <c r="F27" s="39">
        <v>-1.0507567607337925E-2</v>
      </c>
      <c r="G27" s="39">
        <v>-8.2426427109421867E-3</v>
      </c>
      <c r="H27" s="39">
        <v>-6.4363090195809968E-3</v>
      </c>
      <c r="I27" s="39">
        <v>-7.7041962876110816E-3</v>
      </c>
      <c r="J27" s="39">
        <v>-1.1336427764418178E-2</v>
      </c>
      <c r="K27" s="39">
        <v>-1.1339763321379381E-2</v>
      </c>
      <c r="L27" s="39">
        <v>-1.5182477382444536E-2</v>
      </c>
      <c r="M27" s="39">
        <v>-2.5750842842898504E-2</v>
      </c>
    </row>
    <row r="28" spans="1:13" x14ac:dyDescent="0.25">
      <c r="A28" s="36" t="s">
        <v>1330</v>
      </c>
      <c r="B28" s="39">
        <v>1.2172291578188721E-2</v>
      </c>
      <c r="C28" s="39">
        <v>7.3439921296328745E-3</v>
      </c>
      <c r="D28" s="39">
        <v>2.0157053871929752E-3</v>
      </c>
      <c r="E28" s="39">
        <v>-1.443266140538078E-3</v>
      </c>
      <c r="F28" s="39">
        <v>-3.3409233160406129E-4</v>
      </c>
      <c r="G28" s="39">
        <v>-3.0652747004922508E-3</v>
      </c>
      <c r="H28" s="39">
        <v>-7.5644024699507689E-4</v>
      </c>
      <c r="I28" s="39">
        <v>3.7370507047611735E-3</v>
      </c>
      <c r="J28" s="39">
        <v>6.0975652223349483E-3</v>
      </c>
      <c r="K28" s="39">
        <v>1.0006759298953997E-3</v>
      </c>
      <c r="L28" s="39">
        <v>5.1746779625474332E-4</v>
      </c>
      <c r="M28" s="39">
        <v>3.2366798699275182E-3</v>
      </c>
    </row>
    <row r="29" spans="1:13" x14ac:dyDescent="0.25">
      <c r="A29" s="36" t="s">
        <v>1331</v>
      </c>
      <c r="B29" s="39">
        <v>-1.3195777696485892E-2</v>
      </c>
      <c r="C29" s="39">
        <v>-1.5735519376411339E-2</v>
      </c>
      <c r="D29" s="39">
        <v>-9.6119407348881879E-3</v>
      </c>
      <c r="E29" s="39">
        <v>-6.1192826860889549E-3</v>
      </c>
      <c r="F29" s="39">
        <v>-5.3121414732721561E-3</v>
      </c>
      <c r="G29" s="39">
        <v>-4.749977140185554E-3</v>
      </c>
      <c r="H29" s="39">
        <v>-4.6374379975143293E-3</v>
      </c>
      <c r="I29" s="39">
        <v>-5.2070856301081585E-3</v>
      </c>
      <c r="J29" s="39">
        <v>-6.2920678262523878E-3</v>
      </c>
      <c r="K29" s="39">
        <v>-6.7566925960989141E-3</v>
      </c>
      <c r="L29" s="39">
        <v>-8.4537874184407533E-3</v>
      </c>
      <c r="M29" s="39">
        <v>-1.0466415572392591E-2</v>
      </c>
    </row>
    <row r="30" spans="1:13" x14ac:dyDescent="0.25">
      <c r="A30" s="36" t="s">
        <v>1332</v>
      </c>
      <c r="B30" s="39">
        <v>-2.593507101265002E-2</v>
      </c>
      <c r="C30" s="39">
        <v>-2.7049083633951192E-2</v>
      </c>
      <c r="D30" s="39">
        <v>-1.8868637827041408E-2</v>
      </c>
      <c r="E30" s="39">
        <v>-1.1784365003101474E-2</v>
      </c>
      <c r="F30" s="39">
        <v>-1.0529419341949202E-2</v>
      </c>
      <c r="G30" s="39">
        <v>-8.3081460146589813E-3</v>
      </c>
      <c r="H30" s="39">
        <v>-6.4658465028721726E-3</v>
      </c>
      <c r="I30" s="39">
        <v>-7.130186435156621E-3</v>
      </c>
      <c r="J30" s="39">
        <v>-9.4556159724459125E-3</v>
      </c>
      <c r="K30" s="39">
        <v>-1.1408139017686378E-2</v>
      </c>
      <c r="L30" s="39">
        <v>-1.5630441421454633E-2</v>
      </c>
      <c r="M30" s="39">
        <v>-2.686668953128982E-2</v>
      </c>
    </row>
    <row r="31" spans="1:13" x14ac:dyDescent="0.25">
      <c r="A31" s="36" t="s">
        <v>1333</v>
      </c>
      <c r="B31" s="39">
        <v>1.6006520666511044E-2</v>
      </c>
      <c r="C31" s="39">
        <v>2.0269811710852376E-2</v>
      </c>
      <c r="D31" s="39">
        <v>9.5854674912737962E-3</v>
      </c>
      <c r="E31" s="39">
        <v>7.2954980149011715E-3</v>
      </c>
      <c r="F31" s="39">
        <v>6.5100542814825763E-3</v>
      </c>
      <c r="G31" s="39">
        <v>7.2021455765855762E-3</v>
      </c>
      <c r="H31" s="39">
        <v>4.4296221532984827E-3</v>
      </c>
      <c r="I31" s="39">
        <v>3.4913710953288282E-3</v>
      </c>
      <c r="J31" s="39">
        <v>4.9086329386601804E-3</v>
      </c>
      <c r="K31" s="39">
        <v>7.3519779179290201E-3</v>
      </c>
      <c r="L31" s="39">
        <v>6.0714184218343473E-3</v>
      </c>
      <c r="M31" s="39">
        <v>5.678026353643173E-3</v>
      </c>
    </row>
    <row r="32" spans="1:13" x14ac:dyDescent="0.25">
      <c r="A32" s="36" t="s">
        <v>1334</v>
      </c>
      <c r="B32" s="39">
        <v>6.1820583014553163E-3</v>
      </c>
      <c r="C32" s="39">
        <v>8.2348116556040032E-3</v>
      </c>
      <c r="D32" s="39">
        <v>4.3428451380198609E-3</v>
      </c>
      <c r="E32" s="39">
        <v>8.1955562629309336E-4</v>
      </c>
      <c r="F32" s="39">
        <v>1.1363971968953689E-3</v>
      </c>
      <c r="G32" s="39">
        <v>6.349972759946837E-5</v>
      </c>
      <c r="H32" s="39">
        <v>1.2382891863164328E-3</v>
      </c>
      <c r="I32" s="39">
        <v>2.4769236652787095E-3</v>
      </c>
      <c r="J32" s="39">
        <v>3.6412180067869025E-3</v>
      </c>
      <c r="K32" s="39">
        <v>-6.5832730453426087E-4</v>
      </c>
      <c r="L32" s="39">
        <v>-1.1212316567619021E-3</v>
      </c>
      <c r="M32" s="39">
        <v>3.642391937865655E-4</v>
      </c>
    </row>
    <row r="33" spans="1:13" x14ac:dyDescent="0.25">
      <c r="A33" s="36" t="s">
        <v>1335</v>
      </c>
      <c r="B33" s="39">
        <v>-1.0401842587213772E-3</v>
      </c>
      <c r="C33" s="39">
        <v>-3.5503858489050605E-3</v>
      </c>
      <c r="D33" s="39">
        <v>-1.6935605861656926E-3</v>
      </c>
      <c r="E33" s="39">
        <v>1.9231466724902863E-3</v>
      </c>
      <c r="F33" s="39">
        <v>1.856249135878155E-3</v>
      </c>
      <c r="G33" s="39">
        <v>2.7542267830520956E-3</v>
      </c>
      <c r="H33" s="39">
        <v>2.1400122818833606E-3</v>
      </c>
      <c r="I33" s="39">
        <v>4.4986570110442693E-4</v>
      </c>
      <c r="J33" s="39">
        <v>2.9059382516087584E-4</v>
      </c>
      <c r="K33" s="39">
        <v>1.239430026715161E-3</v>
      </c>
      <c r="L33" s="39">
        <v>6.2200728709876918E-4</v>
      </c>
      <c r="M33" s="39">
        <v>-1.627965936175254E-3</v>
      </c>
    </row>
    <row r="34" spans="1:13" x14ac:dyDescent="0.25">
      <c r="A34" s="36" t="s">
        <v>1336</v>
      </c>
      <c r="B34" s="39">
        <v>-4.4192825503367311E-3</v>
      </c>
      <c r="C34" s="39">
        <v>7.9402382764257248E-3</v>
      </c>
      <c r="D34" s="39">
        <v>-7.6632135227387016E-4</v>
      </c>
      <c r="E34" s="39">
        <v>-4.2624577320980912E-3</v>
      </c>
      <c r="F34" s="39">
        <v>-5.3510098047761271E-3</v>
      </c>
      <c r="G34" s="39">
        <v>-4.1770602240568753E-3</v>
      </c>
      <c r="H34" s="39">
        <v>-4.0106535632046881E-3</v>
      </c>
      <c r="I34" s="39">
        <v>-4.3954484219004882E-3</v>
      </c>
      <c r="J34" s="39">
        <v>-3.3673854815718437E-3</v>
      </c>
      <c r="K34" s="39">
        <v>-4.1089726428958258E-3</v>
      </c>
      <c r="L34" s="39">
        <v>-4.7292861397617552E-3</v>
      </c>
      <c r="M34" s="39">
        <v>-7.4266050233370573E-3</v>
      </c>
    </row>
    <row r="35" spans="1:13" x14ac:dyDescent="0.25">
      <c r="A35" s="36" t="s">
        <v>1337</v>
      </c>
      <c r="B35" s="39">
        <v>-1.1205796728043917E-2</v>
      </c>
      <c r="C35" s="39">
        <v>-1.1053145729893302E-2</v>
      </c>
      <c r="D35" s="39">
        <v>-3.9862329789789215E-3</v>
      </c>
      <c r="E35" s="39">
        <v>-4.8036927314471095E-3</v>
      </c>
      <c r="F35" s="39">
        <v>-5.4158634128070151E-3</v>
      </c>
      <c r="G35" s="39">
        <v>-5.064649659274203E-3</v>
      </c>
      <c r="H35" s="39">
        <v>-3.963998559012691E-3</v>
      </c>
      <c r="I35" s="39">
        <v>-6.0511027576724916E-3</v>
      </c>
      <c r="J35" s="39">
        <v>-7.7309263836753518E-3</v>
      </c>
      <c r="K35" s="39">
        <v>-7.7511143989565275E-3</v>
      </c>
      <c r="L35" s="39">
        <v>-1.1853418422686909E-2</v>
      </c>
      <c r="M35" s="39">
        <v>-1.721674054332302E-2</v>
      </c>
    </row>
    <row r="36" spans="1:13" x14ac:dyDescent="0.25">
      <c r="A36" s="36" t="s">
        <v>1338</v>
      </c>
      <c r="B36" s="39">
        <v>-1.8608459818852782E-2</v>
      </c>
      <c r="C36" s="39">
        <v>-1.8739423473186301E-2</v>
      </c>
      <c r="D36" s="39">
        <v>-1.1583957410759653E-2</v>
      </c>
      <c r="E36" s="39">
        <v>-8.5002880810761596E-3</v>
      </c>
      <c r="F36" s="39">
        <v>-7.6762794279996074E-3</v>
      </c>
      <c r="G36" s="39">
        <v>-5.9584324616727431E-3</v>
      </c>
      <c r="H36" s="39">
        <v>-4.54839154648835E-3</v>
      </c>
      <c r="I36" s="39">
        <v>-5.0492251568301861E-3</v>
      </c>
      <c r="J36" s="39">
        <v>-6.1393113924063719E-3</v>
      </c>
      <c r="K36" s="39">
        <v>-7.5280832692381063E-3</v>
      </c>
      <c r="L36" s="39">
        <v>-1.058382868775372E-2</v>
      </c>
      <c r="M36" s="39">
        <v>-1.5421223727345758E-2</v>
      </c>
    </row>
    <row r="37" spans="1:13" x14ac:dyDescent="0.25">
      <c r="A37" s="36" t="s">
        <v>1339</v>
      </c>
      <c r="B37" s="39">
        <v>4.0172976546330896E-2</v>
      </c>
      <c r="C37" s="39">
        <v>3.3214806587243323E-2</v>
      </c>
      <c r="D37" s="39">
        <v>1.4788312421029518E-2</v>
      </c>
      <c r="E37" s="39">
        <v>1.1315501987288826E-4</v>
      </c>
      <c r="F37" s="39">
        <v>-4.2014382430678454E-3</v>
      </c>
      <c r="G37" s="39">
        <v>-5.9927372414232084E-3</v>
      </c>
      <c r="H37" s="39">
        <v>-4.5905026006677306E-3</v>
      </c>
      <c r="I37" s="39">
        <v>-3.0366254128755847E-3</v>
      </c>
      <c r="J37" s="39">
        <v>-1.2275491879326066E-3</v>
      </c>
      <c r="K37" s="39">
        <v>4.8859708991288546E-3</v>
      </c>
      <c r="L37" s="39">
        <v>9.0527350321835086E-3</v>
      </c>
      <c r="M37" s="39">
        <v>1.3257765003721951E-2</v>
      </c>
    </row>
    <row r="38" spans="1:13" x14ac:dyDescent="0.25">
      <c r="A38" s="36" t="s">
        <v>1340</v>
      </c>
      <c r="B38" s="39">
        <v>-7.4762379501711815E-3</v>
      </c>
      <c r="C38" s="39">
        <v>-1.0997661858411667E-2</v>
      </c>
      <c r="D38" s="39">
        <v>8.0955649340380686E-5</v>
      </c>
      <c r="E38" s="39">
        <v>-4.8986393697777811E-3</v>
      </c>
      <c r="F38" s="39">
        <v>-5.1516750257765377E-3</v>
      </c>
      <c r="G38" s="39">
        <v>-3.7830628841540714E-3</v>
      </c>
      <c r="H38" s="39">
        <v>-4.096379898343769E-3</v>
      </c>
      <c r="I38" s="39">
        <v>-4.6628745737828442E-3</v>
      </c>
      <c r="J38" s="39">
        <v>-5.8086663623745823E-3</v>
      </c>
      <c r="K38" s="39">
        <v>-5.3989663891782988E-3</v>
      </c>
      <c r="L38" s="39">
        <v>-6.7269193765944982E-3</v>
      </c>
      <c r="M38" s="39">
        <v>-7.7042507077666224E-3</v>
      </c>
    </row>
    <row r="39" spans="1:13" x14ac:dyDescent="0.25">
      <c r="A39" s="36" t="s">
        <v>1341</v>
      </c>
      <c r="B39" s="39">
        <v>-4.0185823043710558E-3</v>
      </c>
      <c r="C39" s="39">
        <v>-1.7298998480269959E-3</v>
      </c>
      <c r="D39" s="39">
        <v>-2.035369378110153E-3</v>
      </c>
      <c r="E39" s="39">
        <v>-2.2698600801991774E-3</v>
      </c>
      <c r="F39" s="39">
        <v>-3.4006125539323504E-3</v>
      </c>
      <c r="G39" s="39">
        <v>-2.9293710984230224E-3</v>
      </c>
      <c r="H39" s="39">
        <v>-2.5681396472073282E-3</v>
      </c>
      <c r="I39" s="39">
        <v>-3.5508930292212039E-3</v>
      </c>
      <c r="J39" s="39">
        <v>-3.4432729586967147E-3</v>
      </c>
      <c r="K39" s="39">
        <v>-4.0189078588408287E-3</v>
      </c>
      <c r="L39" s="39">
        <v>-5.7560586379665837E-3</v>
      </c>
      <c r="M39" s="39">
        <v>-9.1885044152958742E-3</v>
      </c>
    </row>
    <row r="40" spans="1:13" x14ac:dyDescent="0.25">
      <c r="A40" s="36" t="s">
        <v>1342</v>
      </c>
      <c r="B40" s="39">
        <v>-1.6229419903429059E-2</v>
      </c>
      <c r="C40" s="39">
        <v>-1.2820122682591001E-2</v>
      </c>
      <c r="D40" s="39">
        <v>-1.1778761038025195E-2</v>
      </c>
      <c r="E40" s="39">
        <v>-7.0003069106448039E-3</v>
      </c>
      <c r="F40" s="39">
        <v>-1.1074518045221398E-2</v>
      </c>
      <c r="G40" s="39">
        <v>-9.7361924097309448E-3</v>
      </c>
      <c r="H40" s="39">
        <v>-7.8582898036983449E-3</v>
      </c>
      <c r="I40" s="39">
        <v>-8.0873917939819021E-3</v>
      </c>
      <c r="J40" s="39">
        <v>-9.7947144115678071E-3</v>
      </c>
      <c r="K40" s="39">
        <v>-1.1019427726618725E-2</v>
      </c>
      <c r="L40" s="39">
        <v>-1.4977025025858171E-2</v>
      </c>
      <c r="M40" s="39">
        <v>-2.2596658375433478E-2</v>
      </c>
    </row>
    <row r="41" spans="1:13" x14ac:dyDescent="0.25">
      <c r="A41" s="36" t="s">
        <v>1343</v>
      </c>
      <c r="B41" s="39">
        <v>2.0549795879255123E-4</v>
      </c>
      <c r="C41" s="39">
        <v>1.0042150712038921E-2</v>
      </c>
      <c r="D41" s="39">
        <v>8.9575369257134663E-4</v>
      </c>
      <c r="E41" s="39">
        <v>-4.7702814396412153E-3</v>
      </c>
      <c r="F41" s="39">
        <v>-6.0917130107727892E-3</v>
      </c>
      <c r="G41" s="39">
        <v>-5.7961485973645008E-3</v>
      </c>
      <c r="H41" s="39">
        <v>-4.7754205444857749E-3</v>
      </c>
      <c r="I41" s="39">
        <v>-6.2699166159608313E-3</v>
      </c>
      <c r="J41" s="39">
        <v>-6.8361302351015243E-3</v>
      </c>
      <c r="K41" s="39">
        <v>-3.3976265429838219E-3</v>
      </c>
      <c r="L41" s="39">
        <v>-2.413013029633794E-3</v>
      </c>
      <c r="M41" s="39">
        <v>-2.1701195173890603E-3</v>
      </c>
    </row>
    <row r="42" spans="1:13" x14ac:dyDescent="0.25">
      <c r="A42" s="36" t="s">
        <v>1344</v>
      </c>
      <c r="B42" s="39">
        <v>-1.2292738399836928E-2</v>
      </c>
      <c r="C42" s="39">
        <v>-9.1095304307338629E-3</v>
      </c>
      <c r="D42" s="39">
        <v>-6.3021383204049999E-3</v>
      </c>
      <c r="E42" s="39">
        <v>-5.3554554251621315E-3</v>
      </c>
      <c r="F42" s="39">
        <v>-5.7680640551099381E-3</v>
      </c>
      <c r="G42" s="39">
        <v>-5.1452514920877854E-3</v>
      </c>
      <c r="H42" s="39">
        <v>-3.2939106943002654E-3</v>
      </c>
      <c r="I42" s="39">
        <v>-3.6652371237787676E-3</v>
      </c>
      <c r="J42" s="39">
        <v>-3.5037518251267302E-3</v>
      </c>
      <c r="K42" s="39">
        <v>-3.8309322625787838E-3</v>
      </c>
      <c r="L42" s="39">
        <v>-6.7249525329478987E-3</v>
      </c>
      <c r="M42" s="39">
        <v>-1.6752501822604963E-2</v>
      </c>
    </row>
    <row r="43" spans="1:13" x14ac:dyDescent="0.25">
      <c r="A43" s="36" t="s">
        <v>1345</v>
      </c>
      <c r="B43" s="39">
        <v>-2.0757127584232482E-3</v>
      </c>
      <c r="C43" s="39">
        <v>-3.4055766842613078E-3</v>
      </c>
      <c r="D43" s="39">
        <v>-6.0976547233868583E-3</v>
      </c>
      <c r="E43" s="39">
        <v>-5.9664814717100504E-3</v>
      </c>
      <c r="F43" s="39">
        <v>-5.1878623525865447E-3</v>
      </c>
      <c r="G43" s="39">
        <v>-6.3150638138085319E-3</v>
      </c>
      <c r="H43" s="39">
        <v>-5.8169311802783764E-3</v>
      </c>
      <c r="I43" s="39">
        <v>-5.4599645651527157E-3</v>
      </c>
      <c r="J43" s="39">
        <v>-6.9231800593214845E-3</v>
      </c>
      <c r="K43" s="39">
        <v>-7.1503943551985685E-3</v>
      </c>
      <c r="L43" s="39">
        <v>-5.7782107070421477E-3</v>
      </c>
      <c r="M43" s="39">
        <v>-1.5258793970043677E-3</v>
      </c>
    </row>
    <row r="44" spans="1:13" x14ac:dyDescent="0.25">
      <c r="A44" s="36" t="s">
        <v>1346</v>
      </c>
      <c r="B44" s="39">
        <v>2.5875795421434492E-2</v>
      </c>
      <c r="C44" s="39">
        <v>2.2719091812215549E-2</v>
      </c>
      <c r="D44" s="39">
        <v>1.2685323814416363E-2</v>
      </c>
      <c r="E44" s="39">
        <v>9.0107806704651169E-3</v>
      </c>
      <c r="F44" s="39">
        <v>8.6434461122620408E-3</v>
      </c>
      <c r="G44" s="39">
        <v>7.5307743437394385E-3</v>
      </c>
      <c r="H44" s="39">
        <v>6.1359685912325546E-3</v>
      </c>
      <c r="I44" s="39">
        <v>5.4949866673419095E-3</v>
      </c>
      <c r="J44" s="39">
        <v>1.0129458795456469E-2</v>
      </c>
      <c r="K44" s="39">
        <v>9.4786421838617442E-3</v>
      </c>
      <c r="L44" s="39">
        <v>1.423796175234766E-2</v>
      </c>
      <c r="M44" s="39">
        <v>2.5996958531867564E-2</v>
      </c>
    </row>
    <row r="45" spans="1:13" x14ac:dyDescent="0.25">
      <c r="A45" s="36" t="s">
        <v>1347</v>
      </c>
      <c r="B45" s="39">
        <v>-5.7439290268645818E-3</v>
      </c>
      <c r="C45" s="39">
        <v>-6.2799867151942038E-3</v>
      </c>
      <c r="D45" s="39">
        <v>-3.9167625304070974E-3</v>
      </c>
      <c r="E45" s="39">
        <v>-7.2492013835324248E-4</v>
      </c>
      <c r="F45" s="39">
        <v>8.449924571974788E-4</v>
      </c>
      <c r="G45" s="39">
        <v>-8.7063957871697829E-4</v>
      </c>
      <c r="H45" s="39">
        <v>-1.7553537172617676E-3</v>
      </c>
      <c r="I45" s="39">
        <v>-1.2946857998880805E-3</v>
      </c>
      <c r="J45" s="39">
        <v>-3.1745889178069822E-3</v>
      </c>
      <c r="K45" s="39">
        <v>-2.6339840852873664E-3</v>
      </c>
      <c r="L45" s="39">
        <v>-3.1191926368699559E-3</v>
      </c>
      <c r="M45" s="39">
        <v>-2.5742724503430639E-3</v>
      </c>
    </row>
    <row r="46" spans="1:13" x14ac:dyDescent="0.25">
      <c r="A46" s="36" t="s">
        <v>1348</v>
      </c>
      <c r="B46" s="39">
        <v>-3.4149641018392726E-3</v>
      </c>
      <c r="C46" s="39">
        <v>-6.9422282106732999E-3</v>
      </c>
      <c r="D46" s="39">
        <v>-8.3364634240526772E-4</v>
      </c>
      <c r="E46" s="39">
        <v>2.476368639195297E-3</v>
      </c>
      <c r="F46" s="39">
        <v>3.610499132906779E-4</v>
      </c>
      <c r="G46" s="39">
        <v>3.1383909260472749E-4</v>
      </c>
      <c r="H46" s="39">
        <v>1.0716681966630812E-3</v>
      </c>
      <c r="I46" s="39">
        <v>2.9931242762019864E-3</v>
      </c>
      <c r="J46" s="39">
        <v>4.1646722014053866E-3</v>
      </c>
      <c r="K46" s="39">
        <v>-2.8914463950860982E-3</v>
      </c>
      <c r="L46" s="39">
        <v>-6.8059703820698893E-3</v>
      </c>
      <c r="M46" s="39">
        <v>-1.1254067343783366E-2</v>
      </c>
    </row>
    <row r="47" spans="1:13" x14ac:dyDescent="0.25">
      <c r="A47" s="36" t="s">
        <v>1349</v>
      </c>
      <c r="B47" s="39">
        <v>3.5128632232365245E-3</v>
      </c>
      <c r="C47" s="39">
        <v>6.61454762722051E-3</v>
      </c>
      <c r="D47" s="39">
        <v>4.2297256360042321E-3</v>
      </c>
      <c r="E47" s="39">
        <v>1.0594218369259258E-3</v>
      </c>
      <c r="F47" s="39">
        <v>-3.4395106921601519E-4</v>
      </c>
      <c r="G47" s="39">
        <v>2.2417704221271845E-5</v>
      </c>
      <c r="H47" s="39">
        <v>-1.4759851272827702E-4</v>
      </c>
      <c r="I47" s="39">
        <v>-7.7664767957847172E-4</v>
      </c>
      <c r="J47" s="39">
        <v>4.5317442273862946E-5</v>
      </c>
      <c r="K47" s="39">
        <v>1.5443956435800058E-3</v>
      </c>
      <c r="L47" s="39">
        <v>8.541740566663826E-4</v>
      </c>
      <c r="M47" s="39">
        <v>2.7380507465307666E-3</v>
      </c>
    </row>
    <row r="48" spans="1:13" x14ac:dyDescent="0.25">
      <c r="A48" s="36" t="s">
        <v>1350</v>
      </c>
      <c r="B48" s="39">
        <v>-1.5119402022094025E-2</v>
      </c>
      <c r="C48" s="39">
        <v>-2.1409882945638638E-2</v>
      </c>
      <c r="D48" s="39">
        <v>-1.1872177143834933E-2</v>
      </c>
      <c r="E48" s="39">
        <v>-8.3342266586565912E-3</v>
      </c>
      <c r="F48" s="39">
        <v>-7.9959051759568057E-3</v>
      </c>
      <c r="G48" s="39">
        <v>-6.7136351744446505E-3</v>
      </c>
      <c r="H48" s="39">
        <v>-5.4182259697643734E-3</v>
      </c>
      <c r="I48" s="39">
        <v>-6.9016405330979778E-3</v>
      </c>
      <c r="J48" s="39">
        <v>-8.408262215158769E-3</v>
      </c>
      <c r="K48" s="39">
        <v>-8.4846662747757803E-3</v>
      </c>
      <c r="L48" s="39">
        <v>-1.1903502585875626E-2</v>
      </c>
      <c r="M48" s="39">
        <v>-1.8505274296509423E-2</v>
      </c>
    </row>
    <row r="49" spans="1:13" x14ac:dyDescent="0.25">
      <c r="A49" s="36" t="s">
        <v>1351</v>
      </c>
      <c r="B49" s="39">
        <v>-5.3563264177055661E-3</v>
      </c>
      <c r="C49" s="39">
        <v>-8.6144602031653882E-3</v>
      </c>
      <c r="D49" s="39">
        <v>-5.0293270034027782E-3</v>
      </c>
      <c r="E49" s="39">
        <v>-5.5262245526804601E-3</v>
      </c>
      <c r="F49" s="39">
        <v>-7.6974464845069339E-3</v>
      </c>
      <c r="G49" s="39">
        <v>-7.0572050702603188E-3</v>
      </c>
      <c r="H49" s="39">
        <v>-5.6836374710874677E-3</v>
      </c>
      <c r="I49" s="39">
        <v>-5.2917643779837285E-3</v>
      </c>
      <c r="J49" s="39">
        <v>-5.3912687354709622E-3</v>
      </c>
      <c r="K49" s="39">
        <v>-5.003962711924036E-3</v>
      </c>
      <c r="L49" s="39">
        <v>-8.3093066430260307E-3</v>
      </c>
      <c r="M49" s="39">
        <v>-9.1826782562721976E-3</v>
      </c>
    </row>
    <row r="50" spans="1:13" x14ac:dyDescent="0.25">
      <c r="A50" s="36" t="s">
        <v>1352</v>
      </c>
      <c r="B50" s="39">
        <v>-1.399715130354702E-2</v>
      </c>
      <c r="C50" s="39">
        <v>-1.5124920038582915E-2</v>
      </c>
      <c r="D50" s="39">
        <v>-1.8364753186349975E-3</v>
      </c>
      <c r="E50" s="39">
        <v>1.5206853546773438E-4</v>
      </c>
      <c r="F50" s="39">
        <v>-7.8142390819741642E-4</v>
      </c>
      <c r="G50" s="39">
        <v>-3.273637044047025E-3</v>
      </c>
      <c r="H50" s="39">
        <v>-3.134581032677804E-3</v>
      </c>
      <c r="I50" s="39">
        <v>-4.8358757975220362E-3</v>
      </c>
      <c r="J50" s="39">
        <v>-3.7760267276476869E-3</v>
      </c>
      <c r="K50" s="39">
        <v>-1.2249200563178748E-3</v>
      </c>
      <c r="L50" s="39">
        <v>-4.4715508057593962E-3</v>
      </c>
      <c r="M50" s="39">
        <v>-1.1134653702281876E-2</v>
      </c>
    </row>
    <row r="51" spans="1:13" x14ac:dyDescent="0.25">
      <c r="A51" s="36" t="s">
        <v>1353</v>
      </c>
      <c r="B51" s="39">
        <v>-7.5764829210608273E-3</v>
      </c>
      <c r="C51" s="39">
        <v>-1.0830749960992338E-2</v>
      </c>
      <c r="D51" s="39">
        <v>-7.5720254108225006E-3</v>
      </c>
      <c r="E51" s="39">
        <v>-9.0549818553266881E-3</v>
      </c>
      <c r="F51" s="39">
        <v>-9.149624030280322E-3</v>
      </c>
      <c r="G51" s="39">
        <v>-7.5879631477967172E-3</v>
      </c>
      <c r="H51" s="39">
        <v>-6.3430104446110351E-3</v>
      </c>
      <c r="I51" s="39">
        <v>-6.9589032375809816E-3</v>
      </c>
      <c r="J51" s="39">
        <v>-9.2092539147294733E-3</v>
      </c>
      <c r="K51" s="39">
        <v>-6.4528259884719828E-3</v>
      </c>
      <c r="L51" s="39">
        <v>-1.1175638287383039E-2</v>
      </c>
      <c r="M51" s="39">
        <v>-1.3637435609657148E-2</v>
      </c>
    </row>
  </sheetData>
  <conditionalFormatting sqref="B2:M51">
    <cfRule type="cellIs" dxfId="0" priority="3" operator="greaterThan">
      <formula>0.01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8139B-29B3-47FE-A58E-2320A399085B}">
  <dimension ref="A1:N52"/>
  <sheetViews>
    <sheetView workbookViewId="0">
      <selection activeCell="B1" sqref="B1:M1"/>
    </sheetView>
  </sheetViews>
  <sheetFormatPr defaultColWidth="15.7109375" defaultRowHeight="15" x14ac:dyDescent="0.25"/>
  <cols>
    <col min="1" max="1" width="18.28515625" customWidth="1"/>
  </cols>
  <sheetData>
    <row r="1" spans="1:14" s="15" customFormat="1" ht="15.75" x14ac:dyDescent="0.25">
      <c r="A1" s="29" t="s">
        <v>1301</v>
      </c>
      <c r="B1" s="34" t="s">
        <v>1357</v>
      </c>
      <c r="C1" s="34" t="s">
        <v>1358</v>
      </c>
      <c r="D1" s="34" t="s">
        <v>1359</v>
      </c>
      <c r="E1" s="34" t="s">
        <v>1360</v>
      </c>
      <c r="F1" s="34" t="s">
        <v>1361</v>
      </c>
      <c r="G1" s="34" t="s">
        <v>1362</v>
      </c>
      <c r="H1" s="34" t="s">
        <v>1363</v>
      </c>
      <c r="I1" s="34" t="s">
        <v>1364</v>
      </c>
      <c r="J1" s="34" t="s">
        <v>1365</v>
      </c>
      <c r="K1" s="34" t="s">
        <v>1366</v>
      </c>
      <c r="L1" s="34" t="s">
        <v>1367</v>
      </c>
      <c r="M1" s="34" t="s">
        <v>1368</v>
      </c>
      <c r="N1" s="29" t="s">
        <v>1356</v>
      </c>
    </row>
    <row r="2" spans="1:14" s="15" customFormat="1" x14ac:dyDescent="0.25">
      <c r="A2" s="15" t="s">
        <v>1304</v>
      </c>
      <c r="B2" s="15">
        <v>17703.222222222223</v>
      </c>
      <c r="C2" s="15">
        <v>17188.413793103449</v>
      </c>
      <c r="D2" s="15">
        <v>15354.865384615385</v>
      </c>
      <c r="E2" s="15">
        <v>14797.638888888889</v>
      </c>
      <c r="F2" s="15">
        <v>13515</v>
      </c>
      <c r="G2" s="15">
        <v>12110.583333333334</v>
      </c>
      <c r="H2" s="15">
        <v>12082.111111111111</v>
      </c>
      <c r="I2" s="15">
        <v>12668.657894736842</v>
      </c>
      <c r="J2" s="15">
        <v>10743.9375</v>
      </c>
      <c r="K2" s="15">
        <v>18157.20930232558</v>
      </c>
      <c r="L2" s="15">
        <v>17325.694444444445</v>
      </c>
      <c r="M2" s="15">
        <v>16532.32608695652</v>
      </c>
      <c r="N2" s="15">
        <v>14888.92688172043</v>
      </c>
    </row>
    <row r="3" spans="1:14" s="15" customFormat="1" x14ac:dyDescent="0.25">
      <c r="A3" s="15" t="s">
        <v>1305</v>
      </c>
      <c r="B3" s="15">
        <v>2428.9722222222222</v>
      </c>
      <c r="C3" s="15">
        <v>2597.2068965517242</v>
      </c>
      <c r="D3" s="15">
        <v>2548.8846153846152</v>
      </c>
      <c r="E3" s="15">
        <v>2209.1666666666665</v>
      </c>
      <c r="F3" s="15">
        <v>2053</v>
      </c>
      <c r="G3" s="15">
        <v>1917.7222222222222</v>
      </c>
      <c r="H3" s="15">
        <v>1987.6444444444444</v>
      </c>
      <c r="I3" s="15">
        <v>2113.5263157894738</v>
      </c>
      <c r="J3" s="15">
        <v>1721.75</v>
      </c>
      <c r="K3" s="15">
        <v>2514.4651162790697</v>
      </c>
      <c r="L3" s="15">
        <v>2350.3055555555557</v>
      </c>
      <c r="M3" s="15">
        <v>2294.1304347826085</v>
      </c>
      <c r="N3" s="15">
        <v>2238.4881720430108</v>
      </c>
    </row>
    <row r="4" spans="1:14" s="15" customFormat="1" x14ac:dyDescent="0.25">
      <c r="A4" s="15" t="s">
        <v>1306</v>
      </c>
      <c r="B4" s="15">
        <v>23179.305555555555</v>
      </c>
      <c r="C4" s="15">
        <v>22733.551724137931</v>
      </c>
      <c r="D4" s="15">
        <v>21226.173076923078</v>
      </c>
      <c r="E4" s="15">
        <v>19148.25</v>
      </c>
      <c r="F4" s="15">
        <v>17107.75</v>
      </c>
      <c r="G4" s="15">
        <v>16036.083333333334</v>
      </c>
      <c r="H4" s="15">
        <v>15424.733333333334</v>
      </c>
      <c r="I4" s="15">
        <v>15650.736842105263</v>
      </c>
      <c r="J4" s="15">
        <v>16520.875</v>
      </c>
      <c r="K4" s="15">
        <v>23414.534883720931</v>
      </c>
      <c r="L4" s="15">
        <v>21862.083333333332</v>
      </c>
      <c r="M4" s="15">
        <v>20240.58695652174</v>
      </c>
      <c r="N4" s="15">
        <v>19403.096774193549</v>
      </c>
    </row>
    <row r="5" spans="1:14" s="15" customFormat="1" x14ac:dyDescent="0.25">
      <c r="A5" s="15" t="s">
        <v>1307</v>
      </c>
      <c r="B5" s="15">
        <v>4676.9722222222226</v>
      </c>
      <c r="C5" s="15">
        <v>4565.2758620689656</v>
      </c>
      <c r="D5" s="15">
        <v>3568.8269230769229</v>
      </c>
      <c r="E5" s="15">
        <v>3056.5</v>
      </c>
      <c r="F5" s="15">
        <v>1901.2222222222222</v>
      </c>
      <c r="G5" s="15">
        <v>1354.8611111111111</v>
      </c>
      <c r="H5" s="15">
        <v>1199.5999999999999</v>
      </c>
      <c r="I5" s="15">
        <v>1298.2894736842106</v>
      </c>
      <c r="J5" s="15">
        <v>1755.9375</v>
      </c>
      <c r="K5" s="15">
        <v>4534.5116279069771</v>
      </c>
      <c r="L5" s="15">
        <v>4458.0277777777774</v>
      </c>
      <c r="M5" s="15">
        <v>3863.391304347826</v>
      </c>
      <c r="N5" s="15">
        <v>3024.2838709677421</v>
      </c>
    </row>
    <row r="6" spans="1:14" s="15" customFormat="1" x14ac:dyDescent="0.25">
      <c r="A6" s="15" t="s">
        <v>1308</v>
      </c>
      <c r="B6" s="15">
        <v>43256.277777777781</v>
      </c>
      <c r="C6" s="15">
        <v>42618.620689655174</v>
      </c>
      <c r="D6" s="15">
        <v>40716.711538461539</v>
      </c>
      <c r="E6" s="15">
        <v>39860.555555555555</v>
      </c>
      <c r="F6" s="15">
        <v>33865.527777777781</v>
      </c>
      <c r="G6" s="15">
        <v>29897.555555555555</v>
      </c>
      <c r="H6" s="15">
        <v>28055.044444444444</v>
      </c>
      <c r="I6" s="15">
        <v>29577.684210526317</v>
      </c>
      <c r="J6" s="15">
        <v>31921.15625</v>
      </c>
      <c r="K6" s="15">
        <v>42691.697674418603</v>
      </c>
      <c r="L6" s="15">
        <v>39817.111111111109</v>
      </c>
      <c r="M6" s="15">
        <v>35265.304347826088</v>
      </c>
      <c r="N6" s="15">
        <v>36430.440860215051</v>
      </c>
    </row>
    <row r="7" spans="1:14" s="15" customFormat="1" x14ac:dyDescent="0.25">
      <c r="A7" s="15" t="s">
        <v>1309</v>
      </c>
      <c r="B7" s="15">
        <v>18739.166666666668</v>
      </c>
      <c r="C7" s="15">
        <v>18403.03448275862</v>
      </c>
      <c r="D7" s="15">
        <v>18466.711538461539</v>
      </c>
      <c r="E7" s="15">
        <v>17666.777777777777</v>
      </c>
      <c r="F7" s="15">
        <v>14594.5</v>
      </c>
      <c r="G7" s="15">
        <v>14770.472222222223</v>
      </c>
      <c r="H7" s="15">
        <v>14391.577777777778</v>
      </c>
      <c r="I7" s="15">
        <v>14587.736842105263</v>
      </c>
      <c r="J7" s="15">
        <v>14615.09375</v>
      </c>
      <c r="K7" s="15">
        <v>17840.627906976744</v>
      </c>
      <c r="L7" s="15">
        <v>17002.305555555555</v>
      </c>
      <c r="M7" s="15">
        <v>16157.369565217392</v>
      </c>
      <c r="N7" s="15">
        <v>16459.821505376345</v>
      </c>
    </row>
    <row r="8" spans="1:14" s="15" customFormat="1" x14ac:dyDescent="0.25">
      <c r="A8" s="15" t="s">
        <v>1310</v>
      </c>
      <c r="B8" s="15">
        <v>4111.25</v>
      </c>
      <c r="C8" s="15">
        <v>4924.3793103448279</v>
      </c>
      <c r="D8" s="15">
        <v>4099.8461538461543</v>
      </c>
      <c r="E8" s="15">
        <v>4008.7222222222222</v>
      </c>
      <c r="F8" s="15">
        <v>1580.6944444444443</v>
      </c>
      <c r="G8" s="15">
        <v>833.27777777777783</v>
      </c>
      <c r="H8" s="15">
        <v>743.26666666666665</v>
      </c>
      <c r="I8" s="15">
        <v>1110.7105263157894</v>
      </c>
      <c r="J8" s="15">
        <v>2739.4375</v>
      </c>
      <c r="K8" s="15">
        <v>4860.6511627906975</v>
      </c>
      <c r="L8" s="15">
        <v>4262.9722222222226</v>
      </c>
      <c r="M8" s="15">
        <v>3189.8695652173915</v>
      </c>
      <c r="N8" s="15">
        <v>3027.4107526881721</v>
      </c>
    </row>
    <row r="9" spans="1:14" s="15" customFormat="1" x14ac:dyDescent="0.25">
      <c r="A9" s="15" t="s">
        <v>1311</v>
      </c>
      <c r="B9" s="15">
        <v>3011.6388888888887</v>
      </c>
      <c r="C9" s="15">
        <v>3113.7586206896553</v>
      </c>
      <c r="D9" s="15">
        <v>2911.3653846153848</v>
      </c>
      <c r="E9" s="15">
        <v>2582.2222222222222</v>
      </c>
      <c r="F9" s="15">
        <v>1874.75</v>
      </c>
      <c r="G9" s="15">
        <v>1274.8333333333333</v>
      </c>
      <c r="H9" s="15">
        <v>1355.911111111111</v>
      </c>
      <c r="I9" s="15">
        <v>1400.8947368421052</v>
      </c>
      <c r="J9" s="15">
        <v>1495.96875</v>
      </c>
      <c r="K9" s="15">
        <v>3025.2093023255816</v>
      </c>
      <c r="L9" s="15">
        <v>2827.4722222222222</v>
      </c>
      <c r="M9" s="15">
        <v>2611.891304347826</v>
      </c>
      <c r="N9" s="15">
        <v>2302.3548387096776</v>
      </c>
    </row>
    <row r="10" spans="1:14" s="15" customFormat="1" x14ac:dyDescent="0.25">
      <c r="A10" s="15" t="s">
        <v>1312</v>
      </c>
      <c r="B10" s="15">
        <v>4762.8055555555557</v>
      </c>
      <c r="C10" s="15">
        <v>4591</v>
      </c>
      <c r="D10" s="15">
        <v>4861.7692307692305</v>
      </c>
      <c r="E10" s="15">
        <v>4468.5</v>
      </c>
      <c r="F10" s="15">
        <v>4126.8611111111113</v>
      </c>
      <c r="G10" s="15">
        <v>3780.25</v>
      </c>
      <c r="H10" s="15">
        <v>3972.4</v>
      </c>
      <c r="I10" s="15">
        <v>3638.0789473684213</v>
      </c>
      <c r="J10" s="15">
        <v>3180.1875</v>
      </c>
      <c r="K10" s="15">
        <v>5083.8139534883721</v>
      </c>
      <c r="L10" s="15">
        <v>4713.9444444444443</v>
      </c>
      <c r="M10" s="15">
        <v>4058.086956521739</v>
      </c>
      <c r="N10" s="15">
        <v>4293.941935483871</v>
      </c>
    </row>
    <row r="11" spans="1:14" s="15" customFormat="1" x14ac:dyDescent="0.25">
      <c r="A11" s="15" t="s">
        <v>1313</v>
      </c>
      <c r="B11" s="15">
        <v>40909.666666666664</v>
      </c>
      <c r="C11" s="15">
        <v>42275.551724137928</v>
      </c>
      <c r="D11" s="15">
        <v>41836.019230769234</v>
      </c>
      <c r="E11" s="15">
        <v>39804.611111111109</v>
      </c>
      <c r="F11" s="15">
        <v>38161.083333333336</v>
      </c>
      <c r="G11" s="15">
        <v>35100.722222222219</v>
      </c>
      <c r="H11" s="15">
        <v>33927.822222222225</v>
      </c>
      <c r="I11" s="15">
        <v>37384.15789473684</v>
      </c>
      <c r="J11" s="15">
        <v>35056.03125</v>
      </c>
      <c r="K11" s="15">
        <v>41777.697674418603</v>
      </c>
      <c r="L11" s="15">
        <v>40857.805555555555</v>
      </c>
      <c r="M11" s="15">
        <v>38221.108695652176</v>
      </c>
      <c r="N11" s="15">
        <v>38794.062365591395</v>
      </c>
    </row>
    <row r="12" spans="1:14" s="15" customFormat="1" x14ac:dyDescent="0.25">
      <c r="A12" s="15" t="s">
        <v>1314</v>
      </c>
      <c r="B12" s="15">
        <v>4362.0277777777774</v>
      </c>
      <c r="C12" s="15">
        <v>3279.1034482758619</v>
      </c>
      <c r="D12" s="15">
        <v>2680.4423076923076</v>
      </c>
      <c r="E12" s="15">
        <v>2201.3888888888887</v>
      </c>
      <c r="F12" s="15">
        <v>2540.6666666666665</v>
      </c>
      <c r="G12" s="15">
        <v>2411.0833333333335</v>
      </c>
      <c r="H12" s="15">
        <v>2436.7777777777778</v>
      </c>
      <c r="I12" s="15">
        <v>2818.6578947368421</v>
      </c>
      <c r="J12" s="15">
        <v>2939.125</v>
      </c>
      <c r="K12" s="15">
        <v>4643.1162790697672</v>
      </c>
      <c r="L12" s="15">
        <v>4218.3055555555557</v>
      </c>
      <c r="M12" s="15">
        <v>3670.0434782608695</v>
      </c>
      <c r="N12" s="15">
        <v>3183.1698924731181</v>
      </c>
    </row>
    <row r="13" spans="1:14" s="15" customFormat="1" x14ac:dyDescent="0.25">
      <c r="A13" s="15" t="s">
        <v>1315</v>
      </c>
      <c r="B13" s="15">
        <v>3222.1388888888887</v>
      </c>
      <c r="C13" s="15">
        <v>3260.4827586206898</v>
      </c>
      <c r="D13" s="15">
        <v>2943.5576923076924</v>
      </c>
      <c r="E13" s="15">
        <v>2424.7222222222222</v>
      </c>
      <c r="F13" s="15">
        <v>1907.5277777777778</v>
      </c>
      <c r="G13" s="15">
        <v>1242.5555555555557</v>
      </c>
      <c r="H13" s="15">
        <v>1140.0444444444445</v>
      </c>
      <c r="I13" s="15">
        <v>1077.7105263157894</v>
      </c>
      <c r="J13" s="15">
        <v>1689.1875</v>
      </c>
      <c r="K13" s="15">
        <v>3076.8604651162791</v>
      </c>
      <c r="L13" s="15">
        <v>2957.5</v>
      </c>
      <c r="M13" s="15">
        <v>2715</v>
      </c>
      <c r="N13" s="15">
        <v>2310.2860215053765</v>
      </c>
    </row>
    <row r="14" spans="1:14" s="15" customFormat="1" x14ac:dyDescent="0.25">
      <c r="A14" s="15" t="s">
        <v>1316</v>
      </c>
      <c r="B14" s="15">
        <v>46849.805555555555</v>
      </c>
      <c r="C14" s="15">
        <v>48630.862068965514</v>
      </c>
      <c r="D14" s="15">
        <v>47454.442307692305</v>
      </c>
      <c r="E14" s="15">
        <v>46072.333333333336</v>
      </c>
      <c r="F14" s="15">
        <v>40497.722222222219</v>
      </c>
      <c r="G14" s="15">
        <v>36566.694444444445</v>
      </c>
      <c r="H14" s="15">
        <v>35459.688888888886</v>
      </c>
      <c r="I14" s="15">
        <v>36941.815789473687</v>
      </c>
      <c r="J14" s="15">
        <v>40444.53125</v>
      </c>
      <c r="K14" s="15">
        <v>49522.046511627908</v>
      </c>
      <c r="L14" s="15">
        <v>46692.527777777781</v>
      </c>
      <c r="M14" s="15">
        <v>44708.739130434784</v>
      </c>
      <c r="N14" s="15">
        <v>43350.802150537631</v>
      </c>
    </row>
    <row r="15" spans="1:14" s="15" customFormat="1" x14ac:dyDescent="0.25">
      <c r="A15" s="15" t="s">
        <v>1317</v>
      </c>
      <c r="B15" s="15">
        <v>7799.666666666667</v>
      </c>
      <c r="C15" s="15">
        <v>8191.8965517241377</v>
      </c>
      <c r="D15" s="15">
        <v>7564.9423076923076</v>
      </c>
      <c r="E15" s="15">
        <v>7325.5277777777774</v>
      </c>
      <c r="F15" s="15">
        <v>4963.9444444444443</v>
      </c>
      <c r="G15" s="15">
        <v>3960.8333333333335</v>
      </c>
      <c r="H15" s="15">
        <v>3809.6222222222223</v>
      </c>
      <c r="I15" s="15">
        <v>4785.6578947368425</v>
      </c>
      <c r="J15" s="15">
        <v>5842.09375</v>
      </c>
      <c r="K15" s="15">
        <v>8596.8604651162786</v>
      </c>
      <c r="L15" s="15">
        <v>7840.75</v>
      </c>
      <c r="M15" s="15">
        <v>6412.760869565217</v>
      </c>
      <c r="N15" s="15">
        <v>6416.9784946236559</v>
      </c>
    </row>
    <row r="16" spans="1:14" s="15" customFormat="1" x14ac:dyDescent="0.25">
      <c r="A16" s="15" t="s">
        <v>1318</v>
      </c>
      <c r="B16" s="15">
        <v>6966.6111111111113</v>
      </c>
      <c r="C16" s="15">
        <v>6757.7931034482763</v>
      </c>
      <c r="D16" s="15">
        <v>6472.6730769230771</v>
      </c>
      <c r="E16" s="15">
        <v>6044.9722222222226</v>
      </c>
      <c r="F16" s="15">
        <v>4840.166666666667</v>
      </c>
      <c r="G16" s="15">
        <v>4511.333333333333</v>
      </c>
      <c r="H16" s="15">
        <v>4095.7777777777778</v>
      </c>
      <c r="I16" s="15">
        <v>3956.6578947368421</v>
      </c>
      <c r="J16" s="15">
        <v>5684.6875</v>
      </c>
      <c r="K16" s="15">
        <v>11149.534883720929</v>
      </c>
      <c r="L16" s="15">
        <v>10190.027777777777</v>
      </c>
      <c r="M16" s="15">
        <v>9195.847826086956</v>
      </c>
      <c r="N16" s="15">
        <v>6717.1591397849461</v>
      </c>
    </row>
    <row r="17" spans="1:14" s="15" customFormat="1" x14ac:dyDescent="0.25">
      <c r="A17" s="15" t="s">
        <v>1319</v>
      </c>
      <c r="B17" s="15">
        <v>8585.3888888888887</v>
      </c>
      <c r="C17" s="15">
        <v>8852.6206896551721</v>
      </c>
      <c r="D17" s="15">
        <v>8043.25</v>
      </c>
      <c r="E17" s="15">
        <v>7449.0555555555557</v>
      </c>
      <c r="F17" s="15">
        <v>5337.6111111111113</v>
      </c>
      <c r="G17" s="15">
        <v>3816.1111111111113</v>
      </c>
      <c r="H17" s="15">
        <v>3640.9555555555557</v>
      </c>
      <c r="I17" s="15">
        <v>3986.8421052631579</v>
      </c>
      <c r="J17" s="15">
        <v>3649.96875</v>
      </c>
      <c r="K17" s="15">
        <v>8670.209302325582</v>
      </c>
      <c r="L17" s="15">
        <v>8308</v>
      </c>
      <c r="M17" s="15">
        <v>7453.695652173913</v>
      </c>
      <c r="N17" s="15">
        <v>6513.264516129032</v>
      </c>
    </row>
    <row r="18" spans="1:14" s="15" customFormat="1" x14ac:dyDescent="0.25">
      <c r="A18" s="15" t="s">
        <v>1320</v>
      </c>
      <c r="B18" s="15">
        <v>17586.527777777777</v>
      </c>
      <c r="C18" s="15">
        <v>17925.96551724138</v>
      </c>
      <c r="D18" s="15">
        <v>16865.153846153848</v>
      </c>
      <c r="E18" s="15">
        <v>16027.472222222223</v>
      </c>
      <c r="F18" s="15">
        <v>13207.888888888889</v>
      </c>
      <c r="G18" s="15">
        <v>12378.111111111111</v>
      </c>
      <c r="H18" s="15">
        <v>12355.288888888888</v>
      </c>
      <c r="I18" s="15">
        <v>12061.421052631578</v>
      </c>
      <c r="J18" s="15">
        <v>12545.1875</v>
      </c>
      <c r="K18" s="15">
        <v>18810.279069767443</v>
      </c>
      <c r="L18" s="15">
        <v>18886.972222222223</v>
      </c>
      <c r="M18" s="15">
        <v>17140.956521739132</v>
      </c>
      <c r="N18" s="15">
        <v>15529.174193548388</v>
      </c>
    </row>
    <row r="19" spans="1:14" s="15" customFormat="1" x14ac:dyDescent="0.25">
      <c r="A19" s="15" t="s">
        <v>1321</v>
      </c>
      <c r="B19" s="15">
        <v>37852.972222222219</v>
      </c>
      <c r="C19" s="15">
        <v>39286.448275862072</v>
      </c>
      <c r="D19" s="15">
        <v>38926.019230769234</v>
      </c>
      <c r="E19" s="15">
        <v>37921.916666666664</v>
      </c>
      <c r="F19" s="15">
        <v>37623.444444444445</v>
      </c>
      <c r="G19" s="15">
        <v>36229.888888888891</v>
      </c>
      <c r="H19" s="15">
        <v>34575.488888888889</v>
      </c>
      <c r="I19" s="15">
        <v>36847.84210526316</v>
      </c>
      <c r="J19" s="15">
        <v>37109.375</v>
      </c>
      <c r="K19" s="15">
        <v>36841.139534883718</v>
      </c>
      <c r="L19" s="15">
        <v>36521.222222222219</v>
      </c>
      <c r="M19" s="15">
        <v>38503.739130434784</v>
      </c>
      <c r="N19" s="15">
        <v>37341.496774193547</v>
      </c>
    </row>
    <row r="20" spans="1:14" s="15" customFormat="1" x14ac:dyDescent="0.25">
      <c r="A20" s="15" t="s">
        <v>1322</v>
      </c>
      <c r="B20" s="15">
        <v>6432.5</v>
      </c>
      <c r="C20" s="15">
        <v>6286.3793103448279</v>
      </c>
      <c r="D20" s="15">
        <v>6567.0192307692305</v>
      </c>
      <c r="E20" s="15">
        <v>6137.8055555555557</v>
      </c>
      <c r="F20" s="15">
        <v>5605.4722222222226</v>
      </c>
      <c r="G20" s="15">
        <v>5421.7777777777774</v>
      </c>
      <c r="H20" s="15">
        <v>5377.7111111111108</v>
      </c>
      <c r="I20" s="15">
        <v>5349.4473684210525</v>
      </c>
      <c r="J20" s="15">
        <v>4216.96875</v>
      </c>
      <c r="K20" s="15">
        <v>6613.6976744186049</v>
      </c>
      <c r="L20" s="15">
        <v>6064.4444444444443</v>
      </c>
      <c r="M20" s="15">
        <v>5749.608695652174</v>
      </c>
      <c r="N20" s="15">
        <v>5850.9935483870968</v>
      </c>
    </row>
    <row r="21" spans="1:14" s="15" customFormat="1" x14ac:dyDescent="0.25">
      <c r="A21" s="15" t="s">
        <v>1323</v>
      </c>
      <c r="B21" s="15">
        <v>8944.1944444444453</v>
      </c>
      <c r="C21" s="15">
        <v>8966.7931034482754</v>
      </c>
      <c r="D21" s="15">
        <v>8830.3076923076915</v>
      </c>
      <c r="E21" s="15">
        <v>8627</v>
      </c>
      <c r="F21" s="15">
        <v>5976.5</v>
      </c>
      <c r="G21" s="15">
        <v>4438.3888888888887</v>
      </c>
      <c r="H21" s="15">
        <v>3991.8666666666668</v>
      </c>
      <c r="I21" s="15">
        <v>3899.0526315789475</v>
      </c>
      <c r="J21" s="15">
        <v>4589.71875</v>
      </c>
      <c r="K21" s="15">
        <v>9585.8837209302328</v>
      </c>
      <c r="L21" s="15">
        <v>8697.9722222222226</v>
      </c>
      <c r="M21" s="15">
        <v>7688.108695652174</v>
      </c>
      <c r="N21" s="15">
        <v>7054.5247311827961</v>
      </c>
    </row>
    <row r="22" spans="1:14" s="15" customFormat="1" x14ac:dyDescent="0.25">
      <c r="A22" s="15" t="s">
        <v>1324</v>
      </c>
      <c r="B22" s="15">
        <v>30524.555555555555</v>
      </c>
      <c r="C22" s="15">
        <v>28951.827586206895</v>
      </c>
      <c r="D22" s="15">
        <v>30723.346153846152</v>
      </c>
      <c r="E22" s="15">
        <v>29208.527777777777</v>
      </c>
      <c r="F22" s="15">
        <v>27309.972222222223</v>
      </c>
      <c r="G22" s="15">
        <v>25324.916666666668</v>
      </c>
      <c r="H22" s="15">
        <v>23363.288888888888</v>
      </c>
      <c r="I22" s="15">
        <v>23808.184210526317</v>
      </c>
      <c r="J22" s="15">
        <v>23745.03125</v>
      </c>
      <c r="K22" s="15">
        <v>30572.418604651164</v>
      </c>
      <c r="L22" s="15">
        <v>29879.777777777777</v>
      </c>
      <c r="M22" s="15">
        <v>27914.217391304348</v>
      </c>
      <c r="N22" s="15">
        <v>27683.234408602151</v>
      </c>
    </row>
    <row r="23" spans="1:14" s="15" customFormat="1" x14ac:dyDescent="0.25">
      <c r="A23" s="15" t="s">
        <v>1325</v>
      </c>
      <c r="B23" s="15">
        <v>19526.194444444445</v>
      </c>
      <c r="C23" s="15">
        <v>20080.413793103449</v>
      </c>
      <c r="D23" s="15">
        <v>19337.51923076923</v>
      </c>
      <c r="E23" s="15">
        <v>18633.722222222223</v>
      </c>
      <c r="F23" s="15">
        <v>15680.444444444445</v>
      </c>
      <c r="G23" s="15">
        <v>13592.138888888889</v>
      </c>
      <c r="H23" s="15">
        <v>12203.2</v>
      </c>
      <c r="I23" s="15">
        <v>10813.763157894737</v>
      </c>
      <c r="J23" s="15">
        <v>13734.3125</v>
      </c>
      <c r="K23" s="15">
        <v>20906.20930232558</v>
      </c>
      <c r="L23" s="15">
        <v>19042.916666666668</v>
      </c>
      <c r="M23" s="15">
        <v>16579.239130434784</v>
      </c>
      <c r="N23" s="15">
        <v>16692.84946236559</v>
      </c>
    </row>
    <row r="24" spans="1:14" s="15" customFormat="1" x14ac:dyDescent="0.25">
      <c r="A24" s="15" t="s">
        <v>1326</v>
      </c>
      <c r="B24" s="15">
        <v>5333.5277777777774</v>
      </c>
      <c r="C24" s="15">
        <v>5278.3793103448279</v>
      </c>
      <c r="D24" s="15">
        <v>5285.6346153846152</v>
      </c>
      <c r="E24" s="15">
        <v>5158</v>
      </c>
      <c r="F24" s="15">
        <v>4227.083333333333</v>
      </c>
      <c r="G24" s="15">
        <v>3736.1666666666665</v>
      </c>
      <c r="H24" s="15">
        <v>3723.3555555555554</v>
      </c>
      <c r="I24" s="15">
        <v>3428.8157894736842</v>
      </c>
      <c r="J24" s="15">
        <v>4110.9375</v>
      </c>
      <c r="K24" s="15">
        <v>5901.2558139534885</v>
      </c>
      <c r="L24" s="15">
        <v>5527.833333333333</v>
      </c>
      <c r="M24" s="15">
        <v>4817.54347826087</v>
      </c>
      <c r="N24" s="15">
        <v>4722.7032258064519</v>
      </c>
    </row>
    <row r="25" spans="1:14" s="15" customFormat="1" x14ac:dyDescent="0.25">
      <c r="A25" s="15" t="s">
        <v>1327</v>
      </c>
      <c r="B25" s="15">
        <v>17925.666666666668</v>
      </c>
      <c r="C25" s="15">
        <v>18447.448275862069</v>
      </c>
      <c r="D25" s="15">
        <v>16895.807692307691</v>
      </c>
      <c r="E25" s="15">
        <v>16569.916666666668</v>
      </c>
      <c r="F25" s="15">
        <v>15351.777777777777</v>
      </c>
      <c r="G25" s="15">
        <v>14762.027777777777</v>
      </c>
      <c r="H25" s="15">
        <v>14653.888888888889</v>
      </c>
      <c r="I25" s="15">
        <v>14841.105263157895</v>
      </c>
      <c r="J25" s="15">
        <v>16027.59375</v>
      </c>
      <c r="K25" s="15">
        <v>16955.39534883721</v>
      </c>
      <c r="L25" s="15">
        <v>16951.916666666668</v>
      </c>
      <c r="M25" s="15">
        <v>17102.782608695652</v>
      </c>
      <c r="N25" s="15">
        <v>16348.053763440861</v>
      </c>
    </row>
    <row r="26" spans="1:14" s="15" customFormat="1" x14ac:dyDescent="0.25">
      <c r="A26" s="15" t="s">
        <v>1328</v>
      </c>
      <c r="B26" s="15">
        <v>6918.8055555555557</v>
      </c>
      <c r="C26" s="15">
        <v>7586.3793103448279</v>
      </c>
      <c r="D26" s="15">
        <v>6311.2307692307695</v>
      </c>
      <c r="E26" s="15">
        <v>6181.2222222222226</v>
      </c>
      <c r="F26" s="15">
        <v>3910.5833333333335</v>
      </c>
      <c r="G26" s="15">
        <v>2498.3888888888887</v>
      </c>
      <c r="H26" s="15">
        <v>2389.8888888888887</v>
      </c>
      <c r="I26" s="15">
        <v>3068.7368421052633</v>
      </c>
      <c r="J26" s="15">
        <v>3855.90625</v>
      </c>
      <c r="K26" s="15">
        <v>7587.5813953488368</v>
      </c>
      <c r="L26" s="15">
        <v>6846.3611111111113</v>
      </c>
      <c r="M26" s="15">
        <v>6206.413043478261</v>
      </c>
      <c r="N26" s="15">
        <v>5282.3419354838707</v>
      </c>
    </row>
    <row r="27" spans="1:14" s="15" customFormat="1" x14ac:dyDescent="0.25">
      <c r="A27" s="15" t="s">
        <v>1329</v>
      </c>
      <c r="B27" s="15">
        <v>3646.8888888888887</v>
      </c>
      <c r="C27" s="15">
        <v>3705.5862068965516</v>
      </c>
      <c r="D27" s="15">
        <v>3726.5576923076924</v>
      </c>
      <c r="E27" s="15">
        <v>3678.3333333333335</v>
      </c>
      <c r="F27" s="15">
        <v>2788.9166666666665</v>
      </c>
      <c r="G27" s="15">
        <v>2006.4722222222222</v>
      </c>
      <c r="H27" s="15">
        <v>1952.9555555555555</v>
      </c>
      <c r="I27" s="15">
        <v>2074.9210526315787</v>
      </c>
      <c r="J27" s="15">
        <v>1974.40625</v>
      </c>
      <c r="K27" s="15">
        <v>3536.9302325581393</v>
      </c>
      <c r="L27" s="15">
        <v>3296.6111111111113</v>
      </c>
      <c r="M27" s="15">
        <v>3019.8478260869565</v>
      </c>
      <c r="N27" s="15">
        <v>2961.6666666666665</v>
      </c>
    </row>
    <row r="28" spans="1:14" s="15" customFormat="1" x14ac:dyDescent="0.25">
      <c r="A28" s="15" t="s">
        <v>1330</v>
      </c>
      <c r="B28" s="15">
        <v>4570.1111111111113</v>
      </c>
      <c r="C28" s="15">
        <v>4479.6206896551721</v>
      </c>
      <c r="D28" s="15">
        <v>4227.3653846153848</v>
      </c>
      <c r="E28" s="15">
        <v>3807.9722222222222</v>
      </c>
      <c r="F28" s="15">
        <v>3031.9444444444443</v>
      </c>
      <c r="G28" s="15">
        <v>2671.5277777777778</v>
      </c>
      <c r="H28" s="15">
        <v>2609.3333333333335</v>
      </c>
      <c r="I28" s="15">
        <v>2684.6578947368421</v>
      </c>
      <c r="J28" s="15">
        <v>2195.75</v>
      </c>
      <c r="K28" s="15">
        <v>4185</v>
      </c>
      <c r="L28" s="15">
        <v>4007.0555555555557</v>
      </c>
      <c r="M28" s="15">
        <v>4153.347826086957</v>
      </c>
      <c r="N28" s="15">
        <v>3573.4021505376345</v>
      </c>
    </row>
    <row r="29" spans="1:14" s="15" customFormat="1" x14ac:dyDescent="0.25">
      <c r="A29" s="15" t="s">
        <v>1331</v>
      </c>
      <c r="B29" s="15">
        <v>15382.833333333334</v>
      </c>
      <c r="C29" s="15">
        <v>15547</v>
      </c>
      <c r="D29" s="15">
        <v>14028.826923076924</v>
      </c>
      <c r="E29" s="15">
        <v>13363</v>
      </c>
      <c r="F29" s="15">
        <v>11562.416666666666</v>
      </c>
      <c r="G29" s="15">
        <v>11266.777777777777</v>
      </c>
      <c r="H29" s="15">
        <v>10416.955555555556</v>
      </c>
      <c r="I29" s="15">
        <v>9829.6578947368416</v>
      </c>
      <c r="J29" s="15">
        <v>10361.4375</v>
      </c>
      <c r="K29" s="15">
        <v>14941.976744186046</v>
      </c>
      <c r="L29" s="15">
        <v>14825.333333333334</v>
      </c>
      <c r="M29" s="15">
        <v>14143.804347826086</v>
      </c>
      <c r="N29" s="15">
        <v>12984.410752688173</v>
      </c>
    </row>
    <row r="30" spans="1:14" s="15" customFormat="1" x14ac:dyDescent="0.25">
      <c r="A30" s="15" t="s">
        <v>1332</v>
      </c>
      <c r="B30" s="15">
        <v>4198.9722222222226</v>
      </c>
      <c r="C30" s="15">
        <v>4301.0344827586205</v>
      </c>
      <c r="D30" s="15">
        <v>4044.1153846153848</v>
      </c>
      <c r="E30" s="15">
        <v>3819.6111111111113</v>
      </c>
      <c r="F30" s="15">
        <v>2982.0833333333335</v>
      </c>
      <c r="G30" s="15">
        <v>2426.4444444444443</v>
      </c>
      <c r="H30" s="15">
        <v>2138.1111111111113</v>
      </c>
      <c r="I30" s="15">
        <v>2129.1052631578946</v>
      </c>
      <c r="J30" s="15">
        <v>2525.15625</v>
      </c>
      <c r="K30" s="15">
        <v>4390.7906976744189</v>
      </c>
      <c r="L30" s="15">
        <v>4074.6666666666665</v>
      </c>
      <c r="M30" s="15">
        <v>3653.521739130435</v>
      </c>
      <c r="N30" s="15">
        <v>3397.5913978494623</v>
      </c>
    </row>
    <row r="31" spans="1:14" s="15" customFormat="1" x14ac:dyDescent="0.25">
      <c r="A31" s="15" t="s">
        <v>1333</v>
      </c>
      <c r="B31" s="15">
        <v>12908.916666666666</v>
      </c>
      <c r="C31" s="15">
        <v>12673.413793103447</v>
      </c>
      <c r="D31" s="15">
        <v>12653.173076923076</v>
      </c>
      <c r="E31" s="15">
        <v>12287.444444444445</v>
      </c>
      <c r="F31" s="15">
        <v>11645.666666666666</v>
      </c>
      <c r="G31" s="15">
        <v>10788.416666666666</v>
      </c>
      <c r="H31" s="15">
        <v>10710.888888888889</v>
      </c>
      <c r="I31" s="15">
        <v>9966.9473684210534</v>
      </c>
      <c r="J31" s="15">
        <v>11524.53125</v>
      </c>
      <c r="K31" s="15">
        <v>13407.720930232557</v>
      </c>
      <c r="L31" s="15">
        <v>12696.416666666666</v>
      </c>
      <c r="M31" s="15">
        <v>12332.760869565218</v>
      </c>
      <c r="N31" s="15">
        <v>11979.825806451612</v>
      </c>
    </row>
    <row r="32" spans="1:14" s="15" customFormat="1" x14ac:dyDescent="0.25">
      <c r="A32" s="15" t="s">
        <v>1334</v>
      </c>
      <c r="B32" s="15">
        <v>12852.027777777777</v>
      </c>
      <c r="C32" s="15">
        <v>13236.724137931034</v>
      </c>
      <c r="D32" s="15">
        <v>12469.788461538461</v>
      </c>
      <c r="E32" s="15">
        <v>11737.805555555555</v>
      </c>
      <c r="F32" s="15">
        <v>9501.7222222222226</v>
      </c>
      <c r="G32" s="15">
        <v>7920.666666666667</v>
      </c>
      <c r="H32" s="15">
        <v>7428.9111111111115</v>
      </c>
      <c r="I32" s="15">
        <v>7654.6842105263158</v>
      </c>
      <c r="J32" s="15">
        <v>7258.375</v>
      </c>
      <c r="K32" s="15">
        <v>11995.767441860466</v>
      </c>
      <c r="L32" s="15">
        <v>11896.388888888889</v>
      </c>
      <c r="M32" s="15">
        <v>11370.391304347826</v>
      </c>
      <c r="N32" s="15">
        <v>10471.627956989247</v>
      </c>
    </row>
    <row r="33" spans="1:14" s="15" customFormat="1" x14ac:dyDescent="0.25">
      <c r="A33" s="15" t="s">
        <v>1335</v>
      </c>
      <c r="B33" s="15">
        <v>118320.05555555556</v>
      </c>
      <c r="C33" s="15">
        <v>117334.62068965517</v>
      </c>
      <c r="D33" s="15">
        <v>116772.32692307692</v>
      </c>
      <c r="E33" s="15">
        <v>113537.16666666667</v>
      </c>
      <c r="F33" s="15">
        <v>110758.91666666667</v>
      </c>
      <c r="G33" s="15">
        <v>108404.80555555556</v>
      </c>
      <c r="H33" s="15">
        <v>104848.57777777778</v>
      </c>
      <c r="I33" s="15">
        <v>103045.47368421052</v>
      </c>
      <c r="J33" s="15">
        <v>104399.125</v>
      </c>
      <c r="K33" s="15">
        <v>119481.44186046511</v>
      </c>
      <c r="L33" s="15">
        <v>115147.33333333333</v>
      </c>
      <c r="M33" s="15">
        <v>114956.80434782608</v>
      </c>
      <c r="N33" s="15">
        <v>112381.34193548387</v>
      </c>
    </row>
    <row r="34" spans="1:14" s="15" customFormat="1" x14ac:dyDescent="0.25">
      <c r="A34" s="15" t="s">
        <v>1336</v>
      </c>
      <c r="B34" s="15">
        <v>27314</v>
      </c>
      <c r="C34" s="15">
        <v>28284.724137931036</v>
      </c>
      <c r="D34" s="15">
        <v>26691.961538461539</v>
      </c>
      <c r="E34" s="15">
        <v>25028.277777777777</v>
      </c>
      <c r="F34" s="15">
        <v>18549.027777777777</v>
      </c>
      <c r="G34" s="15">
        <v>15101.416666666666</v>
      </c>
      <c r="H34" s="15">
        <v>13974</v>
      </c>
      <c r="I34" s="15">
        <v>14049.236842105263</v>
      </c>
      <c r="J34" s="15">
        <v>5913.84375</v>
      </c>
      <c r="K34" s="15">
        <v>28956.558139534885</v>
      </c>
      <c r="L34" s="15">
        <v>25401.555555555555</v>
      </c>
      <c r="M34" s="15">
        <v>22480.91304347826</v>
      </c>
      <c r="N34" s="15">
        <v>21182.002150537635</v>
      </c>
    </row>
    <row r="35" spans="1:14" s="15" customFormat="1" x14ac:dyDescent="0.25">
      <c r="A35" s="15" t="s">
        <v>1337</v>
      </c>
      <c r="B35" s="15">
        <v>2077.9166666666665</v>
      </c>
      <c r="C35" s="15">
        <v>1915.9655172413793</v>
      </c>
      <c r="D35" s="15">
        <v>1876.7692307692307</v>
      </c>
      <c r="E35" s="15">
        <v>1635.2777777777778</v>
      </c>
      <c r="F35" s="15">
        <v>1422.0555555555557</v>
      </c>
      <c r="G35" s="15">
        <v>1274.4444444444443</v>
      </c>
      <c r="H35" s="15">
        <v>1198.8444444444444</v>
      </c>
      <c r="I35" s="15">
        <v>1199.4736842105262</v>
      </c>
      <c r="J35" s="15">
        <v>1116.53125</v>
      </c>
      <c r="K35" s="15">
        <v>2501</v>
      </c>
      <c r="L35" s="15">
        <v>2098.3611111111113</v>
      </c>
      <c r="M35" s="15">
        <v>1794.4565217391305</v>
      </c>
      <c r="N35" s="15">
        <v>1687.7204301075269</v>
      </c>
    </row>
    <row r="36" spans="1:14" s="15" customFormat="1" x14ac:dyDescent="0.25">
      <c r="A36" s="15" t="s">
        <v>1338</v>
      </c>
      <c r="B36" s="15">
        <v>17281.444444444445</v>
      </c>
      <c r="C36" s="15">
        <v>17606.793103448275</v>
      </c>
      <c r="D36" s="15">
        <v>15747.923076923076</v>
      </c>
      <c r="E36" s="15">
        <v>13906.666666666666</v>
      </c>
      <c r="F36" s="15">
        <v>10056.444444444445</v>
      </c>
      <c r="G36" s="15">
        <v>8738.4166666666661</v>
      </c>
      <c r="H36" s="15">
        <v>8264.7333333333336</v>
      </c>
      <c r="I36" s="15">
        <v>9154.7631578947367</v>
      </c>
      <c r="J36" s="15">
        <v>10032.8125</v>
      </c>
      <c r="K36" s="15">
        <v>17463.558139534885</v>
      </c>
      <c r="L36" s="15">
        <v>16312.027777777777</v>
      </c>
      <c r="M36" s="15">
        <v>15085.58695652174</v>
      </c>
      <c r="N36" s="15">
        <v>13337.25376344086</v>
      </c>
    </row>
    <row r="37" spans="1:14" s="15" customFormat="1" x14ac:dyDescent="0.25">
      <c r="A37" s="15" t="s">
        <v>1339</v>
      </c>
      <c r="B37" s="15">
        <v>5227.6944444444443</v>
      </c>
      <c r="C37" s="15">
        <v>5168.0689655172409</v>
      </c>
      <c r="D37" s="15">
        <v>4698.8846153846152</v>
      </c>
      <c r="E37" s="15">
        <v>4213.75</v>
      </c>
      <c r="F37" s="15">
        <v>3224.8611111111113</v>
      </c>
      <c r="G37" s="15">
        <v>2734.4444444444443</v>
      </c>
      <c r="H37" s="15">
        <v>2902.0444444444443</v>
      </c>
      <c r="I37" s="15">
        <v>3219.0789473684213</v>
      </c>
      <c r="J37" s="15">
        <v>2943.46875</v>
      </c>
      <c r="K37" s="15">
        <v>4795.1627906976746</v>
      </c>
      <c r="L37" s="15">
        <v>4546.8611111111113</v>
      </c>
      <c r="M37" s="15">
        <v>4398.891304347826</v>
      </c>
      <c r="N37" s="15">
        <v>4017.1591397849461</v>
      </c>
    </row>
    <row r="38" spans="1:14" s="15" customFormat="1" x14ac:dyDescent="0.25">
      <c r="A38" s="15" t="s">
        <v>1340</v>
      </c>
      <c r="B38" s="15">
        <v>11598.638888888889</v>
      </c>
      <c r="C38" s="15">
        <v>10792.620689655172</v>
      </c>
      <c r="D38" s="15">
        <v>11301.711538461539</v>
      </c>
      <c r="E38" s="15">
        <v>10426.527777777777</v>
      </c>
      <c r="F38" s="15">
        <v>10020.444444444445</v>
      </c>
      <c r="G38" s="15">
        <v>9264.3888888888887</v>
      </c>
      <c r="H38" s="15">
        <v>8752.8666666666668</v>
      </c>
      <c r="I38" s="15">
        <v>8845.1578947368416</v>
      </c>
      <c r="J38" s="15">
        <v>6026.71875</v>
      </c>
      <c r="K38" s="15">
        <v>11577.930232558139</v>
      </c>
      <c r="L38" s="15">
        <v>11077.166666666666</v>
      </c>
      <c r="M38" s="15">
        <v>9979.4782608695659</v>
      </c>
      <c r="N38" s="15">
        <v>10035.20430107527</v>
      </c>
    </row>
    <row r="39" spans="1:14" s="15" customFormat="1" x14ac:dyDescent="0.25">
      <c r="A39" s="15" t="s">
        <v>1341</v>
      </c>
      <c r="B39" s="15">
        <v>24225.333333333332</v>
      </c>
      <c r="C39" s="15">
        <v>24646</v>
      </c>
      <c r="D39" s="15">
        <v>23951.596153846152</v>
      </c>
      <c r="E39" s="15">
        <v>22955.361111111109</v>
      </c>
      <c r="F39" s="15">
        <v>18280.555555555555</v>
      </c>
      <c r="G39" s="15">
        <v>18294.305555555555</v>
      </c>
      <c r="H39" s="15">
        <v>17614.711111111112</v>
      </c>
      <c r="I39" s="15">
        <v>16951.447368421053</v>
      </c>
      <c r="J39" s="15">
        <v>18918.78125</v>
      </c>
      <c r="K39" s="15">
        <v>27614.348837209302</v>
      </c>
      <c r="L39" s="15">
        <v>25485.305555555555</v>
      </c>
      <c r="M39" s="15">
        <v>21995.304347826088</v>
      </c>
      <c r="N39" s="15">
        <v>21794.208602150538</v>
      </c>
    </row>
    <row r="40" spans="1:14" s="15" customFormat="1" x14ac:dyDescent="0.25">
      <c r="A40" s="15" t="s">
        <v>1342</v>
      </c>
      <c r="B40" s="15">
        <v>5272.166666666667</v>
      </c>
      <c r="C40" s="15">
        <v>5838.7241379310344</v>
      </c>
      <c r="D40" s="15">
        <v>5657.3461538461543</v>
      </c>
      <c r="E40" s="15">
        <v>5837.4722222222226</v>
      </c>
      <c r="F40" s="15">
        <v>4531.9722222222226</v>
      </c>
      <c r="G40" s="15">
        <v>3764</v>
      </c>
      <c r="H40" s="15">
        <v>3714.2444444444445</v>
      </c>
      <c r="I40" s="15">
        <v>3734.3947368421054</v>
      </c>
      <c r="J40" s="15">
        <v>5474.625</v>
      </c>
      <c r="K40" s="15">
        <v>6100.6744186046508</v>
      </c>
      <c r="L40" s="15">
        <v>5782.833333333333</v>
      </c>
      <c r="M40" s="15">
        <v>4924.065217391304</v>
      </c>
      <c r="N40" s="15">
        <v>5039.4860215053759</v>
      </c>
    </row>
    <row r="41" spans="1:14" s="15" customFormat="1" x14ac:dyDescent="0.25">
      <c r="A41" s="15" t="s">
        <v>1343</v>
      </c>
      <c r="B41" s="15">
        <v>6973.666666666667</v>
      </c>
      <c r="C41" s="15">
        <v>7748.9310344827591</v>
      </c>
      <c r="D41" s="15">
        <v>6960.6153846153848</v>
      </c>
      <c r="E41" s="15">
        <v>6508.333333333333</v>
      </c>
      <c r="F41" s="15">
        <v>5258.8055555555557</v>
      </c>
      <c r="G41" s="15">
        <v>4570.5</v>
      </c>
      <c r="H41" s="15">
        <v>4160.5777777777776</v>
      </c>
      <c r="I41" s="15">
        <v>4619.9210526315792</v>
      </c>
      <c r="J41" s="15">
        <v>4447.3125</v>
      </c>
      <c r="K41" s="15">
        <v>7404.3023255813951</v>
      </c>
      <c r="L41" s="15">
        <v>7071.7777777777774</v>
      </c>
      <c r="M41" s="15">
        <v>6203.304347826087</v>
      </c>
      <c r="N41" s="15">
        <v>5998.4860215053759</v>
      </c>
    </row>
    <row r="42" spans="1:14" s="15" customFormat="1" x14ac:dyDescent="0.25">
      <c r="A42" s="15" t="s">
        <v>1344</v>
      </c>
      <c r="B42" s="15">
        <v>8324.9166666666661</v>
      </c>
      <c r="C42" s="15">
        <v>8491.8965517241377</v>
      </c>
      <c r="D42" s="15">
        <v>8172.4038461538457</v>
      </c>
      <c r="E42" s="15">
        <v>7151.9444444444443</v>
      </c>
      <c r="F42" s="15">
        <v>5759.2222222222226</v>
      </c>
      <c r="G42" s="15">
        <v>5349</v>
      </c>
      <c r="H42" s="15">
        <v>5028.5333333333338</v>
      </c>
      <c r="I42" s="15">
        <v>5076.9473684210525</v>
      </c>
      <c r="J42" s="15">
        <v>3757.28125</v>
      </c>
      <c r="K42" s="15">
        <v>8039.5116279069771</v>
      </c>
      <c r="L42" s="15">
        <v>7826.916666666667</v>
      </c>
      <c r="M42" s="15">
        <v>7208.217391304348</v>
      </c>
      <c r="N42" s="15">
        <v>6724.2580645161288</v>
      </c>
    </row>
    <row r="43" spans="1:14" s="15" customFormat="1" x14ac:dyDescent="0.25">
      <c r="A43" s="15" t="s">
        <v>1345</v>
      </c>
      <c r="B43" s="15">
        <v>10209.222222222223</v>
      </c>
      <c r="C43" s="15">
        <v>10408.241379310344</v>
      </c>
      <c r="D43" s="15">
        <v>9516.211538461539</v>
      </c>
      <c r="E43" s="15">
        <v>9378.8333333333339</v>
      </c>
      <c r="F43" s="15">
        <v>7391.4444444444443</v>
      </c>
      <c r="G43" s="15">
        <v>7013.2222222222226</v>
      </c>
      <c r="H43" s="15">
        <v>6918.0222222222219</v>
      </c>
      <c r="I43" s="15">
        <v>8504.9210526315783</v>
      </c>
      <c r="J43" s="15">
        <v>9757.84375</v>
      </c>
      <c r="K43" s="15">
        <v>10119.767441860466</v>
      </c>
      <c r="L43" s="15">
        <v>9753.5833333333339</v>
      </c>
      <c r="M43" s="15">
        <v>7758.869565217391</v>
      </c>
      <c r="N43" s="15">
        <v>8839.4752688172048</v>
      </c>
    </row>
    <row r="44" spans="1:14" s="15" customFormat="1" x14ac:dyDescent="0.25">
      <c r="A44" s="15" t="s">
        <v>1346</v>
      </c>
      <c r="B44" s="15">
        <v>37730.694444444445</v>
      </c>
      <c r="C44" s="15">
        <v>37424.241379310348</v>
      </c>
      <c r="D44" s="15">
        <v>33561.942307692305</v>
      </c>
      <c r="E44" s="15">
        <v>32582.722222222223</v>
      </c>
      <c r="F44" s="15">
        <v>28225.305555555555</v>
      </c>
      <c r="G44" s="15">
        <v>25419.111111111109</v>
      </c>
      <c r="H44" s="15">
        <v>24916.044444444444</v>
      </c>
      <c r="I44" s="15">
        <v>27645.78947368421</v>
      </c>
      <c r="J44" s="15">
        <v>30317.875</v>
      </c>
      <c r="K44" s="15">
        <v>36876.20930232558</v>
      </c>
      <c r="L44" s="15">
        <v>34821.75</v>
      </c>
      <c r="M44" s="15">
        <v>31235.217391304348</v>
      </c>
      <c r="N44" s="15">
        <v>31636.602150537634</v>
      </c>
    </row>
    <row r="45" spans="1:14" s="15" customFormat="1" x14ac:dyDescent="0.25">
      <c r="A45" s="15" t="s">
        <v>1347</v>
      </c>
      <c r="B45" s="15">
        <v>16288.944444444445</v>
      </c>
      <c r="C45" s="15">
        <v>20105.896551724138</v>
      </c>
      <c r="D45" s="15">
        <v>19161.615384615383</v>
      </c>
      <c r="E45" s="15">
        <v>17879.75</v>
      </c>
      <c r="F45" s="15">
        <v>17994.666666666668</v>
      </c>
      <c r="G45" s="15">
        <v>16661.555555555555</v>
      </c>
      <c r="H45" s="15">
        <v>20185.599999999999</v>
      </c>
      <c r="I45" s="15">
        <v>17276.947368421053</v>
      </c>
      <c r="J45" s="15">
        <v>18339.1875</v>
      </c>
      <c r="K45" s="15">
        <v>17989.767441860466</v>
      </c>
      <c r="L45" s="15">
        <v>19467.305555555555</v>
      </c>
      <c r="M45" s="15">
        <v>16615.456521739132</v>
      </c>
      <c r="N45" s="15">
        <v>18166.873118279571</v>
      </c>
    </row>
    <row r="46" spans="1:14" s="15" customFormat="1" x14ac:dyDescent="0.25">
      <c r="A46" s="15" t="s">
        <v>1348</v>
      </c>
      <c r="B46" s="15">
        <v>3571.2777777777778</v>
      </c>
      <c r="C46" s="15">
        <v>3556.4827586206898</v>
      </c>
      <c r="D46" s="15">
        <v>3293.2692307692309</v>
      </c>
      <c r="E46" s="15">
        <v>2812.75</v>
      </c>
      <c r="F46" s="15">
        <v>2092.9166666666665</v>
      </c>
      <c r="G46" s="15">
        <v>1766.0833333333333</v>
      </c>
      <c r="H46" s="15">
        <v>1660.1333333333334</v>
      </c>
      <c r="I46" s="15">
        <v>1218.7894736842106</v>
      </c>
      <c r="J46" s="15">
        <v>1276.84375</v>
      </c>
      <c r="K46" s="15">
        <v>3315.3023255813955</v>
      </c>
      <c r="L46" s="15">
        <v>3279.9722222222222</v>
      </c>
      <c r="M46" s="15">
        <v>3162.695652173913</v>
      </c>
      <c r="N46" s="15">
        <v>2604.5956989247311</v>
      </c>
    </row>
    <row r="47" spans="1:14" s="15" customFormat="1" x14ac:dyDescent="0.25">
      <c r="A47" s="15" t="s">
        <v>1349</v>
      </c>
      <c r="B47" s="15">
        <v>80402.083333333328</v>
      </c>
      <c r="C47" s="15">
        <v>84870.137931034478</v>
      </c>
      <c r="D47" s="15">
        <v>83843.961538461532</v>
      </c>
      <c r="E47" s="15">
        <v>78887.138888888891</v>
      </c>
      <c r="F47" s="15">
        <v>78029.194444444438</v>
      </c>
      <c r="G47" s="15">
        <v>72204.861111111109</v>
      </c>
      <c r="H47" s="15">
        <v>67935.622222222228</v>
      </c>
      <c r="I47" s="15">
        <v>68967.947368421053</v>
      </c>
      <c r="J47" s="15">
        <v>77057.3125</v>
      </c>
      <c r="K47" s="15">
        <v>76924.558139534885</v>
      </c>
      <c r="L47" s="15">
        <v>76176.944444444438</v>
      </c>
      <c r="M47" s="15">
        <v>80295.239130434784</v>
      </c>
      <c r="N47" s="15">
        <v>77099.750537634405</v>
      </c>
    </row>
    <row r="48" spans="1:14" s="15" customFormat="1" x14ac:dyDescent="0.25">
      <c r="A48" s="15" t="s">
        <v>1350</v>
      </c>
      <c r="B48" s="15">
        <v>5597.5277777777774</v>
      </c>
      <c r="C48" s="15">
        <v>5582.0689655172409</v>
      </c>
      <c r="D48" s="15">
        <v>4943.9230769230771</v>
      </c>
      <c r="E48" s="15">
        <v>4960.8055555555557</v>
      </c>
      <c r="F48" s="15">
        <v>3753.4166666666665</v>
      </c>
      <c r="G48" s="15">
        <v>3147.4722222222222</v>
      </c>
      <c r="H48" s="15">
        <v>2861.3555555555554</v>
      </c>
      <c r="I48" s="15">
        <v>3254.9473684210525</v>
      </c>
      <c r="J48" s="15">
        <v>4065.4375</v>
      </c>
      <c r="K48" s="15">
        <v>6182.5581395348836</v>
      </c>
      <c r="L48" s="15">
        <v>5516.6388888888887</v>
      </c>
      <c r="M48" s="15">
        <v>4388.195652173913</v>
      </c>
      <c r="N48" s="15">
        <v>4508.2688172043008</v>
      </c>
    </row>
    <row r="49" spans="1:14" s="15" customFormat="1" x14ac:dyDescent="0.25">
      <c r="A49" s="15" t="s">
        <v>1351</v>
      </c>
      <c r="B49" s="15">
        <v>14595.722222222223</v>
      </c>
      <c r="C49" s="15">
        <v>14873.655172413793</v>
      </c>
      <c r="D49" s="15">
        <v>14423.26923076923</v>
      </c>
      <c r="E49" s="15">
        <v>13170.583333333334</v>
      </c>
      <c r="F49" s="15">
        <v>11324.916666666666</v>
      </c>
      <c r="G49" s="15">
        <v>9308.3333333333339</v>
      </c>
      <c r="H49" s="15">
        <v>8947.9111111111106</v>
      </c>
      <c r="I49" s="15">
        <v>9704.605263157895</v>
      </c>
      <c r="J49" s="15">
        <v>10047.0625</v>
      </c>
      <c r="K49" s="15">
        <v>15276.325581395349</v>
      </c>
      <c r="L49" s="15">
        <v>13830.444444444445</v>
      </c>
      <c r="M49" s="15">
        <v>13145.304347826086</v>
      </c>
      <c r="N49" s="15">
        <v>12421.782795698924</v>
      </c>
    </row>
    <row r="50" spans="1:14" s="15" customFormat="1" x14ac:dyDescent="0.25">
      <c r="A50" s="15" t="s">
        <v>1352</v>
      </c>
      <c r="B50" s="15">
        <v>6452.333333333333</v>
      </c>
      <c r="C50" s="15">
        <v>7088.4827586206893</v>
      </c>
      <c r="D50" s="15">
        <v>7127.7692307692305</v>
      </c>
      <c r="E50" s="15">
        <v>6771.0555555555557</v>
      </c>
      <c r="F50" s="15">
        <v>5467.3611111111113</v>
      </c>
      <c r="G50" s="15">
        <v>4329.9722222222226</v>
      </c>
      <c r="H50" s="15">
        <v>3993.9777777777776</v>
      </c>
      <c r="I50" s="15">
        <v>3878.9736842105262</v>
      </c>
      <c r="J50" s="15">
        <v>3915.5625</v>
      </c>
      <c r="K50" s="15">
        <v>7202.8837209302328</v>
      </c>
      <c r="L50" s="15">
        <v>6571.1111111111113</v>
      </c>
      <c r="M50" s="15">
        <v>5788.152173913043</v>
      </c>
      <c r="N50" s="15">
        <v>5741.7698924731185</v>
      </c>
    </row>
    <row r="51" spans="1:14" s="15" customFormat="1" x14ac:dyDescent="0.25">
      <c r="A51" s="15" t="s">
        <v>1353</v>
      </c>
      <c r="B51" s="15">
        <v>4810.833333333333</v>
      </c>
      <c r="C51" s="15">
        <v>4785.7931034482763</v>
      </c>
      <c r="D51" s="15">
        <v>4388.9038461538457</v>
      </c>
      <c r="E51" s="15">
        <v>3688.25</v>
      </c>
      <c r="F51" s="15">
        <v>3056.0277777777778</v>
      </c>
      <c r="G51" s="15">
        <v>2893.8055555555557</v>
      </c>
      <c r="H51" s="15">
        <v>2571.0222222222224</v>
      </c>
      <c r="I51" s="15">
        <v>2713.3684210526317</v>
      </c>
      <c r="J51" s="15">
        <v>5389.5625</v>
      </c>
      <c r="K51" s="15">
        <v>4979.3720930232557</v>
      </c>
      <c r="L51" s="15">
        <v>4580.666666666667</v>
      </c>
      <c r="M51" s="15">
        <v>4373.5</v>
      </c>
      <c r="N51" s="15">
        <v>3997.0752688172042</v>
      </c>
    </row>
    <row r="52" spans="1:14" s="15" customFormat="1" ht="15.75" x14ac:dyDescent="0.25">
      <c r="A52" s="28" t="s">
        <v>1369</v>
      </c>
      <c r="B52" s="28">
        <v>17028.881666666668</v>
      </c>
      <c r="C52" s="28">
        <v>17305.206206896553</v>
      </c>
      <c r="D52" s="28">
        <v>16674.695</v>
      </c>
      <c r="E52" s="28">
        <v>15872.267222222223</v>
      </c>
      <c r="F52" s="28">
        <v>14089.43</v>
      </c>
      <c r="G52" s="28">
        <v>12905.744444444445</v>
      </c>
      <c r="H52" s="28">
        <v>12441.258666666667</v>
      </c>
      <c r="I52" s="28">
        <v>12690.366842105263</v>
      </c>
      <c r="J52" s="28">
        <v>13179.436874999999</v>
      </c>
      <c r="K52" s="28">
        <v>17371.846511627908</v>
      </c>
      <c r="L52" s="28">
        <v>16592.985555555555</v>
      </c>
      <c r="M52" s="28">
        <v>15655.121739130434</v>
      </c>
      <c r="N52" s="28">
        <v>15168.833978494624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D8E8B-4F10-41F0-AC4D-3C7545675E98}">
  <dimension ref="A1:E12"/>
  <sheetViews>
    <sheetView workbookViewId="0">
      <selection activeCell="G3" sqref="G3"/>
    </sheetView>
  </sheetViews>
  <sheetFormatPr defaultRowHeight="15" x14ac:dyDescent="0.25"/>
  <cols>
    <col min="1" max="5" width="15.7109375" customWidth="1"/>
  </cols>
  <sheetData>
    <row r="1" spans="1:5" ht="62.25" customHeight="1" thickBot="1" x14ac:dyDescent="0.3">
      <c r="A1" s="33" t="s">
        <v>1302</v>
      </c>
      <c r="B1" s="33" t="s">
        <v>1370</v>
      </c>
      <c r="C1" s="33" t="s">
        <v>1371</v>
      </c>
      <c r="D1" s="33" t="s">
        <v>1372</v>
      </c>
      <c r="E1" s="33" t="s">
        <v>1373</v>
      </c>
    </row>
    <row r="2" spans="1:5" ht="15.75" thickTop="1" x14ac:dyDescent="0.25">
      <c r="A2" s="30">
        <v>2012</v>
      </c>
      <c r="B2" s="31">
        <v>636.66666666666663</v>
      </c>
      <c r="C2" s="32">
        <v>3.5166666666666671</v>
      </c>
      <c r="D2" s="31">
        <v>3841</v>
      </c>
      <c r="E2" s="32">
        <v>2.7833333333333337</v>
      </c>
    </row>
    <row r="3" spans="1:5" x14ac:dyDescent="0.25">
      <c r="A3" s="30">
        <v>2013</v>
      </c>
      <c r="B3" s="31">
        <v>607.41666666666663</v>
      </c>
      <c r="C3" s="32">
        <v>3.3166666666666664</v>
      </c>
      <c r="D3" s="31">
        <v>4070.5</v>
      </c>
      <c r="E3" s="32">
        <v>2.9083333333333332</v>
      </c>
    </row>
    <row r="4" spans="1:5" x14ac:dyDescent="0.25">
      <c r="A4" s="30">
        <v>2014</v>
      </c>
      <c r="B4" s="31">
        <v>737</v>
      </c>
      <c r="C4" s="32">
        <v>3.9249999999999994</v>
      </c>
      <c r="D4" s="31">
        <v>4773.083333333333</v>
      </c>
      <c r="E4" s="32">
        <v>3.3249999999999993</v>
      </c>
    </row>
    <row r="5" spans="1:5" x14ac:dyDescent="0.25">
      <c r="A5" s="30">
        <v>2015</v>
      </c>
      <c r="B5" s="31">
        <v>917.08333333333337</v>
      </c>
      <c r="C5" s="32">
        <v>4.6999999999999993</v>
      </c>
      <c r="D5" s="31">
        <v>5563.833333333333</v>
      </c>
      <c r="E5" s="32">
        <v>3.7749999999999999</v>
      </c>
    </row>
    <row r="6" spans="1:5" x14ac:dyDescent="0.25">
      <c r="A6" s="30">
        <v>2016</v>
      </c>
      <c r="B6" s="31">
        <v>1015.5</v>
      </c>
      <c r="C6" s="32">
        <v>5.0583333333333327</v>
      </c>
      <c r="D6" s="31">
        <v>5855.5</v>
      </c>
      <c r="E6" s="32">
        <v>3.9083333333333337</v>
      </c>
    </row>
    <row r="7" spans="1:5" x14ac:dyDescent="0.25">
      <c r="A7" s="30">
        <v>2017</v>
      </c>
      <c r="B7" s="31">
        <v>1047.4166666666667</v>
      </c>
      <c r="C7" s="32">
        <v>5.1083333333333334</v>
      </c>
      <c r="D7" s="31">
        <v>6118.5</v>
      </c>
      <c r="E7" s="32">
        <v>4.0000000000000009</v>
      </c>
    </row>
    <row r="8" spans="1:5" x14ac:dyDescent="0.25">
      <c r="A8" s="30">
        <v>2018</v>
      </c>
      <c r="B8" s="31">
        <v>1131.1666666666667</v>
      </c>
      <c r="C8" s="32">
        <v>5.3666666666666663</v>
      </c>
      <c r="D8" s="31">
        <v>7102.166666666667</v>
      </c>
      <c r="E8" s="32">
        <v>4.5500000000000007</v>
      </c>
    </row>
    <row r="9" spans="1:5" x14ac:dyDescent="0.25">
      <c r="A9" s="30">
        <v>2019</v>
      </c>
      <c r="B9" s="31">
        <v>1187.25</v>
      </c>
      <c r="C9" s="32">
        <v>5.5083333333333329</v>
      </c>
      <c r="D9" s="31">
        <v>7157.75</v>
      </c>
      <c r="E9" s="32">
        <v>4.5333333333333332</v>
      </c>
    </row>
    <row r="10" spans="1:5" x14ac:dyDescent="0.25">
      <c r="A10" s="30">
        <v>2020</v>
      </c>
      <c r="B10" s="31">
        <v>1096</v>
      </c>
      <c r="C10" s="32">
        <v>5.2333333333333334</v>
      </c>
      <c r="D10" s="31">
        <v>6363.416666666667</v>
      </c>
      <c r="E10" s="32">
        <v>4.2749999999999995</v>
      </c>
    </row>
    <row r="11" spans="1:5" x14ac:dyDescent="0.25">
      <c r="A11" s="30">
        <v>2021</v>
      </c>
      <c r="B11" s="31">
        <v>1627.1666666666667</v>
      </c>
      <c r="C11" s="32">
        <v>7.4750000000000005</v>
      </c>
      <c r="D11" s="31">
        <v>9823.0833333333339</v>
      </c>
      <c r="E11" s="32">
        <v>6.2749999999999995</v>
      </c>
    </row>
    <row r="12" spans="1:5" x14ac:dyDescent="0.25">
      <c r="A12" s="30">
        <v>2022</v>
      </c>
      <c r="B12" s="31">
        <v>1993.0833333333333</v>
      </c>
      <c r="C12" s="32">
        <v>8.8250000000000011</v>
      </c>
      <c r="D12" s="31">
        <v>11050.583333333334</v>
      </c>
      <c r="E12" s="32">
        <v>6.7749999999999995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987F-5B3C-4434-8F80-7E5F66BF5760}">
  <dimension ref="A1:AQ409"/>
  <sheetViews>
    <sheetView workbookViewId="0">
      <selection activeCell="B1" sqref="B1"/>
    </sheetView>
  </sheetViews>
  <sheetFormatPr defaultRowHeight="15" x14ac:dyDescent="0.25"/>
  <cols>
    <col min="1" max="1" width="12.85546875" customWidth="1"/>
  </cols>
  <sheetData>
    <row r="1" spans="1:43" ht="45" x14ac:dyDescent="0.25">
      <c r="A1" s="1" t="s">
        <v>0</v>
      </c>
      <c r="B1" s="1" t="s">
        <v>1301</v>
      </c>
      <c r="C1" s="1" t="s">
        <v>1302</v>
      </c>
      <c r="D1" s="2" t="s">
        <v>1</v>
      </c>
      <c r="E1" s="3" t="s">
        <v>2</v>
      </c>
      <c r="F1" s="4" t="s">
        <v>3</v>
      </c>
      <c r="G1" s="5" t="s">
        <v>4</v>
      </c>
      <c r="H1" s="5" t="s">
        <v>5</v>
      </c>
      <c r="I1" s="1" t="s">
        <v>6</v>
      </c>
      <c r="J1" s="2" t="s">
        <v>7</v>
      </c>
      <c r="K1" s="2" t="s">
        <v>8</v>
      </c>
      <c r="L1" s="4" t="s">
        <v>9</v>
      </c>
      <c r="M1" s="5" t="s">
        <v>10</v>
      </c>
      <c r="N1" s="5" t="s">
        <v>11</v>
      </c>
      <c r="O1" s="6" t="s">
        <v>12</v>
      </c>
      <c r="P1" s="2" t="s">
        <v>13</v>
      </c>
      <c r="Q1" s="2" t="s">
        <v>14</v>
      </c>
      <c r="R1" s="4" t="s">
        <v>15</v>
      </c>
      <c r="S1" s="5" t="s">
        <v>16</v>
      </c>
      <c r="T1" s="5" t="s">
        <v>17</v>
      </c>
      <c r="U1" s="6" t="s">
        <v>18</v>
      </c>
      <c r="V1" s="2" t="s">
        <v>19</v>
      </c>
      <c r="W1" s="2" t="s">
        <v>20</v>
      </c>
      <c r="X1" s="4" t="s">
        <v>21</v>
      </c>
      <c r="Y1" s="5" t="s">
        <v>22</v>
      </c>
      <c r="Z1" s="5" t="s">
        <v>23</v>
      </c>
      <c r="AA1" s="6" t="s">
        <v>24</v>
      </c>
      <c r="AB1" s="2" t="s">
        <v>25</v>
      </c>
      <c r="AC1" s="2" t="s">
        <v>26</v>
      </c>
      <c r="AD1" s="4" t="s">
        <v>27</v>
      </c>
      <c r="AE1" s="5" t="s">
        <v>28</v>
      </c>
      <c r="AF1" s="5" t="s">
        <v>29</v>
      </c>
      <c r="AG1" s="6" t="s">
        <v>30</v>
      </c>
      <c r="AH1" s="7" t="s">
        <v>31</v>
      </c>
      <c r="AI1" s="8" t="s">
        <v>32</v>
      </c>
      <c r="AJ1" s="9" t="s">
        <v>33</v>
      </c>
      <c r="AK1" s="10" t="s">
        <v>34</v>
      </c>
      <c r="AL1" s="10" t="s">
        <v>35</v>
      </c>
      <c r="AM1" s="10" t="s">
        <v>36</v>
      </c>
      <c r="AN1" s="11" t="s">
        <v>37</v>
      </c>
      <c r="AO1" s="12" t="s">
        <v>38</v>
      </c>
      <c r="AP1" s="12" t="s">
        <v>1300</v>
      </c>
      <c r="AQ1" s="12" t="s">
        <v>608</v>
      </c>
    </row>
    <row r="2" spans="1:43" x14ac:dyDescent="0.25">
      <c r="A2" t="s">
        <v>40</v>
      </c>
      <c r="B2" t="str">
        <f t="shared" ref="B2:B58" si="0">LEFT(A2,FIND(",",A2)-1)</f>
        <v>Alabama</v>
      </c>
      <c r="C2" t="str">
        <f t="shared" ref="C2:C58" si="1">RIGHT(A2,4)</f>
        <v>2010</v>
      </c>
      <c r="D2" s="13">
        <v>301921.90099999995</v>
      </c>
      <c r="E2" s="13">
        <v>0</v>
      </c>
      <c r="F2" s="14">
        <f t="shared" ref="F2:F58" si="2">E2/D2</f>
        <v>0</v>
      </c>
      <c r="G2" s="15">
        <v>312682.45549999992</v>
      </c>
      <c r="H2" s="15">
        <v>0</v>
      </c>
      <c r="I2" s="16">
        <f t="shared" ref="I2:I58" si="3">H2/G2</f>
        <v>0</v>
      </c>
      <c r="J2" s="13">
        <v>334775.63050000003</v>
      </c>
      <c r="K2" s="13">
        <v>0</v>
      </c>
      <c r="L2" s="14">
        <f t="shared" ref="L2:L58" si="4">K2/J2</f>
        <v>0</v>
      </c>
      <c r="M2" s="15">
        <v>297758.95199999999</v>
      </c>
      <c r="N2" s="15">
        <v>0</v>
      </c>
      <c r="O2" s="16">
        <f t="shared" ref="O2:O58" si="5">N2/M2</f>
        <v>0</v>
      </c>
      <c r="P2" s="13">
        <v>315690.52200000006</v>
      </c>
      <c r="Q2" s="13">
        <v>0</v>
      </c>
      <c r="R2" s="14">
        <f t="shared" ref="R2:R58" si="6">Q2/P2</f>
        <v>0</v>
      </c>
      <c r="S2" s="15">
        <v>341492.77899999998</v>
      </c>
      <c r="T2" s="15">
        <v>10</v>
      </c>
      <c r="U2" s="16">
        <f t="shared" ref="U2:U58" si="7">T2/S2</f>
        <v>2.9283196058444328E-5</v>
      </c>
      <c r="V2" s="13">
        <v>277267.01550000004</v>
      </c>
      <c r="W2" s="13">
        <v>45</v>
      </c>
      <c r="X2" s="14">
        <f t="shared" ref="X2:X58" si="8">W2/V2</f>
        <v>1.6229842528816773E-4</v>
      </c>
      <c r="Y2" s="15">
        <v>176116.04249999998</v>
      </c>
      <c r="Z2" s="15">
        <v>143</v>
      </c>
      <c r="AA2" s="16">
        <f t="shared" ref="AA2:AA58" si="9">Z2/Y2</f>
        <v>8.1196464541269722E-4</v>
      </c>
      <c r="AB2" s="13">
        <v>103485.41749999998</v>
      </c>
      <c r="AC2" s="13">
        <v>263</v>
      </c>
      <c r="AD2" s="14">
        <f t="shared" ref="AD2:AD58" si="10">AC2/AB2</f>
        <v>2.5414208721726427E-3</v>
      </c>
      <c r="AE2" s="15">
        <v>73898.580999999962</v>
      </c>
      <c r="AF2">
        <v>348</v>
      </c>
      <c r="AG2" s="16">
        <f t="shared" ref="AG2:AG58" si="11">AF2/AE2</f>
        <v>4.7091567292746822E-3</v>
      </c>
      <c r="AH2" s="17">
        <v>754</v>
      </c>
      <c r="AI2" s="17">
        <v>4690952</v>
      </c>
      <c r="AJ2" s="18">
        <f t="shared" ref="AJ2:AJ58" si="12">AH2/(Y2+AB2+AE2)</f>
        <v>2.1329559053714516E-3</v>
      </c>
      <c r="AK2" s="19">
        <f>IFERROR(VLOOKUP(A2,[1]CDC_Visits_Integrated!$A$2:$D$501,2,FALSE),"NULL")</f>
        <v>7488</v>
      </c>
      <c r="AL2" s="19">
        <f>IFERROR(VLOOKUP(A2,[1]CDC_Visits_Integrated!$A$2:$D$501,3,FALSE),"NULL")</f>
        <v>452</v>
      </c>
      <c r="AM2" s="19">
        <f>IFERROR(VLOOKUP(A2,[1]CDC_Visits_Integrated!$A$2:$D$501,4,FALSE),"NULL")</f>
        <v>146695</v>
      </c>
      <c r="AN2" s="15">
        <f t="shared" ref="AN2:AN58" si="13">IFERROR(AM2/AL2,"NULL")</f>
        <v>324.54646017699116</v>
      </c>
      <c r="AO2" s="16">
        <f t="shared" ref="AO2:AO58" si="14">IFERROR(AK2/AM2,"NULL")</f>
        <v>5.1044684549575649E-2</v>
      </c>
      <c r="AP2" s="15">
        <f t="shared" ref="AP2:AP58" si="15">SUM(E2,H2,K2,N2,Q2,T2,W2)</f>
        <v>55</v>
      </c>
      <c r="AQ2" s="15">
        <f t="shared" ref="AQ2:AQ58" si="16">SUM(AP2,AH2)</f>
        <v>809</v>
      </c>
    </row>
    <row r="3" spans="1:43" x14ac:dyDescent="0.25">
      <c r="A3" t="s">
        <v>41</v>
      </c>
      <c r="B3" t="str">
        <f t="shared" si="0"/>
        <v>Alabama</v>
      </c>
      <c r="C3" t="str">
        <f t="shared" si="1"/>
        <v>2011</v>
      </c>
      <c r="D3" s="13">
        <v>302645.11100000021</v>
      </c>
      <c r="E3" s="13">
        <v>0</v>
      </c>
      <c r="F3" s="14">
        <f t="shared" si="2"/>
        <v>0</v>
      </c>
      <c r="G3" s="15">
        <v>312459.54200000002</v>
      </c>
      <c r="H3" s="15">
        <v>0</v>
      </c>
      <c r="I3" s="16">
        <f t="shared" si="3"/>
        <v>0</v>
      </c>
      <c r="J3" s="13">
        <v>336933.58250000002</v>
      </c>
      <c r="K3" s="13">
        <v>0</v>
      </c>
      <c r="L3" s="14">
        <f t="shared" si="4"/>
        <v>0</v>
      </c>
      <c r="M3" s="15">
        <v>300227.81599999999</v>
      </c>
      <c r="N3" s="15">
        <v>0</v>
      </c>
      <c r="O3" s="16">
        <f t="shared" si="5"/>
        <v>0</v>
      </c>
      <c r="P3" s="13">
        <v>310969.60200000001</v>
      </c>
      <c r="Q3" s="13">
        <v>0</v>
      </c>
      <c r="R3" s="14">
        <f t="shared" si="6"/>
        <v>0</v>
      </c>
      <c r="S3" s="15">
        <v>342537.63700000005</v>
      </c>
      <c r="T3" s="15">
        <v>0</v>
      </c>
      <c r="U3" s="16">
        <f t="shared" si="7"/>
        <v>0</v>
      </c>
      <c r="V3" s="13">
        <v>285704.56200000003</v>
      </c>
      <c r="W3" s="13">
        <v>20</v>
      </c>
      <c r="X3" s="14">
        <f t="shared" si="8"/>
        <v>7.0002382391079913E-5</v>
      </c>
      <c r="Y3" s="15">
        <v>180235.39199999999</v>
      </c>
      <c r="Z3" s="15">
        <v>116</v>
      </c>
      <c r="AA3" s="16">
        <f t="shared" si="9"/>
        <v>6.4360278363086425E-4</v>
      </c>
      <c r="AB3" s="13">
        <v>104572.90749999999</v>
      </c>
      <c r="AC3" s="13">
        <v>292</v>
      </c>
      <c r="AD3" s="14">
        <f t="shared" si="10"/>
        <v>2.7923102358036666E-3</v>
      </c>
      <c r="AE3" s="15">
        <v>74465.832000000009</v>
      </c>
      <c r="AF3">
        <v>348</v>
      </c>
      <c r="AG3" s="16">
        <f t="shared" si="11"/>
        <v>4.6732842520311856E-3</v>
      </c>
      <c r="AH3" s="17">
        <v>756</v>
      </c>
      <c r="AI3" s="17">
        <v>4724265</v>
      </c>
      <c r="AJ3" s="18">
        <f t="shared" si="12"/>
        <v>2.1042427876553091E-3</v>
      </c>
      <c r="AK3" s="19">
        <f>IFERROR(VLOOKUP(A3,[1]CDC_Visits_Integrated!$A$2:$D$501,2,FALSE),"NULL")</f>
        <v>22581</v>
      </c>
      <c r="AL3" s="19">
        <f>IFERROR(VLOOKUP(A3,[1]CDC_Visits_Integrated!$A$2:$D$501,3,FALSE),"NULL")</f>
        <v>1294</v>
      </c>
      <c r="AM3" s="19">
        <f>IFERROR(VLOOKUP(A3,[1]CDC_Visits_Integrated!$A$2:$D$501,4,FALSE),"NULL")</f>
        <v>424110</v>
      </c>
      <c r="AN3" s="15">
        <f t="shared" si="13"/>
        <v>327.75115919629059</v>
      </c>
      <c r="AO3" s="16">
        <f t="shared" si="14"/>
        <v>5.3243262361179884E-2</v>
      </c>
      <c r="AP3" s="15">
        <f t="shared" si="15"/>
        <v>20</v>
      </c>
      <c r="AQ3" s="15">
        <f t="shared" si="16"/>
        <v>776</v>
      </c>
    </row>
    <row r="4" spans="1:43" x14ac:dyDescent="0.25">
      <c r="A4" t="s">
        <v>42</v>
      </c>
      <c r="B4" t="str">
        <f t="shared" si="0"/>
        <v>Alabama</v>
      </c>
      <c r="C4" t="str">
        <f t="shared" si="1"/>
        <v>2012</v>
      </c>
      <c r="D4" s="13">
        <v>302847.39999999997</v>
      </c>
      <c r="E4" s="13">
        <v>0</v>
      </c>
      <c r="F4" s="14">
        <f t="shared" si="2"/>
        <v>0</v>
      </c>
      <c r="G4" s="15">
        <v>312038.83150000003</v>
      </c>
      <c r="H4" s="15">
        <v>0</v>
      </c>
      <c r="I4" s="16">
        <f t="shared" si="3"/>
        <v>0</v>
      </c>
      <c r="J4" s="13">
        <v>337099.65350000001</v>
      </c>
      <c r="K4" s="13">
        <v>0</v>
      </c>
      <c r="L4" s="14">
        <f t="shared" si="4"/>
        <v>0</v>
      </c>
      <c r="M4" s="15">
        <v>301838.27350000001</v>
      </c>
      <c r="N4" s="15">
        <v>0</v>
      </c>
      <c r="O4" s="16">
        <f t="shared" si="5"/>
        <v>0</v>
      </c>
      <c r="P4" s="13">
        <v>308024.20750000008</v>
      </c>
      <c r="Q4" s="13">
        <v>0</v>
      </c>
      <c r="R4" s="14">
        <f t="shared" si="6"/>
        <v>0</v>
      </c>
      <c r="S4" s="15">
        <v>342413.337</v>
      </c>
      <c r="T4" s="15">
        <v>0</v>
      </c>
      <c r="U4" s="16">
        <f t="shared" si="7"/>
        <v>0</v>
      </c>
      <c r="V4" s="13">
        <v>293531.58500000002</v>
      </c>
      <c r="W4" s="13">
        <v>25</v>
      </c>
      <c r="X4" s="14">
        <f t="shared" si="8"/>
        <v>8.516971010121448E-5</v>
      </c>
      <c r="Y4" s="15">
        <v>186065.37949999998</v>
      </c>
      <c r="Z4" s="15">
        <v>108</v>
      </c>
      <c r="AA4" s="16">
        <f t="shared" si="9"/>
        <v>5.8044113467116008E-4</v>
      </c>
      <c r="AB4" s="13">
        <v>104472.383</v>
      </c>
      <c r="AC4" s="13">
        <v>270</v>
      </c>
      <c r="AD4" s="14">
        <f t="shared" si="10"/>
        <v>2.5844150601982536E-3</v>
      </c>
      <c r="AE4" s="15">
        <v>77051.362999999998</v>
      </c>
      <c r="AF4">
        <v>358</v>
      </c>
      <c r="AG4" s="16">
        <f t="shared" si="11"/>
        <v>4.6462513583309358E-3</v>
      </c>
      <c r="AH4" s="17">
        <v>736</v>
      </c>
      <c r="AI4" s="17">
        <v>4750975</v>
      </c>
      <c r="AJ4" s="18">
        <f t="shared" si="12"/>
        <v>2.0022355095485546E-3</v>
      </c>
      <c r="AK4" s="19">
        <f>IFERROR(VLOOKUP(A4,[1]CDC_Visits_Integrated!$A$2:$D$501,2,FALSE),"NULL")</f>
        <v>23062</v>
      </c>
      <c r="AL4" s="19">
        <f>IFERROR(VLOOKUP(A4,[1]CDC_Visits_Integrated!$A$2:$D$501,3,FALSE),"NULL")</f>
        <v>1256</v>
      </c>
      <c r="AM4" s="19">
        <f>IFERROR(VLOOKUP(A4,[1]CDC_Visits_Integrated!$A$2:$D$501,4,FALSE),"NULL")</f>
        <v>479550</v>
      </c>
      <c r="AN4" s="15">
        <f t="shared" si="13"/>
        <v>381.80732484076435</v>
      </c>
      <c r="AO4" s="16">
        <f t="shared" si="14"/>
        <v>4.8090918569492234E-2</v>
      </c>
      <c r="AP4" s="15">
        <f t="shared" si="15"/>
        <v>25</v>
      </c>
      <c r="AQ4" s="15">
        <f t="shared" si="16"/>
        <v>761</v>
      </c>
    </row>
    <row r="5" spans="1:43" x14ac:dyDescent="0.25">
      <c r="A5" t="s">
        <v>43</v>
      </c>
      <c r="B5" t="str">
        <f t="shared" si="0"/>
        <v>Alabama</v>
      </c>
      <c r="C5" t="str">
        <f t="shared" si="1"/>
        <v>2013</v>
      </c>
      <c r="D5" s="13">
        <v>290870.39500000002</v>
      </c>
      <c r="E5" s="13">
        <v>0</v>
      </c>
      <c r="F5" s="14">
        <f t="shared" si="2"/>
        <v>0</v>
      </c>
      <c r="G5" s="15">
        <v>302356.74400000001</v>
      </c>
      <c r="H5" s="15">
        <v>0</v>
      </c>
      <c r="I5" s="16">
        <f t="shared" si="3"/>
        <v>0</v>
      </c>
      <c r="J5" s="13">
        <v>330844.74949999998</v>
      </c>
      <c r="K5" s="13">
        <v>0</v>
      </c>
      <c r="L5" s="14">
        <f t="shared" si="4"/>
        <v>0</v>
      </c>
      <c r="M5" s="15">
        <v>296686.82200000004</v>
      </c>
      <c r="N5" s="15">
        <v>0</v>
      </c>
      <c r="O5" s="16">
        <f t="shared" si="5"/>
        <v>0</v>
      </c>
      <c r="P5" s="13">
        <v>296836.40950000001</v>
      </c>
      <c r="Q5" s="13">
        <v>0</v>
      </c>
      <c r="R5" s="14">
        <f t="shared" si="6"/>
        <v>0</v>
      </c>
      <c r="S5" s="15">
        <v>329545.29950000008</v>
      </c>
      <c r="T5" s="15">
        <v>10</v>
      </c>
      <c r="U5" s="16">
        <f t="shared" si="7"/>
        <v>3.03448418629318E-5</v>
      </c>
      <c r="V5" s="13">
        <v>291638.56549999997</v>
      </c>
      <c r="W5" s="13">
        <v>84</v>
      </c>
      <c r="X5" s="14">
        <f t="shared" si="8"/>
        <v>2.8802775056853723E-4</v>
      </c>
      <c r="Y5" s="15">
        <v>187588.97299999997</v>
      </c>
      <c r="Z5" s="15">
        <v>103</v>
      </c>
      <c r="AA5" s="16">
        <f t="shared" si="9"/>
        <v>5.4907278585079736E-4</v>
      </c>
      <c r="AB5" s="13">
        <v>103648.41499999999</v>
      </c>
      <c r="AC5" s="13">
        <v>283</v>
      </c>
      <c r="AD5" s="14">
        <f t="shared" si="10"/>
        <v>2.7303842514137819E-3</v>
      </c>
      <c r="AE5" s="15">
        <v>76518.604999999981</v>
      </c>
      <c r="AF5">
        <v>381</v>
      </c>
      <c r="AG5" s="16">
        <f t="shared" si="11"/>
        <v>4.979181206975743E-3</v>
      </c>
      <c r="AH5" s="17">
        <v>767</v>
      </c>
      <c r="AI5" s="17">
        <v>4644134</v>
      </c>
      <c r="AJ5" s="18">
        <f t="shared" si="12"/>
        <v>2.0856220281908503E-3</v>
      </c>
      <c r="AK5" s="19">
        <f>IFERROR(VLOOKUP(A5,[1]CDC_Visits_Integrated!$A$2:$D$501,2,FALSE),"NULL")</f>
        <v>15718</v>
      </c>
      <c r="AL5" s="19">
        <f>IFERROR(VLOOKUP(A5,[1]CDC_Visits_Integrated!$A$2:$D$501,3,FALSE),"NULL")</f>
        <v>1205</v>
      </c>
      <c r="AM5" s="19">
        <f>IFERROR(VLOOKUP(A5,[1]CDC_Visits_Integrated!$A$2:$D$501,4,FALSE),"NULL")</f>
        <v>559552</v>
      </c>
      <c r="AN5" s="15">
        <f t="shared" si="13"/>
        <v>464.35850622406639</v>
      </c>
      <c r="AO5" s="16">
        <f t="shared" si="14"/>
        <v>2.8090329406382248E-2</v>
      </c>
      <c r="AP5" s="15">
        <f t="shared" si="15"/>
        <v>94</v>
      </c>
      <c r="AQ5" s="15">
        <f t="shared" si="16"/>
        <v>861</v>
      </c>
    </row>
    <row r="6" spans="1:43" x14ac:dyDescent="0.25">
      <c r="A6" t="s">
        <v>44</v>
      </c>
      <c r="B6" t="str">
        <f t="shared" si="0"/>
        <v>Alabama</v>
      </c>
      <c r="C6" t="str">
        <f t="shared" si="1"/>
        <v>2014</v>
      </c>
      <c r="D6" s="13">
        <v>280763.57899999997</v>
      </c>
      <c r="E6" s="13">
        <v>0</v>
      </c>
      <c r="F6" s="14">
        <f t="shared" si="2"/>
        <v>0</v>
      </c>
      <c r="G6" s="15">
        <v>292606.37449999998</v>
      </c>
      <c r="H6" s="15">
        <v>0</v>
      </c>
      <c r="I6" s="16">
        <f t="shared" si="3"/>
        <v>0</v>
      </c>
      <c r="J6" s="13">
        <v>317049.56199999998</v>
      </c>
      <c r="K6" s="13">
        <v>0</v>
      </c>
      <c r="L6" s="14">
        <f t="shared" si="4"/>
        <v>0</v>
      </c>
      <c r="M6" s="15">
        <v>291554.60949999996</v>
      </c>
      <c r="N6" s="15">
        <v>0</v>
      </c>
      <c r="O6" s="16">
        <f t="shared" si="5"/>
        <v>0</v>
      </c>
      <c r="P6" s="13">
        <v>286180.81200000003</v>
      </c>
      <c r="Q6" s="13">
        <v>15</v>
      </c>
      <c r="R6" s="14">
        <f t="shared" si="6"/>
        <v>5.2414415540899362E-5</v>
      </c>
      <c r="S6" s="15">
        <v>315370.95849999995</v>
      </c>
      <c r="T6" s="15">
        <v>41</v>
      </c>
      <c r="U6" s="16">
        <f t="shared" si="7"/>
        <v>1.3000562954499189E-4</v>
      </c>
      <c r="V6" s="13">
        <v>285597.24600000004</v>
      </c>
      <c r="W6" s="13">
        <v>58</v>
      </c>
      <c r="X6" s="14">
        <f t="shared" si="8"/>
        <v>2.0308319079519413E-4</v>
      </c>
      <c r="Y6" s="15">
        <v>185104.0135</v>
      </c>
      <c r="Z6" s="15">
        <v>167</v>
      </c>
      <c r="AA6" s="16">
        <f t="shared" si="9"/>
        <v>9.0219545671817647E-4</v>
      </c>
      <c r="AB6" s="13">
        <v>100866.9685</v>
      </c>
      <c r="AC6" s="13">
        <v>261</v>
      </c>
      <c r="AD6" s="14">
        <f t="shared" si="10"/>
        <v>2.5875666125526513E-3</v>
      </c>
      <c r="AE6" s="15">
        <v>74948.271000000022</v>
      </c>
      <c r="AF6">
        <v>345</v>
      </c>
      <c r="AG6" s="16">
        <f t="shared" si="11"/>
        <v>4.6031749017932631E-3</v>
      </c>
      <c r="AH6" s="17">
        <v>773</v>
      </c>
      <c r="AI6" s="17">
        <v>4505293</v>
      </c>
      <c r="AJ6" s="18">
        <f t="shared" si="12"/>
        <v>2.1417532968239848E-3</v>
      </c>
      <c r="AK6" s="19">
        <f>IFERROR(VLOOKUP(A6,[1]CDC_Visits_Integrated!$A$2:$D$501,2,FALSE),"NULL")</f>
        <v>16514</v>
      </c>
      <c r="AL6" s="19">
        <f>IFERROR(VLOOKUP(A6,[1]CDC_Visits_Integrated!$A$2:$D$501,3,FALSE),"NULL")</f>
        <v>1176</v>
      </c>
      <c r="AM6" s="19">
        <f>IFERROR(VLOOKUP(A6,[1]CDC_Visits_Integrated!$A$2:$D$501,4,FALSE),"NULL")</f>
        <v>476126</v>
      </c>
      <c r="AN6" s="15">
        <f t="shared" si="13"/>
        <v>404.86904761904759</v>
      </c>
      <c r="AO6" s="16">
        <f t="shared" si="14"/>
        <v>3.4684096226629088E-2</v>
      </c>
      <c r="AP6" s="15">
        <f t="shared" si="15"/>
        <v>114</v>
      </c>
      <c r="AQ6" s="15">
        <f t="shared" si="16"/>
        <v>887</v>
      </c>
    </row>
    <row r="7" spans="1:43" x14ac:dyDescent="0.25">
      <c r="A7" t="s">
        <v>45</v>
      </c>
      <c r="B7" t="str">
        <f t="shared" si="0"/>
        <v>Alabama</v>
      </c>
      <c r="C7" t="str">
        <f t="shared" si="1"/>
        <v>2015</v>
      </c>
      <c r="D7" s="13">
        <v>270692.09499999997</v>
      </c>
      <c r="E7" s="13">
        <v>0</v>
      </c>
      <c r="F7" s="14">
        <f t="shared" si="2"/>
        <v>0</v>
      </c>
      <c r="G7" s="15">
        <v>284466.73249999998</v>
      </c>
      <c r="H7" s="15">
        <v>0</v>
      </c>
      <c r="I7" s="16">
        <f t="shared" si="3"/>
        <v>0</v>
      </c>
      <c r="J7" s="13">
        <v>305833.23600000003</v>
      </c>
      <c r="K7" s="13">
        <v>0</v>
      </c>
      <c r="L7" s="14">
        <f t="shared" si="4"/>
        <v>0</v>
      </c>
      <c r="M7" s="15">
        <v>286657.35099999991</v>
      </c>
      <c r="N7" s="15">
        <v>0</v>
      </c>
      <c r="O7" s="16">
        <f t="shared" si="5"/>
        <v>0</v>
      </c>
      <c r="P7" s="13">
        <v>278102.99800000002</v>
      </c>
      <c r="Q7" s="13">
        <v>0</v>
      </c>
      <c r="R7" s="14">
        <f t="shared" si="6"/>
        <v>0</v>
      </c>
      <c r="S7" s="15">
        <v>302666.76299999998</v>
      </c>
      <c r="T7" s="15">
        <v>0</v>
      </c>
      <c r="U7" s="16">
        <f t="shared" si="7"/>
        <v>0</v>
      </c>
      <c r="V7" s="13">
        <v>282182.11849999998</v>
      </c>
      <c r="W7" s="13">
        <v>102</v>
      </c>
      <c r="X7" s="14">
        <f t="shared" si="8"/>
        <v>3.6146868746397907E-4</v>
      </c>
      <c r="Y7" s="15">
        <v>186454.09299999996</v>
      </c>
      <c r="Z7" s="15">
        <v>186</v>
      </c>
      <c r="AA7" s="16">
        <f t="shared" si="9"/>
        <v>9.9756458550899203E-4</v>
      </c>
      <c r="AB7" s="13">
        <v>98811.791499999963</v>
      </c>
      <c r="AC7" s="13">
        <v>308</v>
      </c>
      <c r="AD7" s="14">
        <f t="shared" si="10"/>
        <v>3.1170368973625997E-3</v>
      </c>
      <c r="AE7" s="15">
        <v>73346.554000000018</v>
      </c>
      <c r="AF7">
        <v>381</v>
      </c>
      <c r="AG7" s="16">
        <f t="shared" si="11"/>
        <v>5.1945180682926142E-3</v>
      </c>
      <c r="AH7" s="17">
        <v>875</v>
      </c>
      <c r="AI7" s="17">
        <v>4394374</v>
      </c>
      <c r="AJ7" s="18">
        <f t="shared" si="12"/>
        <v>2.439959984823561E-3</v>
      </c>
      <c r="AK7" s="19">
        <f>IFERROR(VLOOKUP(A7,[1]CDC_Visits_Integrated!$A$2:$D$501,2,FALSE),"NULL")</f>
        <v>12895</v>
      </c>
      <c r="AL7" s="19">
        <f>IFERROR(VLOOKUP(A7,[1]CDC_Visits_Integrated!$A$2:$D$501,3,FALSE),"NULL")</f>
        <v>981</v>
      </c>
      <c r="AM7" s="19">
        <f>IFERROR(VLOOKUP(A7,[1]CDC_Visits_Integrated!$A$2:$D$501,4,FALSE),"NULL")</f>
        <v>394970</v>
      </c>
      <c r="AN7" s="15">
        <f t="shared" si="13"/>
        <v>402.61977573904181</v>
      </c>
      <c r="AO7" s="16">
        <f t="shared" si="14"/>
        <v>3.264804921892802E-2</v>
      </c>
      <c r="AP7" s="15">
        <f t="shared" si="15"/>
        <v>102</v>
      </c>
      <c r="AQ7" s="15">
        <f t="shared" si="16"/>
        <v>977</v>
      </c>
    </row>
    <row r="8" spans="1:43" x14ac:dyDescent="0.25">
      <c r="A8" t="s">
        <v>46</v>
      </c>
      <c r="B8" t="str">
        <f t="shared" si="0"/>
        <v>Alabama</v>
      </c>
      <c r="C8" t="str">
        <f t="shared" si="1"/>
        <v>2016</v>
      </c>
      <c r="D8" s="13">
        <v>275133.25299999997</v>
      </c>
      <c r="E8" s="13">
        <v>0</v>
      </c>
      <c r="F8" s="14">
        <f t="shared" si="2"/>
        <v>0</v>
      </c>
      <c r="G8" s="15">
        <v>290939.02499999991</v>
      </c>
      <c r="H8" s="15">
        <v>0</v>
      </c>
      <c r="I8" s="16">
        <f t="shared" si="3"/>
        <v>0</v>
      </c>
      <c r="J8" s="13">
        <v>313478.28249999997</v>
      </c>
      <c r="K8" s="13">
        <v>0</v>
      </c>
      <c r="L8" s="14">
        <f t="shared" si="4"/>
        <v>0</v>
      </c>
      <c r="M8" s="15">
        <v>295308.43799999997</v>
      </c>
      <c r="N8" s="15">
        <v>0</v>
      </c>
      <c r="O8" s="16">
        <f t="shared" si="5"/>
        <v>0</v>
      </c>
      <c r="P8" s="13">
        <v>285705.26550000004</v>
      </c>
      <c r="Q8" s="13">
        <v>0</v>
      </c>
      <c r="R8" s="14">
        <f t="shared" si="6"/>
        <v>0</v>
      </c>
      <c r="S8" s="15">
        <v>308127.42999999988</v>
      </c>
      <c r="T8" s="15">
        <v>12</v>
      </c>
      <c r="U8" s="16">
        <f t="shared" si="7"/>
        <v>3.8944926130075487E-5</v>
      </c>
      <c r="V8" s="13">
        <v>294637.02499999997</v>
      </c>
      <c r="W8" s="13">
        <v>106</v>
      </c>
      <c r="X8" s="14">
        <f t="shared" si="8"/>
        <v>3.5976469691818266E-4</v>
      </c>
      <c r="Y8" s="15">
        <v>202530.30350000004</v>
      </c>
      <c r="Z8" s="15">
        <v>191</v>
      </c>
      <c r="AA8" s="16">
        <f t="shared" si="9"/>
        <v>9.4306874921559563E-4</v>
      </c>
      <c r="AB8" s="13">
        <v>104953.196</v>
      </c>
      <c r="AC8" s="13">
        <v>277</v>
      </c>
      <c r="AD8" s="14">
        <f t="shared" si="10"/>
        <v>2.6392716997393774E-3</v>
      </c>
      <c r="AE8" s="15">
        <v>76330.944000000003</v>
      </c>
      <c r="AF8">
        <v>289</v>
      </c>
      <c r="AG8" s="16">
        <f t="shared" si="11"/>
        <v>3.7861447121628677E-3</v>
      </c>
      <c r="AH8" s="17">
        <v>757</v>
      </c>
      <c r="AI8" s="17">
        <v>4543394</v>
      </c>
      <c r="AJ8" s="18">
        <f t="shared" si="12"/>
        <v>1.9723072250666875E-3</v>
      </c>
      <c r="AK8" s="19">
        <f>IFERROR(VLOOKUP(A8,[1]CDC_Visits_Integrated!$A$2:$D$501,2,FALSE),"NULL")</f>
        <v>11546</v>
      </c>
      <c r="AL8" s="19">
        <f>IFERROR(VLOOKUP(A8,[1]CDC_Visits_Integrated!$A$2:$D$501,3,FALSE),"NULL")</f>
        <v>1162</v>
      </c>
      <c r="AM8" s="19">
        <f>IFERROR(VLOOKUP(A8,[1]CDC_Visits_Integrated!$A$2:$D$501,4,FALSE),"NULL")</f>
        <v>390229</v>
      </c>
      <c r="AN8" s="15">
        <f t="shared" si="13"/>
        <v>335.82530120481925</v>
      </c>
      <c r="AO8" s="16">
        <f t="shared" si="14"/>
        <v>2.9587754882389572E-2</v>
      </c>
      <c r="AP8" s="15">
        <f t="shared" si="15"/>
        <v>118</v>
      </c>
      <c r="AQ8" s="15">
        <f t="shared" si="16"/>
        <v>875</v>
      </c>
    </row>
    <row r="9" spans="1:43" x14ac:dyDescent="0.25">
      <c r="A9" t="s">
        <v>47</v>
      </c>
      <c r="B9" t="str">
        <f t="shared" si="0"/>
        <v>Alabama</v>
      </c>
      <c r="C9" t="str">
        <f t="shared" si="1"/>
        <v>2017</v>
      </c>
      <c r="D9" s="13">
        <v>276368</v>
      </c>
      <c r="E9" s="13">
        <v>0</v>
      </c>
      <c r="F9" s="14">
        <f t="shared" si="2"/>
        <v>0</v>
      </c>
      <c r="G9" s="15">
        <v>291930</v>
      </c>
      <c r="H9" s="15">
        <v>0</v>
      </c>
      <c r="I9" s="16">
        <f t="shared" si="3"/>
        <v>0</v>
      </c>
      <c r="J9" s="13">
        <v>315020.5</v>
      </c>
      <c r="K9" s="13">
        <v>0</v>
      </c>
      <c r="L9" s="14">
        <f t="shared" si="4"/>
        <v>0</v>
      </c>
      <c r="M9" s="15">
        <v>298365</v>
      </c>
      <c r="N9" s="15">
        <v>0</v>
      </c>
      <c r="O9" s="16">
        <f t="shared" si="5"/>
        <v>0</v>
      </c>
      <c r="P9" s="13">
        <v>284946.5</v>
      </c>
      <c r="Q9" s="13">
        <v>0</v>
      </c>
      <c r="R9" s="14">
        <f t="shared" si="6"/>
        <v>0</v>
      </c>
      <c r="S9" s="15">
        <v>307127.5</v>
      </c>
      <c r="T9" s="15">
        <v>10</v>
      </c>
      <c r="U9" s="16">
        <f t="shared" si="7"/>
        <v>3.2559767523259885E-5</v>
      </c>
      <c r="V9" s="13">
        <v>301461.5</v>
      </c>
      <c r="W9" s="13">
        <v>94</v>
      </c>
      <c r="X9" s="14">
        <f t="shared" si="8"/>
        <v>3.118142781084815E-4</v>
      </c>
      <c r="Y9" s="15">
        <v>211653.5</v>
      </c>
      <c r="Z9" s="15">
        <v>227</v>
      </c>
      <c r="AA9" s="16">
        <f t="shared" si="9"/>
        <v>1.0725076599253024E-3</v>
      </c>
      <c r="AB9" s="13">
        <v>108454.5</v>
      </c>
      <c r="AC9" s="13">
        <v>338</v>
      </c>
      <c r="AD9" s="14">
        <f t="shared" si="10"/>
        <v>3.1165142986229249E-3</v>
      </c>
      <c r="AE9" s="15">
        <v>78846</v>
      </c>
      <c r="AF9">
        <v>375</v>
      </c>
      <c r="AG9" s="16">
        <f t="shared" si="11"/>
        <v>4.7561068411840803E-3</v>
      </c>
      <c r="AH9" s="17">
        <v>940</v>
      </c>
      <c r="AI9" s="17">
        <v>4593132</v>
      </c>
      <c r="AJ9" s="18">
        <f t="shared" si="12"/>
        <v>2.3561613619615296E-3</v>
      </c>
      <c r="AK9" s="19">
        <f>IFERROR(VLOOKUP(A9,[1]CDC_Visits_Integrated!$A$2:$D$501,2,FALSE),"NULL")</f>
        <v>26878</v>
      </c>
      <c r="AL9" s="19">
        <f>IFERROR(VLOOKUP(A9,[1]CDC_Visits_Integrated!$A$2:$D$501,3,FALSE),"NULL")</f>
        <v>1858</v>
      </c>
      <c r="AM9" s="19">
        <f>IFERROR(VLOOKUP(A9,[1]CDC_Visits_Integrated!$A$2:$D$501,4,FALSE),"NULL")</f>
        <v>748867</v>
      </c>
      <c r="AN9" s="15">
        <f t="shared" si="13"/>
        <v>403.05005382131321</v>
      </c>
      <c r="AO9" s="16">
        <f t="shared" si="14"/>
        <v>3.5891553506830987E-2</v>
      </c>
      <c r="AP9" s="15">
        <f t="shared" si="15"/>
        <v>104</v>
      </c>
      <c r="AQ9" s="15">
        <f t="shared" si="16"/>
        <v>1044</v>
      </c>
    </row>
    <row r="10" spans="1:43" x14ac:dyDescent="0.25">
      <c r="A10" t="s">
        <v>49</v>
      </c>
      <c r="B10" t="str">
        <f t="shared" si="0"/>
        <v>Alaska</v>
      </c>
      <c r="C10" t="str">
        <f t="shared" si="1"/>
        <v>2010</v>
      </c>
      <c r="D10" s="13">
        <v>50438.073999999993</v>
      </c>
      <c r="E10" s="13">
        <v>0</v>
      </c>
      <c r="F10" s="14">
        <f t="shared" si="2"/>
        <v>0</v>
      </c>
      <c r="G10" s="15">
        <v>49265.978999999992</v>
      </c>
      <c r="H10" s="15">
        <v>0</v>
      </c>
      <c r="I10" s="16">
        <f t="shared" si="3"/>
        <v>0</v>
      </c>
      <c r="J10" s="13">
        <v>53513.335500000001</v>
      </c>
      <c r="K10" s="13">
        <v>0</v>
      </c>
      <c r="L10" s="14">
        <f t="shared" si="4"/>
        <v>0</v>
      </c>
      <c r="M10" s="15">
        <v>45934.666999999994</v>
      </c>
      <c r="N10" s="15">
        <v>0</v>
      </c>
      <c r="O10" s="16">
        <f t="shared" si="5"/>
        <v>0</v>
      </c>
      <c r="P10" s="13">
        <v>46885.333500000001</v>
      </c>
      <c r="Q10" s="13">
        <v>0</v>
      </c>
      <c r="R10" s="14">
        <f t="shared" si="6"/>
        <v>0</v>
      </c>
      <c r="S10" s="15">
        <v>53663.629000000001</v>
      </c>
      <c r="T10" s="15">
        <v>0</v>
      </c>
      <c r="U10" s="16">
        <f t="shared" si="7"/>
        <v>0</v>
      </c>
      <c r="V10" s="13">
        <v>38191.678999999996</v>
      </c>
      <c r="W10" s="13">
        <v>0</v>
      </c>
      <c r="X10" s="14">
        <f t="shared" si="8"/>
        <v>0</v>
      </c>
      <c r="Y10" s="15">
        <v>15582.073</v>
      </c>
      <c r="Z10" s="15">
        <v>0</v>
      </c>
      <c r="AA10" s="16">
        <f t="shared" si="9"/>
        <v>0</v>
      </c>
      <c r="AB10" s="13">
        <v>6853.6550000000007</v>
      </c>
      <c r="AC10" s="13">
        <v>0</v>
      </c>
      <c r="AD10" s="14">
        <f t="shared" si="10"/>
        <v>0</v>
      </c>
      <c r="AE10" s="15">
        <v>3951.8270000000011</v>
      </c>
      <c r="AF10">
        <v>0</v>
      </c>
      <c r="AG10" s="16">
        <f t="shared" si="11"/>
        <v>0</v>
      </c>
      <c r="AH10" s="17">
        <v>0</v>
      </c>
      <c r="AI10" s="17">
        <v>674090</v>
      </c>
      <c r="AJ10" s="18">
        <f t="shared" si="12"/>
        <v>0</v>
      </c>
      <c r="AK10" s="19">
        <f>IFERROR(VLOOKUP(A10,[1]CDC_Visits_Integrated!$A$2:$D$501,2,FALSE),"NULL")</f>
        <v>202</v>
      </c>
      <c r="AL10" s="19">
        <f>IFERROR(VLOOKUP(A10,[1]CDC_Visits_Integrated!$A$2:$D$501,3,FALSE),"NULL")</f>
        <v>99</v>
      </c>
      <c r="AM10" s="19">
        <f>IFERROR(VLOOKUP(A10,[1]CDC_Visits_Integrated!$A$2:$D$501,4,FALSE),"NULL")</f>
        <v>23536</v>
      </c>
      <c r="AN10" s="15">
        <f t="shared" si="13"/>
        <v>237.73737373737373</v>
      </c>
      <c r="AO10" s="16">
        <f t="shared" si="14"/>
        <v>8.5825968728755943E-3</v>
      </c>
      <c r="AP10" s="15">
        <f t="shared" si="15"/>
        <v>0</v>
      </c>
      <c r="AQ10" s="15">
        <f t="shared" si="16"/>
        <v>0</v>
      </c>
    </row>
    <row r="11" spans="1:43" x14ac:dyDescent="0.25">
      <c r="A11" t="s">
        <v>50</v>
      </c>
      <c r="B11" t="str">
        <f t="shared" si="0"/>
        <v>Alaska</v>
      </c>
      <c r="C11" t="str">
        <f t="shared" si="1"/>
        <v>2011</v>
      </c>
      <c r="D11" s="13">
        <v>49320.758000000002</v>
      </c>
      <c r="E11" s="13">
        <v>0</v>
      </c>
      <c r="F11" s="14">
        <f t="shared" si="2"/>
        <v>0</v>
      </c>
      <c r="G11" s="15">
        <v>47824.634000000005</v>
      </c>
      <c r="H11" s="15">
        <v>0</v>
      </c>
      <c r="I11" s="16">
        <f t="shared" si="3"/>
        <v>0</v>
      </c>
      <c r="J11" s="13">
        <v>51173.561500000003</v>
      </c>
      <c r="K11" s="13">
        <v>0</v>
      </c>
      <c r="L11" s="14">
        <f t="shared" si="4"/>
        <v>0</v>
      </c>
      <c r="M11" s="15">
        <v>46814.383499999996</v>
      </c>
      <c r="N11" s="15">
        <v>0</v>
      </c>
      <c r="O11" s="16">
        <f t="shared" si="5"/>
        <v>0</v>
      </c>
      <c r="P11" s="13">
        <v>45104.759499999993</v>
      </c>
      <c r="Q11" s="13">
        <v>0</v>
      </c>
      <c r="R11" s="14">
        <f t="shared" si="6"/>
        <v>0</v>
      </c>
      <c r="S11" s="15">
        <v>52512.271500000003</v>
      </c>
      <c r="T11" s="15">
        <v>0</v>
      </c>
      <c r="U11" s="16">
        <f t="shared" si="7"/>
        <v>0</v>
      </c>
      <c r="V11" s="13">
        <v>39372.165500000003</v>
      </c>
      <c r="W11" s="13">
        <v>0</v>
      </c>
      <c r="X11" s="14">
        <f t="shared" si="8"/>
        <v>0</v>
      </c>
      <c r="Y11" s="15">
        <v>16170.821</v>
      </c>
      <c r="Z11" s="15">
        <v>0</v>
      </c>
      <c r="AA11" s="16">
        <f t="shared" si="9"/>
        <v>0</v>
      </c>
      <c r="AB11" s="13">
        <v>7236.401499999999</v>
      </c>
      <c r="AC11" s="13">
        <v>0</v>
      </c>
      <c r="AD11" s="14">
        <f t="shared" si="10"/>
        <v>0</v>
      </c>
      <c r="AE11" s="15">
        <v>4042.532999999999</v>
      </c>
      <c r="AF11">
        <v>0</v>
      </c>
      <c r="AG11" s="16">
        <f t="shared" si="11"/>
        <v>0</v>
      </c>
      <c r="AH11" s="17">
        <v>0</v>
      </c>
      <c r="AI11" s="17">
        <v>665600</v>
      </c>
      <c r="AJ11" s="18">
        <f t="shared" si="12"/>
        <v>0</v>
      </c>
      <c r="AK11" s="19">
        <f>IFERROR(VLOOKUP(A11,[1]CDC_Visits_Integrated!$A$2:$D$501,2,FALSE),"NULL")</f>
        <v>1367</v>
      </c>
      <c r="AL11" s="19">
        <f>IFERROR(VLOOKUP(A11,[1]CDC_Visits_Integrated!$A$2:$D$501,3,FALSE),"NULL")</f>
        <v>355</v>
      </c>
      <c r="AM11" s="19">
        <f>IFERROR(VLOOKUP(A11,[1]CDC_Visits_Integrated!$A$2:$D$501,4,FALSE),"NULL")</f>
        <v>107111</v>
      </c>
      <c r="AN11" s="15">
        <f t="shared" si="13"/>
        <v>301.72112676056338</v>
      </c>
      <c r="AO11" s="16">
        <f t="shared" si="14"/>
        <v>1.2762461371847895E-2</v>
      </c>
      <c r="AP11" s="15">
        <f t="shared" si="15"/>
        <v>0</v>
      </c>
      <c r="AQ11" s="15">
        <f t="shared" si="16"/>
        <v>0</v>
      </c>
    </row>
    <row r="12" spans="1:43" x14ac:dyDescent="0.25">
      <c r="A12" t="s">
        <v>51</v>
      </c>
      <c r="B12" t="str">
        <f t="shared" si="0"/>
        <v>Alaska</v>
      </c>
      <c r="C12" t="str">
        <f t="shared" si="1"/>
        <v>2012</v>
      </c>
      <c r="D12" s="13">
        <v>49808.383000000002</v>
      </c>
      <c r="E12" s="13">
        <v>0</v>
      </c>
      <c r="F12" s="14">
        <f t="shared" si="2"/>
        <v>0</v>
      </c>
      <c r="G12" s="15">
        <v>47285.793999999994</v>
      </c>
      <c r="H12" s="15">
        <v>0</v>
      </c>
      <c r="I12" s="16">
        <f t="shared" si="3"/>
        <v>0</v>
      </c>
      <c r="J12" s="13">
        <v>51015.608500000002</v>
      </c>
      <c r="K12" s="13">
        <v>0</v>
      </c>
      <c r="L12" s="14">
        <f t="shared" si="4"/>
        <v>0</v>
      </c>
      <c r="M12" s="15">
        <v>48324.144</v>
      </c>
      <c r="N12" s="15">
        <v>0</v>
      </c>
      <c r="O12" s="16">
        <f t="shared" si="5"/>
        <v>0</v>
      </c>
      <c r="P12" s="13">
        <v>43974.823000000004</v>
      </c>
      <c r="Q12" s="13">
        <v>0</v>
      </c>
      <c r="R12" s="14">
        <f t="shared" si="6"/>
        <v>0</v>
      </c>
      <c r="S12" s="15">
        <v>51016.238499999992</v>
      </c>
      <c r="T12" s="15">
        <v>0</v>
      </c>
      <c r="U12" s="16">
        <f t="shared" si="7"/>
        <v>0</v>
      </c>
      <c r="V12" s="13">
        <v>40243.294999999998</v>
      </c>
      <c r="W12" s="13">
        <v>0</v>
      </c>
      <c r="X12" s="14">
        <f t="shared" si="8"/>
        <v>0</v>
      </c>
      <c r="Y12" s="15">
        <v>16484.513999999999</v>
      </c>
      <c r="Z12" s="15">
        <v>0</v>
      </c>
      <c r="AA12" s="16">
        <f t="shared" si="9"/>
        <v>0</v>
      </c>
      <c r="AB12" s="13">
        <v>7067.4724999999999</v>
      </c>
      <c r="AC12" s="13">
        <v>0</v>
      </c>
      <c r="AD12" s="14">
        <f t="shared" si="10"/>
        <v>0</v>
      </c>
      <c r="AE12" s="15">
        <v>4272.4880000000003</v>
      </c>
      <c r="AF12">
        <v>0</v>
      </c>
      <c r="AG12" s="16">
        <f t="shared" si="11"/>
        <v>0</v>
      </c>
      <c r="AH12" s="17">
        <v>0</v>
      </c>
      <c r="AI12" s="17">
        <v>664868</v>
      </c>
      <c r="AJ12" s="18">
        <f t="shared" si="12"/>
        <v>0</v>
      </c>
      <c r="AK12" s="19">
        <f>IFERROR(VLOOKUP(A12,[1]CDC_Visits_Integrated!$A$2:$D$501,2,FALSE),"NULL")</f>
        <v>1085</v>
      </c>
      <c r="AL12" s="19">
        <f>IFERROR(VLOOKUP(A12,[1]CDC_Visits_Integrated!$A$2:$D$501,3,FALSE),"NULL")</f>
        <v>344</v>
      </c>
      <c r="AM12" s="19">
        <f>IFERROR(VLOOKUP(A12,[1]CDC_Visits_Integrated!$A$2:$D$501,4,FALSE),"NULL")</f>
        <v>105448</v>
      </c>
      <c r="AN12" s="15">
        <f t="shared" si="13"/>
        <v>306.53488372093022</v>
      </c>
      <c r="AO12" s="16">
        <f t="shared" si="14"/>
        <v>1.0289431757833244E-2</v>
      </c>
      <c r="AP12" s="15">
        <f t="shared" si="15"/>
        <v>0</v>
      </c>
      <c r="AQ12" s="15">
        <f t="shared" si="16"/>
        <v>0</v>
      </c>
    </row>
    <row r="13" spans="1:43" x14ac:dyDescent="0.25">
      <c r="A13" t="s">
        <v>52</v>
      </c>
      <c r="B13" t="str">
        <f t="shared" si="0"/>
        <v>Alaska</v>
      </c>
      <c r="C13" t="str">
        <f t="shared" si="1"/>
        <v>2013</v>
      </c>
      <c r="D13" s="13">
        <v>51998.602000000014</v>
      </c>
      <c r="E13" s="13">
        <v>0</v>
      </c>
      <c r="F13" s="14">
        <f t="shared" si="2"/>
        <v>0</v>
      </c>
      <c r="G13" s="15">
        <v>48910.885999999999</v>
      </c>
      <c r="H13" s="15">
        <v>0</v>
      </c>
      <c r="I13" s="16">
        <f t="shared" si="3"/>
        <v>0</v>
      </c>
      <c r="J13" s="13">
        <v>52249.473999999987</v>
      </c>
      <c r="K13" s="13">
        <v>0</v>
      </c>
      <c r="L13" s="14">
        <f t="shared" si="4"/>
        <v>0</v>
      </c>
      <c r="M13" s="15">
        <v>51511.191500000001</v>
      </c>
      <c r="N13" s="15">
        <v>0</v>
      </c>
      <c r="O13" s="16">
        <f t="shared" si="5"/>
        <v>0</v>
      </c>
      <c r="P13" s="13">
        <v>44028.402999999998</v>
      </c>
      <c r="Q13" s="13">
        <v>0</v>
      </c>
      <c r="R13" s="14">
        <f t="shared" si="6"/>
        <v>0</v>
      </c>
      <c r="S13" s="15">
        <v>50926.445500000009</v>
      </c>
      <c r="T13" s="15">
        <v>0</v>
      </c>
      <c r="U13" s="16">
        <f t="shared" si="7"/>
        <v>0</v>
      </c>
      <c r="V13" s="13">
        <v>42832.128500000006</v>
      </c>
      <c r="W13" s="13">
        <v>0</v>
      </c>
      <c r="X13" s="14">
        <f t="shared" si="8"/>
        <v>0</v>
      </c>
      <c r="Y13" s="15">
        <v>18411.9755</v>
      </c>
      <c r="Z13" s="15">
        <v>0</v>
      </c>
      <c r="AA13" s="16">
        <f t="shared" si="9"/>
        <v>0</v>
      </c>
      <c r="AB13" s="13">
        <v>7532.8854999999985</v>
      </c>
      <c r="AC13" s="13">
        <v>0</v>
      </c>
      <c r="AD13" s="14">
        <f t="shared" si="10"/>
        <v>0</v>
      </c>
      <c r="AE13" s="15">
        <v>4984.97</v>
      </c>
      <c r="AF13">
        <v>0</v>
      </c>
      <c r="AG13" s="16">
        <f t="shared" si="11"/>
        <v>0</v>
      </c>
      <c r="AH13" s="17">
        <v>0</v>
      </c>
      <c r="AI13" s="17">
        <v>689969</v>
      </c>
      <c r="AJ13" s="18">
        <f t="shared" si="12"/>
        <v>0</v>
      </c>
      <c r="AK13" s="19">
        <f>IFERROR(VLOOKUP(A13,[1]CDC_Visits_Integrated!$A$2:$D$501,2,FALSE),"NULL")</f>
        <v>838</v>
      </c>
      <c r="AL13" s="19">
        <f>IFERROR(VLOOKUP(A13,[1]CDC_Visits_Integrated!$A$2:$D$501,3,FALSE),"NULL")</f>
        <v>364</v>
      </c>
      <c r="AM13" s="19">
        <f>IFERROR(VLOOKUP(A13,[1]CDC_Visits_Integrated!$A$2:$D$501,4,FALSE),"NULL")</f>
        <v>92149</v>
      </c>
      <c r="AN13" s="15">
        <f t="shared" si="13"/>
        <v>253.1565934065934</v>
      </c>
      <c r="AO13" s="16">
        <f t="shared" si="14"/>
        <v>9.0939673789189254E-3</v>
      </c>
      <c r="AP13" s="15">
        <f t="shared" si="15"/>
        <v>0</v>
      </c>
      <c r="AQ13" s="15">
        <f t="shared" si="16"/>
        <v>0</v>
      </c>
    </row>
    <row r="14" spans="1:43" x14ac:dyDescent="0.25">
      <c r="A14" t="s">
        <v>53</v>
      </c>
      <c r="B14" t="str">
        <f t="shared" si="0"/>
        <v>Alaska</v>
      </c>
      <c r="C14" t="str">
        <f t="shared" si="1"/>
        <v>2014</v>
      </c>
      <c r="D14" s="13">
        <v>46005.01400000001</v>
      </c>
      <c r="E14" s="13">
        <v>0</v>
      </c>
      <c r="F14" s="14">
        <f t="shared" si="2"/>
        <v>0</v>
      </c>
      <c r="G14" s="15">
        <v>43485.427999999993</v>
      </c>
      <c r="H14" s="15">
        <v>0</v>
      </c>
      <c r="I14" s="16">
        <f t="shared" si="3"/>
        <v>0</v>
      </c>
      <c r="J14" s="13">
        <v>47889.735999999997</v>
      </c>
      <c r="K14" s="13">
        <v>0</v>
      </c>
      <c r="L14" s="14">
        <f t="shared" si="4"/>
        <v>0</v>
      </c>
      <c r="M14" s="15">
        <v>48952.668499999992</v>
      </c>
      <c r="N14" s="15">
        <v>0</v>
      </c>
      <c r="O14" s="16">
        <f t="shared" si="5"/>
        <v>0</v>
      </c>
      <c r="P14" s="13">
        <v>40218.400500000003</v>
      </c>
      <c r="Q14" s="13">
        <v>0</v>
      </c>
      <c r="R14" s="14">
        <f t="shared" si="6"/>
        <v>0</v>
      </c>
      <c r="S14" s="15">
        <v>44699.196500000005</v>
      </c>
      <c r="T14" s="15">
        <v>0</v>
      </c>
      <c r="U14" s="16">
        <f t="shared" si="7"/>
        <v>0</v>
      </c>
      <c r="V14" s="13">
        <v>38440.520499999999</v>
      </c>
      <c r="W14" s="13">
        <v>0</v>
      </c>
      <c r="X14" s="14">
        <f t="shared" si="8"/>
        <v>0</v>
      </c>
      <c r="Y14" s="15">
        <v>17622.025000000001</v>
      </c>
      <c r="Z14" s="15">
        <v>0</v>
      </c>
      <c r="AA14" s="16">
        <f t="shared" si="9"/>
        <v>0</v>
      </c>
      <c r="AB14" s="13">
        <v>7107.0600000000013</v>
      </c>
      <c r="AC14" s="13">
        <v>0</v>
      </c>
      <c r="AD14" s="14">
        <f t="shared" si="10"/>
        <v>0</v>
      </c>
      <c r="AE14" s="15">
        <v>4919.4150000000009</v>
      </c>
      <c r="AF14">
        <v>0</v>
      </c>
      <c r="AG14" s="16">
        <f t="shared" si="11"/>
        <v>0</v>
      </c>
      <c r="AH14" s="17">
        <v>0</v>
      </c>
      <c r="AI14" s="17">
        <v>627424</v>
      </c>
      <c r="AJ14" s="18">
        <f t="shared" si="12"/>
        <v>0</v>
      </c>
      <c r="AK14" s="19">
        <f>IFERROR(VLOOKUP(A14,[1]CDC_Visits_Integrated!$A$2:$D$501,2,FALSE),"NULL")</f>
        <v>917</v>
      </c>
      <c r="AL14" s="19">
        <f>IFERROR(VLOOKUP(A14,[1]CDC_Visits_Integrated!$A$2:$D$501,3,FALSE),"NULL")</f>
        <v>304</v>
      </c>
      <c r="AM14" s="19">
        <f>IFERROR(VLOOKUP(A14,[1]CDC_Visits_Integrated!$A$2:$D$501,4,FALSE),"NULL")</f>
        <v>70427</v>
      </c>
      <c r="AN14" s="15">
        <f t="shared" si="13"/>
        <v>231.66776315789474</v>
      </c>
      <c r="AO14" s="16">
        <f t="shared" si="14"/>
        <v>1.3020574495576981E-2</v>
      </c>
      <c r="AP14" s="15">
        <f t="shared" si="15"/>
        <v>0</v>
      </c>
      <c r="AQ14" s="15">
        <f t="shared" si="16"/>
        <v>0</v>
      </c>
    </row>
    <row r="15" spans="1:43" x14ac:dyDescent="0.25">
      <c r="A15" t="s">
        <v>54</v>
      </c>
      <c r="B15" t="str">
        <f t="shared" si="0"/>
        <v>Alaska</v>
      </c>
      <c r="C15" t="str">
        <f t="shared" si="1"/>
        <v>2015</v>
      </c>
      <c r="D15" s="13">
        <v>50094.328999999991</v>
      </c>
      <c r="E15" s="13">
        <v>0</v>
      </c>
      <c r="F15" s="14">
        <f t="shared" si="2"/>
        <v>0</v>
      </c>
      <c r="G15" s="15">
        <v>46806.545500000007</v>
      </c>
      <c r="H15" s="15">
        <v>0</v>
      </c>
      <c r="I15" s="16">
        <f t="shared" si="3"/>
        <v>0</v>
      </c>
      <c r="J15" s="13">
        <v>51498.967999999993</v>
      </c>
      <c r="K15" s="13">
        <v>0</v>
      </c>
      <c r="L15" s="14">
        <f t="shared" si="4"/>
        <v>0</v>
      </c>
      <c r="M15" s="15">
        <v>52871.021500000003</v>
      </c>
      <c r="N15" s="15">
        <v>0</v>
      </c>
      <c r="O15" s="16">
        <f t="shared" si="5"/>
        <v>0</v>
      </c>
      <c r="P15" s="13">
        <v>42433.067999999999</v>
      </c>
      <c r="Q15" s="13">
        <v>0</v>
      </c>
      <c r="R15" s="14">
        <f t="shared" si="6"/>
        <v>0</v>
      </c>
      <c r="S15" s="15">
        <v>46693.392999999996</v>
      </c>
      <c r="T15" s="15">
        <v>0</v>
      </c>
      <c r="U15" s="16">
        <f t="shared" si="7"/>
        <v>0</v>
      </c>
      <c r="V15" s="13">
        <v>42950.005999999994</v>
      </c>
      <c r="W15" s="13">
        <v>0</v>
      </c>
      <c r="X15" s="14">
        <f t="shared" si="8"/>
        <v>0</v>
      </c>
      <c r="Y15" s="15">
        <v>20873.143999999997</v>
      </c>
      <c r="Z15" s="15">
        <v>0</v>
      </c>
      <c r="AA15" s="16">
        <f t="shared" si="9"/>
        <v>0</v>
      </c>
      <c r="AB15" s="13">
        <v>8199.8730000000014</v>
      </c>
      <c r="AC15" s="13">
        <v>0</v>
      </c>
      <c r="AD15" s="14">
        <f t="shared" si="10"/>
        <v>0</v>
      </c>
      <c r="AE15" s="15">
        <v>5561.7810000000027</v>
      </c>
      <c r="AF15">
        <v>0</v>
      </c>
      <c r="AG15" s="16">
        <f t="shared" si="11"/>
        <v>0</v>
      </c>
      <c r="AH15" s="17">
        <v>0</v>
      </c>
      <c r="AI15" s="17">
        <v>680299</v>
      </c>
      <c r="AJ15" s="18">
        <f t="shared" si="12"/>
        <v>0</v>
      </c>
      <c r="AK15" s="19">
        <f>IFERROR(VLOOKUP(A15,[1]CDC_Visits_Integrated!$A$2:$D$501,2,FALSE),"NULL")</f>
        <v>433</v>
      </c>
      <c r="AL15" s="19">
        <f>IFERROR(VLOOKUP(A15,[1]CDC_Visits_Integrated!$A$2:$D$501,3,FALSE),"NULL")</f>
        <v>290</v>
      </c>
      <c r="AM15" s="19">
        <f>IFERROR(VLOOKUP(A15,[1]CDC_Visits_Integrated!$A$2:$D$501,4,FALSE),"NULL")</f>
        <v>53244</v>
      </c>
      <c r="AN15" s="15">
        <f t="shared" si="13"/>
        <v>183.6</v>
      </c>
      <c r="AO15" s="16">
        <f t="shared" si="14"/>
        <v>8.1323717226354144E-3</v>
      </c>
      <c r="AP15" s="15">
        <f t="shared" si="15"/>
        <v>0</v>
      </c>
      <c r="AQ15" s="15">
        <f t="shared" si="16"/>
        <v>0</v>
      </c>
    </row>
    <row r="16" spans="1:43" x14ac:dyDescent="0.25">
      <c r="A16" t="s">
        <v>55</v>
      </c>
      <c r="B16" t="str">
        <f t="shared" si="0"/>
        <v>Alaska</v>
      </c>
      <c r="C16" t="str">
        <f t="shared" si="1"/>
        <v>2016</v>
      </c>
      <c r="D16" s="13">
        <v>50552.801999999981</v>
      </c>
      <c r="E16" s="13">
        <v>0</v>
      </c>
      <c r="F16" s="14">
        <f t="shared" si="2"/>
        <v>0</v>
      </c>
      <c r="G16" s="15">
        <v>48028.455999999991</v>
      </c>
      <c r="H16" s="15">
        <v>0</v>
      </c>
      <c r="I16" s="16">
        <f t="shared" si="3"/>
        <v>0</v>
      </c>
      <c r="J16" s="13">
        <v>50983.102499999994</v>
      </c>
      <c r="K16" s="13">
        <v>0</v>
      </c>
      <c r="L16" s="14">
        <f t="shared" si="4"/>
        <v>0</v>
      </c>
      <c r="M16" s="15">
        <v>54224.078999999998</v>
      </c>
      <c r="N16" s="15">
        <v>0</v>
      </c>
      <c r="O16" s="16">
        <f t="shared" si="5"/>
        <v>0</v>
      </c>
      <c r="P16" s="13">
        <v>43621.259000000005</v>
      </c>
      <c r="Q16" s="13">
        <v>0</v>
      </c>
      <c r="R16" s="14">
        <f t="shared" si="6"/>
        <v>0</v>
      </c>
      <c r="S16" s="15">
        <v>47005.160999999993</v>
      </c>
      <c r="T16" s="15">
        <v>0</v>
      </c>
      <c r="U16" s="16">
        <f t="shared" si="7"/>
        <v>0</v>
      </c>
      <c r="V16" s="13">
        <v>45305.542500000003</v>
      </c>
      <c r="W16" s="13">
        <v>0</v>
      </c>
      <c r="X16" s="14">
        <f t="shared" si="8"/>
        <v>0</v>
      </c>
      <c r="Y16" s="15">
        <v>23246.685499999996</v>
      </c>
      <c r="Z16" s="15">
        <v>0</v>
      </c>
      <c r="AA16" s="16">
        <f t="shared" si="9"/>
        <v>0</v>
      </c>
      <c r="AB16" s="13">
        <v>8681.3179999999993</v>
      </c>
      <c r="AC16" s="13">
        <v>0</v>
      </c>
      <c r="AD16" s="14">
        <f t="shared" si="10"/>
        <v>0</v>
      </c>
      <c r="AE16" s="15">
        <v>6584.226999999998</v>
      </c>
      <c r="AF16">
        <v>0</v>
      </c>
      <c r="AG16" s="16">
        <f t="shared" si="11"/>
        <v>0</v>
      </c>
      <c r="AH16" s="17">
        <v>0</v>
      </c>
      <c r="AI16" s="17">
        <v>699828</v>
      </c>
      <c r="AJ16" s="18">
        <f t="shared" si="12"/>
        <v>0</v>
      </c>
      <c r="AK16" s="19">
        <f>IFERROR(VLOOKUP(A16,[1]CDC_Visits_Integrated!$A$2:$D$501,2,FALSE),"NULL")</f>
        <v>1063</v>
      </c>
      <c r="AL16" s="19">
        <f>IFERROR(VLOOKUP(A16,[1]CDC_Visits_Integrated!$A$2:$D$501,3,FALSE),"NULL")</f>
        <v>282</v>
      </c>
      <c r="AM16" s="19">
        <f>IFERROR(VLOOKUP(A16,[1]CDC_Visits_Integrated!$A$2:$D$501,4,FALSE),"NULL")</f>
        <v>71839</v>
      </c>
      <c r="AN16" s="15">
        <f t="shared" si="13"/>
        <v>254.74822695035462</v>
      </c>
      <c r="AO16" s="16">
        <f t="shared" si="14"/>
        <v>1.4796976572613762E-2</v>
      </c>
      <c r="AP16" s="15">
        <f t="shared" si="15"/>
        <v>0</v>
      </c>
      <c r="AQ16" s="15">
        <f t="shared" si="16"/>
        <v>0</v>
      </c>
    </row>
    <row r="17" spans="1:43" x14ac:dyDescent="0.25">
      <c r="A17" t="s">
        <v>56</v>
      </c>
      <c r="B17" t="str">
        <f t="shared" si="0"/>
        <v>Alaska</v>
      </c>
      <c r="C17" t="str">
        <f t="shared" si="1"/>
        <v>2017</v>
      </c>
      <c r="D17" s="13">
        <v>51140</v>
      </c>
      <c r="E17" s="13">
        <v>0</v>
      </c>
      <c r="F17" s="14">
        <f t="shared" si="2"/>
        <v>0</v>
      </c>
      <c r="G17" s="15">
        <v>47868.5</v>
      </c>
      <c r="H17" s="15">
        <v>0</v>
      </c>
      <c r="I17" s="16">
        <f t="shared" si="3"/>
        <v>0</v>
      </c>
      <c r="J17" s="13">
        <v>50589</v>
      </c>
      <c r="K17" s="13">
        <v>0</v>
      </c>
      <c r="L17" s="14">
        <f t="shared" si="4"/>
        <v>0</v>
      </c>
      <c r="M17" s="15">
        <v>55518</v>
      </c>
      <c r="N17" s="15">
        <v>0</v>
      </c>
      <c r="O17" s="16">
        <f t="shared" si="5"/>
        <v>0</v>
      </c>
      <c r="P17" s="13">
        <v>43614.5</v>
      </c>
      <c r="Q17" s="13">
        <v>0</v>
      </c>
      <c r="R17" s="14">
        <f t="shared" si="6"/>
        <v>0</v>
      </c>
      <c r="S17" s="15">
        <v>44992</v>
      </c>
      <c r="T17" s="15">
        <v>0</v>
      </c>
      <c r="U17" s="16">
        <f t="shared" si="7"/>
        <v>0</v>
      </c>
      <c r="V17" s="13">
        <v>44399</v>
      </c>
      <c r="W17" s="13">
        <v>0</v>
      </c>
      <c r="X17" s="14">
        <f t="shared" si="8"/>
        <v>0</v>
      </c>
      <c r="Y17" s="15">
        <v>24265.5</v>
      </c>
      <c r="Z17" s="15">
        <v>0</v>
      </c>
      <c r="AA17" s="16">
        <f t="shared" si="9"/>
        <v>0</v>
      </c>
      <c r="AB17" s="13">
        <v>8874</v>
      </c>
      <c r="AC17" s="13">
        <v>0</v>
      </c>
      <c r="AD17" s="14">
        <f t="shared" si="10"/>
        <v>0</v>
      </c>
      <c r="AE17" s="15">
        <v>6030</v>
      </c>
      <c r="AF17">
        <v>0</v>
      </c>
      <c r="AG17" s="16">
        <f t="shared" si="11"/>
        <v>0</v>
      </c>
      <c r="AH17" s="17">
        <v>0</v>
      </c>
      <c r="AI17" s="17">
        <v>697411</v>
      </c>
      <c r="AJ17" s="18">
        <f t="shared" si="12"/>
        <v>0</v>
      </c>
      <c r="AK17" s="19">
        <f>IFERROR(VLOOKUP(A17,[1]CDC_Visits_Integrated!$A$2:$D$501,2,FALSE),"NULL")</f>
        <v>3306</v>
      </c>
      <c r="AL17" s="19">
        <f>IFERROR(VLOOKUP(A17,[1]CDC_Visits_Integrated!$A$2:$D$501,3,FALSE),"NULL")</f>
        <v>416</v>
      </c>
      <c r="AM17" s="19">
        <f>IFERROR(VLOOKUP(A17,[1]CDC_Visits_Integrated!$A$2:$D$501,4,FALSE),"NULL")</f>
        <v>120282</v>
      </c>
      <c r="AN17" s="15">
        <f t="shared" si="13"/>
        <v>289.13942307692309</v>
      </c>
      <c r="AO17" s="16">
        <f t="shared" si="14"/>
        <v>2.7485409288172793E-2</v>
      </c>
      <c r="AP17" s="15">
        <f t="shared" si="15"/>
        <v>0</v>
      </c>
      <c r="AQ17" s="15">
        <f t="shared" si="16"/>
        <v>0</v>
      </c>
    </row>
    <row r="18" spans="1:43" x14ac:dyDescent="0.25">
      <c r="A18" t="s">
        <v>58</v>
      </c>
      <c r="B18" t="str">
        <f t="shared" si="0"/>
        <v>Arizona</v>
      </c>
      <c r="C18" t="str">
        <f t="shared" si="1"/>
        <v>2010</v>
      </c>
      <c r="D18" s="13">
        <v>462606.62300000002</v>
      </c>
      <c r="E18" s="13">
        <v>0</v>
      </c>
      <c r="F18" s="14">
        <f t="shared" si="2"/>
        <v>0</v>
      </c>
      <c r="G18" s="15">
        <v>439839.54900000006</v>
      </c>
      <c r="H18" s="15">
        <v>0</v>
      </c>
      <c r="I18" s="16">
        <f t="shared" si="3"/>
        <v>0</v>
      </c>
      <c r="J18" s="13">
        <v>442304.97000000009</v>
      </c>
      <c r="K18" s="13">
        <v>0</v>
      </c>
      <c r="L18" s="14">
        <f t="shared" si="4"/>
        <v>0</v>
      </c>
      <c r="M18" s="15">
        <v>425999.50600000005</v>
      </c>
      <c r="N18" s="15">
        <v>0</v>
      </c>
      <c r="O18" s="16">
        <f t="shared" si="5"/>
        <v>0</v>
      </c>
      <c r="P18" s="13">
        <v>414477.245</v>
      </c>
      <c r="Q18" s="13">
        <v>0</v>
      </c>
      <c r="R18" s="14">
        <f t="shared" si="6"/>
        <v>0</v>
      </c>
      <c r="S18" s="15">
        <v>408567.11450000003</v>
      </c>
      <c r="T18" s="15">
        <v>0</v>
      </c>
      <c r="U18" s="16">
        <f t="shared" si="7"/>
        <v>0</v>
      </c>
      <c r="V18" s="13">
        <v>341282.90350000001</v>
      </c>
      <c r="W18" s="13">
        <v>26</v>
      </c>
      <c r="X18" s="14">
        <f t="shared" si="8"/>
        <v>7.6183130573957976E-5</v>
      </c>
      <c r="Y18" s="15">
        <v>229926.54149999999</v>
      </c>
      <c r="Z18" s="15">
        <v>57</v>
      </c>
      <c r="AA18" s="16">
        <f t="shared" si="9"/>
        <v>2.47905264125412E-4</v>
      </c>
      <c r="AB18" s="13">
        <v>138571.82199999999</v>
      </c>
      <c r="AC18" s="13">
        <v>208</v>
      </c>
      <c r="AD18" s="14">
        <f t="shared" si="10"/>
        <v>1.5010266661572799E-3</v>
      </c>
      <c r="AE18" s="15">
        <v>94396.292999999991</v>
      </c>
      <c r="AF18">
        <v>295</v>
      </c>
      <c r="AG18" s="16">
        <f t="shared" si="11"/>
        <v>3.1251227206559903E-3</v>
      </c>
      <c r="AH18" s="17">
        <v>560</v>
      </c>
      <c r="AI18" s="17">
        <v>6246816</v>
      </c>
      <c r="AJ18" s="18">
        <f t="shared" si="12"/>
        <v>1.2097784930900364E-3</v>
      </c>
      <c r="AK18" s="19">
        <f>IFERROR(VLOOKUP(A18,[1]CDC_Visits_Integrated!$A$2:$D$501,2,FALSE),"NULL")</f>
        <v>4088</v>
      </c>
      <c r="AL18" s="19">
        <f>IFERROR(VLOOKUP(A18,[1]CDC_Visits_Integrated!$A$2:$D$501,3,FALSE),"NULL")</f>
        <v>706</v>
      </c>
      <c r="AM18" s="19">
        <f>IFERROR(VLOOKUP(A18,[1]CDC_Visits_Integrated!$A$2:$D$501,4,FALSE),"NULL")</f>
        <v>317641</v>
      </c>
      <c r="AN18" s="15">
        <f t="shared" si="13"/>
        <v>449.91643059490087</v>
      </c>
      <c r="AO18" s="16">
        <f t="shared" si="14"/>
        <v>1.2869875110580813E-2</v>
      </c>
      <c r="AP18" s="15">
        <f t="shared" si="15"/>
        <v>26</v>
      </c>
      <c r="AQ18" s="15">
        <f t="shared" si="16"/>
        <v>586</v>
      </c>
    </row>
    <row r="19" spans="1:43" x14ac:dyDescent="0.25">
      <c r="A19" t="s">
        <v>59</v>
      </c>
      <c r="B19" t="str">
        <f t="shared" si="0"/>
        <v>Arizona</v>
      </c>
      <c r="C19" t="str">
        <f t="shared" si="1"/>
        <v>2011</v>
      </c>
      <c r="D19" s="13">
        <v>454131.86400000012</v>
      </c>
      <c r="E19" s="13">
        <v>0</v>
      </c>
      <c r="F19" s="14">
        <f t="shared" si="2"/>
        <v>0</v>
      </c>
      <c r="G19" s="15">
        <v>436706.21700000006</v>
      </c>
      <c r="H19" s="15">
        <v>0</v>
      </c>
      <c r="I19" s="16">
        <f t="shared" si="3"/>
        <v>0</v>
      </c>
      <c r="J19" s="13">
        <v>443578.27950000006</v>
      </c>
      <c r="K19" s="13">
        <v>0</v>
      </c>
      <c r="L19" s="14">
        <f t="shared" si="4"/>
        <v>0</v>
      </c>
      <c r="M19" s="15">
        <v>425841.65399999998</v>
      </c>
      <c r="N19" s="15">
        <v>0</v>
      </c>
      <c r="O19" s="16">
        <f t="shared" si="5"/>
        <v>0</v>
      </c>
      <c r="P19" s="13">
        <v>409751.87250000006</v>
      </c>
      <c r="Q19" s="13">
        <v>0</v>
      </c>
      <c r="R19" s="14">
        <f t="shared" si="6"/>
        <v>0</v>
      </c>
      <c r="S19" s="15">
        <v>409074.91649999999</v>
      </c>
      <c r="T19" s="15">
        <v>10</v>
      </c>
      <c r="U19" s="16">
        <f t="shared" si="7"/>
        <v>2.4445400088470103E-5</v>
      </c>
      <c r="V19" s="13">
        <v>348482.42</v>
      </c>
      <c r="W19" s="13">
        <v>0</v>
      </c>
      <c r="X19" s="14">
        <f t="shared" si="8"/>
        <v>0</v>
      </c>
      <c r="Y19" s="15">
        <v>238116.016</v>
      </c>
      <c r="Z19" s="15">
        <v>65</v>
      </c>
      <c r="AA19" s="16">
        <f t="shared" si="9"/>
        <v>2.729761781332676E-4</v>
      </c>
      <c r="AB19" s="13">
        <v>140010.386</v>
      </c>
      <c r="AC19" s="13">
        <v>188</v>
      </c>
      <c r="AD19" s="14">
        <f t="shared" si="10"/>
        <v>1.3427575294307095E-3</v>
      </c>
      <c r="AE19" s="15">
        <v>96203.976999999999</v>
      </c>
      <c r="AF19">
        <v>269</v>
      </c>
      <c r="AG19" s="16">
        <f t="shared" si="11"/>
        <v>2.7961422010651391E-3</v>
      </c>
      <c r="AH19" s="17">
        <v>522</v>
      </c>
      <c r="AI19" s="17">
        <v>6257995</v>
      </c>
      <c r="AJ19" s="18">
        <f t="shared" si="12"/>
        <v>1.1004987728184283E-3</v>
      </c>
      <c r="AK19" s="19">
        <f>IFERROR(VLOOKUP(A19,[1]CDC_Visits_Integrated!$A$2:$D$501,2,FALSE),"NULL")</f>
        <v>12705</v>
      </c>
      <c r="AL19" s="19">
        <f>IFERROR(VLOOKUP(A19,[1]CDC_Visits_Integrated!$A$2:$D$501,3,FALSE),"NULL")</f>
        <v>2981</v>
      </c>
      <c r="AM19" s="19">
        <f>IFERROR(VLOOKUP(A19,[1]CDC_Visits_Integrated!$A$2:$D$501,4,FALSE),"NULL")</f>
        <v>1181254</v>
      </c>
      <c r="AN19" s="15">
        <f t="shared" si="13"/>
        <v>396.26098624622608</v>
      </c>
      <c r="AO19" s="16">
        <f t="shared" si="14"/>
        <v>1.075551913475002E-2</v>
      </c>
      <c r="AP19" s="15">
        <f t="shared" si="15"/>
        <v>10</v>
      </c>
      <c r="AQ19" s="15">
        <f t="shared" si="16"/>
        <v>532</v>
      </c>
    </row>
    <row r="20" spans="1:43" x14ac:dyDescent="0.25">
      <c r="A20" t="s">
        <v>60</v>
      </c>
      <c r="B20" t="str">
        <f t="shared" si="0"/>
        <v>Arizona</v>
      </c>
      <c r="C20" t="str">
        <f t="shared" si="1"/>
        <v>2012</v>
      </c>
      <c r="D20" s="13">
        <v>455863.22200000007</v>
      </c>
      <c r="E20" s="13">
        <v>0</v>
      </c>
      <c r="F20" s="14">
        <f t="shared" si="2"/>
        <v>0</v>
      </c>
      <c r="G20" s="15">
        <v>450123.10100000002</v>
      </c>
      <c r="H20" s="15">
        <v>0</v>
      </c>
      <c r="I20" s="16">
        <f t="shared" si="3"/>
        <v>0</v>
      </c>
      <c r="J20" s="13">
        <v>453446.46949999995</v>
      </c>
      <c r="K20" s="13">
        <v>0</v>
      </c>
      <c r="L20" s="14">
        <f t="shared" si="4"/>
        <v>0</v>
      </c>
      <c r="M20" s="15">
        <v>431548.20899999992</v>
      </c>
      <c r="N20" s="15">
        <v>0</v>
      </c>
      <c r="O20" s="16">
        <f t="shared" si="5"/>
        <v>0</v>
      </c>
      <c r="P20" s="13">
        <v>412073.42599999998</v>
      </c>
      <c r="Q20" s="13">
        <v>0</v>
      </c>
      <c r="R20" s="14">
        <f t="shared" si="6"/>
        <v>0</v>
      </c>
      <c r="S20" s="15">
        <v>416512.98050000006</v>
      </c>
      <c r="T20" s="15">
        <v>0</v>
      </c>
      <c r="U20" s="16">
        <f t="shared" si="7"/>
        <v>0</v>
      </c>
      <c r="V20" s="13">
        <v>363404.32149999996</v>
      </c>
      <c r="W20" s="13">
        <v>11</v>
      </c>
      <c r="X20" s="14">
        <f t="shared" si="8"/>
        <v>3.0269315330637864E-5</v>
      </c>
      <c r="Y20" s="15">
        <v>251249.61150000006</v>
      </c>
      <c r="Z20" s="15">
        <v>35</v>
      </c>
      <c r="AA20" s="16">
        <f t="shared" si="9"/>
        <v>1.393036979880066E-4</v>
      </c>
      <c r="AB20" s="13">
        <v>142440.42449999999</v>
      </c>
      <c r="AC20" s="13">
        <v>199</v>
      </c>
      <c r="AD20" s="14">
        <f t="shared" si="10"/>
        <v>1.3970753084915162E-3</v>
      </c>
      <c r="AE20" s="15">
        <v>104545.908</v>
      </c>
      <c r="AF20">
        <v>273</v>
      </c>
      <c r="AG20" s="16">
        <f t="shared" si="11"/>
        <v>2.6112930216264422E-3</v>
      </c>
      <c r="AH20" s="17">
        <v>507</v>
      </c>
      <c r="AI20" s="17">
        <v>6410979</v>
      </c>
      <c r="AJ20" s="18">
        <f t="shared" si="12"/>
        <v>1.0175901720972582E-3</v>
      </c>
      <c r="AK20" s="19">
        <f>IFERROR(VLOOKUP(A20,[1]CDC_Visits_Integrated!$A$2:$D$501,2,FALSE),"NULL")</f>
        <v>10362</v>
      </c>
      <c r="AL20" s="19">
        <f>IFERROR(VLOOKUP(A20,[1]CDC_Visits_Integrated!$A$2:$D$501,3,FALSE),"NULL")</f>
        <v>1495</v>
      </c>
      <c r="AM20" s="19">
        <f>IFERROR(VLOOKUP(A20,[1]CDC_Visits_Integrated!$A$2:$D$501,4,FALSE),"NULL")</f>
        <v>820538</v>
      </c>
      <c r="AN20" s="15">
        <f t="shared" si="13"/>
        <v>548.85484949832778</v>
      </c>
      <c r="AO20" s="16">
        <f t="shared" si="14"/>
        <v>1.2628299969044699E-2</v>
      </c>
      <c r="AP20" s="15">
        <f t="shared" si="15"/>
        <v>11</v>
      </c>
      <c r="AQ20" s="15">
        <f t="shared" si="16"/>
        <v>518</v>
      </c>
    </row>
    <row r="21" spans="1:43" x14ac:dyDescent="0.25">
      <c r="A21" t="s">
        <v>61</v>
      </c>
      <c r="B21" t="str">
        <f t="shared" si="0"/>
        <v>Arizona</v>
      </c>
      <c r="C21" t="str">
        <f t="shared" si="1"/>
        <v>2013</v>
      </c>
      <c r="D21" s="13">
        <v>447025.81299999997</v>
      </c>
      <c r="E21" s="13">
        <v>0</v>
      </c>
      <c r="F21" s="14">
        <f t="shared" si="2"/>
        <v>0</v>
      </c>
      <c r="G21" s="15">
        <v>451704.99849999999</v>
      </c>
      <c r="H21" s="15">
        <v>0</v>
      </c>
      <c r="I21" s="16">
        <f t="shared" si="3"/>
        <v>0</v>
      </c>
      <c r="J21" s="13">
        <v>457865.22199999995</v>
      </c>
      <c r="K21" s="13">
        <v>0</v>
      </c>
      <c r="L21" s="14">
        <f t="shared" si="4"/>
        <v>0</v>
      </c>
      <c r="M21" s="15">
        <v>432454.54249999998</v>
      </c>
      <c r="N21" s="15">
        <v>0</v>
      </c>
      <c r="O21" s="16">
        <f t="shared" si="5"/>
        <v>0</v>
      </c>
      <c r="P21" s="13">
        <v>414445.71950000001</v>
      </c>
      <c r="Q21" s="13">
        <v>0</v>
      </c>
      <c r="R21" s="14">
        <f t="shared" si="6"/>
        <v>0</v>
      </c>
      <c r="S21" s="15">
        <v>418833.6605</v>
      </c>
      <c r="T21" s="15">
        <v>0</v>
      </c>
      <c r="U21" s="16">
        <f t="shared" si="7"/>
        <v>0</v>
      </c>
      <c r="V21" s="13">
        <v>373167.63599999994</v>
      </c>
      <c r="W21" s="13">
        <v>10</v>
      </c>
      <c r="X21" s="14">
        <f t="shared" si="8"/>
        <v>2.6797607925463294E-5</v>
      </c>
      <c r="Y21" s="15">
        <v>263932.63150000002</v>
      </c>
      <c r="Z21" s="15">
        <v>48</v>
      </c>
      <c r="AA21" s="16">
        <f t="shared" si="9"/>
        <v>1.8186459069953991E-4</v>
      </c>
      <c r="AB21" s="13">
        <v>145537.72699999998</v>
      </c>
      <c r="AC21" s="13">
        <v>187</v>
      </c>
      <c r="AD21" s="14">
        <f t="shared" si="10"/>
        <v>1.2848902058227145E-3</v>
      </c>
      <c r="AE21" s="15">
        <v>106610.3</v>
      </c>
      <c r="AF21">
        <v>348</v>
      </c>
      <c r="AG21" s="16">
        <f t="shared" si="11"/>
        <v>3.264224938866132E-3</v>
      </c>
      <c r="AH21" s="17">
        <v>583</v>
      </c>
      <c r="AI21" s="17">
        <v>6471024</v>
      </c>
      <c r="AJ21" s="18">
        <f t="shared" si="12"/>
        <v>1.1296683772154968E-3</v>
      </c>
      <c r="AK21" s="19">
        <f>IFERROR(VLOOKUP(A21,[1]CDC_Visits_Integrated!$A$2:$D$501,2,FALSE),"NULL")</f>
        <v>14226</v>
      </c>
      <c r="AL21" s="19">
        <f>IFERROR(VLOOKUP(A21,[1]CDC_Visits_Integrated!$A$2:$D$501,3,FALSE),"NULL")</f>
        <v>1825</v>
      </c>
      <c r="AM21" s="19">
        <f>IFERROR(VLOOKUP(A21,[1]CDC_Visits_Integrated!$A$2:$D$501,4,FALSE),"NULL")</f>
        <v>970555</v>
      </c>
      <c r="AN21" s="15">
        <f t="shared" si="13"/>
        <v>531.81095890410961</v>
      </c>
      <c r="AO21" s="16">
        <f t="shared" si="14"/>
        <v>1.4657592820602645E-2</v>
      </c>
      <c r="AP21" s="15">
        <f t="shared" si="15"/>
        <v>10</v>
      </c>
      <c r="AQ21" s="15">
        <f t="shared" si="16"/>
        <v>593</v>
      </c>
    </row>
    <row r="22" spans="1:43" x14ac:dyDescent="0.25">
      <c r="A22" t="s">
        <v>62</v>
      </c>
      <c r="B22" t="str">
        <f t="shared" si="0"/>
        <v>Arizona</v>
      </c>
      <c r="C22" t="str">
        <f t="shared" si="1"/>
        <v>2014</v>
      </c>
      <c r="D22" s="13">
        <v>438431.64299999992</v>
      </c>
      <c r="E22" s="13">
        <v>0</v>
      </c>
      <c r="F22" s="14">
        <f t="shared" si="2"/>
        <v>0</v>
      </c>
      <c r="G22" s="15">
        <v>452135.23300000001</v>
      </c>
      <c r="H22" s="15">
        <v>0</v>
      </c>
      <c r="I22" s="16">
        <f t="shared" si="3"/>
        <v>0</v>
      </c>
      <c r="J22" s="13">
        <v>459909.28949999996</v>
      </c>
      <c r="K22" s="13">
        <v>0</v>
      </c>
      <c r="L22" s="14">
        <f t="shared" si="4"/>
        <v>0</v>
      </c>
      <c r="M22" s="15">
        <v>435532.53100000002</v>
      </c>
      <c r="N22" s="15">
        <v>0</v>
      </c>
      <c r="O22" s="16">
        <f t="shared" si="5"/>
        <v>0</v>
      </c>
      <c r="P22" s="13">
        <v>411781.3615</v>
      </c>
      <c r="Q22" s="13">
        <v>10</v>
      </c>
      <c r="R22" s="14">
        <f t="shared" si="6"/>
        <v>2.4284731983917151E-5</v>
      </c>
      <c r="S22" s="15">
        <v>418485.30350000004</v>
      </c>
      <c r="T22" s="15">
        <v>15</v>
      </c>
      <c r="U22" s="16">
        <f t="shared" si="7"/>
        <v>3.5843552627888162E-5</v>
      </c>
      <c r="V22" s="13">
        <v>380021.26249999995</v>
      </c>
      <c r="W22" s="13">
        <v>33</v>
      </c>
      <c r="X22" s="14">
        <f t="shared" si="8"/>
        <v>8.6837246376444537E-5</v>
      </c>
      <c r="Y22" s="15">
        <v>277160.19449999998</v>
      </c>
      <c r="Z22" s="15">
        <v>109</v>
      </c>
      <c r="AA22" s="16">
        <f t="shared" si="9"/>
        <v>3.932743668210985E-4</v>
      </c>
      <c r="AB22" s="13">
        <v>149467.641</v>
      </c>
      <c r="AC22" s="13">
        <v>174</v>
      </c>
      <c r="AD22" s="14">
        <f t="shared" si="10"/>
        <v>1.1641315727997606E-3</v>
      </c>
      <c r="AE22" s="15">
        <v>112907.53000000001</v>
      </c>
      <c r="AF22">
        <v>270</v>
      </c>
      <c r="AG22" s="16">
        <f t="shared" si="11"/>
        <v>2.3913374068142306E-3</v>
      </c>
      <c r="AH22" s="17">
        <v>553</v>
      </c>
      <c r="AI22" s="17">
        <v>6524205</v>
      </c>
      <c r="AJ22" s="18">
        <f t="shared" si="12"/>
        <v>1.02495598131463E-3</v>
      </c>
      <c r="AK22" s="19">
        <f>IFERROR(VLOOKUP(A22,[1]CDC_Visits_Integrated!$A$2:$D$501,2,FALSE),"NULL")</f>
        <v>17608</v>
      </c>
      <c r="AL22" s="19">
        <f>IFERROR(VLOOKUP(A22,[1]CDC_Visits_Integrated!$A$2:$D$501,3,FALSE),"NULL")</f>
        <v>2784</v>
      </c>
      <c r="AM22" s="19">
        <f>IFERROR(VLOOKUP(A22,[1]CDC_Visits_Integrated!$A$2:$D$501,4,FALSE),"NULL")</f>
        <v>1212913</v>
      </c>
      <c r="AN22" s="15">
        <f t="shared" si="13"/>
        <v>435.67277298850576</v>
      </c>
      <c r="AO22" s="16">
        <f t="shared" si="14"/>
        <v>1.4517117056210957E-2</v>
      </c>
      <c r="AP22" s="15">
        <f t="shared" si="15"/>
        <v>58</v>
      </c>
      <c r="AQ22" s="15">
        <f t="shared" si="16"/>
        <v>611</v>
      </c>
    </row>
    <row r="23" spans="1:43" x14ac:dyDescent="0.25">
      <c r="A23" t="s">
        <v>63</v>
      </c>
      <c r="B23" t="str">
        <f t="shared" si="0"/>
        <v>Arizona</v>
      </c>
      <c r="C23" t="str">
        <f t="shared" si="1"/>
        <v>2015</v>
      </c>
      <c r="D23" s="13">
        <v>424856.47899999999</v>
      </c>
      <c r="E23" s="13">
        <v>0</v>
      </c>
      <c r="F23" s="14">
        <f t="shared" si="2"/>
        <v>0</v>
      </c>
      <c r="G23" s="15">
        <v>446421.55299999996</v>
      </c>
      <c r="H23" s="15">
        <v>0</v>
      </c>
      <c r="I23" s="16">
        <f t="shared" si="3"/>
        <v>0</v>
      </c>
      <c r="J23" s="13">
        <v>458170.50349999999</v>
      </c>
      <c r="K23" s="13">
        <v>0</v>
      </c>
      <c r="L23" s="14">
        <f t="shared" si="4"/>
        <v>0</v>
      </c>
      <c r="M23" s="15">
        <v>436998.80900000001</v>
      </c>
      <c r="N23" s="15">
        <v>0</v>
      </c>
      <c r="O23" s="16">
        <f t="shared" si="5"/>
        <v>0</v>
      </c>
      <c r="P23" s="13">
        <v>411642.47950000007</v>
      </c>
      <c r="Q23" s="13">
        <v>0</v>
      </c>
      <c r="R23" s="14">
        <f t="shared" si="6"/>
        <v>0</v>
      </c>
      <c r="S23" s="15">
        <v>412240.82050000003</v>
      </c>
      <c r="T23" s="15">
        <v>0</v>
      </c>
      <c r="U23" s="16">
        <f t="shared" si="7"/>
        <v>0</v>
      </c>
      <c r="V23" s="13">
        <v>383879.40150000004</v>
      </c>
      <c r="W23" s="13">
        <v>12</v>
      </c>
      <c r="X23" s="14">
        <f t="shared" si="8"/>
        <v>3.1259817414298012E-5</v>
      </c>
      <c r="Y23" s="15">
        <v>290613.63899999997</v>
      </c>
      <c r="Z23" s="15">
        <v>72</v>
      </c>
      <c r="AA23" s="16">
        <f t="shared" si="9"/>
        <v>2.4775162049431548E-4</v>
      </c>
      <c r="AB23" s="13">
        <v>154648.106</v>
      </c>
      <c r="AC23" s="13">
        <v>203</v>
      </c>
      <c r="AD23" s="14">
        <f t="shared" si="10"/>
        <v>1.312657524560954E-3</v>
      </c>
      <c r="AE23" s="15">
        <v>119063.27099999999</v>
      </c>
      <c r="AF23">
        <v>321</v>
      </c>
      <c r="AG23" s="16">
        <f t="shared" si="11"/>
        <v>2.6960455336390013E-3</v>
      </c>
      <c r="AH23" s="17">
        <v>596</v>
      </c>
      <c r="AI23" s="17">
        <v>6522731</v>
      </c>
      <c r="AJ23" s="18">
        <f t="shared" si="12"/>
        <v>1.0561289737331086E-3</v>
      </c>
      <c r="AK23" s="19">
        <f>IFERROR(VLOOKUP(A23,[1]CDC_Visits_Integrated!$A$2:$D$501,2,FALSE),"NULL")</f>
        <v>17455</v>
      </c>
      <c r="AL23" s="19">
        <f>IFERROR(VLOOKUP(A23,[1]CDC_Visits_Integrated!$A$2:$D$501,3,FALSE),"NULL")</f>
        <v>2714</v>
      </c>
      <c r="AM23" s="19">
        <f>IFERROR(VLOOKUP(A23,[1]CDC_Visits_Integrated!$A$2:$D$501,4,FALSE),"NULL")</f>
        <v>1103596</v>
      </c>
      <c r="AN23" s="15">
        <f t="shared" si="13"/>
        <v>406.63080324244658</v>
      </c>
      <c r="AO23" s="16">
        <f t="shared" si="14"/>
        <v>1.5816476319232761E-2</v>
      </c>
      <c r="AP23" s="15">
        <f t="shared" si="15"/>
        <v>12</v>
      </c>
      <c r="AQ23" s="15">
        <f t="shared" si="16"/>
        <v>608</v>
      </c>
    </row>
    <row r="24" spans="1:43" x14ac:dyDescent="0.25">
      <c r="A24" t="s">
        <v>64</v>
      </c>
      <c r="B24" t="str">
        <f t="shared" si="0"/>
        <v>Arizona</v>
      </c>
      <c r="C24" t="str">
        <f t="shared" si="1"/>
        <v>2016</v>
      </c>
      <c r="D24" s="13">
        <v>427120.03400000004</v>
      </c>
      <c r="E24" s="13">
        <v>0</v>
      </c>
      <c r="F24" s="14">
        <f t="shared" si="2"/>
        <v>0</v>
      </c>
      <c r="G24" s="15">
        <v>445160.9879999999</v>
      </c>
      <c r="H24" s="15">
        <v>0</v>
      </c>
      <c r="I24" s="16">
        <f t="shared" si="3"/>
        <v>0</v>
      </c>
      <c r="J24" s="13">
        <v>460062.30200000003</v>
      </c>
      <c r="K24" s="13">
        <v>0</v>
      </c>
      <c r="L24" s="14">
        <f t="shared" si="4"/>
        <v>0</v>
      </c>
      <c r="M24" s="15">
        <v>439655.78</v>
      </c>
      <c r="N24" s="15">
        <v>0</v>
      </c>
      <c r="O24" s="16">
        <f t="shared" si="5"/>
        <v>0</v>
      </c>
      <c r="P24" s="13">
        <v>406721.35250000004</v>
      </c>
      <c r="Q24" s="13">
        <v>0</v>
      </c>
      <c r="R24" s="14">
        <f t="shared" si="6"/>
        <v>0</v>
      </c>
      <c r="S24" s="15">
        <v>408802.93000000005</v>
      </c>
      <c r="T24" s="15">
        <v>23</v>
      </c>
      <c r="U24" s="16">
        <f t="shared" si="7"/>
        <v>5.6261827673299691E-5</v>
      </c>
      <c r="V24" s="13">
        <v>378197.74099999998</v>
      </c>
      <c r="W24" s="13">
        <v>70</v>
      </c>
      <c r="X24" s="14">
        <f t="shared" si="8"/>
        <v>1.8508836095877158E-4</v>
      </c>
      <c r="Y24" s="15">
        <v>292152.26699999999</v>
      </c>
      <c r="Z24" s="15">
        <v>137</v>
      </c>
      <c r="AA24" s="16">
        <f t="shared" si="9"/>
        <v>4.6893355101023401E-4</v>
      </c>
      <c r="AB24" s="13">
        <v>153199.4455</v>
      </c>
      <c r="AC24" s="13">
        <v>213</v>
      </c>
      <c r="AD24" s="14">
        <f t="shared" si="10"/>
        <v>1.3903444578720751E-3</v>
      </c>
      <c r="AE24" s="15">
        <v>115515.61300000001</v>
      </c>
      <c r="AF24">
        <v>299</v>
      </c>
      <c r="AG24" s="16">
        <f t="shared" si="11"/>
        <v>2.5883946960485764E-3</v>
      </c>
      <c r="AH24" s="17">
        <v>649</v>
      </c>
      <c r="AI24" s="17">
        <v>6508490</v>
      </c>
      <c r="AJ24" s="18">
        <f t="shared" si="12"/>
        <v>1.1571364037322584E-3</v>
      </c>
      <c r="AK24" s="19">
        <f>IFERROR(VLOOKUP(A24,[1]CDC_Visits_Integrated!$A$2:$D$501,2,FALSE),"NULL")</f>
        <v>22366</v>
      </c>
      <c r="AL24" s="19">
        <f>IFERROR(VLOOKUP(A24,[1]CDC_Visits_Integrated!$A$2:$D$501,3,FALSE),"NULL")</f>
        <v>2421</v>
      </c>
      <c r="AM24" s="19">
        <f>IFERROR(VLOOKUP(A24,[1]CDC_Visits_Integrated!$A$2:$D$501,4,FALSE),"NULL")</f>
        <v>1089562</v>
      </c>
      <c r="AN24" s="15">
        <f t="shared" si="13"/>
        <v>450.04626187525815</v>
      </c>
      <c r="AO24" s="16">
        <f t="shared" si="14"/>
        <v>2.0527514726100947E-2</v>
      </c>
      <c r="AP24" s="15">
        <f t="shared" si="15"/>
        <v>93</v>
      </c>
      <c r="AQ24" s="15">
        <f t="shared" si="16"/>
        <v>742</v>
      </c>
    </row>
    <row r="25" spans="1:43" x14ac:dyDescent="0.25">
      <c r="A25" t="s">
        <v>65</v>
      </c>
      <c r="B25" t="str">
        <f t="shared" si="0"/>
        <v>Arizona</v>
      </c>
      <c r="C25" t="str">
        <f t="shared" si="1"/>
        <v>2017</v>
      </c>
      <c r="D25" s="13">
        <v>430289</v>
      </c>
      <c r="E25" s="13">
        <v>0</v>
      </c>
      <c r="F25" s="14">
        <f t="shared" si="2"/>
        <v>0</v>
      </c>
      <c r="G25" s="15">
        <v>451988</v>
      </c>
      <c r="H25" s="15">
        <v>0</v>
      </c>
      <c r="I25" s="16">
        <f t="shared" si="3"/>
        <v>0</v>
      </c>
      <c r="J25" s="13">
        <v>468340.5</v>
      </c>
      <c r="K25" s="13">
        <v>0</v>
      </c>
      <c r="L25" s="14">
        <f t="shared" si="4"/>
        <v>0</v>
      </c>
      <c r="M25" s="15">
        <v>454612.5</v>
      </c>
      <c r="N25" s="15">
        <v>0</v>
      </c>
      <c r="O25" s="16">
        <f t="shared" si="5"/>
        <v>0</v>
      </c>
      <c r="P25" s="13">
        <v>417121.5</v>
      </c>
      <c r="Q25" s="13">
        <v>0</v>
      </c>
      <c r="R25" s="14">
        <f t="shared" si="6"/>
        <v>0</v>
      </c>
      <c r="S25" s="15">
        <v>416791.5</v>
      </c>
      <c r="T25" s="15">
        <v>0</v>
      </c>
      <c r="U25" s="16">
        <f t="shared" si="7"/>
        <v>0</v>
      </c>
      <c r="V25" s="13">
        <v>400818</v>
      </c>
      <c r="W25" s="13">
        <v>30</v>
      </c>
      <c r="X25" s="14">
        <f t="shared" si="8"/>
        <v>7.4846938011765939E-5</v>
      </c>
      <c r="Y25" s="15">
        <v>318847</v>
      </c>
      <c r="Z25" s="15">
        <v>124</v>
      </c>
      <c r="AA25" s="16">
        <f t="shared" si="9"/>
        <v>3.8890125985190387E-4</v>
      </c>
      <c r="AB25" s="13">
        <v>165874.5</v>
      </c>
      <c r="AC25" s="13">
        <v>203</v>
      </c>
      <c r="AD25" s="14">
        <f t="shared" si="10"/>
        <v>1.2238168012563715E-3</v>
      </c>
      <c r="AE25" s="15">
        <v>123325</v>
      </c>
      <c r="AF25">
        <v>339</v>
      </c>
      <c r="AG25" s="16">
        <f t="shared" si="11"/>
        <v>2.7488343807013987E-3</v>
      </c>
      <c r="AH25" s="17">
        <v>666</v>
      </c>
      <c r="AI25" s="17">
        <v>6742401</v>
      </c>
      <c r="AJ25" s="18">
        <f t="shared" si="12"/>
        <v>1.0953109671710962E-3</v>
      </c>
      <c r="AK25" s="19">
        <f>IFERROR(VLOOKUP(A25,[1]CDC_Visits_Integrated!$A$2:$D$501,2,FALSE),"NULL")</f>
        <v>22543</v>
      </c>
      <c r="AL25" s="19">
        <f>IFERROR(VLOOKUP(A25,[1]CDC_Visits_Integrated!$A$2:$D$501,3,FALSE),"NULL")</f>
        <v>2351</v>
      </c>
      <c r="AM25" s="19">
        <f>IFERROR(VLOOKUP(A25,[1]CDC_Visits_Integrated!$A$2:$D$501,4,FALSE),"NULL")</f>
        <v>999739</v>
      </c>
      <c r="AN25" s="15">
        <f t="shared" si="13"/>
        <v>425.23989791578055</v>
      </c>
      <c r="AO25" s="16">
        <f t="shared" si="14"/>
        <v>2.2548885259052614E-2</v>
      </c>
      <c r="AP25" s="15">
        <f t="shared" si="15"/>
        <v>30</v>
      </c>
      <c r="AQ25" s="15">
        <f t="shared" si="16"/>
        <v>696</v>
      </c>
    </row>
    <row r="26" spans="1:43" x14ac:dyDescent="0.25">
      <c r="A26" t="s">
        <v>67</v>
      </c>
      <c r="B26" t="str">
        <f t="shared" si="0"/>
        <v>Arkansas</v>
      </c>
      <c r="C26" t="str">
        <f t="shared" si="1"/>
        <v>2010</v>
      </c>
      <c r="D26" s="13">
        <v>193750.10000000006</v>
      </c>
      <c r="E26" s="13">
        <v>0</v>
      </c>
      <c r="F26" s="14">
        <f t="shared" si="2"/>
        <v>0</v>
      </c>
      <c r="G26" s="15">
        <v>193195.17299999998</v>
      </c>
      <c r="H26" s="15">
        <v>0</v>
      </c>
      <c r="I26" s="16">
        <f t="shared" si="3"/>
        <v>0</v>
      </c>
      <c r="J26" s="13">
        <v>199377.88999999998</v>
      </c>
      <c r="K26" s="13">
        <v>0</v>
      </c>
      <c r="L26" s="14">
        <f t="shared" si="4"/>
        <v>0</v>
      </c>
      <c r="M26" s="15">
        <v>183346.75649999996</v>
      </c>
      <c r="N26" s="15">
        <v>0</v>
      </c>
      <c r="O26" s="16">
        <f t="shared" si="5"/>
        <v>0</v>
      </c>
      <c r="P26" s="13">
        <v>185932.179</v>
      </c>
      <c r="Q26" s="13">
        <v>0</v>
      </c>
      <c r="R26" s="14">
        <f t="shared" si="6"/>
        <v>0</v>
      </c>
      <c r="S26" s="15">
        <v>198266.36249999999</v>
      </c>
      <c r="T26" s="15">
        <v>0</v>
      </c>
      <c r="U26" s="16">
        <f t="shared" si="7"/>
        <v>0</v>
      </c>
      <c r="V26" s="13">
        <v>166892.51850000001</v>
      </c>
      <c r="W26" s="13">
        <v>0</v>
      </c>
      <c r="X26" s="14">
        <f t="shared" si="8"/>
        <v>0</v>
      </c>
      <c r="Y26" s="15">
        <v>110706.2825</v>
      </c>
      <c r="Z26" s="15">
        <v>26</v>
      </c>
      <c r="AA26" s="16">
        <f t="shared" si="9"/>
        <v>2.3485568671317275E-4</v>
      </c>
      <c r="AB26" s="13">
        <v>65894.323499999999</v>
      </c>
      <c r="AC26" s="13">
        <v>173</v>
      </c>
      <c r="AD26" s="14">
        <f t="shared" si="10"/>
        <v>2.6254158296351582E-3</v>
      </c>
      <c r="AE26" s="15">
        <v>49469.617999999995</v>
      </c>
      <c r="AF26">
        <v>263</v>
      </c>
      <c r="AG26" s="16">
        <f t="shared" si="11"/>
        <v>5.3163943978706291E-3</v>
      </c>
      <c r="AH26" s="17">
        <v>462</v>
      </c>
      <c r="AI26" s="17">
        <v>2850272</v>
      </c>
      <c r="AJ26" s="18">
        <f t="shared" si="12"/>
        <v>2.0436127846717223E-3</v>
      </c>
      <c r="AK26" s="19">
        <f>IFERROR(VLOOKUP(A26,[1]CDC_Visits_Integrated!$A$2:$D$501,2,FALSE),"NULL")</f>
        <v>640</v>
      </c>
      <c r="AL26" s="19">
        <f>IFERROR(VLOOKUP(A26,[1]CDC_Visits_Integrated!$A$2:$D$501,3,FALSE),"NULL")</f>
        <v>214</v>
      </c>
      <c r="AM26" s="19">
        <f>IFERROR(VLOOKUP(A26,[1]CDC_Visits_Integrated!$A$2:$D$501,4,FALSE),"NULL")</f>
        <v>46399</v>
      </c>
      <c r="AN26" s="15">
        <f t="shared" si="13"/>
        <v>216.8177570093458</v>
      </c>
      <c r="AO26" s="16">
        <f t="shared" si="14"/>
        <v>1.3793400719843101E-2</v>
      </c>
      <c r="AP26" s="15">
        <f t="shared" si="15"/>
        <v>0</v>
      </c>
      <c r="AQ26" s="15">
        <f t="shared" si="16"/>
        <v>462</v>
      </c>
    </row>
    <row r="27" spans="1:43" x14ac:dyDescent="0.25">
      <c r="A27" t="s">
        <v>68</v>
      </c>
      <c r="B27" t="str">
        <f t="shared" si="0"/>
        <v>Arkansas</v>
      </c>
      <c r="C27" t="str">
        <f t="shared" si="1"/>
        <v>2011</v>
      </c>
      <c r="D27" s="13">
        <v>192485.815</v>
      </c>
      <c r="E27" s="13">
        <v>0</v>
      </c>
      <c r="F27" s="14">
        <f t="shared" si="2"/>
        <v>0</v>
      </c>
      <c r="G27" s="15">
        <v>191446.30849999998</v>
      </c>
      <c r="H27" s="15">
        <v>0</v>
      </c>
      <c r="I27" s="16">
        <f t="shared" si="3"/>
        <v>0</v>
      </c>
      <c r="J27" s="13">
        <v>197345.92550000001</v>
      </c>
      <c r="K27" s="13">
        <v>0</v>
      </c>
      <c r="L27" s="14">
        <f t="shared" si="4"/>
        <v>0</v>
      </c>
      <c r="M27" s="15">
        <v>183018.33799999999</v>
      </c>
      <c r="N27" s="15">
        <v>0</v>
      </c>
      <c r="O27" s="16">
        <f t="shared" si="5"/>
        <v>0</v>
      </c>
      <c r="P27" s="13">
        <v>181974.63099999999</v>
      </c>
      <c r="Q27" s="13">
        <v>0</v>
      </c>
      <c r="R27" s="14">
        <f t="shared" si="6"/>
        <v>0</v>
      </c>
      <c r="S27" s="15">
        <v>196030.038</v>
      </c>
      <c r="T27" s="15">
        <v>0</v>
      </c>
      <c r="U27" s="16">
        <f t="shared" si="7"/>
        <v>0</v>
      </c>
      <c r="V27" s="13">
        <v>167588.23199999996</v>
      </c>
      <c r="W27" s="13">
        <v>11</v>
      </c>
      <c r="X27" s="14">
        <f t="shared" si="8"/>
        <v>6.5637066927229135E-5</v>
      </c>
      <c r="Y27" s="15">
        <v>110875.74400000001</v>
      </c>
      <c r="Z27" s="15">
        <v>33</v>
      </c>
      <c r="AA27" s="16">
        <f t="shared" si="9"/>
        <v>2.9763047181897599E-4</v>
      </c>
      <c r="AB27" s="13">
        <v>64790.877999999997</v>
      </c>
      <c r="AC27" s="13">
        <v>187</v>
      </c>
      <c r="AD27" s="14">
        <f t="shared" si="10"/>
        <v>2.8862087653758915E-3</v>
      </c>
      <c r="AE27" s="15">
        <v>48667.197999999997</v>
      </c>
      <c r="AF27">
        <v>343</v>
      </c>
      <c r="AG27" s="16">
        <f t="shared" si="11"/>
        <v>7.0478682582054558E-3</v>
      </c>
      <c r="AH27" s="17">
        <v>563</v>
      </c>
      <c r="AI27" s="17">
        <v>2827954</v>
      </c>
      <c r="AJ27" s="18">
        <f t="shared" si="12"/>
        <v>2.5096528022390918E-3</v>
      </c>
      <c r="AK27" s="19">
        <f>IFERROR(VLOOKUP(A27,[1]CDC_Visits_Integrated!$A$2:$D$501,2,FALSE),"NULL")</f>
        <v>3824</v>
      </c>
      <c r="AL27" s="19">
        <f>IFERROR(VLOOKUP(A27,[1]CDC_Visits_Integrated!$A$2:$D$501,3,FALSE),"NULL")</f>
        <v>629</v>
      </c>
      <c r="AM27" s="19">
        <f>IFERROR(VLOOKUP(A27,[1]CDC_Visits_Integrated!$A$2:$D$501,4,FALSE),"NULL")</f>
        <v>141769</v>
      </c>
      <c r="AN27" s="15">
        <f t="shared" si="13"/>
        <v>225.3879173290938</v>
      </c>
      <c r="AO27" s="16">
        <f t="shared" si="14"/>
        <v>2.697345682060253E-2</v>
      </c>
      <c r="AP27" s="15">
        <f t="shared" si="15"/>
        <v>11</v>
      </c>
      <c r="AQ27" s="15">
        <f t="shared" si="16"/>
        <v>574</v>
      </c>
    </row>
    <row r="28" spans="1:43" x14ac:dyDescent="0.25">
      <c r="A28" t="s">
        <v>69</v>
      </c>
      <c r="B28" t="str">
        <f t="shared" si="0"/>
        <v>Arkansas</v>
      </c>
      <c r="C28" t="str">
        <f t="shared" si="1"/>
        <v>2012</v>
      </c>
      <c r="D28" s="13">
        <v>189051.89599999998</v>
      </c>
      <c r="E28" s="13">
        <v>0</v>
      </c>
      <c r="F28" s="14">
        <f t="shared" si="2"/>
        <v>0</v>
      </c>
      <c r="G28" s="15">
        <v>189559.95099999994</v>
      </c>
      <c r="H28" s="15">
        <v>0</v>
      </c>
      <c r="I28" s="16">
        <f t="shared" si="3"/>
        <v>0</v>
      </c>
      <c r="J28" s="13">
        <v>193062.16550000003</v>
      </c>
      <c r="K28" s="13">
        <v>0</v>
      </c>
      <c r="L28" s="14">
        <f t="shared" si="4"/>
        <v>0</v>
      </c>
      <c r="M28" s="15">
        <v>181012.32999999996</v>
      </c>
      <c r="N28" s="15">
        <v>0</v>
      </c>
      <c r="O28" s="16">
        <f t="shared" si="5"/>
        <v>0</v>
      </c>
      <c r="P28" s="13">
        <v>177958.14149999997</v>
      </c>
      <c r="Q28" s="13">
        <v>0</v>
      </c>
      <c r="R28" s="14">
        <f t="shared" si="6"/>
        <v>0</v>
      </c>
      <c r="S28" s="15">
        <v>193458.12600000002</v>
      </c>
      <c r="T28" s="15">
        <v>0</v>
      </c>
      <c r="U28" s="16">
        <f t="shared" si="7"/>
        <v>0</v>
      </c>
      <c r="V28" s="13">
        <v>169542.88650000002</v>
      </c>
      <c r="W28" s="13">
        <v>10</v>
      </c>
      <c r="X28" s="14">
        <f t="shared" si="8"/>
        <v>5.8982126625524917E-5</v>
      </c>
      <c r="Y28" s="15">
        <v>112768.62599999999</v>
      </c>
      <c r="Z28" s="15">
        <v>35</v>
      </c>
      <c r="AA28" s="16">
        <f t="shared" si="9"/>
        <v>3.103700137305921E-4</v>
      </c>
      <c r="AB28" s="13">
        <v>64808.034500000002</v>
      </c>
      <c r="AC28" s="13">
        <v>148</v>
      </c>
      <c r="AD28" s="14">
        <f t="shared" si="10"/>
        <v>2.2836674671872668E-3</v>
      </c>
      <c r="AE28" s="15">
        <v>48125.057000000008</v>
      </c>
      <c r="AF28">
        <v>353</v>
      </c>
      <c r="AG28" s="16">
        <f t="shared" si="11"/>
        <v>7.3350562473100019E-3</v>
      </c>
      <c r="AH28" s="17">
        <v>536</v>
      </c>
      <c r="AI28" s="17">
        <v>2801685</v>
      </c>
      <c r="AJ28" s="18">
        <f t="shared" si="12"/>
        <v>2.3748157787058044E-3</v>
      </c>
      <c r="AK28" s="19">
        <f>IFERROR(VLOOKUP(A28,[1]CDC_Visits_Integrated!$A$2:$D$501,2,FALSE),"NULL")</f>
        <v>2947</v>
      </c>
      <c r="AL28" s="19">
        <f>IFERROR(VLOOKUP(A28,[1]CDC_Visits_Integrated!$A$2:$D$501,3,FALSE),"NULL")</f>
        <v>726</v>
      </c>
      <c r="AM28" s="19">
        <f>IFERROR(VLOOKUP(A28,[1]CDC_Visits_Integrated!$A$2:$D$501,4,FALSE),"NULL")</f>
        <v>164557</v>
      </c>
      <c r="AN28" s="15">
        <f t="shared" si="13"/>
        <v>226.6625344352617</v>
      </c>
      <c r="AO28" s="16">
        <f t="shared" si="14"/>
        <v>1.7908688174918114E-2</v>
      </c>
      <c r="AP28" s="15">
        <f t="shared" si="15"/>
        <v>10</v>
      </c>
      <c r="AQ28" s="15">
        <f t="shared" si="16"/>
        <v>546</v>
      </c>
    </row>
    <row r="29" spans="1:43" x14ac:dyDescent="0.25">
      <c r="A29" t="s">
        <v>70</v>
      </c>
      <c r="B29" t="str">
        <f t="shared" si="0"/>
        <v>Arkansas</v>
      </c>
      <c r="C29" t="str">
        <f t="shared" si="1"/>
        <v>2013</v>
      </c>
      <c r="D29" s="13">
        <v>188726.81399999998</v>
      </c>
      <c r="E29" s="13">
        <v>0</v>
      </c>
      <c r="F29" s="14">
        <f t="shared" si="2"/>
        <v>0</v>
      </c>
      <c r="G29" s="15">
        <v>190857.51850000001</v>
      </c>
      <c r="H29" s="15">
        <v>0</v>
      </c>
      <c r="I29" s="16">
        <f t="shared" si="3"/>
        <v>0</v>
      </c>
      <c r="J29" s="13">
        <v>195502.05800000002</v>
      </c>
      <c r="K29" s="13">
        <v>0</v>
      </c>
      <c r="L29" s="14">
        <f t="shared" si="4"/>
        <v>0</v>
      </c>
      <c r="M29" s="15">
        <v>184259.90549999999</v>
      </c>
      <c r="N29" s="15">
        <v>0</v>
      </c>
      <c r="O29" s="16">
        <f t="shared" si="5"/>
        <v>0</v>
      </c>
      <c r="P29" s="13">
        <v>176620.633</v>
      </c>
      <c r="Q29" s="13">
        <v>0</v>
      </c>
      <c r="R29" s="14">
        <f t="shared" si="6"/>
        <v>0</v>
      </c>
      <c r="S29" s="15">
        <v>191430.29999999993</v>
      </c>
      <c r="T29" s="15">
        <v>0</v>
      </c>
      <c r="U29" s="16">
        <f t="shared" si="7"/>
        <v>0</v>
      </c>
      <c r="V29" s="13">
        <v>170315.27050000001</v>
      </c>
      <c r="W29" s="13">
        <v>0</v>
      </c>
      <c r="X29" s="14">
        <f t="shared" si="8"/>
        <v>0</v>
      </c>
      <c r="Y29" s="15">
        <v>114210.15599999999</v>
      </c>
      <c r="Z29" s="15">
        <v>105</v>
      </c>
      <c r="AA29" s="16">
        <f t="shared" si="9"/>
        <v>9.1935781963208257E-4</v>
      </c>
      <c r="AB29" s="13">
        <v>64149.032999999996</v>
      </c>
      <c r="AC29" s="13">
        <v>179</v>
      </c>
      <c r="AD29" s="14">
        <f t="shared" si="10"/>
        <v>2.7903772142598006E-3</v>
      </c>
      <c r="AE29" s="15">
        <v>48689.701999999997</v>
      </c>
      <c r="AF29">
        <v>335</v>
      </c>
      <c r="AG29" s="16">
        <f t="shared" si="11"/>
        <v>6.8803049975536927E-3</v>
      </c>
      <c r="AH29" s="17">
        <v>619</v>
      </c>
      <c r="AI29" s="17">
        <v>2812846</v>
      </c>
      <c r="AJ29" s="18">
        <f t="shared" si="12"/>
        <v>2.7262850625418824E-3</v>
      </c>
      <c r="AK29" s="19">
        <f>IFERROR(VLOOKUP(A29,[1]CDC_Visits_Integrated!$A$2:$D$501,2,FALSE),"NULL")</f>
        <v>2790</v>
      </c>
      <c r="AL29" s="19">
        <f>IFERROR(VLOOKUP(A29,[1]CDC_Visits_Integrated!$A$2:$D$501,3,FALSE),"NULL")</f>
        <v>603</v>
      </c>
      <c r="AM29" s="19">
        <f>IFERROR(VLOOKUP(A29,[1]CDC_Visits_Integrated!$A$2:$D$501,4,FALSE),"NULL")</f>
        <v>131217</v>
      </c>
      <c r="AN29" s="15">
        <f t="shared" si="13"/>
        <v>217.60696517412936</v>
      </c>
      <c r="AO29" s="16">
        <f t="shared" si="14"/>
        <v>2.1262488854340521E-2</v>
      </c>
      <c r="AP29" s="15">
        <f t="shared" si="15"/>
        <v>0</v>
      </c>
      <c r="AQ29" s="15">
        <f t="shared" si="16"/>
        <v>619</v>
      </c>
    </row>
    <row r="30" spans="1:43" x14ac:dyDescent="0.25">
      <c r="A30" t="s">
        <v>71</v>
      </c>
      <c r="B30" t="str">
        <f t="shared" si="0"/>
        <v>Arkansas</v>
      </c>
      <c r="C30" t="str">
        <f t="shared" si="1"/>
        <v>2014</v>
      </c>
      <c r="D30" s="13">
        <v>173233.12300000005</v>
      </c>
      <c r="E30" s="13">
        <v>0</v>
      </c>
      <c r="F30" s="14">
        <f t="shared" si="2"/>
        <v>0</v>
      </c>
      <c r="G30" s="15">
        <v>177369.68150000001</v>
      </c>
      <c r="H30" s="15">
        <v>0</v>
      </c>
      <c r="I30" s="16">
        <f t="shared" si="3"/>
        <v>0</v>
      </c>
      <c r="J30" s="13">
        <v>181220.25800000003</v>
      </c>
      <c r="K30" s="13">
        <v>0</v>
      </c>
      <c r="L30" s="14">
        <f t="shared" si="4"/>
        <v>0</v>
      </c>
      <c r="M30" s="15">
        <v>171094.14749999996</v>
      </c>
      <c r="N30" s="15">
        <v>0</v>
      </c>
      <c r="O30" s="16">
        <f t="shared" si="5"/>
        <v>0</v>
      </c>
      <c r="P30" s="13">
        <v>163519.641</v>
      </c>
      <c r="Q30" s="13">
        <v>0</v>
      </c>
      <c r="R30" s="14">
        <f t="shared" si="6"/>
        <v>0</v>
      </c>
      <c r="S30" s="15">
        <v>174114.796</v>
      </c>
      <c r="T30" s="15">
        <v>10</v>
      </c>
      <c r="U30" s="16">
        <f t="shared" si="7"/>
        <v>5.7433372865106762E-5</v>
      </c>
      <c r="V30" s="13">
        <v>158411.954</v>
      </c>
      <c r="W30" s="13">
        <v>33</v>
      </c>
      <c r="X30" s="14">
        <f t="shared" si="8"/>
        <v>2.083176121923223E-4</v>
      </c>
      <c r="Y30" s="15">
        <v>108756.014</v>
      </c>
      <c r="Z30" s="15">
        <v>55</v>
      </c>
      <c r="AA30" s="16">
        <f t="shared" si="9"/>
        <v>5.0571915958597016E-4</v>
      </c>
      <c r="AB30" s="13">
        <v>59440.285000000003</v>
      </c>
      <c r="AC30" s="13">
        <v>170</v>
      </c>
      <c r="AD30" s="14">
        <f t="shared" si="10"/>
        <v>2.8600132048492025E-3</v>
      </c>
      <c r="AE30" s="15">
        <v>44469.146000000008</v>
      </c>
      <c r="AF30">
        <v>260</v>
      </c>
      <c r="AG30" s="16">
        <f t="shared" si="11"/>
        <v>5.8467504637934797E-3</v>
      </c>
      <c r="AH30" s="17">
        <v>485</v>
      </c>
      <c r="AI30" s="17">
        <v>2605417</v>
      </c>
      <c r="AJ30" s="18">
        <f t="shared" si="12"/>
        <v>2.2805773641317232E-3</v>
      </c>
      <c r="AK30" s="19">
        <f>IFERROR(VLOOKUP(A30,[1]CDC_Visits_Integrated!$A$2:$D$501,2,FALSE),"NULL")</f>
        <v>4464</v>
      </c>
      <c r="AL30" s="19">
        <f>IFERROR(VLOOKUP(A30,[1]CDC_Visits_Integrated!$A$2:$D$501,3,FALSE),"NULL")</f>
        <v>570</v>
      </c>
      <c r="AM30" s="19">
        <f>IFERROR(VLOOKUP(A30,[1]CDC_Visits_Integrated!$A$2:$D$501,4,FALSE),"NULL")</f>
        <v>158526</v>
      </c>
      <c r="AN30" s="15">
        <f t="shared" si="13"/>
        <v>278.11578947368423</v>
      </c>
      <c r="AO30" s="16">
        <f t="shared" si="14"/>
        <v>2.8159418644260248E-2</v>
      </c>
      <c r="AP30" s="15">
        <f t="shared" si="15"/>
        <v>43</v>
      </c>
      <c r="AQ30" s="15">
        <f t="shared" si="16"/>
        <v>528</v>
      </c>
    </row>
    <row r="31" spans="1:43" x14ac:dyDescent="0.25">
      <c r="A31" t="s">
        <v>72</v>
      </c>
      <c r="B31" t="str">
        <f t="shared" si="0"/>
        <v>Arkansas</v>
      </c>
      <c r="C31" t="str">
        <f t="shared" si="1"/>
        <v>2015</v>
      </c>
      <c r="D31" s="13">
        <v>179631.53100000002</v>
      </c>
      <c r="E31" s="13">
        <v>0</v>
      </c>
      <c r="F31" s="14">
        <f t="shared" si="2"/>
        <v>0</v>
      </c>
      <c r="G31" s="15">
        <v>184585.59050000002</v>
      </c>
      <c r="H31" s="15">
        <v>0</v>
      </c>
      <c r="I31" s="16">
        <f t="shared" si="3"/>
        <v>0</v>
      </c>
      <c r="J31" s="13">
        <v>187460.07150000002</v>
      </c>
      <c r="K31" s="13">
        <v>0</v>
      </c>
      <c r="L31" s="14">
        <f t="shared" si="4"/>
        <v>0</v>
      </c>
      <c r="M31" s="15">
        <v>180639.08050000004</v>
      </c>
      <c r="N31" s="15">
        <v>0</v>
      </c>
      <c r="O31" s="16">
        <f t="shared" si="5"/>
        <v>0</v>
      </c>
      <c r="P31" s="13">
        <v>170318.54800000001</v>
      </c>
      <c r="Q31" s="13">
        <v>0</v>
      </c>
      <c r="R31" s="14">
        <f t="shared" si="6"/>
        <v>0</v>
      </c>
      <c r="S31" s="15">
        <v>180127.29149999996</v>
      </c>
      <c r="T31" s="15">
        <v>0</v>
      </c>
      <c r="U31" s="16">
        <f t="shared" si="7"/>
        <v>0</v>
      </c>
      <c r="V31" s="13">
        <v>168824.96700000003</v>
      </c>
      <c r="W31" s="13">
        <v>0</v>
      </c>
      <c r="X31" s="14">
        <f t="shared" si="8"/>
        <v>0</v>
      </c>
      <c r="Y31" s="15">
        <v>118990.84600000002</v>
      </c>
      <c r="Z31" s="15">
        <v>75</v>
      </c>
      <c r="AA31" s="16">
        <f t="shared" si="9"/>
        <v>6.303005863156901E-4</v>
      </c>
      <c r="AB31" s="13">
        <v>63696.952499999999</v>
      </c>
      <c r="AC31" s="13">
        <v>178</v>
      </c>
      <c r="AD31" s="14">
        <f t="shared" si="10"/>
        <v>2.7944822006986912E-3</v>
      </c>
      <c r="AE31" s="15">
        <v>48999.754000000001</v>
      </c>
      <c r="AF31">
        <v>268</v>
      </c>
      <c r="AG31" s="16">
        <f t="shared" si="11"/>
        <v>5.4694152137988285E-3</v>
      </c>
      <c r="AH31" s="17">
        <v>521</v>
      </c>
      <c r="AI31" s="17">
        <v>2738361</v>
      </c>
      <c r="AJ31" s="18">
        <f t="shared" si="12"/>
        <v>2.2487181308542673E-3</v>
      </c>
      <c r="AK31" s="19">
        <f>IFERROR(VLOOKUP(A31,[1]CDC_Visits_Integrated!$A$2:$D$501,2,FALSE),"NULL")</f>
        <v>3707</v>
      </c>
      <c r="AL31" s="19">
        <f>IFERROR(VLOOKUP(A31,[1]CDC_Visits_Integrated!$A$2:$D$501,3,FALSE),"NULL")</f>
        <v>589</v>
      </c>
      <c r="AM31" s="19">
        <f>IFERROR(VLOOKUP(A31,[1]CDC_Visits_Integrated!$A$2:$D$501,4,FALSE),"NULL")</f>
        <v>158798</v>
      </c>
      <c r="AN31" s="15">
        <f t="shared" si="13"/>
        <v>269.60611205432934</v>
      </c>
      <c r="AO31" s="16">
        <f t="shared" si="14"/>
        <v>2.3344122721948638E-2</v>
      </c>
      <c r="AP31" s="15">
        <f t="shared" si="15"/>
        <v>0</v>
      </c>
      <c r="AQ31" s="15">
        <f t="shared" si="16"/>
        <v>521</v>
      </c>
    </row>
    <row r="32" spans="1:43" x14ac:dyDescent="0.25">
      <c r="A32" t="s">
        <v>73</v>
      </c>
      <c r="B32" t="str">
        <f t="shared" si="0"/>
        <v>Arkansas</v>
      </c>
      <c r="C32" t="str">
        <f t="shared" si="1"/>
        <v>2016</v>
      </c>
      <c r="D32" s="13">
        <v>171521.45599999992</v>
      </c>
      <c r="E32" s="13">
        <v>0</v>
      </c>
      <c r="F32" s="14">
        <f t="shared" si="2"/>
        <v>0</v>
      </c>
      <c r="G32" s="15">
        <v>177134.63849999997</v>
      </c>
      <c r="H32" s="15">
        <v>0</v>
      </c>
      <c r="I32" s="16">
        <f t="shared" si="3"/>
        <v>0</v>
      </c>
      <c r="J32" s="13">
        <v>185561.80350000004</v>
      </c>
      <c r="K32" s="13">
        <v>0</v>
      </c>
      <c r="L32" s="14">
        <f t="shared" si="4"/>
        <v>0</v>
      </c>
      <c r="M32" s="15">
        <v>174275.07200000001</v>
      </c>
      <c r="N32" s="15">
        <v>0</v>
      </c>
      <c r="O32" s="16">
        <f t="shared" si="5"/>
        <v>0</v>
      </c>
      <c r="P32" s="13">
        <v>162844.36100000003</v>
      </c>
      <c r="Q32" s="13">
        <v>0</v>
      </c>
      <c r="R32" s="14">
        <f t="shared" si="6"/>
        <v>0</v>
      </c>
      <c r="S32" s="15">
        <v>168940.27250000002</v>
      </c>
      <c r="T32" s="15">
        <v>0</v>
      </c>
      <c r="U32" s="16">
        <f t="shared" si="7"/>
        <v>0</v>
      </c>
      <c r="V32" s="13">
        <v>160080.93549999999</v>
      </c>
      <c r="W32" s="13">
        <v>0</v>
      </c>
      <c r="X32" s="14">
        <f t="shared" si="8"/>
        <v>0</v>
      </c>
      <c r="Y32" s="15">
        <v>114740.31949999998</v>
      </c>
      <c r="Z32" s="15">
        <v>88</v>
      </c>
      <c r="AA32" s="16">
        <f t="shared" si="9"/>
        <v>7.669492326975786E-4</v>
      </c>
      <c r="AB32" s="13">
        <v>60207.390999999989</v>
      </c>
      <c r="AC32" s="13">
        <v>164</v>
      </c>
      <c r="AD32" s="14">
        <f t="shared" si="10"/>
        <v>2.7239180651425342E-3</v>
      </c>
      <c r="AE32" s="15">
        <v>46708.430999999997</v>
      </c>
      <c r="AF32">
        <v>239</v>
      </c>
      <c r="AG32" s="16">
        <f t="shared" si="11"/>
        <v>5.1168492471947947E-3</v>
      </c>
      <c r="AH32" s="17">
        <v>491</v>
      </c>
      <c r="AI32" s="17">
        <v>2626239</v>
      </c>
      <c r="AJ32" s="18">
        <f t="shared" si="12"/>
        <v>2.2151427732941928E-3</v>
      </c>
      <c r="AK32" s="19">
        <f>IFERROR(VLOOKUP(A32,[1]CDC_Visits_Integrated!$A$2:$D$501,2,FALSE),"NULL")</f>
        <v>2883</v>
      </c>
      <c r="AL32" s="19">
        <f>IFERROR(VLOOKUP(A32,[1]CDC_Visits_Integrated!$A$2:$D$501,3,FALSE),"NULL")</f>
        <v>454</v>
      </c>
      <c r="AM32" s="19">
        <f>IFERROR(VLOOKUP(A32,[1]CDC_Visits_Integrated!$A$2:$D$501,4,FALSE),"NULL")</f>
        <v>146338</v>
      </c>
      <c r="AN32" s="15">
        <f t="shared" si="13"/>
        <v>322.3303964757709</v>
      </c>
      <c r="AO32" s="16">
        <f t="shared" si="14"/>
        <v>1.9700966256201397E-2</v>
      </c>
      <c r="AP32" s="15">
        <f t="shared" si="15"/>
        <v>0</v>
      </c>
      <c r="AQ32" s="15">
        <f t="shared" si="16"/>
        <v>491</v>
      </c>
    </row>
    <row r="33" spans="1:43" x14ac:dyDescent="0.25">
      <c r="A33" t="s">
        <v>74</v>
      </c>
      <c r="B33" t="str">
        <f t="shared" si="0"/>
        <v>Arkansas</v>
      </c>
      <c r="C33" t="str">
        <f t="shared" si="1"/>
        <v>2017</v>
      </c>
      <c r="D33" s="13">
        <v>181025</v>
      </c>
      <c r="E33" s="13">
        <v>0</v>
      </c>
      <c r="F33" s="14">
        <f t="shared" si="2"/>
        <v>0</v>
      </c>
      <c r="G33" s="15">
        <v>187687</v>
      </c>
      <c r="H33" s="15">
        <v>0</v>
      </c>
      <c r="I33" s="16">
        <f t="shared" si="3"/>
        <v>0</v>
      </c>
      <c r="J33" s="13">
        <v>193297</v>
      </c>
      <c r="K33" s="13">
        <v>0</v>
      </c>
      <c r="L33" s="14">
        <f t="shared" si="4"/>
        <v>0</v>
      </c>
      <c r="M33" s="15">
        <v>185108.5</v>
      </c>
      <c r="N33" s="15">
        <v>0</v>
      </c>
      <c r="O33" s="16">
        <f t="shared" si="5"/>
        <v>0</v>
      </c>
      <c r="P33" s="13">
        <v>174486.5</v>
      </c>
      <c r="Q33" s="13">
        <v>0</v>
      </c>
      <c r="R33" s="14">
        <f t="shared" si="6"/>
        <v>0</v>
      </c>
      <c r="S33" s="15">
        <v>178570.5</v>
      </c>
      <c r="T33" s="15">
        <v>0</v>
      </c>
      <c r="U33" s="16">
        <f t="shared" si="7"/>
        <v>0</v>
      </c>
      <c r="V33" s="13">
        <v>174051</v>
      </c>
      <c r="W33" s="13">
        <v>11</v>
      </c>
      <c r="X33" s="14">
        <f t="shared" si="8"/>
        <v>6.319986670573568E-5</v>
      </c>
      <c r="Y33" s="15">
        <v>127892</v>
      </c>
      <c r="Z33" s="15">
        <v>89</v>
      </c>
      <c r="AA33" s="16">
        <f t="shared" si="9"/>
        <v>6.9589966534263281E-4</v>
      </c>
      <c r="AB33" s="13">
        <v>65791.5</v>
      </c>
      <c r="AC33" s="13">
        <v>220</v>
      </c>
      <c r="AD33" s="14">
        <f t="shared" si="10"/>
        <v>3.3438970079721544E-3</v>
      </c>
      <c r="AE33" s="15">
        <v>51579</v>
      </c>
      <c r="AF33">
        <v>240</v>
      </c>
      <c r="AG33" s="16">
        <f t="shared" si="11"/>
        <v>4.6530564764729835E-3</v>
      </c>
      <c r="AH33" s="17">
        <v>549</v>
      </c>
      <c r="AI33" s="17">
        <v>2806372</v>
      </c>
      <c r="AJ33" s="18">
        <f t="shared" si="12"/>
        <v>2.2384180215075686E-3</v>
      </c>
      <c r="AK33" s="19">
        <f>IFERROR(VLOOKUP(A33,[1]CDC_Visits_Integrated!$A$2:$D$501,2,FALSE),"NULL")</f>
        <v>5249</v>
      </c>
      <c r="AL33" s="19">
        <f>IFERROR(VLOOKUP(A33,[1]CDC_Visits_Integrated!$A$2:$D$501,3,FALSE),"NULL")</f>
        <v>570</v>
      </c>
      <c r="AM33" s="19">
        <f>IFERROR(VLOOKUP(A33,[1]CDC_Visits_Integrated!$A$2:$D$501,4,FALSE),"NULL")</f>
        <v>175079</v>
      </c>
      <c r="AN33" s="15">
        <f t="shared" si="13"/>
        <v>307.15614035087719</v>
      </c>
      <c r="AO33" s="16">
        <f t="shared" si="14"/>
        <v>2.9980751546444747E-2</v>
      </c>
      <c r="AP33" s="15">
        <f t="shared" si="15"/>
        <v>11</v>
      </c>
      <c r="AQ33" s="15">
        <f t="shared" si="16"/>
        <v>560</v>
      </c>
    </row>
    <row r="34" spans="1:43" x14ac:dyDescent="0.25">
      <c r="A34" t="s">
        <v>76</v>
      </c>
      <c r="B34" t="str">
        <f t="shared" si="0"/>
        <v>California</v>
      </c>
      <c r="C34" t="str">
        <f t="shared" si="1"/>
        <v>2010</v>
      </c>
      <c r="D34" s="13">
        <v>2535634.203999999</v>
      </c>
      <c r="E34" s="13">
        <v>0</v>
      </c>
      <c r="F34" s="14">
        <f t="shared" si="2"/>
        <v>0</v>
      </c>
      <c r="G34" s="15">
        <v>2534690.6359999999</v>
      </c>
      <c r="H34" s="15">
        <v>0</v>
      </c>
      <c r="I34" s="16">
        <f t="shared" si="3"/>
        <v>0</v>
      </c>
      <c r="J34" s="13">
        <v>2739364.3824999994</v>
      </c>
      <c r="K34" s="13">
        <v>0</v>
      </c>
      <c r="L34" s="14">
        <f t="shared" si="4"/>
        <v>0</v>
      </c>
      <c r="M34" s="15">
        <v>2607099.3669999996</v>
      </c>
      <c r="N34" s="15">
        <v>0</v>
      </c>
      <c r="O34" s="16">
        <f t="shared" si="5"/>
        <v>0</v>
      </c>
      <c r="P34" s="13">
        <v>2623397.5844999994</v>
      </c>
      <c r="Q34" s="13">
        <v>27</v>
      </c>
      <c r="R34" s="14">
        <f t="shared" si="6"/>
        <v>1.0291996973514788E-5</v>
      </c>
      <c r="S34" s="15">
        <v>2552160.4114999995</v>
      </c>
      <c r="T34" s="15">
        <v>125</v>
      </c>
      <c r="U34" s="16">
        <f t="shared" si="7"/>
        <v>4.8978112596979298E-5</v>
      </c>
      <c r="V34" s="13">
        <v>1865326.2224999999</v>
      </c>
      <c r="W34" s="13">
        <v>351</v>
      </c>
      <c r="X34" s="14">
        <f t="shared" si="8"/>
        <v>1.881708388410328E-4</v>
      </c>
      <c r="Y34" s="15">
        <v>1056624.0834999999</v>
      </c>
      <c r="Z34" s="15">
        <v>695</v>
      </c>
      <c r="AA34" s="16">
        <f t="shared" si="9"/>
        <v>6.5775521384848319E-4</v>
      </c>
      <c r="AB34" s="13">
        <v>675969.67450000008</v>
      </c>
      <c r="AC34" s="13">
        <v>1579</v>
      </c>
      <c r="AD34" s="14">
        <f t="shared" si="10"/>
        <v>2.3359036056875651E-3</v>
      </c>
      <c r="AE34" s="15">
        <v>555556.43999999971</v>
      </c>
      <c r="AF34">
        <v>2955</v>
      </c>
      <c r="AG34" s="16">
        <f t="shared" si="11"/>
        <v>5.3189915321654839E-3</v>
      </c>
      <c r="AH34" s="17">
        <v>5229</v>
      </c>
      <c r="AI34" s="17">
        <v>36388689</v>
      </c>
      <c r="AJ34" s="18">
        <f t="shared" si="12"/>
        <v>2.2852520802919777E-3</v>
      </c>
      <c r="AK34" s="19">
        <f>IFERROR(VLOOKUP(A34,[1]CDC_Visits_Integrated!$A$2:$D$501,2,FALSE),"NULL")</f>
        <v>11502</v>
      </c>
      <c r="AL34" s="19">
        <f>IFERROR(VLOOKUP(A34,[1]CDC_Visits_Integrated!$A$2:$D$501,3,FALSE),"NULL")</f>
        <v>1662</v>
      </c>
      <c r="AM34" s="19">
        <f>IFERROR(VLOOKUP(A34,[1]CDC_Visits_Integrated!$A$2:$D$501,4,FALSE),"NULL")</f>
        <v>408582</v>
      </c>
      <c r="AN34" s="15">
        <f t="shared" si="13"/>
        <v>245.8375451263538</v>
      </c>
      <c r="AO34" s="16">
        <f t="shared" si="14"/>
        <v>2.8151019868716685E-2</v>
      </c>
      <c r="AP34" s="15">
        <f t="shared" si="15"/>
        <v>503</v>
      </c>
      <c r="AQ34" s="15">
        <f t="shared" si="16"/>
        <v>5732</v>
      </c>
    </row>
    <row r="35" spans="1:43" x14ac:dyDescent="0.25">
      <c r="A35" t="s">
        <v>77</v>
      </c>
      <c r="B35" t="str">
        <f t="shared" si="0"/>
        <v>California</v>
      </c>
      <c r="C35" t="str">
        <f t="shared" si="1"/>
        <v>2011</v>
      </c>
      <c r="D35" s="13">
        <v>2549625.0319999997</v>
      </c>
      <c r="E35" s="13">
        <v>0</v>
      </c>
      <c r="F35" s="14">
        <f t="shared" si="2"/>
        <v>0</v>
      </c>
      <c r="G35" s="15">
        <v>2539824.6575000007</v>
      </c>
      <c r="H35" s="15">
        <v>0</v>
      </c>
      <c r="I35" s="16">
        <f t="shared" si="3"/>
        <v>0</v>
      </c>
      <c r="J35" s="13">
        <v>2778221.4304999998</v>
      </c>
      <c r="K35" s="13">
        <v>0</v>
      </c>
      <c r="L35" s="14">
        <f t="shared" si="4"/>
        <v>0</v>
      </c>
      <c r="M35" s="15">
        <v>2642902.3800000004</v>
      </c>
      <c r="N35" s="15">
        <v>13</v>
      </c>
      <c r="O35" s="16">
        <f t="shared" si="5"/>
        <v>4.9188347244214137E-6</v>
      </c>
      <c r="P35" s="13">
        <v>2619655.9254999999</v>
      </c>
      <c r="Q35" s="13">
        <v>40</v>
      </c>
      <c r="R35" s="14">
        <f t="shared" si="6"/>
        <v>1.5269180815173431E-5</v>
      </c>
      <c r="S35" s="15">
        <v>2600267.1984999999</v>
      </c>
      <c r="T35" s="15">
        <v>211</v>
      </c>
      <c r="U35" s="16">
        <f t="shared" si="7"/>
        <v>8.1145506939332332E-5</v>
      </c>
      <c r="V35" s="13">
        <v>1955598.8419999997</v>
      </c>
      <c r="W35" s="13">
        <v>444</v>
      </c>
      <c r="X35" s="14">
        <f t="shared" si="8"/>
        <v>2.2704042897975907E-4</v>
      </c>
      <c r="Y35" s="15">
        <v>1109980.0695</v>
      </c>
      <c r="Z35" s="15">
        <v>671</v>
      </c>
      <c r="AA35" s="16">
        <f t="shared" si="9"/>
        <v>6.0451535882284602E-4</v>
      </c>
      <c r="AB35" s="13">
        <v>690341.77799999993</v>
      </c>
      <c r="AC35" s="13">
        <v>1617</v>
      </c>
      <c r="AD35" s="14">
        <f t="shared" si="10"/>
        <v>2.3423180394566822E-3</v>
      </c>
      <c r="AE35" s="15">
        <v>582011.06799999997</v>
      </c>
      <c r="AF35">
        <v>3050</v>
      </c>
      <c r="AG35" s="16">
        <f t="shared" si="11"/>
        <v>5.2404501695833732E-3</v>
      </c>
      <c r="AH35" s="17">
        <v>5338</v>
      </c>
      <c r="AI35" s="17">
        <v>36968289</v>
      </c>
      <c r="AJ35" s="18">
        <f t="shared" si="12"/>
        <v>2.240660809943798E-3</v>
      </c>
      <c r="AK35" s="19">
        <f>IFERROR(VLOOKUP(A35,[1]CDC_Visits_Integrated!$A$2:$D$501,2,FALSE),"NULL")</f>
        <v>43880</v>
      </c>
      <c r="AL35" s="19">
        <f>IFERROR(VLOOKUP(A35,[1]CDC_Visits_Integrated!$A$2:$D$501,3,FALSE),"NULL")</f>
        <v>5675</v>
      </c>
      <c r="AM35" s="19">
        <f>IFERROR(VLOOKUP(A35,[1]CDC_Visits_Integrated!$A$2:$D$501,4,FALSE),"NULL")</f>
        <v>1568456</v>
      </c>
      <c r="AN35" s="15">
        <f t="shared" si="13"/>
        <v>276.37991189427311</v>
      </c>
      <c r="AO35" s="16">
        <f t="shared" si="14"/>
        <v>2.7976557837771667E-2</v>
      </c>
      <c r="AP35" s="15">
        <f t="shared" si="15"/>
        <v>708</v>
      </c>
      <c r="AQ35" s="15">
        <f t="shared" si="16"/>
        <v>6046</v>
      </c>
    </row>
    <row r="36" spans="1:43" x14ac:dyDescent="0.25">
      <c r="A36" t="s">
        <v>78</v>
      </c>
      <c r="B36" t="str">
        <f t="shared" si="0"/>
        <v>California</v>
      </c>
      <c r="C36" t="str">
        <f t="shared" si="1"/>
        <v>2012</v>
      </c>
      <c r="D36" s="13">
        <v>2537045.1020000004</v>
      </c>
      <c r="E36" s="13">
        <v>0</v>
      </c>
      <c r="F36" s="14">
        <f t="shared" si="2"/>
        <v>0</v>
      </c>
      <c r="G36" s="15">
        <v>2539247.0784999998</v>
      </c>
      <c r="H36" s="15">
        <v>0</v>
      </c>
      <c r="I36" s="16">
        <f t="shared" si="3"/>
        <v>0</v>
      </c>
      <c r="J36" s="13">
        <v>2792920.8080000002</v>
      </c>
      <c r="K36" s="13">
        <v>0</v>
      </c>
      <c r="L36" s="14">
        <f t="shared" si="4"/>
        <v>0</v>
      </c>
      <c r="M36" s="15">
        <v>2668578.6420000005</v>
      </c>
      <c r="N36" s="15">
        <v>0</v>
      </c>
      <c r="O36" s="16">
        <f t="shared" si="5"/>
        <v>0</v>
      </c>
      <c r="P36" s="13">
        <v>2597341.2409999995</v>
      </c>
      <c r="Q36" s="13">
        <v>0</v>
      </c>
      <c r="R36" s="14">
        <f t="shared" si="6"/>
        <v>0</v>
      </c>
      <c r="S36" s="15">
        <v>2607310.327</v>
      </c>
      <c r="T36" s="15">
        <v>151</v>
      </c>
      <c r="U36" s="16">
        <f t="shared" si="7"/>
        <v>5.7914088106935188E-5</v>
      </c>
      <c r="V36" s="13">
        <v>2021658.8149999999</v>
      </c>
      <c r="W36" s="13">
        <v>412</v>
      </c>
      <c r="X36" s="14">
        <f t="shared" si="8"/>
        <v>2.0379304210141908E-4</v>
      </c>
      <c r="Y36" s="15">
        <v>1150821.9415</v>
      </c>
      <c r="Z36" s="15">
        <v>738</v>
      </c>
      <c r="AA36" s="16">
        <f t="shared" si="9"/>
        <v>6.4128078670283161E-4</v>
      </c>
      <c r="AB36" s="13">
        <v>695184.71300000011</v>
      </c>
      <c r="AC36" s="13">
        <v>1443</v>
      </c>
      <c r="AD36" s="14">
        <f t="shared" si="10"/>
        <v>2.0757073235584795E-3</v>
      </c>
      <c r="AE36" s="15">
        <v>613606.24099999992</v>
      </c>
      <c r="AF36">
        <v>2938</v>
      </c>
      <c r="AG36" s="16">
        <f t="shared" si="11"/>
        <v>4.7880868930079874E-3</v>
      </c>
      <c r="AH36" s="17">
        <v>5119</v>
      </c>
      <c r="AI36" s="17">
        <v>37285546</v>
      </c>
      <c r="AJ36" s="18">
        <f t="shared" si="12"/>
        <v>2.0812218090763379E-3</v>
      </c>
      <c r="AK36" s="19">
        <f>IFERROR(VLOOKUP(A36,[1]CDC_Visits_Integrated!$A$2:$D$501,2,FALSE),"NULL")</f>
        <v>39282</v>
      </c>
      <c r="AL36" s="19">
        <f>IFERROR(VLOOKUP(A36,[1]CDC_Visits_Integrated!$A$2:$D$501,3,FALSE),"NULL")</f>
        <v>5490</v>
      </c>
      <c r="AM36" s="19">
        <f>IFERROR(VLOOKUP(A36,[1]CDC_Visits_Integrated!$A$2:$D$501,4,FALSE),"NULL")</f>
        <v>1498652</v>
      </c>
      <c r="AN36" s="15">
        <f t="shared" si="13"/>
        <v>272.97850637522771</v>
      </c>
      <c r="AO36" s="16">
        <f t="shared" si="14"/>
        <v>2.6211555451165446E-2</v>
      </c>
      <c r="AP36" s="15">
        <f t="shared" si="15"/>
        <v>563</v>
      </c>
      <c r="AQ36" s="15">
        <f t="shared" si="16"/>
        <v>5682</v>
      </c>
    </row>
    <row r="37" spans="1:43" x14ac:dyDescent="0.25">
      <c r="A37" t="s">
        <v>79</v>
      </c>
      <c r="B37" t="str">
        <f t="shared" si="0"/>
        <v>California</v>
      </c>
      <c r="C37" t="str">
        <f t="shared" si="1"/>
        <v>2013</v>
      </c>
      <c r="D37" s="13">
        <v>2520077.2250000001</v>
      </c>
      <c r="E37" s="13">
        <v>0</v>
      </c>
      <c r="F37" s="14">
        <f t="shared" si="2"/>
        <v>0</v>
      </c>
      <c r="G37" s="15">
        <v>2536876.3190000001</v>
      </c>
      <c r="H37" s="15">
        <v>0</v>
      </c>
      <c r="I37" s="16">
        <f t="shared" si="3"/>
        <v>0</v>
      </c>
      <c r="J37" s="13">
        <v>2796696.8</v>
      </c>
      <c r="K37" s="13">
        <v>0</v>
      </c>
      <c r="L37" s="14">
        <f t="shared" si="4"/>
        <v>0</v>
      </c>
      <c r="M37" s="15">
        <v>2706937.7125000008</v>
      </c>
      <c r="N37" s="15">
        <v>11</v>
      </c>
      <c r="O37" s="16">
        <f t="shared" si="5"/>
        <v>4.0636324763604981E-6</v>
      </c>
      <c r="P37" s="13">
        <v>2581906.9305000007</v>
      </c>
      <c r="Q37" s="13">
        <v>22</v>
      </c>
      <c r="R37" s="14">
        <f t="shared" si="6"/>
        <v>8.5208338612498228E-6</v>
      </c>
      <c r="S37" s="15">
        <v>2613058.0725000007</v>
      </c>
      <c r="T37" s="15">
        <v>159</v>
      </c>
      <c r="U37" s="16">
        <f t="shared" si="7"/>
        <v>6.0848245843950704E-5</v>
      </c>
      <c r="V37" s="13">
        <v>2085900.1135000004</v>
      </c>
      <c r="W37" s="13">
        <v>501</v>
      </c>
      <c r="X37" s="14">
        <f t="shared" si="8"/>
        <v>2.401840801280535E-4</v>
      </c>
      <c r="Y37" s="15">
        <v>1209298.2985000003</v>
      </c>
      <c r="Z37" s="15">
        <v>828</v>
      </c>
      <c r="AA37" s="16">
        <f t="shared" si="9"/>
        <v>6.8469458778453731E-4</v>
      </c>
      <c r="AB37" s="13">
        <v>695430.22950000002</v>
      </c>
      <c r="AC37" s="13">
        <v>1602</v>
      </c>
      <c r="AD37" s="14">
        <f t="shared" si="10"/>
        <v>2.3036099554542013E-3</v>
      </c>
      <c r="AE37" s="15">
        <v>626661.42899999989</v>
      </c>
      <c r="AF37">
        <v>3264</v>
      </c>
      <c r="AG37" s="16">
        <f t="shared" si="11"/>
        <v>5.2085541712828167E-3</v>
      </c>
      <c r="AH37" s="17">
        <v>5694</v>
      </c>
      <c r="AI37" s="17">
        <v>37571447</v>
      </c>
      <c r="AJ37" s="18">
        <f t="shared" si="12"/>
        <v>2.2493571108056659E-3</v>
      </c>
      <c r="AK37" s="19">
        <f>IFERROR(VLOOKUP(A37,[1]CDC_Visits_Integrated!$A$2:$D$501,2,FALSE),"NULL")</f>
        <v>41902</v>
      </c>
      <c r="AL37" s="19">
        <f>IFERROR(VLOOKUP(A37,[1]CDC_Visits_Integrated!$A$2:$D$501,3,FALSE),"NULL")</f>
        <v>5726</v>
      </c>
      <c r="AM37" s="19">
        <f>IFERROR(VLOOKUP(A37,[1]CDC_Visits_Integrated!$A$2:$D$501,4,FALSE),"NULL")</f>
        <v>1642397</v>
      </c>
      <c r="AN37" s="15">
        <f t="shared" si="13"/>
        <v>286.83147048550472</v>
      </c>
      <c r="AO37" s="16">
        <f t="shared" si="14"/>
        <v>2.5512710994966502E-2</v>
      </c>
      <c r="AP37" s="15">
        <f t="shared" si="15"/>
        <v>693</v>
      </c>
      <c r="AQ37" s="15">
        <f t="shared" si="16"/>
        <v>6387</v>
      </c>
    </row>
    <row r="38" spans="1:43" x14ac:dyDescent="0.25">
      <c r="A38" t="s">
        <v>80</v>
      </c>
      <c r="B38" t="str">
        <f t="shared" si="0"/>
        <v>California</v>
      </c>
      <c r="C38" t="str">
        <f t="shared" si="1"/>
        <v>2014</v>
      </c>
      <c r="D38" s="13">
        <v>2525748.9230000009</v>
      </c>
      <c r="E38" s="13">
        <v>0</v>
      </c>
      <c r="F38" s="14">
        <f t="shared" si="2"/>
        <v>0</v>
      </c>
      <c r="G38" s="15">
        <v>2536161.5955000003</v>
      </c>
      <c r="H38" s="15">
        <v>0</v>
      </c>
      <c r="I38" s="16">
        <f t="shared" si="3"/>
        <v>0</v>
      </c>
      <c r="J38" s="13">
        <v>2796839.4230000004</v>
      </c>
      <c r="K38" s="13">
        <v>0</v>
      </c>
      <c r="L38" s="14">
        <f t="shared" si="4"/>
        <v>0</v>
      </c>
      <c r="M38" s="15">
        <v>2755538.3804999995</v>
      </c>
      <c r="N38" s="15">
        <v>27</v>
      </c>
      <c r="O38" s="16">
        <f t="shared" si="5"/>
        <v>9.7984481693558493E-6</v>
      </c>
      <c r="P38" s="13">
        <v>2582971.1100000003</v>
      </c>
      <c r="Q38" s="13">
        <v>84</v>
      </c>
      <c r="R38" s="14">
        <f t="shared" si="6"/>
        <v>3.2520688936393096E-5</v>
      </c>
      <c r="S38" s="15">
        <v>2618715.3019999983</v>
      </c>
      <c r="T38" s="15">
        <v>248</v>
      </c>
      <c r="U38" s="16">
        <f t="shared" si="7"/>
        <v>9.470292544233209E-5</v>
      </c>
      <c r="V38" s="13">
        <v>2152210.5440000002</v>
      </c>
      <c r="W38" s="13">
        <v>589</v>
      </c>
      <c r="X38" s="14">
        <f t="shared" si="8"/>
        <v>2.7367210965582926E-4</v>
      </c>
      <c r="Y38" s="15">
        <v>1272493.3355</v>
      </c>
      <c r="Z38" s="15">
        <v>800</v>
      </c>
      <c r="AA38" s="16">
        <f t="shared" si="9"/>
        <v>6.2868698615671449E-4</v>
      </c>
      <c r="AB38" s="13">
        <v>706547.79600000009</v>
      </c>
      <c r="AC38" s="13">
        <v>1450</v>
      </c>
      <c r="AD38" s="14">
        <f t="shared" si="10"/>
        <v>2.0522320049810188E-3</v>
      </c>
      <c r="AE38" s="15">
        <v>650995.01199999987</v>
      </c>
      <c r="AF38">
        <v>2638</v>
      </c>
      <c r="AG38" s="16">
        <f t="shared" si="11"/>
        <v>4.0522583911902542E-3</v>
      </c>
      <c r="AH38" s="17">
        <v>4888</v>
      </c>
      <c r="AI38" s="17">
        <v>38025540</v>
      </c>
      <c r="AJ38" s="18">
        <f t="shared" si="12"/>
        <v>1.8585295917246012E-3</v>
      </c>
      <c r="AK38" s="19">
        <f>IFERROR(VLOOKUP(A38,[1]CDC_Visits_Integrated!$A$2:$D$501,2,FALSE),"NULL")</f>
        <v>43866</v>
      </c>
      <c r="AL38" s="19">
        <f>IFERROR(VLOOKUP(A38,[1]CDC_Visits_Integrated!$A$2:$D$501,3,FALSE),"NULL")</f>
        <v>6017</v>
      </c>
      <c r="AM38" s="19">
        <f>IFERROR(VLOOKUP(A38,[1]CDC_Visits_Integrated!$A$2:$D$501,4,FALSE),"NULL")</f>
        <v>1785847</v>
      </c>
      <c r="AN38" s="15">
        <f t="shared" si="13"/>
        <v>296.80023267409007</v>
      </c>
      <c r="AO38" s="16">
        <f t="shared" si="14"/>
        <v>2.4563134467846349E-2</v>
      </c>
      <c r="AP38" s="15">
        <f t="shared" si="15"/>
        <v>948</v>
      </c>
      <c r="AQ38" s="15">
        <f t="shared" si="16"/>
        <v>5836</v>
      </c>
    </row>
    <row r="39" spans="1:43" x14ac:dyDescent="0.25">
      <c r="A39" t="s">
        <v>81</v>
      </c>
      <c r="B39" t="str">
        <f t="shared" si="0"/>
        <v>California</v>
      </c>
      <c r="C39" t="str">
        <f t="shared" si="1"/>
        <v>2015</v>
      </c>
      <c r="D39" s="13">
        <v>2509918.5599999996</v>
      </c>
      <c r="E39" s="13">
        <v>0</v>
      </c>
      <c r="F39" s="14">
        <f t="shared" si="2"/>
        <v>0</v>
      </c>
      <c r="G39" s="15">
        <v>2532304.5810000002</v>
      </c>
      <c r="H39" s="15">
        <v>0</v>
      </c>
      <c r="I39" s="16">
        <f t="shared" si="3"/>
        <v>0</v>
      </c>
      <c r="J39" s="13">
        <v>2785388.8874999993</v>
      </c>
      <c r="K39" s="13">
        <v>0</v>
      </c>
      <c r="L39" s="14">
        <f t="shared" si="4"/>
        <v>0</v>
      </c>
      <c r="M39" s="15">
        <v>2804982.7239999995</v>
      </c>
      <c r="N39" s="15">
        <v>0</v>
      </c>
      <c r="O39" s="16">
        <f t="shared" si="5"/>
        <v>0</v>
      </c>
      <c r="P39" s="13">
        <v>2586249.6409999994</v>
      </c>
      <c r="Q39" s="13">
        <v>14</v>
      </c>
      <c r="R39" s="14">
        <f t="shared" si="6"/>
        <v>5.4132438640326921E-6</v>
      </c>
      <c r="S39" s="15">
        <v>2620839.977</v>
      </c>
      <c r="T39" s="15">
        <v>165</v>
      </c>
      <c r="U39" s="16">
        <f t="shared" si="7"/>
        <v>6.2956915129503912E-5</v>
      </c>
      <c r="V39" s="13">
        <v>2207695.1834999993</v>
      </c>
      <c r="W39" s="13">
        <v>441</v>
      </c>
      <c r="X39" s="14">
        <f t="shared" si="8"/>
        <v>1.9975583735289701E-4</v>
      </c>
      <c r="Y39" s="15">
        <v>1340472.0020000003</v>
      </c>
      <c r="Z39" s="15">
        <v>869</v>
      </c>
      <c r="AA39" s="16">
        <f t="shared" si="9"/>
        <v>6.4827911265840808E-4</v>
      </c>
      <c r="AB39" s="13">
        <v>720998.95350000006</v>
      </c>
      <c r="AC39" s="13">
        <v>1537</v>
      </c>
      <c r="AD39" s="14">
        <f t="shared" si="10"/>
        <v>2.1317645366041435E-3</v>
      </c>
      <c r="AE39" s="15">
        <v>659838.446</v>
      </c>
      <c r="AF39">
        <v>3017</v>
      </c>
      <c r="AG39" s="16">
        <f t="shared" si="11"/>
        <v>4.5723313309330871E-3</v>
      </c>
      <c r="AH39" s="17">
        <v>5423</v>
      </c>
      <c r="AI39" s="17">
        <v>38394172</v>
      </c>
      <c r="AJ39" s="18">
        <f t="shared" si="12"/>
        <v>1.9927906753310787E-3</v>
      </c>
      <c r="AK39" s="19">
        <f>IFERROR(VLOOKUP(A39,[1]CDC_Visits_Integrated!$A$2:$D$501,2,FALSE),"NULL")</f>
        <v>45900</v>
      </c>
      <c r="AL39" s="19">
        <f>IFERROR(VLOOKUP(A39,[1]CDC_Visits_Integrated!$A$2:$D$501,3,FALSE),"NULL")</f>
        <v>6575</v>
      </c>
      <c r="AM39" s="19">
        <f>IFERROR(VLOOKUP(A39,[1]CDC_Visits_Integrated!$A$2:$D$501,4,FALSE),"NULL")</f>
        <v>1931999</v>
      </c>
      <c r="AN39" s="15">
        <f t="shared" si="13"/>
        <v>293.84015209125477</v>
      </c>
      <c r="AO39" s="16">
        <f t="shared" si="14"/>
        <v>2.3757776272140929E-2</v>
      </c>
      <c r="AP39" s="15">
        <f t="shared" si="15"/>
        <v>620</v>
      </c>
      <c r="AQ39" s="15">
        <f t="shared" si="16"/>
        <v>6043</v>
      </c>
    </row>
    <row r="40" spans="1:43" x14ac:dyDescent="0.25">
      <c r="A40" t="s">
        <v>82</v>
      </c>
      <c r="B40" t="str">
        <f t="shared" si="0"/>
        <v>California</v>
      </c>
      <c r="C40" t="str">
        <f t="shared" si="1"/>
        <v>2016</v>
      </c>
      <c r="D40" s="13">
        <v>2495086.9609999997</v>
      </c>
      <c r="E40" s="13">
        <v>0</v>
      </c>
      <c r="F40" s="14">
        <f t="shared" si="2"/>
        <v>0</v>
      </c>
      <c r="G40" s="15">
        <v>2533886.0074999994</v>
      </c>
      <c r="H40" s="15">
        <v>0</v>
      </c>
      <c r="I40" s="16">
        <f t="shared" si="3"/>
        <v>0</v>
      </c>
      <c r="J40" s="13">
        <v>2757242.6919999993</v>
      </c>
      <c r="K40" s="13">
        <v>0</v>
      </c>
      <c r="L40" s="14">
        <f t="shared" si="4"/>
        <v>0</v>
      </c>
      <c r="M40" s="15">
        <v>2847492.5439999998</v>
      </c>
      <c r="N40" s="15">
        <v>0</v>
      </c>
      <c r="O40" s="16">
        <f t="shared" si="5"/>
        <v>0</v>
      </c>
      <c r="P40" s="13">
        <v>2575178.5105000003</v>
      </c>
      <c r="Q40" s="13">
        <v>49</v>
      </c>
      <c r="R40" s="14">
        <f t="shared" si="6"/>
        <v>1.9027807121024044E-5</v>
      </c>
      <c r="S40" s="15">
        <v>2598677.8274999997</v>
      </c>
      <c r="T40" s="15">
        <v>173</v>
      </c>
      <c r="U40" s="16">
        <f t="shared" si="7"/>
        <v>6.65723154171946E-5</v>
      </c>
      <c r="V40" s="13">
        <v>2248526.2654999997</v>
      </c>
      <c r="W40" s="13">
        <v>511</v>
      </c>
      <c r="X40" s="14">
        <f t="shared" si="8"/>
        <v>2.2725996482250122E-4</v>
      </c>
      <c r="Y40" s="15">
        <v>1406253.5780000002</v>
      </c>
      <c r="Z40" s="15">
        <v>921</v>
      </c>
      <c r="AA40" s="16">
        <f t="shared" si="9"/>
        <v>6.5493166695430795E-4</v>
      </c>
      <c r="AB40" s="13">
        <v>736487.20299999975</v>
      </c>
      <c r="AC40" s="13">
        <v>1439</v>
      </c>
      <c r="AD40" s="14">
        <f t="shared" si="10"/>
        <v>1.9538696587508807E-3</v>
      </c>
      <c r="AE40" s="15">
        <v>673535.57299999986</v>
      </c>
      <c r="AF40">
        <v>2725</v>
      </c>
      <c r="AG40" s="16">
        <f t="shared" si="11"/>
        <v>4.0458145185451114E-3</v>
      </c>
      <c r="AH40" s="17">
        <v>5085</v>
      </c>
      <c r="AI40" s="17">
        <v>38572021</v>
      </c>
      <c r="AJ40" s="18">
        <f t="shared" si="12"/>
        <v>1.8055756469984553E-3</v>
      </c>
      <c r="AK40" s="19">
        <f>IFERROR(VLOOKUP(A40,[1]CDC_Visits_Integrated!$A$2:$D$501,2,FALSE),"NULL")</f>
        <v>44159</v>
      </c>
      <c r="AL40" s="19">
        <f>IFERROR(VLOOKUP(A40,[1]CDC_Visits_Integrated!$A$2:$D$501,3,FALSE),"NULL")</f>
        <v>6131</v>
      </c>
      <c r="AM40" s="19">
        <f>IFERROR(VLOOKUP(A40,[1]CDC_Visits_Integrated!$A$2:$D$501,4,FALSE),"NULL")</f>
        <v>2127255</v>
      </c>
      <c r="AN40" s="15">
        <f t="shared" si="13"/>
        <v>346.96705268308597</v>
      </c>
      <c r="AO40" s="16">
        <f t="shared" si="14"/>
        <v>2.075867726248146E-2</v>
      </c>
      <c r="AP40" s="15">
        <f t="shared" si="15"/>
        <v>733</v>
      </c>
      <c r="AQ40" s="15">
        <f t="shared" si="16"/>
        <v>5818</v>
      </c>
    </row>
    <row r="41" spans="1:43" x14ac:dyDescent="0.25">
      <c r="A41" t="s">
        <v>83</v>
      </c>
      <c r="B41" t="str">
        <f t="shared" si="0"/>
        <v>California</v>
      </c>
      <c r="C41" t="str">
        <f t="shared" si="1"/>
        <v>2017</v>
      </c>
      <c r="D41" s="13">
        <v>2464389</v>
      </c>
      <c r="E41" s="13">
        <v>0</v>
      </c>
      <c r="F41" s="14">
        <f t="shared" si="2"/>
        <v>0</v>
      </c>
      <c r="G41" s="15">
        <v>2507299</v>
      </c>
      <c r="H41" s="15">
        <v>0</v>
      </c>
      <c r="I41" s="16">
        <f t="shared" si="3"/>
        <v>0</v>
      </c>
      <c r="J41" s="13">
        <v>2690181</v>
      </c>
      <c r="K41" s="13">
        <v>0</v>
      </c>
      <c r="L41" s="14">
        <f t="shared" si="4"/>
        <v>0</v>
      </c>
      <c r="M41" s="15">
        <v>2881380</v>
      </c>
      <c r="N41" s="15">
        <v>0</v>
      </c>
      <c r="O41" s="16">
        <f t="shared" si="5"/>
        <v>0</v>
      </c>
      <c r="P41" s="13">
        <v>2564334</v>
      </c>
      <c r="Q41" s="13">
        <v>26</v>
      </c>
      <c r="R41" s="14">
        <f t="shared" si="6"/>
        <v>1.0139084846201781E-5</v>
      </c>
      <c r="S41" s="15">
        <v>2574414.5</v>
      </c>
      <c r="T41" s="15">
        <v>158</v>
      </c>
      <c r="U41" s="16">
        <f t="shared" si="7"/>
        <v>6.1373178250821692E-5</v>
      </c>
      <c r="V41" s="13">
        <v>2271555</v>
      </c>
      <c r="W41" s="13">
        <v>503</v>
      </c>
      <c r="X41" s="14">
        <f t="shared" si="8"/>
        <v>2.2143421576849339E-4</v>
      </c>
      <c r="Y41" s="15">
        <v>1454575.5</v>
      </c>
      <c r="Z41" s="15">
        <v>930</v>
      </c>
      <c r="AA41" s="16">
        <f t="shared" si="9"/>
        <v>6.393617931829596E-4</v>
      </c>
      <c r="AB41" s="13">
        <v>744110</v>
      </c>
      <c r="AC41" s="13">
        <v>1595</v>
      </c>
      <c r="AD41" s="14">
        <f t="shared" si="10"/>
        <v>2.1435002889357755E-3</v>
      </c>
      <c r="AE41" s="15">
        <v>681333</v>
      </c>
      <c r="AF41">
        <v>2985</v>
      </c>
      <c r="AG41" s="16">
        <f t="shared" si="11"/>
        <v>4.3811176032864984E-3</v>
      </c>
      <c r="AH41" s="17">
        <v>5510</v>
      </c>
      <c r="AI41" s="17">
        <v>38521420</v>
      </c>
      <c r="AJ41" s="18">
        <f t="shared" si="12"/>
        <v>1.9131821549062966E-3</v>
      </c>
      <c r="AK41" s="19">
        <f>IFERROR(VLOOKUP(A41,[1]CDC_Visits_Integrated!$A$2:$D$501,2,FALSE),"NULL")</f>
        <v>46097</v>
      </c>
      <c r="AL41" s="19">
        <f>IFERROR(VLOOKUP(A41,[1]CDC_Visits_Integrated!$A$2:$D$501,3,FALSE),"NULL")</f>
        <v>5156</v>
      </c>
      <c r="AM41" s="19">
        <f>IFERROR(VLOOKUP(A41,[1]CDC_Visits_Integrated!$A$2:$D$501,4,FALSE),"NULL")</f>
        <v>2281986</v>
      </c>
      <c r="AN41" s="15">
        <f t="shared" si="13"/>
        <v>442.58844065166795</v>
      </c>
      <c r="AO41" s="16">
        <f t="shared" si="14"/>
        <v>2.020038685601051E-2</v>
      </c>
      <c r="AP41" s="15">
        <f t="shared" si="15"/>
        <v>687</v>
      </c>
      <c r="AQ41" s="15">
        <f t="shared" si="16"/>
        <v>6197</v>
      </c>
    </row>
    <row r="42" spans="1:43" x14ac:dyDescent="0.25">
      <c r="A42" t="s">
        <v>85</v>
      </c>
      <c r="B42" t="str">
        <f t="shared" si="0"/>
        <v>Colorado</v>
      </c>
      <c r="C42" t="str">
        <f t="shared" si="1"/>
        <v>2010</v>
      </c>
      <c r="D42" s="13">
        <v>337468.978</v>
      </c>
      <c r="E42" s="13">
        <v>0</v>
      </c>
      <c r="F42" s="14">
        <f t="shared" si="2"/>
        <v>0</v>
      </c>
      <c r="G42" s="15">
        <v>327252.58850000001</v>
      </c>
      <c r="H42" s="15">
        <v>0</v>
      </c>
      <c r="I42" s="16">
        <f t="shared" si="3"/>
        <v>0</v>
      </c>
      <c r="J42" s="13">
        <v>340499.54600000009</v>
      </c>
      <c r="K42" s="13">
        <v>0</v>
      </c>
      <c r="L42" s="14">
        <f t="shared" si="4"/>
        <v>0</v>
      </c>
      <c r="M42" s="15">
        <v>348249.57149999996</v>
      </c>
      <c r="N42" s="15">
        <v>0</v>
      </c>
      <c r="O42" s="16">
        <f t="shared" si="5"/>
        <v>0</v>
      </c>
      <c r="P42" s="13">
        <v>348884.12399999995</v>
      </c>
      <c r="Q42" s="13">
        <v>0</v>
      </c>
      <c r="R42" s="14">
        <f t="shared" si="6"/>
        <v>0</v>
      </c>
      <c r="S42" s="15">
        <v>362132.10699999996</v>
      </c>
      <c r="T42" s="15">
        <v>0</v>
      </c>
      <c r="U42" s="16">
        <f t="shared" si="7"/>
        <v>0</v>
      </c>
      <c r="V42" s="13">
        <v>272196.06149999995</v>
      </c>
      <c r="W42" s="13">
        <v>0</v>
      </c>
      <c r="X42" s="14">
        <f t="shared" si="8"/>
        <v>0</v>
      </c>
      <c r="Y42" s="15">
        <v>139711.81849999996</v>
      </c>
      <c r="Z42" s="15">
        <v>0</v>
      </c>
      <c r="AA42" s="16">
        <f t="shared" si="9"/>
        <v>0</v>
      </c>
      <c r="AB42" s="13">
        <v>82273.723499999993</v>
      </c>
      <c r="AC42" s="13">
        <v>125</v>
      </c>
      <c r="AD42" s="14">
        <f t="shared" si="10"/>
        <v>1.5193186193888503E-3</v>
      </c>
      <c r="AE42" s="15">
        <v>65537.263999999996</v>
      </c>
      <c r="AF42">
        <v>260</v>
      </c>
      <c r="AG42" s="16">
        <f t="shared" si="11"/>
        <v>3.9672086402630421E-3</v>
      </c>
      <c r="AH42" s="17">
        <v>385</v>
      </c>
      <c r="AI42" s="17">
        <v>4846647</v>
      </c>
      <c r="AJ42" s="18">
        <f t="shared" si="12"/>
        <v>1.3390242163955511E-3</v>
      </c>
      <c r="AK42" s="19">
        <f>IFERROR(VLOOKUP(A42,[1]CDC_Visits_Integrated!$A$2:$D$501,2,FALSE),"NULL")</f>
        <v>1932</v>
      </c>
      <c r="AL42" s="19">
        <f>IFERROR(VLOOKUP(A42,[1]CDC_Visits_Integrated!$A$2:$D$501,3,FALSE),"NULL")</f>
        <v>151</v>
      </c>
      <c r="AM42" s="19">
        <f>IFERROR(VLOOKUP(A42,[1]CDC_Visits_Integrated!$A$2:$D$501,4,FALSE),"NULL")</f>
        <v>237856</v>
      </c>
      <c r="AN42" s="15">
        <f t="shared" si="13"/>
        <v>1575.2052980132451</v>
      </c>
      <c r="AO42" s="16">
        <f t="shared" si="14"/>
        <v>8.1225615498452843E-3</v>
      </c>
      <c r="AP42" s="15">
        <f t="shared" si="15"/>
        <v>0</v>
      </c>
      <c r="AQ42" s="15">
        <f t="shared" si="16"/>
        <v>385</v>
      </c>
    </row>
    <row r="43" spans="1:43" x14ac:dyDescent="0.25">
      <c r="A43" t="s">
        <v>86</v>
      </c>
      <c r="B43" t="str">
        <f t="shared" si="0"/>
        <v>Colorado</v>
      </c>
      <c r="C43" t="str">
        <f t="shared" si="1"/>
        <v>2011</v>
      </c>
      <c r="D43" s="13">
        <v>341927.01299999974</v>
      </c>
      <c r="E43" s="13">
        <v>0</v>
      </c>
      <c r="F43" s="14">
        <f t="shared" si="2"/>
        <v>0</v>
      </c>
      <c r="G43" s="15">
        <v>334141.39749999996</v>
      </c>
      <c r="H43" s="15">
        <v>0</v>
      </c>
      <c r="I43" s="16">
        <f t="shared" si="3"/>
        <v>0</v>
      </c>
      <c r="J43" s="13">
        <v>344618.24200000009</v>
      </c>
      <c r="K43" s="13">
        <v>0</v>
      </c>
      <c r="L43" s="14">
        <f t="shared" si="4"/>
        <v>0</v>
      </c>
      <c r="M43" s="15">
        <v>355673.78450000007</v>
      </c>
      <c r="N43" s="15">
        <v>0</v>
      </c>
      <c r="O43" s="16">
        <f t="shared" si="5"/>
        <v>0</v>
      </c>
      <c r="P43" s="13">
        <v>349716.37900000007</v>
      </c>
      <c r="Q43" s="13">
        <v>0</v>
      </c>
      <c r="R43" s="14">
        <f t="shared" si="6"/>
        <v>0</v>
      </c>
      <c r="S43" s="15">
        <v>364948.46900000004</v>
      </c>
      <c r="T43" s="15">
        <v>0</v>
      </c>
      <c r="U43" s="16">
        <f t="shared" si="7"/>
        <v>0</v>
      </c>
      <c r="V43" s="13">
        <v>284458.95</v>
      </c>
      <c r="W43" s="13">
        <v>0</v>
      </c>
      <c r="X43" s="14">
        <f t="shared" si="8"/>
        <v>0</v>
      </c>
      <c r="Y43" s="15">
        <v>147720.7035</v>
      </c>
      <c r="Z43" s="15">
        <v>20</v>
      </c>
      <c r="AA43" s="16">
        <f t="shared" si="9"/>
        <v>1.3539063601873517E-4</v>
      </c>
      <c r="AB43" s="13">
        <v>83381.125999999989</v>
      </c>
      <c r="AC43" s="13">
        <v>116</v>
      </c>
      <c r="AD43" s="14">
        <f t="shared" si="10"/>
        <v>1.3912021288846593E-3</v>
      </c>
      <c r="AE43" s="15">
        <v>67838.427999999985</v>
      </c>
      <c r="AF43">
        <v>272</v>
      </c>
      <c r="AG43" s="16">
        <f t="shared" si="11"/>
        <v>4.0095268717016859E-3</v>
      </c>
      <c r="AH43" s="17">
        <v>408</v>
      </c>
      <c r="AI43" s="17">
        <v>4941571</v>
      </c>
      <c r="AJ43" s="18">
        <f t="shared" si="12"/>
        <v>1.3648211967570145E-3</v>
      </c>
      <c r="AK43" s="19">
        <f>IFERROR(VLOOKUP(A43,[1]CDC_Visits_Integrated!$A$2:$D$501,2,FALSE),"NULL")</f>
        <v>9616</v>
      </c>
      <c r="AL43" s="19">
        <f>IFERROR(VLOOKUP(A43,[1]CDC_Visits_Integrated!$A$2:$D$501,3,FALSE),"NULL")</f>
        <v>588</v>
      </c>
      <c r="AM43" s="19">
        <f>IFERROR(VLOOKUP(A43,[1]CDC_Visits_Integrated!$A$2:$D$501,4,FALSE),"NULL")</f>
        <v>1014549</v>
      </c>
      <c r="AN43" s="15">
        <f t="shared" si="13"/>
        <v>1725.4234693877552</v>
      </c>
      <c r="AO43" s="16">
        <f t="shared" si="14"/>
        <v>9.4781030783136159E-3</v>
      </c>
      <c r="AP43" s="15">
        <f t="shared" si="15"/>
        <v>0</v>
      </c>
      <c r="AQ43" s="15">
        <f t="shared" si="16"/>
        <v>408</v>
      </c>
    </row>
    <row r="44" spans="1:43" x14ac:dyDescent="0.25">
      <c r="A44" t="s">
        <v>87</v>
      </c>
      <c r="B44" t="str">
        <f t="shared" si="0"/>
        <v>Colorado</v>
      </c>
      <c r="C44" t="str">
        <f t="shared" si="1"/>
        <v>2012</v>
      </c>
      <c r="D44" s="13">
        <v>332292.17200000014</v>
      </c>
      <c r="E44" s="13">
        <v>0</v>
      </c>
      <c r="F44" s="14">
        <f t="shared" si="2"/>
        <v>0</v>
      </c>
      <c r="G44" s="15">
        <v>332149.32499999995</v>
      </c>
      <c r="H44" s="15">
        <v>0</v>
      </c>
      <c r="I44" s="16">
        <f t="shared" si="3"/>
        <v>0</v>
      </c>
      <c r="J44" s="13">
        <v>338650.43</v>
      </c>
      <c r="K44" s="13">
        <v>0</v>
      </c>
      <c r="L44" s="14">
        <f t="shared" si="4"/>
        <v>0</v>
      </c>
      <c r="M44" s="15">
        <v>356716.58749999991</v>
      </c>
      <c r="N44" s="15">
        <v>0</v>
      </c>
      <c r="O44" s="16">
        <f t="shared" si="5"/>
        <v>0</v>
      </c>
      <c r="P44" s="13">
        <v>343121.57900000003</v>
      </c>
      <c r="Q44" s="13">
        <v>0</v>
      </c>
      <c r="R44" s="14">
        <f t="shared" si="6"/>
        <v>0</v>
      </c>
      <c r="S44" s="15">
        <v>358369.00049999997</v>
      </c>
      <c r="T44" s="15">
        <v>0</v>
      </c>
      <c r="U44" s="16">
        <f t="shared" si="7"/>
        <v>0</v>
      </c>
      <c r="V44" s="13">
        <v>292147.63649999996</v>
      </c>
      <c r="W44" s="13">
        <v>0</v>
      </c>
      <c r="X44" s="14">
        <f t="shared" si="8"/>
        <v>0</v>
      </c>
      <c r="Y44" s="15">
        <v>154105.14250000002</v>
      </c>
      <c r="Z44" s="15">
        <v>10</v>
      </c>
      <c r="AA44" s="16">
        <f t="shared" si="9"/>
        <v>6.4890761189231557E-5</v>
      </c>
      <c r="AB44" s="13">
        <v>83503.502500000031</v>
      </c>
      <c r="AC44" s="13">
        <v>111</v>
      </c>
      <c r="AD44" s="14">
        <f t="shared" si="10"/>
        <v>1.3292855590099344E-3</v>
      </c>
      <c r="AE44" s="15">
        <v>69746.900999999998</v>
      </c>
      <c r="AF44">
        <v>254</v>
      </c>
      <c r="AG44" s="16">
        <f t="shared" si="11"/>
        <v>3.6417388637812022E-3</v>
      </c>
      <c r="AH44" s="17">
        <v>375</v>
      </c>
      <c r="AI44" s="17">
        <v>4918239</v>
      </c>
      <c r="AJ44" s="18">
        <f t="shared" si="12"/>
        <v>1.2200853535273444E-3</v>
      </c>
      <c r="AK44" s="19">
        <f>IFERROR(VLOOKUP(A44,[1]CDC_Visits_Integrated!$A$2:$D$501,2,FALSE),"NULL")</f>
        <v>8623</v>
      </c>
      <c r="AL44" s="19">
        <f>IFERROR(VLOOKUP(A44,[1]CDC_Visits_Integrated!$A$2:$D$501,3,FALSE),"NULL")</f>
        <v>549</v>
      </c>
      <c r="AM44" s="19">
        <f>IFERROR(VLOOKUP(A44,[1]CDC_Visits_Integrated!$A$2:$D$501,4,FALSE),"NULL")</f>
        <v>1085384</v>
      </c>
      <c r="AN44" s="15">
        <f t="shared" si="13"/>
        <v>1977.0200364298726</v>
      </c>
      <c r="AO44" s="16">
        <f t="shared" si="14"/>
        <v>7.9446536893855082E-3</v>
      </c>
      <c r="AP44" s="15">
        <f t="shared" si="15"/>
        <v>0</v>
      </c>
      <c r="AQ44" s="15">
        <f t="shared" si="16"/>
        <v>375</v>
      </c>
    </row>
    <row r="45" spans="1:43" x14ac:dyDescent="0.25">
      <c r="A45" t="s">
        <v>88</v>
      </c>
      <c r="B45" t="str">
        <f t="shared" si="0"/>
        <v>Colorado</v>
      </c>
      <c r="C45" t="str">
        <f t="shared" si="1"/>
        <v>2013</v>
      </c>
      <c r="D45" s="13">
        <v>336966.73399999982</v>
      </c>
      <c r="E45" s="13">
        <v>0</v>
      </c>
      <c r="F45" s="14">
        <f t="shared" si="2"/>
        <v>0</v>
      </c>
      <c r="G45" s="15">
        <v>341644.27800000005</v>
      </c>
      <c r="H45" s="15">
        <v>0</v>
      </c>
      <c r="I45" s="16">
        <f t="shared" si="3"/>
        <v>0</v>
      </c>
      <c r="J45" s="13">
        <v>347114.89199999999</v>
      </c>
      <c r="K45" s="13">
        <v>0</v>
      </c>
      <c r="L45" s="14">
        <f t="shared" si="4"/>
        <v>0</v>
      </c>
      <c r="M45" s="15">
        <v>369687.87300000002</v>
      </c>
      <c r="N45" s="15">
        <v>0</v>
      </c>
      <c r="O45" s="16">
        <f t="shared" si="5"/>
        <v>0</v>
      </c>
      <c r="P45" s="13">
        <v>348962.70899999992</v>
      </c>
      <c r="Q45" s="13">
        <v>0</v>
      </c>
      <c r="R45" s="14">
        <f t="shared" si="6"/>
        <v>0</v>
      </c>
      <c r="S45" s="15">
        <v>361863.75049999997</v>
      </c>
      <c r="T45" s="15">
        <v>0</v>
      </c>
      <c r="U45" s="16">
        <f t="shared" si="7"/>
        <v>0</v>
      </c>
      <c r="V45" s="13">
        <v>306545.22400000005</v>
      </c>
      <c r="W45" s="13">
        <v>22</v>
      </c>
      <c r="X45" s="14">
        <f t="shared" si="8"/>
        <v>7.1767551009047843E-5</v>
      </c>
      <c r="Y45" s="15">
        <v>166309.14449999999</v>
      </c>
      <c r="Z45" s="15">
        <v>11</v>
      </c>
      <c r="AA45" s="16">
        <f t="shared" si="9"/>
        <v>6.6141883136197597E-5</v>
      </c>
      <c r="AB45" s="13">
        <v>86072.056000000011</v>
      </c>
      <c r="AC45" s="13">
        <v>84</v>
      </c>
      <c r="AD45" s="14">
        <f t="shared" si="10"/>
        <v>9.7592649581880551E-4</v>
      </c>
      <c r="AE45" s="15">
        <v>72189.206999999995</v>
      </c>
      <c r="AF45">
        <v>280</v>
      </c>
      <c r="AG45" s="16">
        <f t="shared" si="11"/>
        <v>3.8786961602168594E-3</v>
      </c>
      <c r="AH45" s="17">
        <v>375</v>
      </c>
      <c r="AI45" s="17">
        <v>5066830</v>
      </c>
      <c r="AJ45" s="18">
        <f t="shared" si="12"/>
        <v>1.1553733530066201E-3</v>
      </c>
      <c r="AK45" s="19">
        <f>IFERROR(VLOOKUP(A45,[1]CDC_Visits_Integrated!$A$2:$D$501,2,FALSE),"NULL")</f>
        <v>11352</v>
      </c>
      <c r="AL45" s="19">
        <f>IFERROR(VLOOKUP(A45,[1]CDC_Visits_Integrated!$A$2:$D$501,3,FALSE),"NULL")</f>
        <v>530</v>
      </c>
      <c r="AM45" s="19">
        <f>IFERROR(VLOOKUP(A45,[1]CDC_Visits_Integrated!$A$2:$D$501,4,FALSE),"NULL")</f>
        <v>1075821</v>
      </c>
      <c r="AN45" s="15">
        <f t="shared" si="13"/>
        <v>2029.8509433962265</v>
      </c>
      <c r="AO45" s="16">
        <f t="shared" si="14"/>
        <v>1.0551941261603928E-2</v>
      </c>
      <c r="AP45" s="15">
        <f t="shared" si="15"/>
        <v>22</v>
      </c>
      <c r="AQ45" s="15">
        <f t="shared" si="16"/>
        <v>397</v>
      </c>
    </row>
    <row r="46" spans="1:43" x14ac:dyDescent="0.25">
      <c r="A46" t="s">
        <v>89</v>
      </c>
      <c r="B46" t="str">
        <f t="shared" si="0"/>
        <v>Colorado</v>
      </c>
      <c r="C46" t="str">
        <f t="shared" si="1"/>
        <v>2014</v>
      </c>
      <c r="D46" s="13">
        <v>327905.65800000011</v>
      </c>
      <c r="E46" s="13">
        <v>0</v>
      </c>
      <c r="F46" s="14">
        <f t="shared" si="2"/>
        <v>0</v>
      </c>
      <c r="G46" s="15">
        <v>339333.17100000003</v>
      </c>
      <c r="H46" s="15">
        <v>0</v>
      </c>
      <c r="I46" s="16">
        <f t="shared" si="3"/>
        <v>0</v>
      </c>
      <c r="J46" s="13">
        <v>344113.15950000007</v>
      </c>
      <c r="K46" s="13">
        <v>0</v>
      </c>
      <c r="L46" s="14">
        <f t="shared" si="4"/>
        <v>0</v>
      </c>
      <c r="M46" s="15">
        <v>371462.09850000008</v>
      </c>
      <c r="N46" s="15">
        <v>0</v>
      </c>
      <c r="O46" s="16">
        <f t="shared" si="5"/>
        <v>0</v>
      </c>
      <c r="P46" s="13">
        <v>344869.00249999994</v>
      </c>
      <c r="Q46" s="13">
        <v>0</v>
      </c>
      <c r="R46" s="14">
        <f t="shared" si="6"/>
        <v>0</v>
      </c>
      <c r="S46" s="15">
        <v>350804.68149999995</v>
      </c>
      <c r="T46" s="15">
        <v>0</v>
      </c>
      <c r="U46" s="16">
        <f t="shared" si="7"/>
        <v>0</v>
      </c>
      <c r="V46" s="13">
        <v>309284.53249999997</v>
      </c>
      <c r="W46" s="13">
        <v>33</v>
      </c>
      <c r="X46" s="14">
        <f t="shared" si="8"/>
        <v>1.066978672785714E-4</v>
      </c>
      <c r="Y46" s="15">
        <v>172672.9105</v>
      </c>
      <c r="Z46" s="15">
        <v>33</v>
      </c>
      <c r="AA46" s="16">
        <f t="shared" si="9"/>
        <v>1.9111278025281216E-4</v>
      </c>
      <c r="AB46" s="13">
        <v>86147.62</v>
      </c>
      <c r="AC46" s="13">
        <v>108</v>
      </c>
      <c r="AD46" s="14">
        <f t="shared" si="10"/>
        <v>1.2536620280397765E-3</v>
      </c>
      <c r="AE46" s="15">
        <v>73396.256999999998</v>
      </c>
      <c r="AF46">
        <v>286</v>
      </c>
      <c r="AG46" s="16">
        <f t="shared" si="11"/>
        <v>3.8966564739125594E-3</v>
      </c>
      <c r="AH46" s="17">
        <v>427</v>
      </c>
      <c r="AI46" s="17">
        <v>5040592</v>
      </c>
      <c r="AJ46" s="18">
        <f t="shared" si="12"/>
        <v>1.2853053068547899E-3</v>
      </c>
      <c r="AK46" s="19">
        <f>IFERROR(VLOOKUP(A46,[1]CDC_Visits_Integrated!$A$2:$D$501,2,FALSE),"NULL")</f>
        <v>5721</v>
      </c>
      <c r="AL46" s="19">
        <f>IFERROR(VLOOKUP(A46,[1]CDC_Visits_Integrated!$A$2:$D$501,3,FALSE),"NULL")</f>
        <v>384</v>
      </c>
      <c r="AM46" s="19">
        <f>IFERROR(VLOOKUP(A46,[1]CDC_Visits_Integrated!$A$2:$D$501,4,FALSE),"NULL")</f>
        <v>526713</v>
      </c>
      <c r="AN46" s="15">
        <f t="shared" si="13"/>
        <v>1371.6484375</v>
      </c>
      <c r="AO46" s="16">
        <f t="shared" si="14"/>
        <v>1.0861702672992692E-2</v>
      </c>
      <c r="AP46" s="15">
        <f t="shared" si="15"/>
        <v>33</v>
      </c>
      <c r="AQ46" s="15">
        <f t="shared" si="16"/>
        <v>460</v>
      </c>
    </row>
    <row r="47" spans="1:43" x14ac:dyDescent="0.25">
      <c r="A47" t="s">
        <v>90</v>
      </c>
      <c r="B47" t="str">
        <f t="shared" si="0"/>
        <v>Colorado</v>
      </c>
      <c r="C47" t="str">
        <f t="shared" si="1"/>
        <v>2015</v>
      </c>
      <c r="D47" s="13">
        <v>331074.32999999996</v>
      </c>
      <c r="E47" s="13">
        <v>0</v>
      </c>
      <c r="F47" s="14">
        <f t="shared" si="2"/>
        <v>0</v>
      </c>
      <c r="G47" s="15">
        <v>345432.76400000002</v>
      </c>
      <c r="H47" s="15">
        <v>0</v>
      </c>
      <c r="I47" s="16">
        <f t="shared" si="3"/>
        <v>0</v>
      </c>
      <c r="J47" s="13">
        <v>351467.45650000003</v>
      </c>
      <c r="K47" s="13">
        <v>0</v>
      </c>
      <c r="L47" s="14">
        <f t="shared" si="4"/>
        <v>0</v>
      </c>
      <c r="M47" s="15">
        <v>384276.48199999996</v>
      </c>
      <c r="N47" s="15">
        <v>0</v>
      </c>
      <c r="O47" s="16">
        <f t="shared" si="5"/>
        <v>0</v>
      </c>
      <c r="P47" s="13">
        <v>351847.49949999992</v>
      </c>
      <c r="Q47" s="13">
        <v>0</v>
      </c>
      <c r="R47" s="14">
        <f t="shared" si="6"/>
        <v>0</v>
      </c>
      <c r="S47" s="15">
        <v>351808.85149999999</v>
      </c>
      <c r="T47" s="15">
        <v>0</v>
      </c>
      <c r="U47" s="16">
        <f t="shared" si="7"/>
        <v>0</v>
      </c>
      <c r="V47" s="13">
        <v>318424.6939999999</v>
      </c>
      <c r="W47" s="13">
        <v>0</v>
      </c>
      <c r="X47" s="14">
        <f t="shared" si="8"/>
        <v>0</v>
      </c>
      <c r="Y47" s="15">
        <v>185338.79149999999</v>
      </c>
      <c r="Z47" s="15">
        <v>21</v>
      </c>
      <c r="AA47" s="16">
        <f t="shared" si="9"/>
        <v>1.1330601559469001E-4</v>
      </c>
      <c r="AB47" s="13">
        <v>89914.589500000002</v>
      </c>
      <c r="AC47" s="13">
        <v>117</v>
      </c>
      <c r="AD47" s="14">
        <f t="shared" si="10"/>
        <v>1.3012348791293764E-3</v>
      </c>
      <c r="AE47" s="15">
        <v>74365.219000000026</v>
      </c>
      <c r="AF47">
        <v>302</v>
      </c>
      <c r="AG47" s="16">
        <f t="shared" si="11"/>
        <v>4.0610382657516268E-3</v>
      </c>
      <c r="AH47" s="17">
        <v>440</v>
      </c>
      <c r="AI47" s="17">
        <v>5162330</v>
      </c>
      <c r="AJ47" s="18">
        <f t="shared" si="12"/>
        <v>1.2585142781305113E-3</v>
      </c>
      <c r="AK47" s="19">
        <f>IFERROR(VLOOKUP(A47,[1]CDC_Visits_Integrated!$A$2:$D$501,2,FALSE),"NULL")</f>
        <v>1533</v>
      </c>
      <c r="AL47" s="19">
        <f>IFERROR(VLOOKUP(A47,[1]CDC_Visits_Integrated!$A$2:$D$501,3,FALSE),"NULL")</f>
        <v>284</v>
      </c>
      <c r="AM47" s="19">
        <f>IFERROR(VLOOKUP(A47,[1]CDC_Visits_Integrated!$A$2:$D$501,4,FALSE),"NULL")</f>
        <v>172916</v>
      </c>
      <c r="AN47" s="15">
        <f t="shared" si="13"/>
        <v>608.85915492957747</v>
      </c>
      <c r="AO47" s="16">
        <f t="shared" si="14"/>
        <v>8.8655763492100203E-3</v>
      </c>
      <c r="AP47" s="15">
        <f t="shared" si="15"/>
        <v>0</v>
      </c>
      <c r="AQ47" s="15">
        <f t="shared" si="16"/>
        <v>440</v>
      </c>
    </row>
    <row r="48" spans="1:43" x14ac:dyDescent="0.25">
      <c r="A48" t="s">
        <v>91</v>
      </c>
      <c r="B48" t="str">
        <f t="shared" si="0"/>
        <v>Colorado</v>
      </c>
      <c r="C48" t="str">
        <f t="shared" si="1"/>
        <v>2016</v>
      </c>
      <c r="D48" s="13">
        <v>327758.6339999999</v>
      </c>
      <c r="E48" s="13">
        <v>0</v>
      </c>
      <c r="F48" s="14">
        <f t="shared" si="2"/>
        <v>0</v>
      </c>
      <c r="G48" s="15">
        <v>345152.68199999991</v>
      </c>
      <c r="H48" s="15">
        <v>0</v>
      </c>
      <c r="I48" s="16">
        <f t="shared" si="3"/>
        <v>0</v>
      </c>
      <c r="J48" s="13">
        <v>353540.8434999999</v>
      </c>
      <c r="K48" s="13">
        <v>0</v>
      </c>
      <c r="L48" s="14">
        <f t="shared" si="4"/>
        <v>0</v>
      </c>
      <c r="M48" s="15">
        <v>391192.95450000011</v>
      </c>
      <c r="N48" s="15">
        <v>0</v>
      </c>
      <c r="O48" s="16">
        <f t="shared" si="5"/>
        <v>0</v>
      </c>
      <c r="P48" s="13">
        <v>354875.75199999998</v>
      </c>
      <c r="Q48" s="13">
        <v>0</v>
      </c>
      <c r="R48" s="14">
        <f t="shared" si="6"/>
        <v>0</v>
      </c>
      <c r="S48" s="15">
        <v>350024.64750000002</v>
      </c>
      <c r="T48" s="15">
        <v>0</v>
      </c>
      <c r="U48" s="16">
        <f t="shared" si="7"/>
        <v>0</v>
      </c>
      <c r="V48" s="13">
        <v>325896.66050000006</v>
      </c>
      <c r="W48" s="13">
        <v>12</v>
      </c>
      <c r="X48" s="14">
        <f t="shared" si="8"/>
        <v>3.6821488080268312E-5</v>
      </c>
      <c r="Y48" s="15">
        <v>198366.82000000007</v>
      </c>
      <c r="Z48" s="15">
        <v>25</v>
      </c>
      <c r="AA48" s="16">
        <f t="shared" si="9"/>
        <v>1.2602914136547631E-4</v>
      </c>
      <c r="AB48" s="13">
        <v>92582.76949999998</v>
      </c>
      <c r="AC48" s="13">
        <v>74</v>
      </c>
      <c r="AD48" s="14">
        <f t="shared" si="10"/>
        <v>7.9928479564439926E-4</v>
      </c>
      <c r="AE48" s="15">
        <v>75474.670999999988</v>
      </c>
      <c r="AF48">
        <v>220</v>
      </c>
      <c r="AG48" s="16">
        <f t="shared" si="11"/>
        <v>2.9148851804865774E-3</v>
      </c>
      <c r="AH48" s="17">
        <v>319</v>
      </c>
      <c r="AI48" s="17">
        <v>5226520</v>
      </c>
      <c r="AJ48" s="18">
        <f t="shared" si="12"/>
        <v>8.7057554421945808E-4</v>
      </c>
      <c r="AK48" s="19">
        <f>IFERROR(VLOOKUP(A48,[1]CDC_Visits_Integrated!$A$2:$D$501,2,FALSE),"NULL")</f>
        <v>1705</v>
      </c>
      <c r="AL48" s="19">
        <f>IFERROR(VLOOKUP(A48,[1]CDC_Visits_Integrated!$A$2:$D$501,3,FALSE),"NULL")</f>
        <v>321</v>
      </c>
      <c r="AM48" s="19">
        <f>IFERROR(VLOOKUP(A48,[1]CDC_Visits_Integrated!$A$2:$D$501,4,FALSE),"NULL")</f>
        <v>179328</v>
      </c>
      <c r="AN48" s="15">
        <f t="shared" si="13"/>
        <v>558.65420560747668</v>
      </c>
      <c r="AO48" s="16">
        <f t="shared" si="14"/>
        <v>9.5077177016416846E-3</v>
      </c>
      <c r="AP48" s="15">
        <f t="shared" si="15"/>
        <v>12</v>
      </c>
      <c r="AQ48" s="15">
        <f t="shared" si="16"/>
        <v>331</v>
      </c>
    </row>
    <row r="49" spans="1:43" x14ac:dyDescent="0.25">
      <c r="A49" t="s">
        <v>92</v>
      </c>
      <c r="B49" t="str">
        <f t="shared" si="0"/>
        <v>Colorado</v>
      </c>
      <c r="C49" t="str">
        <f t="shared" si="1"/>
        <v>2017</v>
      </c>
      <c r="D49" s="13">
        <v>322790</v>
      </c>
      <c r="E49" s="13">
        <v>0</v>
      </c>
      <c r="F49" s="14">
        <f t="shared" si="2"/>
        <v>0</v>
      </c>
      <c r="G49" s="15">
        <v>339604.5</v>
      </c>
      <c r="H49" s="15">
        <v>0</v>
      </c>
      <c r="I49" s="16">
        <f t="shared" si="3"/>
        <v>0</v>
      </c>
      <c r="J49" s="13">
        <v>366136</v>
      </c>
      <c r="K49" s="13">
        <v>0</v>
      </c>
      <c r="L49" s="14">
        <f t="shared" si="4"/>
        <v>0</v>
      </c>
      <c r="M49" s="15">
        <v>393429</v>
      </c>
      <c r="N49" s="15">
        <v>0</v>
      </c>
      <c r="O49" s="16">
        <f t="shared" si="5"/>
        <v>0</v>
      </c>
      <c r="P49" s="13">
        <v>349981</v>
      </c>
      <c r="Q49" s="13">
        <v>0</v>
      </c>
      <c r="R49" s="14">
        <f t="shared" si="6"/>
        <v>0</v>
      </c>
      <c r="S49" s="15">
        <v>343060.5</v>
      </c>
      <c r="T49" s="15">
        <v>0</v>
      </c>
      <c r="U49" s="16">
        <f t="shared" si="7"/>
        <v>0</v>
      </c>
      <c r="V49" s="13">
        <v>328830</v>
      </c>
      <c r="W49" s="13">
        <v>42</v>
      </c>
      <c r="X49" s="14">
        <f t="shared" si="8"/>
        <v>1.2772557248426239E-4</v>
      </c>
      <c r="Y49" s="15">
        <v>211794.5</v>
      </c>
      <c r="Z49" s="15">
        <v>33</v>
      </c>
      <c r="AA49" s="16">
        <f t="shared" si="9"/>
        <v>1.5581141153334956E-4</v>
      </c>
      <c r="AB49" s="13">
        <v>99516</v>
      </c>
      <c r="AC49" s="13">
        <v>65</v>
      </c>
      <c r="AD49" s="14">
        <f t="shared" si="10"/>
        <v>6.5316130069536561E-4</v>
      </c>
      <c r="AE49" s="15">
        <v>85624</v>
      </c>
      <c r="AF49">
        <v>236</v>
      </c>
      <c r="AG49" s="16">
        <f t="shared" si="11"/>
        <v>2.7562365691862095E-3</v>
      </c>
      <c r="AH49" s="17">
        <v>334</v>
      </c>
      <c r="AI49" s="17">
        <v>5273117</v>
      </c>
      <c r="AJ49" s="18">
        <f t="shared" si="12"/>
        <v>8.4144865210758956E-4</v>
      </c>
      <c r="AK49" s="19">
        <f>IFERROR(VLOOKUP(A49,[1]CDC_Visits_Integrated!$A$2:$D$501,2,FALSE),"NULL")</f>
        <v>5388</v>
      </c>
      <c r="AL49" s="19">
        <f>IFERROR(VLOOKUP(A49,[1]CDC_Visits_Integrated!$A$2:$D$501,3,FALSE),"NULL")</f>
        <v>856</v>
      </c>
      <c r="AM49" s="19">
        <f>IFERROR(VLOOKUP(A49,[1]CDC_Visits_Integrated!$A$2:$D$501,4,FALSE),"NULL")</f>
        <v>529628</v>
      </c>
      <c r="AN49" s="15">
        <f t="shared" si="13"/>
        <v>618.72429906542061</v>
      </c>
      <c r="AO49" s="16">
        <f t="shared" si="14"/>
        <v>1.0173178155233484E-2</v>
      </c>
      <c r="AP49" s="15">
        <f t="shared" si="15"/>
        <v>42</v>
      </c>
      <c r="AQ49" s="15">
        <f t="shared" si="16"/>
        <v>376</v>
      </c>
    </row>
    <row r="50" spans="1:43" x14ac:dyDescent="0.25">
      <c r="A50" t="s">
        <v>94</v>
      </c>
      <c r="B50" t="str">
        <f t="shared" si="0"/>
        <v>Connecticut</v>
      </c>
      <c r="C50" t="str">
        <f t="shared" si="1"/>
        <v>2010</v>
      </c>
      <c r="D50" s="13">
        <v>205283.99900000001</v>
      </c>
      <c r="E50" s="13">
        <v>0</v>
      </c>
      <c r="F50" s="14">
        <f t="shared" si="2"/>
        <v>0</v>
      </c>
      <c r="G50" s="15">
        <v>234040.85200000001</v>
      </c>
      <c r="H50" s="15">
        <v>0</v>
      </c>
      <c r="I50" s="16">
        <f t="shared" si="3"/>
        <v>0</v>
      </c>
      <c r="J50" s="13">
        <v>237129.57250000001</v>
      </c>
      <c r="K50" s="13">
        <v>0</v>
      </c>
      <c r="L50" s="14">
        <f t="shared" si="4"/>
        <v>0</v>
      </c>
      <c r="M50" s="15">
        <v>205428.69099999999</v>
      </c>
      <c r="N50" s="15">
        <v>0</v>
      </c>
      <c r="O50" s="16">
        <f t="shared" si="5"/>
        <v>0</v>
      </c>
      <c r="P50" s="13">
        <v>256283.90499999997</v>
      </c>
      <c r="Q50" s="13">
        <v>0</v>
      </c>
      <c r="R50" s="14">
        <f t="shared" si="6"/>
        <v>0</v>
      </c>
      <c r="S50" s="15">
        <v>282087.44449999998</v>
      </c>
      <c r="T50" s="15">
        <v>0</v>
      </c>
      <c r="U50" s="16">
        <f t="shared" si="7"/>
        <v>0</v>
      </c>
      <c r="V50" s="13">
        <v>209899.95499999999</v>
      </c>
      <c r="W50" s="13">
        <v>0</v>
      </c>
      <c r="X50" s="14">
        <f t="shared" si="8"/>
        <v>0</v>
      </c>
      <c r="Y50" s="15">
        <v>119998.87350000002</v>
      </c>
      <c r="Z50" s="15">
        <v>20</v>
      </c>
      <c r="AA50" s="16">
        <f t="shared" si="9"/>
        <v>1.6666823126468765E-4</v>
      </c>
      <c r="AB50" s="13">
        <v>85509.356499999994</v>
      </c>
      <c r="AC50" s="13">
        <v>100</v>
      </c>
      <c r="AD50" s="14">
        <f t="shared" si="10"/>
        <v>1.1694626657610271E-3</v>
      </c>
      <c r="AE50" s="15">
        <v>80632.789000000004</v>
      </c>
      <c r="AF50">
        <v>339</v>
      </c>
      <c r="AG50" s="16">
        <f t="shared" si="11"/>
        <v>4.2042450001326384E-3</v>
      </c>
      <c r="AH50" s="17">
        <v>459</v>
      </c>
      <c r="AI50" s="17">
        <v>3545837</v>
      </c>
      <c r="AJ50" s="18">
        <f t="shared" si="12"/>
        <v>1.6041041637584997E-3</v>
      </c>
      <c r="AK50" s="19">
        <f>IFERROR(VLOOKUP(A50,[1]CDC_Visits_Integrated!$A$2:$D$501,2,FALSE),"NULL")</f>
        <v>203</v>
      </c>
      <c r="AL50" s="19">
        <f>IFERROR(VLOOKUP(A50,[1]CDC_Visits_Integrated!$A$2:$D$501,3,FALSE),"NULL")</f>
        <v>225</v>
      </c>
      <c r="AM50" s="19">
        <f>IFERROR(VLOOKUP(A50,[1]CDC_Visits_Integrated!$A$2:$D$501,4,FALSE),"NULL")</f>
        <v>45209</v>
      </c>
      <c r="AN50" s="15">
        <f t="shared" si="13"/>
        <v>200.92888888888888</v>
      </c>
      <c r="AO50" s="16">
        <f t="shared" si="14"/>
        <v>4.4902563648830983E-3</v>
      </c>
      <c r="AP50" s="15">
        <f t="shared" si="15"/>
        <v>0</v>
      </c>
      <c r="AQ50" s="15">
        <f t="shared" si="16"/>
        <v>459</v>
      </c>
    </row>
    <row r="51" spans="1:43" x14ac:dyDescent="0.25">
      <c r="A51" t="s">
        <v>95</v>
      </c>
      <c r="B51" t="str">
        <f t="shared" si="0"/>
        <v>Connecticut</v>
      </c>
      <c r="C51" t="str">
        <f t="shared" si="1"/>
        <v>2011</v>
      </c>
      <c r="D51" s="13">
        <v>203157.07199999999</v>
      </c>
      <c r="E51" s="13">
        <v>0</v>
      </c>
      <c r="F51" s="14">
        <f t="shared" si="2"/>
        <v>0</v>
      </c>
      <c r="G51" s="15">
        <v>231514.06550000003</v>
      </c>
      <c r="H51" s="15">
        <v>0</v>
      </c>
      <c r="I51" s="16">
        <f t="shared" si="3"/>
        <v>0</v>
      </c>
      <c r="J51" s="13">
        <v>238539.21950000001</v>
      </c>
      <c r="K51" s="13">
        <v>0</v>
      </c>
      <c r="L51" s="14">
        <f t="shared" si="4"/>
        <v>0</v>
      </c>
      <c r="M51" s="15">
        <v>207403.57400000002</v>
      </c>
      <c r="N51" s="15">
        <v>0</v>
      </c>
      <c r="O51" s="16">
        <f t="shared" si="5"/>
        <v>0</v>
      </c>
      <c r="P51" s="13">
        <v>248675.78649999999</v>
      </c>
      <c r="Q51" s="13">
        <v>0</v>
      </c>
      <c r="R51" s="14">
        <f t="shared" si="6"/>
        <v>0</v>
      </c>
      <c r="S51" s="15">
        <v>284229.44650000002</v>
      </c>
      <c r="T51" s="15">
        <v>0</v>
      </c>
      <c r="U51" s="16">
        <f t="shared" si="7"/>
        <v>0</v>
      </c>
      <c r="V51" s="13">
        <v>215748.96999999997</v>
      </c>
      <c r="W51" s="13">
        <v>0</v>
      </c>
      <c r="X51" s="14">
        <f t="shared" si="8"/>
        <v>0</v>
      </c>
      <c r="Y51" s="15">
        <v>124302.02099999999</v>
      </c>
      <c r="Z51" s="15">
        <v>0</v>
      </c>
      <c r="AA51" s="16">
        <f t="shared" si="9"/>
        <v>0</v>
      </c>
      <c r="AB51" s="13">
        <v>83307.00450000001</v>
      </c>
      <c r="AC51" s="13">
        <v>119</v>
      </c>
      <c r="AD51" s="14">
        <f t="shared" si="10"/>
        <v>1.4284513134786882E-3</v>
      </c>
      <c r="AE51" s="15">
        <v>84415.731</v>
      </c>
      <c r="AF51">
        <v>415</v>
      </c>
      <c r="AG51" s="16">
        <f t="shared" si="11"/>
        <v>4.9161453094565986E-3</v>
      </c>
      <c r="AH51" s="17">
        <v>534</v>
      </c>
      <c r="AI51" s="17">
        <v>3558172</v>
      </c>
      <c r="AJ51" s="18">
        <f t="shared" si="12"/>
        <v>1.8286120889206186E-3</v>
      </c>
      <c r="AK51" s="19">
        <f>IFERROR(VLOOKUP(A51,[1]CDC_Visits_Integrated!$A$2:$D$501,2,FALSE),"NULL")</f>
        <v>919</v>
      </c>
      <c r="AL51" s="19">
        <f>IFERROR(VLOOKUP(A51,[1]CDC_Visits_Integrated!$A$2:$D$501,3,FALSE),"NULL")</f>
        <v>680</v>
      </c>
      <c r="AM51" s="19">
        <f>IFERROR(VLOOKUP(A51,[1]CDC_Visits_Integrated!$A$2:$D$501,4,FALSE),"NULL")</f>
        <v>167272</v>
      </c>
      <c r="AN51" s="15">
        <f t="shared" si="13"/>
        <v>245.98823529411766</v>
      </c>
      <c r="AO51" s="16">
        <f t="shared" si="14"/>
        <v>5.4940456262853321E-3</v>
      </c>
      <c r="AP51" s="15">
        <f t="shared" si="15"/>
        <v>0</v>
      </c>
      <c r="AQ51" s="15">
        <f t="shared" si="16"/>
        <v>534</v>
      </c>
    </row>
    <row r="52" spans="1:43" x14ac:dyDescent="0.25">
      <c r="A52" t="s">
        <v>96</v>
      </c>
      <c r="B52" t="str">
        <f t="shared" si="0"/>
        <v>Connecticut</v>
      </c>
      <c r="C52" t="str">
        <f t="shared" si="1"/>
        <v>2012</v>
      </c>
      <c r="D52" s="13">
        <v>199318.37699999998</v>
      </c>
      <c r="E52" s="13">
        <v>0</v>
      </c>
      <c r="F52" s="14">
        <f t="shared" si="2"/>
        <v>0</v>
      </c>
      <c r="G52" s="15">
        <v>229459.054</v>
      </c>
      <c r="H52" s="15">
        <v>0</v>
      </c>
      <c r="I52" s="16">
        <f t="shared" si="3"/>
        <v>0</v>
      </c>
      <c r="J52" s="13">
        <v>239588.49249999999</v>
      </c>
      <c r="K52" s="13">
        <v>0</v>
      </c>
      <c r="L52" s="14">
        <f t="shared" si="4"/>
        <v>0</v>
      </c>
      <c r="M52" s="15">
        <v>210442.48</v>
      </c>
      <c r="N52" s="15">
        <v>0</v>
      </c>
      <c r="O52" s="16">
        <f t="shared" si="5"/>
        <v>0</v>
      </c>
      <c r="P52" s="13">
        <v>242556.93299999999</v>
      </c>
      <c r="Q52" s="13">
        <v>0</v>
      </c>
      <c r="R52" s="14">
        <f t="shared" si="6"/>
        <v>0</v>
      </c>
      <c r="S52" s="15">
        <v>284693.32449999999</v>
      </c>
      <c r="T52" s="15">
        <v>0</v>
      </c>
      <c r="U52" s="16">
        <f t="shared" si="7"/>
        <v>0</v>
      </c>
      <c r="V52" s="13">
        <v>222077.38250000001</v>
      </c>
      <c r="W52" s="13">
        <v>0</v>
      </c>
      <c r="X52" s="14">
        <f t="shared" si="8"/>
        <v>0</v>
      </c>
      <c r="Y52" s="15">
        <v>129209.067</v>
      </c>
      <c r="Z52" s="15">
        <v>0</v>
      </c>
      <c r="AA52" s="16">
        <f t="shared" si="9"/>
        <v>0</v>
      </c>
      <c r="AB52" s="13">
        <v>83554.18299999999</v>
      </c>
      <c r="AC52" s="13">
        <v>113</v>
      </c>
      <c r="AD52" s="14">
        <f t="shared" si="10"/>
        <v>1.3524158329691286E-3</v>
      </c>
      <c r="AE52" s="15">
        <v>84749.743999999992</v>
      </c>
      <c r="AF52">
        <v>317</v>
      </c>
      <c r="AG52" s="16">
        <f t="shared" si="11"/>
        <v>3.740424277859766E-3</v>
      </c>
      <c r="AH52" s="17">
        <v>430</v>
      </c>
      <c r="AI52" s="17">
        <v>3572213</v>
      </c>
      <c r="AJ52" s="18">
        <f t="shared" si="12"/>
        <v>1.4453150237868266E-3</v>
      </c>
      <c r="AK52" s="19">
        <f>IFERROR(VLOOKUP(A52,[1]CDC_Visits_Integrated!$A$2:$D$501,2,FALSE),"NULL")</f>
        <v>951</v>
      </c>
      <c r="AL52" s="19">
        <f>IFERROR(VLOOKUP(A52,[1]CDC_Visits_Integrated!$A$2:$D$501,3,FALSE),"NULL")</f>
        <v>677</v>
      </c>
      <c r="AM52" s="19">
        <f>IFERROR(VLOOKUP(A52,[1]CDC_Visits_Integrated!$A$2:$D$501,4,FALSE),"NULL")</f>
        <v>149864</v>
      </c>
      <c r="AN52" s="15">
        <f t="shared" si="13"/>
        <v>221.36484490398817</v>
      </c>
      <c r="AO52" s="16">
        <f t="shared" si="14"/>
        <v>6.345753483158063E-3</v>
      </c>
      <c r="AP52" s="15">
        <f t="shared" si="15"/>
        <v>0</v>
      </c>
      <c r="AQ52" s="15">
        <f t="shared" si="16"/>
        <v>430</v>
      </c>
    </row>
    <row r="53" spans="1:43" x14ac:dyDescent="0.25">
      <c r="A53" t="s">
        <v>97</v>
      </c>
      <c r="B53" t="str">
        <f t="shared" si="0"/>
        <v>Connecticut</v>
      </c>
      <c r="C53" t="str">
        <f t="shared" si="1"/>
        <v>2013</v>
      </c>
      <c r="D53" s="13">
        <v>197304.91999999998</v>
      </c>
      <c r="E53" s="13">
        <v>0</v>
      </c>
      <c r="F53" s="14">
        <f t="shared" si="2"/>
        <v>0</v>
      </c>
      <c r="G53" s="15">
        <v>228352.19549999997</v>
      </c>
      <c r="H53" s="15">
        <v>0</v>
      </c>
      <c r="I53" s="16">
        <f t="shared" si="3"/>
        <v>0</v>
      </c>
      <c r="J53" s="13">
        <v>242572.28850000002</v>
      </c>
      <c r="K53" s="13">
        <v>0</v>
      </c>
      <c r="L53" s="14">
        <f t="shared" si="4"/>
        <v>0</v>
      </c>
      <c r="M53" s="15">
        <v>213704.01400000002</v>
      </c>
      <c r="N53" s="15">
        <v>0</v>
      </c>
      <c r="O53" s="16">
        <f t="shared" si="5"/>
        <v>0</v>
      </c>
      <c r="P53" s="13">
        <v>234534.0405</v>
      </c>
      <c r="Q53" s="13">
        <v>0</v>
      </c>
      <c r="R53" s="14">
        <f t="shared" si="6"/>
        <v>0</v>
      </c>
      <c r="S53" s="15">
        <v>284008.90249999997</v>
      </c>
      <c r="T53" s="15">
        <v>0</v>
      </c>
      <c r="U53" s="16">
        <f t="shared" si="7"/>
        <v>0</v>
      </c>
      <c r="V53" s="13">
        <v>228647.86100000003</v>
      </c>
      <c r="W53" s="13">
        <v>0</v>
      </c>
      <c r="X53" s="14">
        <f t="shared" si="8"/>
        <v>0</v>
      </c>
      <c r="Y53" s="15">
        <v>134574.899</v>
      </c>
      <c r="Z53" s="15">
        <v>11</v>
      </c>
      <c r="AA53" s="16">
        <f t="shared" si="9"/>
        <v>8.1738868702401919E-5</v>
      </c>
      <c r="AB53" s="13">
        <v>81883.947500000009</v>
      </c>
      <c r="AC53" s="13">
        <v>79</v>
      </c>
      <c r="AD53" s="14">
        <f t="shared" si="10"/>
        <v>9.6478006266124375E-4</v>
      </c>
      <c r="AE53" s="15">
        <v>86889.545999999988</v>
      </c>
      <c r="AF53">
        <v>377</v>
      </c>
      <c r="AG53" s="16">
        <f t="shared" si="11"/>
        <v>4.3388418671217368E-3</v>
      </c>
      <c r="AH53" s="17">
        <v>467</v>
      </c>
      <c r="AI53" s="17">
        <v>3583561</v>
      </c>
      <c r="AJ53" s="18">
        <f t="shared" si="12"/>
        <v>1.5394840109462587E-3</v>
      </c>
      <c r="AK53" s="19">
        <f>IFERROR(VLOOKUP(A53,[1]CDC_Visits_Integrated!$A$2:$D$501,2,FALSE),"NULL")</f>
        <v>1983</v>
      </c>
      <c r="AL53" s="19">
        <f>IFERROR(VLOOKUP(A53,[1]CDC_Visits_Integrated!$A$2:$D$501,3,FALSE),"NULL")</f>
        <v>778</v>
      </c>
      <c r="AM53" s="19">
        <f>IFERROR(VLOOKUP(A53,[1]CDC_Visits_Integrated!$A$2:$D$501,4,FALSE),"NULL")</f>
        <v>134775</v>
      </c>
      <c r="AN53" s="15">
        <f t="shared" si="13"/>
        <v>173.23264781491002</v>
      </c>
      <c r="AO53" s="16">
        <f t="shared" si="14"/>
        <v>1.4713411240957151E-2</v>
      </c>
      <c r="AP53" s="15">
        <f t="shared" si="15"/>
        <v>0</v>
      </c>
      <c r="AQ53" s="15">
        <f t="shared" si="16"/>
        <v>467</v>
      </c>
    </row>
    <row r="54" spans="1:43" x14ac:dyDescent="0.25">
      <c r="A54" t="s">
        <v>98</v>
      </c>
      <c r="B54" t="str">
        <f t="shared" si="0"/>
        <v>Connecticut</v>
      </c>
      <c r="C54" t="str">
        <f t="shared" si="1"/>
        <v>2014</v>
      </c>
      <c r="D54" s="13">
        <v>194081.70499999999</v>
      </c>
      <c r="E54" s="13">
        <v>0</v>
      </c>
      <c r="F54" s="14">
        <f t="shared" si="2"/>
        <v>0</v>
      </c>
      <c r="G54" s="15">
        <v>226745.85100000002</v>
      </c>
      <c r="H54" s="15">
        <v>0</v>
      </c>
      <c r="I54" s="16">
        <f t="shared" si="3"/>
        <v>0</v>
      </c>
      <c r="J54" s="13">
        <v>244994.69400000002</v>
      </c>
      <c r="K54" s="13">
        <v>0</v>
      </c>
      <c r="L54" s="14">
        <f t="shared" si="4"/>
        <v>0</v>
      </c>
      <c r="M54" s="15">
        <v>216721.43</v>
      </c>
      <c r="N54" s="15">
        <v>0</v>
      </c>
      <c r="O54" s="16">
        <f t="shared" si="5"/>
        <v>0</v>
      </c>
      <c r="P54" s="13">
        <v>229935.64399999997</v>
      </c>
      <c r="Q54" s="13">
        <v>0</v>
      </c>
      <c r="R54" s="14">
        <f t="shared" si="6"/>
        <v>0</v>
      </c>
      <c r="S54" s="15">
        <v>282022.42950000003</v>
      </c>
      <c r="T54" s="15">
        <v>0</v>
      </c>
      <c r="U54" s="16">
        <f t="shared" si="7"/>
        <v>0</v>
      </c>
      <c r="V54" s="13">
        <v>234699.136</v>
      </c>
      <c r="W54" s="13">
        <v>0</v>
      </c>
      <c r="X54" s="14">
        <f t="shared" si="8"/>
        <v>0</v>
      </c>
      <c r="Y54" s="15">
        <v>140604.59799999997</v>
      </c>
      <c r="Z54" s="15">
        <v>30</v>
      </c>
      <c r="AA54" s="16">
        <f t="shared" si="9"/>
        <v>2.1336428841395362E-4</v>
      </c>
      <c r="AB54" s="13">
        <v>81722.665999999997</v>
      </c>
      <c r="AC54" s="13">
        <v>103</v>
      </c>
      <c r="AD54" s="14">
        <f t="shared" si="10"/>
        <v>1.260360253053908E-3</v>
      </c>
      <c r="AE54" s="15">
        <v>86810.755999999994</v>
      </c>
      <c r="AF54">
        <v>364</v>
      </c>
      <c r="AG54" s="16">
        <f t="shared" si="11"/>
        <v>4.1930287993344976E-3</v>
      </c>
      <c r="AH54" s="17">
        <v>497</v>
      </c>
      <c r="AI54" s="17">
        <v>3592053</v>
      </c>
      <c r="AJ54" s="18">
        <f t="shared" si="12"/>
        <v>1.6076961352084744E-3</v>
      </c>
      <c r="AK54" s="19">
        <f>IFERROR(VLOOKUP(A54,[1]CDC_Visits_Integrated!$A$2:$D$501,2,FALSE),"NULL")</f>
        <v>2691</v>
      </c>
      <c r="AL54" s="19">
        <f>IFERROR(VLOOKUP(A54,[1]CDC_Visits_Integrated!$A$2:$D$501,3,FALSE),"NULL")</f>
        <v>655</v>
      </c>
      <c r="AM54" s="19">
        <f>IFERROR(VLOOKUP(A54,[1]CDC_Visits_Integrated!$A$2:$D$501,4,FALSE),"NULL")</f>
        <v>129767</v>
      </c>
      <c r="AN54" s="15">
        <f t="shared" si="13"/>
        <v>198.11755725190841</v>
      </c>
      <c r="AO54" s="16">
        <f t="shared" si="14"/>
        <v>2.0737167384620128E-2</v>
      </c>
      <c r="AP54" s="15">
        <f t="shared" si="15"/>
        <v>0</v>
      </c>
      <c r="AQ54" s="15">
        <f t="shared" si="16"/>
        <v>497</v>
      </c>
    </row>
    <row r="55" spans="1:43" x14ac:dyDescent="0.25">
      <c r="A55" t="s">
        <v>99</v>
      </c>
      <c r="B55" t="str">
        <f t="shared" si="0"/>
        <v>Connecticut</v>
      </c>
      <c r="C55" t="str">
        <f t="shared" si="1"/>
        <v>2015</v>
      </c>
      <c r="D55" s="13">
        <v>191428.15599999999</v>
      </c>
      <c r="E55" s="13">
        <v>0</v>
      </c>
      <c r="F55" s="14">
        <f t="shared" si="2"/>
        <v>0</v>
      </c>
      <c r="G55" s="15">
        <v>223568.73750000002</v>
      </c>
      <c r="H55" s="15">
        <v>0</v>
      </c>
      <c r="I55" s="16">
        <f t="shared" si="3"/>
        <v>0</v>
      </c>
      <c r="J55" s="13">
        <v>247034.11849999998</v>
      </c>
      <c r="K55" s="13">
        <v>0</v>
      </c>
      <c r="L55" s="14">
        <f t="shared" si="4"/>
        <v>0</v>
      </c>
      <c r="M55" s="15">
        <v>218673.45050000001</v>
      </c>
      <c r="N55" s="15">
        <v>0</v>
      </c>
      <c r="O55" s="16">
        <f t="shared" si="5"/>
        <v>0</v>
      </c>
      <c r="P55" s="13">
        <v>224698.2205</v>
      </c>
      <c r="Q55" s="13">
        <v>0</v>
      </c>
      <c r="R55" s="14">
        <f t="shared" si="6"/>
        <v>0</v>
      </c>
      <c r="S55" s="15">
        <v>277805.12600000005</v>
      </c>
      <c r="T55" s="15">
        <v>0</v>
      </c>
      <c r="U55" s="16">
        <f t="shared" si="7"/>
        <v>0</v>
      </c>
      <c r="V55" s="13">
        <v>239005.89</v>
      </c>
      <c r="W55" s="13">
        <v>0</v>
      </c>
      <c r="X55" s="14">
        <f t="shared" si="8"/>
        <v>0</v>
      </c>
      <c r="Y55" s="15">
        <v>146147.12350000002</v>
      </c>
      <c r="Z55" s="15">
        <v>14</v>
      </c>
      <c r="AA55" s="16">
        <f t="shared" si="9"/>
        <v>9.5793879925389004E-5</v>
      </c>
      <c r="AB55" s="13">
        <v>81082.741500000004</v>
      </c>
      <c r="AC55" s="13">
        <v>137</v>
      </c>
      <c r="AD55" s="14">
        <f t="shared" si="10"/>
        <v>1.6896320655364126E-3</v>
      </c>
      <c r="AE55" s="15">
        <v>87955.889999999985</v>
      </c>
      <c r="AF55">
        <v>397</v>
      </c>
      <c r="AG55" s="16">
        <f t="shared" si="11"/>
        <v>4.5136260914419727E-3</v>
      </c>
      <c r="AH55" s="17">
        <v>548</v>
      </c>
      <c r="AI55" s="17">
        <v>3593222</v>
      </c>
      <c r="AJ55" s="18">
        <f t="shared" si="12"/>
        <v>1.7386572562582976E-3</v>
      </c>
      <c r="AK55" s="19">
        <f>IFERROR(VLOOKUP(A55,[1]CDC_Visits_Integrated!$A$2:$D$501,2,FALSE),"NULL")</f>
        <v>3665</v>
      </c>
      <c r="AL55" s="19">
        <f>IFERROR(VLOOKUP(A55,[1]CDC_Visits_Integrated!$A$2:$D$501,3,FALSE),"NULL")</f>
        <v>806</v>
      </c>
      <c r="AM55" s="19">
        <f>IFERROR(VLOOKUP(A55,[1]CDC_Visits_Integrated!$A$2:$D$501,4,FALSE),"NULL")</f>
        <v>197768</v>
      </c>
      <c r="AN55" s="15">
        <f t="shared" si="13"/>
        <v>245.3697270471464</v>
      </c>
      <c r="AO55" s="16">
        <f t="shared" si="14"/>
        <v>1.853181505602524E-2</v>
      </c>
      <c r="AP55" s="15">
        <f t="shared" si="15"/>
        <v>0</v>
      </c>
      <c r="AQ55" s="15">
        <f t="shared" si="16"/>
        <v>548</v>
      </c>
    </row>
    <row r="56" spans="1:43" x14ac:dyDescent="0.25">
      <c r="A56" t="s">
        <v>100</v>
      </c>
      <c r="B56" t="str">
        <f t="shared" si="0"/>
        <v>Connecticut</v>
      </c>
      <c r="C56" t="str">
        <f t="shared" si="1"/>
        <v>2016</v>
      </c>
      <c r="D56" s="13">
        <v>188741.39800000002</v>
      </c>
      <c r="E56" s="13">
        <v>0</v>
      </c>
      <c r="F56" s="14">
        <f t="shared" si="2"/>
        <v>0</v>
      </c>
      <c r="G56" s="15">
        <v>219900.10749999998</v>
      </c>
      <c r="H56" s="15">
        <v>0</v>
      </c>
      <c r="I56" s="16">
        <f t="shared" si="3"/>
        <v>0</v>
      </c>
      <c r="J56" s="13">
        <v>247382.06150000001</v>
      </c>
      <c r="K56" s="13">
        <v>0</v>
      </c>
      <c r="L56" s="14">
        <f t="shared" si="4"/>
        <v>0</v>
      </c>
      <c r="M56" s="15">
        <v>219303.0325</v>
      </c>
      <c r="N56" s="15">
        <v>0</v>
      </c>
      <c r="O56" s="16">
        <f t="shared" si="5"/>
        <v>0</v>
      </c>
      <c r="P56" s="13">
        <v>219983.0625</v>
      </c>
      <c r="Q56" s="13">
        <v>0</v>
      </c>
      <c r="R56" s="14">
        <f t="shared" si="6"/>
        <v>0</v>
      </c>
      <c r="S56" s="15">
        <v>273167.93099999998</v>
      </c>
      <c r="T56" s="15">
        <v>0</v>
      </c>
      <c r="U56" s="16">
        <f t="shared" si="7"/>
        <v>0</v>
      </c>
      <c r="V56" s="13">
        <v>244442.00100000002</v>
      </c>
      <c r="W56" s="13">
        <v>0</v>
      </c>
      <c r="X56" s="14">
        <f t="shared" si="8"/>
        <v>0</v>
      </c>
      <c r="Y56" s="15">
        <v>151762.93599999999</v>
      </c>
      <c r="Z56" s="15">
        <v>0</v>
      </c>
      <c r="AA56" s="16">
        <f t="shared" si="9"/>
        <v>0</v>
      </c>
      <c r="AB56" s="13">
        <v>81393.868000000017</v>
      </c>
      <c r="AC56" s="13">
        <v>92</v>
      </c>
      <c r="AD56" s="14">
        <f t="shared" si="10"/>
        <v>1.130306278109304E-3</v>
      </c>
      <c r="AE56" s="15">
        <v>87324.955000000002</v>
      </c>
      <c r="AF56">
        <v>307</v>
      </c>
      <c r="AG56" s="16">
        <f t="shared" si="11"/>
        <v>3.5156044454875469E-3</v>
      </c>
      <c r="AH56" s="17">
        <v>399</v>
      </c>
      <c r="AI56" s="17">
        <v>3588570</v>
      </c>
      <c r="AJ56" s="18">
        <f t="shared" si="12"/>
        <v>1.2450006554039165E-3</v>
      </c>
      <c r="AK56" s="19">
        <f>IFERROR(VLOOKUP(A56,[1]CDC_Visits_Integrated!$A$2:$D$501,2,FALSE),"NULL")</f>
        <v>3369</v>
      </c>
      <c r="AL56" s="19">
        <f>IFERROR(VLOOKUP(A56,[1]CDC_Visits_Integrated!$A$2:$D$501,3,FALSE),"NULL")</f>
        <v>776</v>
      </c>
      <c r="AM56" s="19">
        <f>IFERROR(VLOOKUP(A56,[1]CDC_Visits_Integrated!$A$2:$D$501,4,FALSE),"NULL")</f>
        <v>159606</v>
      </c>
      <c r="AN56" s="15">
        <f t="shared" si="13"/>
        <v>205.6778350515464</v>
      </c>
      <c r="AO56" s="16">
        <f t="shared" si="14"/>
        <v>2.1108229013946843E-2</v>
      </c>
      <c r="AP56" s="15">
        <f t="shared" si="15"/>
        <v>0</v>
      </c>
      <c r="AQ56" s="15">
        <f t="shared" si="16"/>
        <v>399</v>
      </c>
    </row>
    <row r="57" spans="1:43" x14ac:dyDescent="0.25">
      <c r="A57" t="s">
        <v>101</v>
      </c>
      <c r="B57" t="str">
        <f t="shared" si="0"/>
        <v>Connecticut</v>
      </c>
      <c r="C57" t="str">
        <f t="shared" si="1"/>
        <v>2017</v>
      </c>
      <c r="D57" s="13">
        <v>186188</v>
      </c>
      <c r="E57" s="13">
        <v>0</v>
      </c>
      <c r="F57" s="14">
        <f t="shared" si="2"/>
        <v>0</v>
      </c>
      <c r="G57" s="15">
        <v>216183.5</v>
      </c>
      <c r="H57" s="15">
        <v>0</v>
      </c>
      <c r="I57" s="16">
        <f t="shared" si="3"/>
        <v>0</v>
      </c>
      <c r="J57" s="13">
        <v>247813</v>
      </c>
      <c r="K57" s="13">
        <v>0</v>
      </c>
      <c r="L57" s="14">
        <f t="shared" si="4"/>
        <v>0</v>
      </c>
      <c r="M57" s="15">
        <v>219619.5</v>
      </c>
      <c r="N57" s="15">
        <v>0</v>
      </c>
      <c r="O57" s="16">
        <f t="shared" si="5"/>
        <v>0</v>
      </c>
      <c r="P57" s="13">
        <v>216700.5</v>
      </c>
      <c r="Q57" s="13">
        <v>0</v>
      </c>
      <c r="R57" s="14">
        <f t="shared" si="6"/>
        <v>0</v>
      </c>
      <c r="S57" s="15">
        <v>267805.5</v>
      </c>
      <c r="T57" s="15">
        <v>0</v>
      </c>
      <c r="U57" s="16">
        <f t="shared" si="7"/>
        <v>0</v>
      </c>
      <c r="V57" s="13">
        <v>248144.5</v>
      </c>
      <c r="W57" s="13">
        <v>10</v>
      </c>
      <c r="X57" s="14">
        <f t="shared" si="8"/>
        <v>4.0299099919603294E-5</v>
      </c>
      <c r="Y57" s="15">
        <v>159257.5</v>
      </c>
      <c r="Z57" s="15">
        <v>33</v>
      </c>
      <c r="AA57" s="16">
        <f t="shared" si="9"/>
        <v>2.0721159129083404E-4</v>
      </c>
      <c r="AB57" s="13">
        <v>83566.5</v>
      </c>
      <c r="AC57" s="13">
        <v>105</v>
      </c>
      <c r="AD57" s="14">
        <f t="shared" si="10"/>
        <v>1.2564843567697583E-3</v>
      </c>
      <c r="AE57" s="15">
        <v>90109</v>
      </c>
      <c r="AF57">
        <v>389</v>
      </c>
      <c r="AG57" s="16">
        <f t="shared" si="11"/>
        <v>4.3169938629881591E-3</v>
      </c>
      <c r="AH57" s="17">
        <v>527</v>
      </c>
      <c r="AI57" s="17">
        <v>3594478</v>
      </c>
      <c r="AJ57" s="18">
        <f t="shared" si="12"/>
        <v>1.5829010641780778E-3</v>
      </c>
      <c r="AK57" s="19">
        <f>IFERROR(VLOOKUP(A57,[1]CDC_Visits_Integrated!$A$2:$D$501,2,FALSE),"NULL")</f>
        <v>3285</v>
      </c>
      <c r="AL57" s="19">
        <f>IFERROR(VLOOKUP(A57,[1]CDC_Visits_Integrated!$A$2:$D$501,3,FALSE),"NULL")</f>
        <v>628</v>
      </c>
      <c r="AM57" s="19">
        <f>IFERROR(VLOOKUP(A57,[1]CDC_Visits_Integrated!$A$2:$D$501,4,FALSE),"NULL")</f>
        <v>136009</v>
      </c>
      <c r="AN57" s="15">
        <f t="shared" si="13"/>
        <v>216.57484076433121</v>
      </c>
      <c r="AO57" s="16">
        <f t="shared" si="14"/>
        <v>2.4152813416759185E-2</v>
      </c>
      <c r="AP57" s="15">
        <f t="shared" si="15"/>
        <v>10</v>
      </c>
      <c r="AQ57" s="15">
        <f t="shared" si="16"/>
        <v>537</v>
      </c>
    </row>
    <row r="58" spans="1:43" x14ac:dyDescent="0.25">
      <c r="A58" t="s">
        <v>103</v>
      </c>
      <c r="B58" t="str">
        <f t="shared" si="0"/>
        <v>Delaware</v>
      </c>
      <c r="C58" t="str">
        <f t="shared" si="1"/>
        <v>2010</v>
      </c>
      <c r="D58" s="13">
        <v>55855.555999999997</v>
      </c>
      <c r="E58" s="13">
        <v>0</v>
      </c>
      <c r="F58" s="14">
        <f t="shared" si="2"/>
        <v>0</v>
      </c>
      <c r="G58" s="15">
        <v>56271.587</v>
      </c>
      <c r="H58" s="15">
        <v>0</v>
      </c>
      <c r="I58" s="16">
        <f t="shared" si="3"/>
        <v>0</v>
      </c>
      <c r="J58" s="13">
        <v>62609.729999999996</v>
      </c>
      <c r="K58" s="13">
        <v>0</v>
      </c>
      <c r="L58" s="14">
        <f t="shared" si="4"/>
        <v>0</v>
      </c>
      <c r="M58" s="15">
        <v>54957.706999999995</v>
      </c>
      <c r="N58" s="15">
        <v>0</v>
      </c>
      <c r="O58" s="16">
        <f t="shared" si="5"/>
        <v>0</v>
      </c>
      <c r="P58" s="13">
        <v>60205.94</v>
      </c>
      <c r="Q58" s="13">
        <v>0</v>
      </c>
      <c r="R58" s="14">
        <f t="shared" si="6"/>
        <v>0</v>
      </c>
      <c r="S58" s="15">
        <v>65100.902000000002</v>
      </c>
      <c r="T58" s="15">
        <v>0</v>
      </c>
      <c r="U58" s="16">
        <f t="shared" si="7"/>
        <v>0</v>
      </c>
      <c r="V58" s="13">
        <v>52382.633000000002</v>
      </c>
      <c r="W58" s="13">
        <v>0</v>
      </c>
      <c r="X58" s="14">
        <f t="shared" si="8"/>
        <v>0</v>
      </c>
      <c r="Y58" s="15">
        <v>33854.607000000004</v>
      </c>
      <c r="Z58" s="15">
        <v>0</v>
      </c>
      <c r="AA58" s="16">
        <f t="shared" si="9"/>
        <v>0</v>
      </c>
      <c r="AB58" s="13">
        <v>19724.866000000002</v>
      </c>
      <c r="AC58" s="13">
        <v>0</v>
      </c>
      <c r="AD58" s="14">
        <f t="shared" si="10"/>
        <v>0</v>
      </c>
      <c r="AE58" s="15">
        <v>15622.119999999999</v>
      </c>
      <c r="AF58">
        <v>10</v>
      </c>
      <c r="AG58" s="16">
        <f t="shared" si="11"/>
        <v>6.4011798654728044E-4</v>
      </c>
      <c r="AH58" s="17">
        <v>10</v>
      </c>
      <c r="AI58" s="17">
        <v>881278</v>
      </c>
      <c r="AJ58" s="18">
        <f t="shared" si="12"/>
        <v>1.4450534397380128E-4</v>
      </c>
      <c r="AK58" s="19">
        <f>IFERROR(VLOOKUP(A58,[1]CDC_Visits_Integrated!$A$2:$D$501,2,FALSE),"NULL")</f>
        <v>174</v>
      </c>
      <c r="AL58" s="19">
        <f>IFERROR(VLOOKUP(A58,[1]CDC_Visits_Integrated!$A$2:$D$501,3,FALSE),"NULL")</f>
        <v>164</v>
      </c>
      <c r="AM58" s="19">
        <f>IFERROR(VLOOKUP(A58,[1]CDC_Visits_Integrated!$A$2:$D$501,4,FALSE),"NULL")</f>
        <v>45953</v>
      </c>
      <c r="AN58" s="15">
        <f t="shared" si="13"/>
        <v>280.20121951219511</v>
      </c>
      <c r="AO58" s="16">
        <f t="shared" si="14"/>
        <v>3.7864774878680393E-3</v>
      </c>
      <c r="AP58" s="15">
        <f t="shared" si="15"/>
        <v>0</v>
      </c>
      <c r="AQ58" s="15">
        <f t="shared" si="16"/>
        <v>10</v>
      </c>
    </row>
    <row r="59" spans="1:43" x14ac:dyDescent="0.25">
      <c r="A59" t="s">
        <v>104</v>
      </c>
      <c r="B59" t="str">
        <f t="shared" ref="B59:B115" si="17">LEFT(A59,FIND(",",A59)-1)</f>
        <v>Delaware</v>
      </c>
      <c r="C59" t="str">
        <f t="shared" ref="C59:C115" si="18">RIGHT(A59,4)</f>
        <v>2011</v>
      </c>
      <c r="D59" s="13">
        <v>55769.298000000003</v>
      </c>
      <c r="E59" s="13">
        <v>0</v>
      </c>
      <c r="F59" s="14">
        <f t="shared" ref="F59:F115" si="19">E59/D59</f>
        <v>0</v>
      </c>
      <c r="G59" s="15">
        <v>56161.706999999995</v>
      </c>
      <c r="H59" s="15">
        <v>0</v>
      </c>
      <c r="I59" s="16">
        <f t="shared" ref="I59:I115" si="20">H59/G59</f>
        <v>0</v>
      </c>
      <c r="J59" s="13">
        <v>63085.296000000002</v>
      </c>
      <c r="K59" s="13">
        <v>0</v>
      </c>
      <c r="L59" s="14">
        <f t="shared" ref="L59:L115" si="21">K59/J59</f>
        <v>0</v>
      </c>
      <c r="M59" s="15">
        <v>55354.596000000005</v>
      </c>
      <c r="N59" s="15">
        <v>0</v>
      </c>
      <c r="O59" s="16">
        <f t="shared" ref="O59:O115" si="22">N59/M59</f>
        <v>0</v>
      </c>
      <c r="P59" s="13">
        <v>58958.697</v>
      </c>
      <c r="Q59" s="13">
        <v>0</v>
      </c>
      <c r="R59" s="14">
        <f t="shared" ref="R59:R115" si="23">Q59/P59</f>
        <v>0</v>
      </c>
      <c r="S59" s="15">
        <v>65876.622000000003</v>
      </c>
      <c r="T59" s="15">
        <v>0</v>
      </c>
      <c r="U59" s="16">
        <f t="shared" ref="U59:U115" si="24">T59/S59</f>
        <v>0</v>
      </c>
      <c r="V59" s="13">
        <v>54393.221999999994</v>
      </c>
      <c r="W59" s="13">
        <v>0</v>
      </c>
      <c r="X59" s="14">
        <f t="shared" ref="X59:X115" si="25">W59/V59</f>
        <v>0</v>
      </c>
      <c r="Y59" s="15">
        <v>35179.623</v>
      </c>
      <c r="Z59" s="15">
        <v>0</v>
      </c>
      <c r="AA59" s="16">
        <f t="shared" ref="AA59:AA115" si="26">Z59/Y59</f>
        <v>0</v>
      </c>
      <c r="AB59" s="13">
        <v>20035.95</v>
      </c>
      <c r="AC59" s="13">
        <v>0</v>
      </c>
      <c r="AD59" s="14">
        <f t="shared" ref="AD59:AD115" si="27">AC59/AB59</f>
        <v>0</v>
      </c>
      <c r="AE59" s="15">
        <v>16151.268</v>
      </c>
      <c r="AF59">
        <v>0</v>
      </c>
      <c r="AG59" s="16">
        <f t="shared" ref="AG59:AG115" si="28">AF59/AE59</f>
        <v>0</v>
      </c>
      <c r="AH59" s="17">
        <v>0</v>
      </c>
      <c r="AI59" s="17">
        <v>890856</v>
      </c>
      <c r="AJ59" s="18">
        <f t="shared" ref="AJ59:AJ115" si="29">AH59/(Y59+AB59+AE59)</f>
        <v>0</v>
      </c>
      <c r="AK59" s="19">
        <f>IFERROR(VLOOKUP(A59,[1]CDC_Visits_Integrated!$A$2:$D$501,2,FALSE),"NULL")</f>
        <v>1132</v>
      </c>
      <c r="AL59" s="19">
        <f>IFERROR(VLOOKUP(A59,[1]CDC_Visits_Integrated!$A$2:$D$501,3,FALSE),"NULL")</f>
        <v>391</v>
      </c>
      <c r="AM59" s="19">
        <f>IFERROR(VLOOKUP(A59,[1]CDC_Visits_Integrated!$A$2:$D$501,4,FALSE),"NULL")</f>
        <v>122035</v>
      </c>
      <c r="AN59" s="15">
        <f t="shared" ref="AN59:AN115" si="30">IFERROR(AM59/AL59,"NULL")</f>
        <v>312.10997442455243</v>
      </c>
      <c r="AO59" s="16">
        <f t="shared" ref="AO59:AO115" si="31">IFERROR(AK59/AM59,"NULL")</f>
        <v>9.2760273691973611E-3</v>
      </c>
      <c r="AP59" s="15">
        <f t="shared" ref="AP59:AP115" si="32">SUM(E59,H59,K59,N59,Q59,T59,W59)</f>
        <v>0</v>
      </c>
      <c r="AQ59" s="15">
        <f t="shared" ref="AQ59:AQ115" si="33">SUM(AP59,AH59)</f>
        <v>0</v>
      </c>
    </row>
    <row r="60" spans="1:43" x14ac:dyDescent="0.25">
      <c r="A60" t="s">
        <v>105</v>
      </c>
      <c r="B60" t="str">
        <f t="shared" si="17"/>
        <v>Delaware</v>
      </c>
      <c r="C60" t="str">
        <f t="shared" si="18"/>
        <v>2012</v>
      </c>
      <c r="D60" s="13">
        <v>56156.893000000004</v>
      </c>
      <c r="E60" s="13">
        <v>0</v>
      </c>
      <c r="F60" s="14">
        <f t="shared" si="19"/>
        <v>0</v>
      </c>
      <c r="G60" s="15">
        <v>56742.020499999999</v>
      </c>
      <c r="H60" s="15">
        <v>0</v>
      </c>
      <c r="I60" s="16">
        <f t="shared" si="20"/>
        <v>0</v>
      </c>
      <c r="J60" s="13">
        <v>63521.309000000001</v>
      </c>
      <c r="K60" s="13">
        <v>0</v>
      </c>
      <c r="L60" s="14">
        <f t="shared" si="21"/>
        <v>0</v>
      </c>
      <c r="M60" s="15">
        <v>55989.972000000002</v>
      </c>
      <c r="N60" s="15">
        <v>0</v>
      </c>
      <c r="O60" s="16">
        <f t="shared" si="22"/>
        <v>0</v>
      </c>
      <c r="P60" s="13">
        <v>57933.211500000005</v>
      </c>
      <c r="Q60" s="13">
        <v>0</v>
      </c>
      <c r="R60" s="14">
        <f t="shared" si="23"/>
        <v>0</v>
      </c>
      <c r="S60" s="15">
        <v>66166.801500000001</v>
      </c>
      <c r="T60" s="15">
        <v>0</v>
      </c>
      <c r="U60" s="16">
        <f t="shared" si="24"/>
        <v>0</v>
      </c>
      <c r="V60" s="13">
        <v>55971.743999999999</v>
      </c>
      <c r="W60" s="13">
        <v>0</v>
      </c>
      <c r="X60" s="14">
        <f t="shared" si="25"/>
        <v>0</v>
      </c>
      <c r="Y60" s="15">
        <v>36675.407500000001</v>
      </c>
      <c r="Z60" s="15">
        <v>0</v>
      </c>
      <c r="AA60" s="16">
        <f t="shared" si="26"/>
        <v>0</v>
      </c>
      <c r="AB60" s="13">
        <v>20609.728499999997</v>
      </c>
      <c r="AC60" s="13">
        <v>0</v>
      </c>
      <c r="AD60" s="14">
        <f t="shared" si="27"/>
        <v>0</v>
      </c>
      <c r="AE60" s="15">
        <v>16162.742999999999</v>
      </c>
      <c r="AF60">
        <v>21</v>
      </c>
      <c r="AG60" s="16">
        <f t="shared" si="28"/>
        <v>1.299284409830683E-3</v>
      </c>
      <c r="AH60" s="17">
        <v>21</v>
      </c>
      <c r="AI60" s="17">
        <v>900131</v>
      </c>
      <c r="AJ60" s="18">
        <f t="shared" si="29"/>
        <v>2.8591703784938433E-4</v>
      </c>
      <c r="AK60" s="19">
        <f>IFERROR(VLOOKUP(A60,[1]CDC_Visits_Integrated!$A$2:$D$501,2,FALSE),"NULL")</f>
        <v>632</v>
      </c>
      <c r="AL60" s="19">
        <f>IFERROR(VLOOKUP(A60,[1]CDC_Visits_Integrated!$A$2:$D$501,3,FALSE),"NULL")</f>
        <v>361</v>
      </c>
      <c r="AM60" s="19">
        <f>IFERROR(VLOOKUP(A60,[1]CDC_Visits_Integrated!$A$2:$D$501,4,FALSE),"NULL")</f>
        <v>111630</v>
      </c>
      <c r="AN60" s="15">
        <f t="shared" si="30"/>
        <v>309.22437673130196</v>
      </c>
      <c r="AO60" s="16">
        <f t="shared" si="31"/>
        <v>5.661560512407059E-3</v>
      </c>
      <c r="AP60" s="15">
        <f t="shared" si="32"/>
        <v>0</v>
      </c>
      <c r="AQ60" s="15">
        <f t="shared" si="33"/>
        <v>21</v>
      </c>
    </row>
    <row r="61" spans="1:43" x14ac:dyDescent="0.25">
      <c r="A61" t="s">
        <v>106</v>
      </c>
      <c r="B61" t="str">
        <f t="shared" si="17"/>
        <v>Delaware</v>
      </c>
      <c r="C61" t="str">
        <f t="shared" si="18"/>
        <v>2013</v>
      </c>
      <c r="D61" s="13">
        <v>56145.642</v>
      </c>
      <c r="E61" s="13">
        <v>0</v>
      </c>
      <c r="F61" s="14">
        <f t="shared" si="19"/>
        <v>0</v>
      </c>
      <c r="G61" s="15">
        <v>56906.415000000001</v>
      </c>
      <c r="H61" s="15">
        <v>0</v>
      </c>
      <c r="I61" s="16">
        <f t="shared" si="20"/>
        <v>0</v>
      </c>
      <c r="J61" s="13">
        <v>63630.985000000001</v>
      </c>
      <c r="K61" s="13">
        <v>0</v>
      </c>
      <c r="L61" s="14">
        <f t="shared" si="21"/>
        <v>0</v>
      </c>
      <c r="M61" s="15">
        <v>57196.281999999999</v>
      </c>
      <c r="N61" s="15">
        <v>0</v>
      </c>
      <c r="O61" s="16">
        <f t="shared" si="22"/>
        <v>0</v>
      </c>
      <c r="P61" s="13">
        <v>56889.732000000004</v>
      </c>
      <c r="Q61" s="13">
        <v>0</v>
      </c>
      <c r="R61" s="14">
        <f t="shared" si="23"/>
        <v>0</v>
      </c>
      <c r="S61" s="15">
        <v>66305.140000000014</v>
      </c>
      <c r="T61" s="15">
        <v>0</v>
      </c>
      <c r="U61" s="16">
        <f t="shared" si="24"/>
        <v>0</v>
      </c>
      <c r="V61" s="13">
        <v>57504.929000000004</v>
      </c>
      <c r="W61" s="13">
        <v>0</v>
      </c>
      <c r="X61" s="14">
        <f t="shared" si="25"/>
        <v>0</v>
      </c>
      <c r="Y61" s="15">
        <v>38804.75</v>
      </c>
      <c r="Z61" s="15">
        <v>0</v>
      </c>
      <c r="AA61" s="16">
        <f t="shared" si="26"/>
        <v>0</v>
      </c>
      <c r="AB61" s="13">
        <v>20534.856</v>
      </c>
      <c r="AC61" s="13">
        <v>0</v>
      </c>
      <c r="AD61" s="14">
        <f t="shared" si="27"/>
        <v>0</v>
      </c>
      <c r="AE61" s="15">
        <v>16718.577999999998</v>
      </c>
      <c r="AF61">
        <v>10</v>
      </c>
      <c r="AG61" s="16">
        <f t="shared" si="28"/>
        <v>5.9813699466545545E-4</v>
      </c>
      <c r="AH61" s="17">
        <v>10</v>
      </c>
      <c r="AI61" s="17">
        <v>908446</v>
      </c>
      <c r="AJ61" s="18">
        <f t="shared" si="29"/>
        <v>1.3147829035728753E-4</v>
      </c>
      <c r="AK61" s="19">
        <f>IFERROR(VLOOKUP(A61,[1]CDC_Visits_Integrated!$A$2:$D$501,2,FALSE),"NULL")</f>
        <v>1316</v>
      </c>
      <c r="AL61" s="19">
        <f>IFERROR(VLOOKUP(A61,[1]CDC_Visits_Integrated!$A$2:$D$501,3,FALSE),"NULL")</f>
        <v>341</v>
      </c>
      <c r="AM61" s="19">
        <f>IFERROR(VLOOKUP(A61,[1]CDC_Visits_Integrated!$A$2:$D$501,4,FALSE),"NULL")</f>
        <v>87639</v>
      </c>
      <c r="AN61" s="15">
        <f t="shared" si="30"/>
        <v>257.00586510263929</v>
      </c>
      <c r="AO61" s="16">
        <f t="shared" si="31"/>
        <v>1.5016145779846873E-2</v>
      </c>
      <c r="AP61" s="15">
        <f t="shared" si="32"/>
        <v>0</v>
      </c>
      <c r="AQ61" s="15">
        <f t="shared" si="33"/>
        <v>10</v>
      </c>
    </row>
    <row r="62" spans="1:43" x14ac:dyDescent="0.25">
      <c r="A62" t="s">
        <v>107</v>
      </c>
      <c r="B62" t="str">
        <f t="shared" si="17"/>
        <v>Delaware</v>
      </c>
      <c r="C62" t="str">
        <f t="shared" si="18"/>
        <v>2014</v>
      </c>
      <c r="D62" s="13">
        <v>55963.097000000002</v>
      </c>
      <c r="E62" s="13">
        <v>0</v>
      </c>
      <c r="F62" s="14">
        <f t="shared" si="19"/>
        <v>0</v>
      </c>
      <c r="G62" s="15">
        <v>57084.137499999997</v>
      </c>
      <c r="H62" s="15">
        <v>0</v>
      </c>
      <c r="I62" s="16">
        <f t="shared" si="20"/>
        <v>0</v>
      </c>
      <c r="J62" s="13">
        <v>63019.986999999994</v>
      </c>
      <c r="K62" s="13">
        <v>0</v>
      </c>
      <c r="L62" s="14">
        <f t="shared" si="21"/>
        <v>0</v>
      </c>
      <c r="M62" s="15">
        <v>58532.248500000002</v>
      </c>
      <c r="N62" s="15">
        <v>0</v>
      </c>
      <c r="O62" s="16">
        <f t="shared" si="22"/>
        <v>0</v>
      </c>
      <c r="P62" s="13">
        <v>56137.486499999999</v>
      </c>
      <c r="Q62" s="13">
        <v>0</v>
      </c>
      <c r="R62" s="14">
        <f t="shared" si="23"/>
        <v>0</v>
      </c>
      <c r="S62" s="15">
        <v>66006.37</v>
      </c>
      <c r="T62" s="15">
        <v>0</v>
      </c>
      <c r="U62" s="16">
        <f t="shared" si="24"/>
        <v>0</v>
      </c>
      <c r="V62" s="13">
        <v>59258.419500000004</v>
      </c>
      <c r="W62" s="13">
        <v>0</v>
      </c>
      <c r="X62" s="14">
        <f t="shared" si="25"/>
        <v>0</v>
      </c>
      <c r="Y62" s="15">
        <v>40622.344499999999</v>
      </c>
      <c r="Z62" s="15">
        <v>0</v>
      </c>
      <c r="AA62" s="16">
        <f t="shared" si="26"/>
        <v>0</v>
      </c>
      <c r="AB62" s="13">
        <v>21120.998</v>
      </c>
      <c r="AC62" s="13">
        <v>11</v>
      </c>
      <c r="AD62" s="14">
        <f t="shared" si="27"/>
        <v>5.2080872314840421E-4</v>
      </c>
      <c r="AE62" s="15">
        <v>17598.285</v>
      </c>
      <c r="AF62">
        <v>20</v>
      </c>
      <c r="AG62" s="16">
        <f t="shared" si="28"/>
        <v>1.1364743780430877E-3</v>
      </c>
      <c r="AH62" s="17">
        <v>31</v>
      </c>
      <c r="AI62" s="17">
        <v>917060</v>
      </c>
      <c r="AJ62" s="18">
        <f t="shared" si="29"/>
        <v>3.9071545387697016E-4</v>
      </c>
      <c r="AK62" s="19">
        <f>IFERROR(VLOOKUP(A62,[1]CDC_Visits_Integrated!$A$2:$D$501,2,FALSE),"NULL")</f>
        <v>800</v>
      </c>
      <c r="AL62" s="19">
        <f>IFERROR(VLOOKUP(A62,[1]CDC_Visits_Integrated!$A$2:$D$501,3,FALSE),"NULL")</f>
        <v>440</v>
      </c>
      <c r="AM62" s="19">
        <f>IFERROR(VLOOKUP(A62,[1]CDC_Visits_Integrated!$A$2:$D$501,4,FALSE),"NULL")</f>
        <v>95878</v>
      </c>
      <c r="AN62" s="15">
        <f t="shared" si="30"/>
        <v>217.90454545454546</v>
      </c>
      <c r="AO62" s="16">
        <f t="shared" si="31"/>
        <v>8.3439370867143658E-3</v>
      </c>
      <c r="AP62" s="15">
        <f t="shared" si="32"/>
        <v>0</v>
      </c>
      <c r="AQ62" s="15">
        <f t="shared" si="33"/>
        <v>31</v>
      </c>
    </row>
    <row r="63" spans="1:43" x14ac:dyDescent="0.25">
      <c r="A63" t="s">
        <v>108</v>
      </c>
      <c r="B63" t="str">
        <f t="shared" si="17"/>
        <v>Delaware</v>
      </c>
      <c r="C63" t="str">
        <f t="shared" si="18"/>
        <v>2015</v>
      </c>
      <c r="D63" s="13">
        <v>55605.577000000005</v>
      </c>
      <c r="E63" s="13">
        <v>0</v>
      </c>
      <c r="F63" s="14">
        <f t="shared" si="19"/>
        <v>0</v>
      </c>
      <c r="G63" s="15">
        <v>56836.578999999998</v>
      </c>
      <c r="H63" s="15">
        <v>0</v>
      </c>
      <c r="I63" s="16">
        <f t="shared" si="20"/>
        <v>0</v>
      </c>
      <c r="J63" s="13">
        <v>62878.769500000002</v>
      </c>
      <c r="K63" s="13">
        <v>0</v>
      </c>
      <c r="L63" s="14">
        <f t="shared" si="21"/>
        <v>0</v>
      </c>
      <c r="M63" s="15">
        <v>60016.873999999996</v>
      </c>
      <c r="N63" s="15">
        <v>0</v>
      </c>
      <c r="O63" s="16">
        <f t="shared" si="22"/>
        <v>0</v>
      </c>
      <c r="P63" s="13">
        <v>55664.169000000009</v>
      </c>
      <c r="Q63" s="13">
        <v>0</v>
      </c>
      <c r="R63" s="14">
        <f t="shared" si="23"/>
        <v>0</v>
      </c>
      <c r="S63" s="15">
        <v>65539.785000000003</v>
      </c>
      <c r="T63" s="15">
        <v>0</v>
      </c>
      <c r="U63" s="16">
        <f t="shared" si="24"/>
        <v>0</v>
      </c>
      <c r="V63" s="13">
        <v>60626.925499999998</v>
      </c>
      <c r="W63" s="13">
        <v>0</v>
      </c>
      <c r="X63" s="14">
        <f t="shared" si="25"/>
        <v>0</v>
      </c>
      <c r="Y63" s="15">
        <v>42976.856</v>
      </c>
      <c r="Z63" s="15">
        <v>10</v>
      </c>
      <c r="AA63" s="16">
        <f t="shared" si="26"/>
        <v>2.3268337730428677E-4</v>
      </c>
      <c r="AB63" s="13">
        <v>21903.7035</v>
      </c>
      <c r="AC63" s="13">
        <v>0</v>
      </c>
      <c r="AD63" s="14">
        <f t="shared" si="27"/>
        <v>0</v>
      </c>
      <c r="AE63" s="15">
        <v>17788.268</v>
      </c>
      <c r="AF63">
        <v>42</v>
      </c>
      <c r="AG63" s="16">
        <f t="shared" si="28"/>
        <v>2.3611067699227379E-3</v>
      </c>
      <c r="AH63" s="17">
        <v>52</v>
      </c>
      <c r="AI63" s="17">
        <v>926454</v>
      </c>
      <c r="AJ63" s="18">
        <f t="shared" si="29"/>
        <v>6.2901581614907987E-4</v>
      </c>
      <c r="AK63" s="19">
        <f>IFERROR(VLOOKUP(A63,[1]CDC_Visits_Integrated!$A$2:$D$501,2,FALSE),"NULL")</f>
        <v>660</v>
      </c>
      <c r="AL63" s="19">
        <f>IFERROR(VLOOKUP(A63,[1]CDC_Visits_Integrated!$A$2:$D$501,3,FALSE),"NULL")</f>
        <v>559</v>
      </c>
      <c r="AM63" s="19">
        <f>IFERROR(VLOOKUP(A63,[1]CDC_Visits_Integrated!$A$2:$D$501,4,FALSE),"NULL")</f>
        <v>131652</v>
      </c>
      <c r="AN63" s="15">
        <f t="shared" si="30"/>
        <v>235.5134168157424</v>
      </c>
      <c r="AO63" s="16">
        <f t="shared" si="31"/>
        <v>5.0132166621091974E-3</v>
      </c>
      <c r="AP63" s="15">
        <f t="shared" si="32"/>
        <v>0</v>
      </c>
      <c r="AQ63" s="15">
        <f t="shared" si="33"/>
        <v>52</v>
      </c>
    </row>
    <row r="64" spans="1:43" x14ac:dyDescent="0.25">
      <c r="A64" t="s">
        <v>109</v>
      </c>
      <c r="B64" t="str">
        <f t="shared" si="17"/>
        <v>Delaware</v>
      </c>
      <c r="C64" t="str">
        <f t="shared" si="18"/>
        <v>2016</v>
      </c>
      <c r="D64" s="13">
        <v>55711.476000000002</v>
      </c>
      <c r="E64" s="13">
        <v>0</v>
      </c>
      <c r="F64" s="14">
        <f t="shared" si="19"/>
        <v>0</v>
      </c>
      <c r="G64" s="15">
        <v>57244.154999999999</v>
      </c>
      <c r="H64" s="15">
        <v>0</v>
      </c>
      <c r="I64" s="16">
        <f t="shared" si="20"/>
        <v>0</v>
      </c>
      <c r="J64" s="13">
        <v>62166.0645</v>
      </c>
      <c r="K64" s="13">
        <v>0</v>
      </c>
      <c r="L64" s="14">
        <f t="shared" si="21"/>
        <v>0</v>
      </c>
      <c r="M64" s="15">
        <v>61130.983500000002</v>
      </c>
      <c r="N64" s="15">
        <v>0</v>
      </c>
      <c r="O64" s="16">
        <f t="shared" si="22"/>
        <v>0</v>
      </c>
      <c r="P64" s="13">
        <v>55197.853499999997</v>
      </c>
      <c r="Q64" s="13">
        <v>0</v>
      </c>
      <c r="R64" s="14">
        <f t="shared" si="23"/>
        <v>0</v>
      </c>
      <c r="S64" s="15">
        <v>64876.364999999998</v>
      </c>
      <c r="T64" s="15">
        <v>0</v>
      </c>
      <c r="U64" s="16">
        <f t="shared" si="24"/>
        <v>0</v>
      </c>
      <c r="V64" s="13">
        <v>62302.944000000003</v>
      </c>
      <c r="W64" s="13">
        <v>0</v>
      </c>
      <c r="X64" s="14">
        <f t="shared" si="25"/>
        <v>0</v>
      </c>
      <c r="Y64" s="15">
        <v>45427.873500000002</v>
      </c>
      <c r="Z64" s="15">
        <v>0</v>
      </c>
      <c r="AA64" s="16">
        <f t="shared" si="26"/>
        <v>0</v>
      </c>
      <c r="AB64" s="13">
        <v>22421.5815</v>
      </c>
      <c r="AC64" s="13">
        <v>0</v>
      </c>
      <c r="AD64" s="14">
        <f t="shared" si="27"/>
        <v>0</v>
      </c>
      <c r="AE64" s="15">
        <v>17960.129999999997</v>
      </c>
      <c r="AF64">
        <v>0</v>
      </c>
      <c r="AG64" s="16">
        <f t="shared" si="28"/>
        <v>0</v>
      </c>
      <c r="AH64" s="17">
        <v>0</v>
      </c>
      <c r="AI64" s="17">
        <v>934695</v>
      </c>
      <c r="AJ64" s="18">
        <f t="shared" si="29"/>
        <v>0</v>
      </c>
      <c r="AK64" s="19">
        <f>IFERROR(VLOOKUP(A64,[1]CDC_Visits_Integrated!$A$2:$D$501,2,FALSE),"NULL")</f>
        <v>416</v>
      </c>
      <c r="AL64" s="19">
        <f>IFERROR(VLOOKUP(A64,[1]CDC_Visits_Integrated!$A$2:$D$501,3,FALSE),"NULL")</f>
        <v>646</v>
      </c>
      <c r="AM64" s="19">
        <f>IFERROR(VLOOKUP(A64,[1]CDC_Visits_Integrated!$A$2:$D$501,4,FALSE),"NULL")</f>
        <v>146531</v>
      </c>
      <c r="AN64" s="15">
        <f t="shared" si="30"/>
        <v>226.82817337461302</v>
      </c>
      <c r="AO64" s="16">
        <f t="shared" si="31"/>
        <v>2.8389897018378362E-3</v>
      </c>
      <c r="AP64" s="15">
        <f t="shared" si="32"/>
        <v>0</v>
      </c>
      <c r="AQ64" s="15">
        <f t="shared" si="33"/>
        <v>0</v>
      </c>
    </row>
    <row r="65" spans="1:43" x14ac:dyDescent="0.25">
      <c r="A65" t="s">
        <v>110</v>
      </c>
      <c r="B65" t="str">
        <f t="shared" si="17"/>
        <v>Delaware</v>
      </c>
      <c r="C65" t="str">
        <f t="shared" si="18"/>
        <v>2017</v>
      </c>
      <c r="D65" s="13">
        <v>55282</v>
      </c>
      <c r="E65" s="13">
        <v>0</v>
      </c>
      <c r="F65" s="14">
        <f t="shared" si="19"/>
        <v>0</v>
      </c>
      <c r="G65" s="15">
        <v>57012</v>
      </c>
      <c r="H65" s="15">
        <v>0</v>
      </c>
      <c r="I65" s="16">
        <f t="shared" si="20"/>
        <v>0</v>
      </c>
      <c r="J65" s="13">
        <v>61443</v>
      </c>
      <c r="K65" s="13">
        <v>0</v>
      </c>
      <c r="L65" s="14">
        <f t="shared" si="21"/>
        <v>0</v>
      </c>
      <c r="M65" s="15">
        <v>62620.5</v>
      </c>
      <c r="N65" s="15">
        <v>0</v>
      </c>
      <c r="O65" s="16">
        <f t="shared" si="22"/>
        <v>0</v>
      </c>
      <c r="P65" s="13">
        <v>55156.5</v>
      </c>
      <c r="Q65" s="13">
        <v>0</v>
      </c>
      <c r="R65" s="14">
        <f t="shared" si="23"/>
        <v>0</v>
      </c>
      <c r="S65" s="15">
        <v>64196</v>
      </c>
      <c r="T65" s="15">
        <v>0</v>
      </c>
      <c r="U65" s="16">
        <f t="shared" si="24"/>
        <v>0</v>
      </c>
      <c r="V65" s="13">
        <v>63514.5</v>
      </c>
      <c r="W65" s="13">
        <v>0</v>
      </c>
      <c r="X65" s="14">
        <f t="shared" si="25"/>
        <v>0</v>
      </c>
      <c r="Y65" s="15">
        <v>47802.5</v>
      </c>
      <c r="Z65" s="15">
        <v>0</v>
      </c>
      <c r="AA65" s="16">
        <f t="shared" si="26"/>
        <v>0</v>
      </c>
      <c r="AB65" s="13">
        <v>23320.5</v>
      </c>
      <c r="AC65" s="13">
        <v>10</v>
      </c>
      <c r="AD65" s="14">
        <f t="shared" si="27"/>
        <v>4.2880727257134279E-4</v>
      </c>
      <c r="AE65" s="15">
        <v>18319</v>
      </c>
      <c r="AF65">
        <v>0</v>
      </c>
      <c r="AG65" s="16">
        <f t="shared" si="28"/>
        <v>0</v>
      </c>
      <c r="AH65" s="17">
        <v>10</v>
      </c>
      <c r="AI65" s="17">
        <v>943732</v>
      </c>
      <c r="AJ65" s="18">
        <f t="shared" si="29"/>
        <v>1.1180429775720579E-4</v>
      </c>
      <c r="AK65" s="19">
        <f>IFERROR(VLOOKUP(A65,[1]CDC_Visits_Integrated!$A$2:$D$501,2,FALSE),"NULL")</f>
        <v>364</v>
      </c>
      <c r="AL65" s="19">
        <f>IFERROR(VLOOKUP(A65,[1]CDC_Visits_Integrated!$A$2:$D$501,3,FALSE),"NULL")</f>
        <v>636</v>
      </c>
      <c r="AM65" s="19">
        <f>IFERROR(VLOOKUP(A65,[1]CDC_Visits_Integrated!$A$2:$D$501,4,FALSE),"NULL")</f>
        <v>134651</v>
      </c>
      <c r="AN65" s="15">
        <f t="shared" si="30"/>
        <v>211.71540880503144</v>
      </c>
      <c r="AO65" s="16">
        <f t="shared" si="31"/>
        <v>2.7032847880817819E-3</v>
      </c>
      <c r="AP65" s="15">
        <f t="shared" si="32"/>
        <v>0</v>
      </c>
      <c r="AQ65" s="15">
        <f t="shared" si="33"/>
        <v>10</v>
      </c>
    </row>
    <row r="66" spans="1:43" x14ac:dyDescent="0.25">
      <c r="A66" t="s">
        <v>112</v>
      </c>
      <c r="B66" t="str">
        <f t="shared" si="17"/>
        <v>District of Columbia</v>
      </c>
      <c r="C66" t="str">
        <f t="shared" si="18"/>
        <v>2010</v>
      </c>
      <c r="D66" s="13">
        <v>32142</v>
      </c>
      <c r="E66" s="13">
        <v>0</v>
      </c>
      <c r="F66" s="14">
        <f t="shared" si="19"/>
        <v>0</v>
      </c>
      <c r="G66" s="15">
        <v>26590.2</v>
      </c>
      <c r="H66" s="15">
        <v>0</v>
      </c>
      <c r="I66" s="16">
        <f t="shared" si="20"/>
        <v>0</v>
      </c>
      <c r="J66" s="13">
        <v>49966.2</v>
      </c>
      <c r="K66" s="13">
        <v>0</v>
      </c>
      <c r="L66" s="14">
        <f t="shared" si="21"/>
        <v>0</v>
      </c>
      <c r="M66" s="15">
        <v>56979</v>
      </c>
      <c r="N66" s="15">
        <v>0</v>
      </c>
      <c r="O66" s="16">
        <f t="shared" si="22"/>
        <v>0</v>
      </c>
      <c r="P66" s="13">
        <v>40908</v>
      </c>
      <c r="Q66" s="13">
        <v>0</v>
      </c>
      <c r="R66" s="14">
        <f t="shared" si="23"/>
        <v>0</v>
      </c>
      <c r="S66" s="15">
        <v>37693.800000000003</v>
      </c>
      <c r="T66" s="15">
        <v>0</v>
      </c>
      <c r="U66" s="16">
        <f t="shared" si="24"/>
        <v>0</v>
      </c>
      <c r="V66" s="13">
        <v>30973.199999999997</v>
      </c>
      <c r="W66" s="13">
        <v>0</v>
      </c>
      <c r="X66" s="14">
        <f t="shared" si="25"/>
        <v>0</v>
      </c>
      <c r="Y66" s="15">
        <v>17824.2</v>
      </c>
      <c r="Z66" s="15">
        <v>0</v>
      </c>
      <c r="AA66" s="16">
        <f t="shared" si="26"/>
        <v>0</v>
      </c>
      <c r="AB66" s="13">
        <v>11103.6</v>
      </c>
      <c r="AC66" s="13">
        <v>0</v>
      </c>
      <c r="AD66" s="14">
        <f t="shared" si="27"/>
        <v>0</v>
      </c>
      <c r="AE66" s="15">
        <v>9350.4</v>
      </c>
      <c r="AF66">
        <v>0</v>
      </c>
      <c r="AG66" s="16">
        <f t="shared" si="28"/>
        <v>0</v>
      </c>
      <c r="AH66" s="17">
        <v>0</v>
      </c>
      <c r="AI66" s="17">
        <v>584400</v>
      </c>
      <c r="AJ66" s="18">
        <f t="shared" si="29"/>
        <v>0</v>
      </c>
      <c r="AK66" s="19">
        <f>IFERROR(VLOOKUP(A66,[1]CDC_Visits_Integrated!$A$2:$D$501,2,FALSE),"NULL")</f>
        <v>1176</v>
      </c>
      <c r="AL66" s="19">
        <f>IFERROR(VLOOKUP(A66,[1]CDC_Visits_Integrated!$A$2:$D$501,3,FALSE),"NULL")</f>
        <v>52</v>
      </c>
      <c r="AM66" s="19">
        <f>IFERROR(VLOOKUP(A66,[1]CDC_Visits_Integrated!$A$2:$D$501,4,FALSE),"NULL")</f>
        <v>35512</v>
      </c>
      <c r="AN66" s="15">
        <f t="shared" si="30"/>
        <v>682.92307692307691</v>
      </c>
      <c r="AO66" s="16">
        <f t="shared" si="31"/>
        <v>3.3115566569047079E-2</v>
      </c>
      <c r="AP66" s="15">
        <f t="shared" si="32"/>
        <v>0</v>
      </c>
      <c r="AQ66" s="15">
        <f t="shared" si="33"/>
        <v>0</v>
      </c>
    </row>
    <row r="67" spans="1:43" x14ac:dyDescent="0.25">
      <c r="A67" t="s">
        <v>113</v>
      </c>
      <c r="B67" t="str">
        <f t="shared" si="17"/>
        <v>District of Columbia</v>
      </c>
      <c r="C67" t="str">
        <f t="shared" si="18"/>
        <v>2011</v>
      </c>
      <c r="D67" s="13">
        <v>33261.480000000003</v>
      </c>
      <c r="E67" s="13">
        <v>0</v>
      </c>
      <c r="F67" s="14">
        <f t="shared" si="19"/>
        <v>0</v>
      </c>
      <c r="G67" s="15">
        <v>26134.02</v>
      </c>
      <c r="H67" s="15">
        <v>0</v>
      </c>
      <c r="I67" s="16">
        <f t="shared" si="20"/>
        <v>0</v>
      </c>
      <c r="J67" s="13">
        <v>50486.175000000003</v>
      </c>
      <c r="K67" s="13">
        <v>0</v>
      </c>
      <c r="L67" s="14">
        <f t="shared" si="21"/>
        <v>0</v>
      </c>
      <c r="M67" s="15">
        <v>59692.477500000001</v>
      </c>
      <c r="N67" s="15">
        <v>0</v>
      </c>
      <c r="O67" s="16">
        <f t="shared" si="22"/>
        <v>0</v>
      </c>
      <c r="P67" s="13">
        <v>40982.895000000004</v>
      </c>
      <c r="Q67" s="13">
        <v>0</v>
      </c>
      <c r="R67" s="14">
        <f t="shared" si="23"/>
        <v>0</v>
      </c>
      <c r="S67" s="15">
        <v>37716.142500000002</v>
      </c>
      <c r="T67" s="15">
        <v>0</v>
      </c>
      <c r="U67" s="16">
        <f t="shared" si="24"/>
        <v>0</v>
      </c>
      <c r="V67" s="13">
        <v>31776.592499999999</v>
      </c>
      <c r="W67" s="13">
        <v>0</v>
      </c>
      <c r="X67" s="14">
        <f t="shared" si="25"/>
        <v>0</v>
      </c>
      <c r="Y67" s="15">
        <v>17818.650000000001</v>
      </c>
      <c r="Z67" s="15">
        <v>0</v>
      </c>
      <c r="AA67" s="16">
        <f t="shared" si="26"/>
        <v>0</v>
      </c>
      <c r="AB67" s="13">
        <v>10691.19</v>
      </c>
      <c r="AC67" s="13">
        <v>0</v>
      </c>
      <c r="AD67" s="14">
        <f t="shared" si="27"/>
        <v>0</v>
      </c>
      <c r="AE67" s="15">
        <v>10097.235000000001</v>
      </c>
      <c r="AF67">
        <v>0</v>
      </c>
      <c r="AG67" s="16">
        <f t="shared" si="28"/>
        <v>0</v>
      </c>
      <c r="AH67" s="17">
        <v>0</v>
      </c>
      <c r="AI67" s="17">
        <v>593955</v>
      </c>
      <c r="AJ67" s="18">
        <f t="shared" si="29"/>
        <v>0</v>
      </c>
      <c r="AK67" s="19">
        <f>IFERROR(VLOOKUP(A67,[1]CDC_Visits_Integrated!$A$2:$D$501,2,FALSE),"NULL")</f>
        <v>3310</v>
      </c>
      <c r="AL67" s="19">
        <f>IFERROR(VLOOKUP(A67,[1]CDC_Visits_Integrated!$A$2:$D$501,3,FALSE),"NULL")</f>
        <v>118</v>
      </c>
      <c r="AM67" s="19">
        <f>IFERROR(VLOOKUP(A67,[1]CDC_Visits_Integrated!$A$2:$D$501,4,FALSE),"NULL")</f>
        <v>102474</v>
      </c>
      <c r="AN67" s="15">
        <f t="shared" si="30"/>
        <v>868.42372881355936</v>
      </c>
      <c r="AO67" s="16">
        <f t="shared" si="31"/>
        <v>3.2300876319846988E-2</v>
      </c>
      <c r="AP67" s="15">
        <f t="shared" si="32"/>
        <v>0</v>
      </c>
      <c r="AQ67" s="15">
        <f t="shared" si="33"/>
        <v>0</v>
      </c>
    </row>
    <row r="68" spans="1:43" x14ac:dyDescent="0.25">
      <c r="A68" t="s">
        <v>114</v>
      </c>
      <c r="B68" t="str">
        <f t="shared" si="17"/>
        <v>District of Columbia</v>
      </c>
      <c r="C68" t="str">
        <f t="shared" si="18"/>
        <v>2012</v>
      </c>
      <c r="D68" s="13">
        <v>34528.262999999999</v>
      </c>
      <c r="E68" s="13">
        <v>0</v>
      </c>
      <c r="F68" s="14">
        <f t="shared" si="19"/>
        <v>0</v>
      </c>
      <c r="G68" s="15">
        <v>26047.637000000002</v>
      </c>
      <c r="H68" s="15">
        <v>0</v>
      </c>
      <c r="I68" s="16">
        <f t="shared" si="20"/>
        <v>0</v>
      </c>
      <c r="J68" s="13">
        <v>50580.876499999998</v>
      </c>
      <c r="K68" s="13">
        <v>0</v>
      </c>
      <c r="L68" s="14">
        <f t="shared" si="21"/>
        <v>0</v>
      </c>
      <c r="M68" s="15">
        <v>62696.056499999999</v>
      </c>
      <c r="N68" s="15">
        <v>0</v>
      </c>
      <c r="O68" s="16">
        <f t="shared" si="22"/>
        <v>0</v>
      </c>
      <c r="P68" s="13">
        <v>41191.612000000001</v>
      </c>
      <c r="Q68" s="13">
        <v>0</v>
      </c>
      <c r="R68" s="14">
        <f t="shared" si="23"/>
        <v>0</v>
      </c>
      <c r="S68" s="15">
        <v>37557.058000000005</v>
      </c>
      <c r="T68" s="15">
        <v>0</v>
      </c>
      <c r="U68" s="16">
        <f t="shared" si="24"/>
        <v>0</v>
      </c>
      <c r="V68" s="13">
        <v>32408.106500000002</v>
      </c>
      <c r="W68" s="13">
        <v>0</v>
      </c>
      <c r="X68" s="14">
        <f t="shared" si="25"/>
        <v>0</v>
      </c>
      <c r="Y68" s="15">
        <v>18778.529000000002</v>
      </c>
      <c r="Z68" s="15">
        <v>0</v>
      </c>
      <c r="AA68" s="16">
        <f t="shared" si="26"/>
        <v>0</v>
      </c>
      <c r="AB68" s="13">
        <v>10903.662</v>
      </c>
      <c r="AC68" s="13">
        <v>0</v>
      </c>
      <c r="AD68" s="14">
        <f t="shared" si="27"/>
        <v>0</v>
      </c>
      <c r="AE68" s="15">
        <v>10297.903</v>
      </c>
      <c r="AF68">
        <v>0</v>
      </c>
      <c r="AG68" s="16">
        <f t="shared" si="28"/>
        <v>0</v>
      </c>
      <c r="AH68" s="17">
        <v>0</v>
      </c>
      <c r="AI68" s="17">
        <v>605759</v>
      </c>
      <c r="AJ68" s="18">
        <f t="shared" si="29"/>
        <v>0</v>
      </c>
      <c r="AK68" s="19">
        <f>IFERROR(VLOOKUP(A68,[1]CDC_Visits_Integrated!$A$2:$D$501,2,FALSE),"NULL")</f>
        <v>3771</v>
      </c>
      <c r="AL68" s="19">
        <f>IFERROR(VLOOKUP(A68,[1]CDC_Visits_Integrated!$A$2:$D$501,3,FALSE),"NULL")</f>
        <v>81</v>
      </c>
      <c r="AM68" s="19">
        <f>IFERROR(VLOOKUP(A68,[1]CDC_Visits_Integrated!$A$2:$D$501,4,FALSE),"NULL")</f>
        <v>103180</v>
      </c>
      <c r="AN68" s="15">
        <f t="shared" si="30"/>
        <v>1273.8271604938273</v>
      </c>
      <c r="AO68" s="16">
        <f t="shared" si="31"/>
        <v>3.6547780577631327E-2</v>
      </c>
      <c r="AP68" s="15">
        <f t="shared" si="32"/>
        <v>0</v>
      </c>
      <c r="AQ68" s="15">
        <f t="shared" si="33"/>
        <v>0</v>
      </c>
    </row>
    <row r="69" spans="1:43" x14ac:dyDescent="0.25">
      <c r="A69" t="s">
        <v>115</v>
      </c>
      <c r="B69" t="str">
        <f t="shared" si="17"/>
        <v>District of Columbia</v>
      </c>
      <c r="C69" t="str">
        <f t="shared" si="18"/>
        <v>2013</v>
      </c>
      <c r="D69" s="13">
        <v>36542.889000000003</v>
      </c>
      <c r="E69" s="13">
        <v>0</v>
      </c>
      <c r="F69" s="14">
        <f t="shared" si="19"/>
        <v>0</v>
      </c>
      <c r="G69" s="15">
        <v>26013.582000000002</v>
      </c>
      <c r="H69" s="15">
        <v>0</v>
      </c>
      <c r="I69" s="16">
        <f t="shared" si="20"/>
        <v>0</v>
      </c>
      <c r="J69" s="13">
        <v>49859.3655</v>
      </c>
      <c r="K69" s="13">
        <v>0</v>
      </c>
      <c r="L69" s="14">
        <f t="shared" si="21"/>
        <v>0</v>
      </c>
      <c r="M69" s="15">
        <v>66582.382500000007</v>
      </c>
      <c r="N69" s="15">
        <v>0</v>
      </c>
      <c r="O69" s="16">
        <f t="shared" si="22"/>
        <v>0</v>
      </c>
      <c r="P69" s="13">
        <v>42117.228000000003</v>
      </c>
      <c r="Q69" s="13">
        <v>0</v>
      </c>
      <c r="R69" s="14">
        <f t="shared" si="23"/>
        <v>0</v>
      </c>
      <c r="S69" s="15">
        <v>38091.316500000001</v>
      </c>
      <c r="T69" s="15">
        <v>0</v>
      </c>
      <c r="U69" s="16">
        <f t="shared" si="24"/>
        <v>0</v>
      </c>
      <c r="V69" s="13">
        <v>32826.663</v>
      </c>
      <c r="W69" s="13">
        <v>0</v>
      </c>
      <c r="X69" s="14">
        <f t="shared" si="25"/>
        <v>0</v>
      </c>
      <c r="Y69" s="15">
        <v>19200.501</v>
      </c>
      <c r="Z69" s="15">
        <v>0</v>
      </c>
      <c r="AA69" s="16">
        <f t="shared" si="26"/>
        <v>0</v>
      </c>
      <c r="AB69" s="13">
        <v>10838.9925</v>
      </c>
      <c r="AC69" s="13">
        <v>0</v>
      </c>
      <c r="AD69" s="14">
        <f t="shared" si="27"/>
        <v>0</v>
      </c>
      <c r="AE69" s="15">
        <v>9909.9359999999997</v>
      </c>
      <c r="AF69">
        <v>0</v>
      </c>
      <c r="AG69" s="16">
        <f t="shared" si="28"/>
        <v>0</v>
      </c>
      <c r="AH69" s="17">
        <v>0</v>
      </c>
      <c r="AI69" s="17">
        <v>619371</v>
      </c>
      <c r="AJ69" s="18">
        <f t="shared" si="29"/>
        <v>0</v>
      </c>
      <c r="AK69" s="19">
        <f>IFERROR(VLOOKUP(A69,[1]CDC_Visits_Integrated!$A$2:$D$501,2,FALSE),"NULL")</f>
        <v>4822</v>
      </c>
      <c r="AL69" s="19">
        <f>IFERROR(VLOOKUP(A69,[1]CDC_Visits_Integrated!$A$2:$D$501,3,FALSE),"NULL")</f>
        <v>107</v>
      </c>
      <c r="AM69" s="19">
        <f>IFERROR(VLOOKUP(A69,[1]CDC_Visits_Integrated!$A$2:$D$501,4,FALSE),"NULL")</f>
        <v>84012</v>
      </c>
      <c r="AN69" s="15">
        <f t="shared" si="30"/>
        <v>785.15887850467288</v>
      </c>
      <c r="AO69" s="16">
        <f t="shared" si="31"/>
        <v>5.7396562395848214E-2</v>
      </c>
      <c r="AP69" s="15">
        <f t="shared" si="32"/>
        <v>0</v>
      </c>
      <c r="AQ69" s="15">
        <f t="shared" si="33"/>
        <v>0</v>
      </c>
    </row>
    <row r="70" spans="1:43" x14ac:dyDescent="0.25">
      <c r="A70" t="s">
        <v>116</v>
      </c>
      <c r="B70" t="str">
        <f t="shared" si="17"/>
        <v>District of Columbia</v>
      </c>
      <c r="C70" t="str">
        <f t="shared" si="18"/>
        <v>2014</v>
      </c>
      <c r="D70" s="13">
        <v>38657.896000000001</v>
      </c>
      <c r="E70" s="13">
        <v>0</v>
      </c>
      <c r="F70" s="14">
        <f t="shared" si="19"/>
        <v>0</v>
      </c>
      <c r="G70" s="15">
        <v>26616.912</v>
      </c>
      <c r="H70" s="15">
        <v>0</v>
      </c>
      <c r="I70" s="16">
        <f t="shared" si="20"/>
        <v>0</v>
      </c>
      <c r="J70" s="13">
        <v>49431.407999999996</v>
      </c>
      <c r="K70" s="13">
        <v>0</v>
      </c>
      <c r="L70" s="14">
        <f t="shared" si="21"/>
        <v>0</v>
      </c>
      <c r="M70" s="15">
        <v>70027.828000000009</v>
      </c>
      <c r="N70" s="15">
        <v>0</v>
      </c>
      <c r="O70" s="16">
        <f t="shared" si="22"/>
        <v>0</v>
      </c>
      <c r="P70" s="13">
        <v>43727.784</v>
      </c>
      <c r="Q70" s="13">
        <v>0</v>
      </c>
      <c r="R70" s="14">
        <f t="shared" si="23"/>
        <v>0</v>
      </c>
      <c r="S70" s="15">
        <v>38024.160000000003</v>
      </c>
      <c r="T70" s="15">
        <v>0</v>
      </c>
      <c r="U70" s="16">
        <f t="shared" si="24"/>
        <v>0</v>
      </c>
      <c r="V70" s="13">
        <v>33904.876000000004</v>
      </c>
      <c r="W70" s="13">
        <v>0</v>
      </c>
      <c r="X70" s="14">
        <f t="shared" si="25"/>
        <v>0</v>
      </c>
      <c r="Y70" s="15">
        <v>19962.684000000001</v>
      </c>
      <c r="Z70" s="15">
        <v>0</v>
      </c>
      <c r="AA70" s="16">
        <f t="shared" si="26"/>
        <v>0</v>
      </c>
      <c r="AB70" s="13">
        <v>10773.511999999999</v>
      </c>
      <c r="AC70" s="13">
        <v>0</v>
      </c>
      <c r="AD70" s="14">
        <f t="shared" si="27"/>
        <v>0</v>
      </c>
      <c r="AE70" s="15">
        <v>10139.776</v>
      </c>
      <c r="AF70">
        <v>0</v>
      </c>
      <c r="AG70" s="16">
        <f t="shared" si="28"/>
        <v>0</v>
      </c>
      <c r="AH70" s="17">
        <v>0</v>
      </c>
      <c r="AI70" s="17">
        <v>633736</v>
      </c>
      <c r="AJ70" s="18">
        <f t="shared" si="29"/>
        <v>0</v>
      </c>
      <c r="AK70" s="19">
        <f>IFERROR(VLOOKUP(A70,[1]CDC_Visits_Integrated!$A$2:$D$501,2,FALSE),"NULL")</f>
        <v>5585</v>
      </c>
      <c r="AL70" s="19">
        <f>IFERROR(VLOOKUP(A70,[1]CDC_Visits_Integrated!$A$2:$D$501,3,FALSE),"NULL")</f>
        <v>92</v>
      </c>
      <c r="AM70" s="19">
        <f>IFERROR(VLOOKUP(A70,[1]CDC_Visits_Integrated!$A$2:$D$501,4,FALSE),"NULL")</f>
        <v>73135</v>
      </c>
      <c r="AN70" s="15">
        <f t="shared" si="30"/>
        <v>794.945652173913</v>
      </c>
      <c r="AO70" s="16">
        <f t="shared" si="31"/>
        <v>7.6365625213645996E-2</v>
      </c>
      <c r="AP70" s="15">
        <f t="shared" si="32"/>
        <v>0</v>
      </c>
      <c r="AQ70" s="15">
        <f t="shared" si="33"/>
        <v>0</v>
      </c>
    </row>
    <row r="71" spans="1:43" x14ac:dyDescent="0.25">
      <c r="A71" t="s">
        <v>117</v>
      </c>
      <c r="B71" t="str">
        <f t="shared" si="17"/>
        <v>District of Columbia</v>
      </c>
      <c r="C71" t="str">
        <f t="shared" si="18"/>
        <v>2015</v>
      </c>
      <c r="D71" s="13">
        <v>40144.008000000002</v>
      </c>
      <c r="E71" s="13">
        <v>0</v>
      </c>
      <c r="F71" s="14">
        <f t="shared" si="19"/>
        <v>0</v>
      </c>
      <c r="G71" s="15">
        <v>27518.07</v>
      </c>
      <c r="H71" s="15">
        <v>0</v>
      </c>
      <c r="I71" s="16">
        <f t="shared" si="20"/>
        <v>0</v>
      </c>
      <c r="J71" s="13">
        <v>48885.042000000001</v>
      </c>
      <c r="K71" s="13">
        <v>0</v>
      </c>
      <c r="L71" s="14">
        <f t="shared" si="21"/>
        <v>0</v>
      </c>
      <c r="M71" s="15">
        <v>72518.208000000013</v>
      </c>
      <c r="N71" s="15">
        <v>0</v>
      </c>
      <c r="O71" s="16">
        <f t="shared" si="22"/>
        <v>0</v>
      </c>
      <c r="P71" s="13">
        <v>45000.138000000006</v>
      </c>
      <c r="Q71" s="13">
        <v>0</v>
      </c>
      <c r="R71" s="14">
        <f t="shared" si="23"/>
        <v>0</v>
      </c>
      <c r="S71" s="15">
        <v>38525.297999999995</v>
      </c>
      <c r="T71" s="15">
        <v>0</v>
      </c>
      <c r="U71" s="16">
        <f t="shared" si="24"/>
        <v>0</v>
      </c>
      <c r="V71" s="13">
        <v>34316.652000000002</v>
      </c>
      <c r="W71" s="13">
        <v>0</v>
      </c>
      <c r="X71" s="14">
        <f t="shared" si="25"/>
        <v>0</v>
      </c>
      <c r="Y71" s="15">
        <v>20719.487999999998</v>
      </c>
      <c r="Z71" s="15">
        <v>0</v>
      </c>
      <c r="AA71" s="16">
        <f t="shared" si="26"/>
        <v>0</v>
      </c>
      <c r="AB71" s="13">
        <v>11007.227999999999</v>
      </c>
      <c r="AC71" s="13">
        <v>0</v>
      </c>
      <c r="AD71" s="14">
        <f t="shared" si="27"/>
        <v>0</v>
      </c>
      <c r="AE71" s="15">
        <v>10359.744000000001</v>
      </c>
      <c r="AF71">
        <v>0</v>
      </c>
      <c r="AG71" s="16">
        <f t="shared" si="28"/>
        <v>0</v>
      </c>
      <c r="AH71" s="17">
        <v>0</v>
      </c>
      <c r="AI71" s="17">
        <v>647484</v>
      </c>
      <c r="AJ71" s="18">
        <f t="shared" si="29"/>
        <v>0</v>
      </c>
      <c r="AK71" s="19">
        <f>IFERROR(VLOOKUP(A71,[1]CDC_Visits_Integrated!$A$2:$D$501,2,FALSE),"NULL")</f>
        <v>4010</v>
      </c>
      <c r="AL71" s="19">
        <f>IFERROR(VLOOKUP(A71,[1]CDC_Visits_Integrated!$A$2:$D$501,3,FALSE),"NULL")</f>
        <v>71</v>
      </c>
      <c r="AM71" s="19">
        <f>IFERROR(VLOOKUP(A71,[1]CDC_Visits_Integrated!$A$2:$D$501,4,FALSE),"NULL")</f>
        <v>63840</v>
      </c>
      <c r="AN71" s="15">
        <f t="shared" si="30"/>
        <v>899.15492957746483</v>
      </c>
      <c r="AO71" s="16">
        <f t="shared" si="31"/>
        <v>6.2813283208020057E-2</v>
      </c>
      <c r="AP71" s="15">
        <f t="shared" si="32"/>
        <v>0</v>
      </c>
      <c r="AQ71" s="15">
        <f t="shared" si="33"/>
        <v>0</v>
      </c>
    </row>
    <row r="72" spans="1:43" x14ac:dyDescent="0.25">
      <c r="A72" t="s">
        <v>118</v>
      </c>
      <c r="B72" t="str">
        <f t="shared" si="17"/>
        <v>District of Columbia</v>
      </c>
      <c r="C72" t="str">
        <f t="shared" si="18"/>
        <v>2016</v>
      </c>
      <c r="D72" s="13">
        <v>42176.576000000001</v>
      </c>
      <c r="E72" s="13">
        <v>0</v>
      </c>
      <c r="F72" s="14">
        <f t="shared" si="19"/>
        <v>0</v>
      </c>
      <c r="G72" s="15">
        <v>28666.891499999998</v>
      </c>
      <c r="H72" s="15">
        <v>0</v>
      </c>
      <c r="I72" s="16">
        <f t="shared" si="20"/>
        <v>0</v>
      </c>
      <c r="J72" s="13">
        <v>48437.161500000002</v>
      </c>
      <c r="K72" s="13">
        <v>0</v>
      </c>
      <c r="L72" s="14">
        <f t="shared" si="21"/>
        <v>0</v>
      </c>
      <c r="M72" s="15">
        <v>74797.521500000003</v>
      </c>
      <c r="N72" s="15">
        <v>0</v>
      </c>
      <c r="O72" s="16">
        <f t="shared" si="22"/>
        <v>0</v>
      </c>
      <c r="P72" s="13">
        <v>46460.1345</v>
      </c>
      <c r="Q72" s="13">
        <v>0</v>
      </c>
      <c r="R72" s="14">
        <f t="shared" si="23"/>
        <v>0</v>
      </c>
      <c r="S72" s="15">
        <v>38552.0265</v>
      </c>
      <c r="T72" s="15">
        <v>0</v>
      </c>
      <c r="U72" s="16">
        <f t="shared" si="24"/>
        <v>0</v>
      </c>
      <c r="V72" s="13">
        <v>34597.972500000003</v>
      </c>
      <c r="W72" s="13">
        <v>0</v>
      </c>
      <c r="X72" s="14">
        <f t="shared" si="25"/>
        <v>0</v>
      </c>
      <c r="Y72" s="15">
        <v>21417.7925</v>
      </c>
      <c r="Z72" s="15">
        <v>0</v>
      </c>
      <c r="AA72" s="16">
        <f t="shared" si="26"/>
        <v>0</v>
      </c>
      <c r="AB72" s="13">
        <v>10873.648499999999</v>
      </c>
      <c r="AC72" s="13">
        <v>0</v>
      </c>
      <c r="AD72" s="14">
        <f t="shared" si="27"/>
        <v>0</v>
      </c>
      <c r="AE72" s="15">
        <v>10544.144</v>
      </c>
      <c r="AF72">
        <v>0</v>
      </c>
      <c r="AG72" s="16">
        <f t="shared" si="28"/>
        <v>0</v>
      </c>
      <c r="AH72" s="17">
        <v>0</v>
      </c>
      <c r="AI72" s="17">
        <v>659009</v>
      </c>
      <c r="AJ72" s="18">
        <f t="shared" si="29"/>
        <v>0</v>
      </c>
      <c r="AK72" s="19">
        <f>IFERROR(VLOOKUP(A72,[1]CDC_Visits_Integrated!$A$2:$D$501,2,FALSE),"NULL")</f>
        <v>6953</v>
      </c>
      <c r="AL72" s="19">
        <f>IFERROR(VLOOKUP(A72,[1]CDC_Visits_Integrated!$A$2:$D$501,3,FALSE),"NULL")</f>
        <v>103</v>
      </c>
      <c r="AM72" s="19">
        <f>IFERROR(VLOOKUP(A72,[1]CDC_Visits_Integrated!$A$2:$D$501,4,FALSE),"NULL")</f>
        <v>112261</v>
      </c>
      <c r="AN72" s="15">
        <f t="shared" si="30"/>
        <v>1089.9126213592233</v>
      </c>
      <c r="AO72" s="16">
        <f t="shared" si="31"/>
        <v>6.1936024086726466E-2</v>
      </c>
      <c r="AP72" s="15">
        <f t="shared" si="32"/>
        <v>0</v>
      </c>
      <c r="AQ72" s="15">
        <f t="shared" si="33"/>
        <v>0</v>
      </c>
    </row>
    <row r="73" spans="1:43" x14ac:dyDescent="0.25">
      <c r="A73" t="s">
        <v>119</v>
      </c>
      <c r="B73" t="str">
        <f t="shared" si="17"/>
        <v>District of Columbia</v>
      </c>
      <c r="C73" t="str">
        <f t="shared" si="18"/>
        <v>2017</v>
      </c>
      <c r="D73" s="13">
        <v>43607</v>
      </c>
      <c r="E73" s="13">
        <v>0</v>
      </c>
      <c r="F73" s="14">
        <f t="shared" si="19"/>
        <v>0</v>
      </c>
      <c r="G73" s="15">
        <v>29450</v>
      </c>
      <c r="H73" s="15">
        <v>0</v>
      </c>
      <c r="I73" s="16">
        <f t="shared" si="20"/>
        <v>0</v>
      </c>
      <c r="J73" s="13">
        <v>46020.5</v>
      </c>
      <c r="K73" s="13">
        <v>0</v>
      </c>
      <c r="L73" s="14">
        <f t="shared" si="21"/>
        <v>0</v>
      </c>
      <c r="M73" s="15">
        <v>78195</v>
      </c>
      <c r="N73" s="15">
        <v>0</v>
      </c>
      <c r="O73" s="16">
        <f t="shared" si="22"/>
        <v>0</v>
      </c>
      <c r="P73" s="13">
        <v>47802</v>
      </c>
      <c r="Q73" s="13">
        <v>0</v>
      </c>
      <c r="R73" s="14">
        <f t="shared" si="23"/>
        <v>0</v>
      </c>
      <c r="S73" s="15">
        <v>38290</v>
      </c>
      <c r="T73" s="15">
        <v>0</v>
      </c>
      <c r="U73" s="16">
        <f t="shared" si="24"/>
        <v>0</v>
      </c>
      <c r="V73" s="13">
        <v>34750</v>
      </c>
      <c r="W73" s="13">
        <v>0</v>
      </c>
      <c r="X73" s="14">
        <f t="shared" si="25"/>
        <v>0</v>
      </c>
      <c r="Y73" s="15">
        <v>22791</v>
      </c>
      <c r="Z73" s="15">
        <v>0</v>
      </c>
      <c r="AA73" s="16">
        <f t="shared" si="26"/>
        <v>0</v>
      </c>
      <c r="AB73" s="13">
        <v>11529</v>
      </c>
      <c r="AC73" s="13">
        <v>0</v>
      </c>
      <c r="AD73" s="14">
        <f t="shared" si="27"/>
        <v>0</v>
      </c>
      <c r="AE73" s="15">
        <v>11129</v>
      </c>
      <c r="AF73">
        <v>0</v>
      </c>
      <c r="AG73" s="16">
        <f t="shared" si="28"/>
        <v>0</v>
      </c>
      <c r="AH73" s="17">
        <v>0</v>
      </c>
      <c r="AI73" s="17">
        <v>672391</v>
      </c>
      <c r="AJ73" s="18">
        <f t="shared" si="29"/>
        <v>0</v>
      </c>
      <c r="AK73" s="19">
        <f>IFERROR(VLOOKUP(A73,[1]CDC_Visits_Integrated!$A$2:$D$501,2,FALSE),"NULL")</f>
        <v>9137</v>
      </c>
      <c r="AL73" s="19">
        <f>IFERROR(VLOOKUP(A73,[1]CDC_Visits_Integrated!$A$2:$D$501,3,FALSE),"NULL")</f>
        <v>139</v>
      </c>
      <c r="AM73" s="19">
        <f>IFERROR(VLOOKUP(A73,[1]CDC_Visits_Integrated!$A$2:$D$501,4,FALSE),"NULL")</f>
        <v>268269</v>
      </c>
      <c r="AN73" s="15">
        <f t="shared" si="30"/>
        <v>1929.9928057553957</v>
      </c>
      <c r="AO73" s="16">
        <f t="shared" si="31"/>
        <v>3.4059097398506724E-2</v>
      </c>
      <c r="AP73" s="15">
        <f t="shared" si="32"/>
        <v>0</v>
      </c>
      <c r="AQ73" s="15">
        <f t="shared" si="33"/>
        <v>0</v>
      </c>
    </row>
    <row r="74" spans="1:43" x14ac:dyDescent="0.25">
      <c r="A74" t="s">
        <v>121</v>
      </c>
      <c r="B74" t="str">
        <f t="shared" si="17"/>
        <v>Florida</v>
      </c>
      <c r="C74" t="str">
        <f t="shared" si="18"/>
        <v>2010</v>
      </c>
      <c r="D74" s="13">
        <v>1080836.835</v>
      </c>
      <c r="E74" s="13">
        <v>0</v>
      </c>
      <c r="F74" s="14">
        <f t="shared" si="19"/>
        <v>0</v>
      </c>
      <c r="G74" s="15">
        <v>1101038.2435000001</v>
      </c>
      <c r="H74" s="15">
        <v>0</v>
      </c>
      <c r="I74" s="16">
        <f t="shared" si="20"/>
        <v>0</v>
      </c>
      <c r="J74" s="13">
        <v>1219607.9649999999</v>
      </c>
      <c r="K74" s="13">
        <v>0</v>
      </c>
      <c r="L74" s="14">
        <f t="shared" si="21"/>
        <v>0</v>
      </c>
      <c r="M74" s="15">
        <v>1123663.5869999998</v>
      </c>
      <c r="N74" s="15">
        <v>0</v>
      </c>
      <c r="O74" s="16">
        <f t="shared" si="22"/>
        <v>0</v>
      </c>
      <c r="P74" s="13">
        <v>1252691.8269999998</v>
      </c>
      <c r="Q74" s="13">
        <v>0</v>
      </c>
      <c r="R74" s="14">
        <f t="shared" si="23"/>
        <v>0</v>
      </c>
      <c r="S74" s="15">
        <v>1332403.5565000002</v>
      </c>
      <c r="T74" s="15">
        <v>60</v>
      </c>
      <c r="U74" s="16">
        <f t="shared" si="24"/>
        <v>4.503140186567041E-5</v>
      </c>
      <c r="V74" s="13">
        <v>1111414.3485000003</v>
      </c>
      <c r="W74" s="13">
        <v>140</v>
      </c>
      <c r="X74" s="14">
        <f t="shared" si="25"/>
        <v>1.2596562226225384E-4</v>
      </c>
      <c r="Y74" s="15">
        <v>816690.51</v>
      </c>
      <c r="Z74" s="15">
        <v>294</v>
      </c>
      <c r="AA74" s="16">
        <f t="shared" si="26"/>
        <v>3.5998948977624339E-4</v>
      </c>
      <c r="AB74" s="13">
        <v>543268.16500000015</v>
      </c>
      <c r="AC74" s="13">
        <v>648</v>
      </c>
      <c r="AD74" s="14">
        <f t="shared" si="27"/>
        <v>1.1927811010240216E-3</v>
      </c>
      <c r="AE74" s="15">
        <v>412305.614</v>
      </c>
      <c r="AF74">
        <v>962</v>
      </c>
      <c r="AG74" s="16">
        <f t="shared" si="28"/>
        <v>2.3332207162233788E-3</v>
      </c>
      <c r="AH74" s="17">
        <v>1904</v>
      </c>
      <c r="AI74" s="17">
        <v>18500150</v>
      </c>
      <c r="AJ74" s="18">
        <f t="shared" si="29"/>
        <v>1.0743318656351935E-3</v>
      </c>
      <c r="AK74" s="19" t="str">
        <f>IFERROR(VLOOKUP(A74,[1]CDC_Visits_Integrated!$A$2:$D$501,2,FALSE),"NULL")</f>
        <v>NULL</v>
      </c>
      <c r="AL74" s="19" t="str">
        <f>IFERROR(VLOOKUP(A74,[1]CDC_Visits_Integrated!$A$2:$D$501,3,FALSE),"NULL")</f>
        <v>NULL</v>
      </c>
      <c r="AM74" s="19" t="str">
        <f>IFERROR(VLOOKUP(A74,[1]CDC_Visits_Integrated!$A$2:$D$501,4,FALSE),"NULL")</f>
        <v>NULL</v>
      </c>
      <c r="AN74" s="15" t="str">
        <f t="shared" si="30"/>
        <v>NULL</v>
      </c>
      <c r="AO74" s="16" t="str">
        <f t="shared" si="31"/>
        <v>NULL</v>
      </c>
      <c r="AP74" s="15">
        <f t="shared" si="32"/>
        <v>200</v>
      </c>
      <c r="AQ74" s="15">
        <f t="shared" si="33"/>
        <v>2104</v>
      </c>
    </row>
    <row r="75" spans="1:43" x14ac:dyDescent="0.25">
      <c r="A75" t="s">
        <v>122</v>
      </c>
      <c r="B75" t="str">
        <f t="shared" si="17"/>
        <v>Florida</v>
      </c>
      <c r="C75" t="str">
        <f t="shared" si="18"/>
        <v>2011</v>
      </c>
      <c r="D75" s="13">
        <v>1073654.807</v>
      </c>
      <c r="E75" s="13">
        <v>0</v>
      </c>
      <c r="F75" s="14">
        <f t="shared" si="19"/>
        <v>0</v>
      </c>
      <c r="G75" s="15">
        <v>1096410.3305000002</v>
      </c>
      <c r="H75" s="15">
        <v>0</v>
      </c>
      <c r="I75" s="16">
        <f t="shared" si="20"/>
        <v>0</v>
      </c>
      <c r="J75" s="13">
        <v>1222829.6530000004</v>
      </c>
      <c r="K75" s="13">
        <v>0</v>
      </c>
      <c r="L75" s="14">
        <f t="shared" si="21"/>
        <v>0</v>
      </c>
      <c r="M75" s="15">
        <v>1132072.8619999997</v>
      </c>
      <c r="N75" s="15">
        <v>0</v>
      </c>
      <c r="O75" s="16">
        <f t="shared" si="22"/>
        <v>0</v>
      </c>
      <c r="P75" s="13">
        <v>1230017.7340000002</v>
      </c>
      <c r="Q75" s="13">
        <v>10</v>
      </c>
      <c r="R75" s="14">
        <f t="shared" si="23"/>
        <v>8.1299640839162062E-6</v>
      </c>
      <c r="S75" s="15">
        <v>1343164.6905</v>
      </c>
      <c r="T75" s="15">
        <v>74</v>
      </c>
      <c r="U75" s="16">
        <f t="shared" si="24"/>
        <v>5.5093765137954239E-5</v>
      </c>
      <c r="V75" s="13">
        <v>1138028.1605</v>
      </c>
      <c r="W75" s="13">
        <v>193</v>
      </c>
      <c r="X75" s="14">
        <f t="shared" si="25"/>
        <v>1.6959158542720438E-4</v>
      </c>
      <c r="Y75" s="15">
        <v>836769.29750000022</v>
      </c>
      <c r="Z75" s="15">
        <v>327</v>
      </c>
      <c r="AA75" s="16">
        <f t="shared" si="26"/>
        <v>3.9078871676694125E-4</v>
      </c>
      <c r="AB75" s="13">
        <v>545354.96799999999</v>
      </c>
      <c r="AC75" s="13">
        <v>629</v>
      </c>
      <c r="AD75" s="14">
        <f t="shared" si="27"/>
        <v>1.1533772256751497E-3</v>
      </c>
      <c r="AE75" s="15">
        <v>429136.14400000009</v>
      </c>
      <c r="AF75">
        <v>1078</v>
      </c>
      <c r="AG75" s="16">
        <f t="shared" si="28"/>
        <v>2.5120233172435825E-3</v>
      </c>
      <c r="AH75" s="17">
        <v>2034</v>
      </c>
      <c r="AI75" s="17">
        <v>18587927</v>
      </c>
      <c r="AJ75" s="18">
        <f t="shared" si="29"/>
        <v>1.1229749125701296E-3</v>
      </c>
      <c r="AK75" s="19" t="str">
        <f>IFERROR(VLOOKUP(A75,[1]CDC_Visits_Integrated!$A$2:$D$501,2,FALSE),"NULL")</f>
        <v>NULL</v>
      </c>
      <c r="AL75" s="19" t="str">
        <f>IFERROR(VLOOKUP(A75,[1]CDC_Visits_Integrated!$A$2:$D$501,3,FALSE),"NULL")</f>
        <v>NULL</v>
      </c>
      <c r="AM75" s="19" t="str">
        <f>IFERROR(VLOOKUP(A75,[1]CDC_Visits_Integrated!$A$2:$D$501,4,FALSE),"NULL")</f>
        <v>NULL</v>
      </c>
      <c r="AN75" s="15" t="str">
        <f t="shared" si="30"/>
        <v>NULL</v>
      </c>
      <c r="AO75" s="16" t="str">
        <f t="shared" si="31"/>
        <v>NULL</v>
      </c>
      <c r="AP75" s="15">
        <f t="shared" si="32"/>
        <v>277</v>
      </c>
      <c r="AQ75" s="15">
        <f t="shared" si="33"/>
        <v>2311</v>
      </c>
    </row>
    <row r="76" spans="1:43" x14ac:dyDescent="0.25">
      <c r="A76" t="s">
        <v>123</v>
      </c>
      <c r="B76" t="str">
        <f t="shared" si="17"/>
        <v>Florida</v>
      </c>
      <c r="C76" t="str">
        <f t="shared" si="18"/>
        <v>2012</v>
      </c>
      <c r="D76" s="13">
        <v>1058097.4350000003</v>
      </c>
      <c r="E76" s="13">
        <v>0</v>
      </c>
      <c r="F76" s="14">
        <f t="shared" si="19"/>
        <v>0</v>
      </c>
      <c r="G76" s="15">
        <v>1087469.4450000001</v>
      </c>
      <c r="H76" s="15">
        <v>0</v>
      </c>
      <c r="I76" s="16">
        <f t="shared" si="20"/>
        <v>0</v>
      </c>
      <c r="J76" s="13">
        <v>1218664.2285000002</v>
      </c>
      <c r="K76" s="13">
        <v>0</v>
      </c>
      <c r="L76" s="14">
        <f t="shared" si="21"/>
        <v>0</v>
      </c>
      <c r="M76" s="15">
        <v>1138158.7745000003</v>
      </c>
      <c r="N76" s="15">
        <v>0</v>
      </c>
      <c r="O76" s="16">
        <f t="shared" si="22"/>
        <v>0</v>
      </c>
      <c r="P76" s="13">
        <v>1202006.5194999999</v>
      </c>
      <c r="Q76" s="13">
        <v>0</v>
      </c>
      <c r="R76" s="14">
        <f t="shared" si="23"/>
        <v>0</v>
      </c>
      <c r="S76" s="15">
        <v>1344031.966</v>
      </c>
      <c r="T76" s="15">
        <v>25</v>
      </c>
      <c r="U76" s="16">
        <f t="shared" si="24"/>
        <v>1.8600748071791024E-5</v>
      </c>
      <c r="V76" s="13">
        <v>1158756.9175</v>
      </c>
      <c r="W76" s="13">
        <v>186</v>
      </c>
      <c r="X76" s="14">
        <f t="shared" si="25"/>
        <v>1.6051684110010933E-4</v>
      </c>
      <c r="Y76" s="15">
        <v>862480.49199999997</v>
      </c>
      <c r="Z76" s="15">
        <v>324</v>
      </c>
      <c r="AA76" s="16">
        <f t="shared" si="26"/>
        <v>3.756606705952023E-4</v>
      </c>
      <c r="AB76" s="13">
        <v>545557.11050000007</v>
      </c>
      <c r="AC76" s="13">
        <v>606</v>
      </c>
      <c r="AD76" s="14">
        <f t="shared" si="27"/>
        <v>1.1107911313713872E-3</v>
      </c>
      <c r="AE76" s="15">
        <v>443784.38100000005</v>
      </c>
      <c r="AF76">
        <v>1055</v>
      </c>
      <c r="AG76" s="16">
        <f t="shared" si="28"/>
        <v>2.3772806010493638E-3</v>
      </c>
      <c r="AH76" s="17">
        <v>1985</v>
      </c>
      <c r="AI76" s="17">
        <v>18613958</v>
      </c>
      <c r="AJ76" s="18">
        <f t="shared" si="29"/>
        <v>1.0719172888574793E-3</v>
      </c>
      <c r="AK76" s="19" t="str">
        <f>IFERROR(VLOOKUP(A76,[1]CDC_Visits_Integrated!$A$2:$D$501,2,FALSE),"NULL")</f>
        <v>NULL</v>
      </c>
      <c r="AL76" s="19" t="str">
        <f>IFERROR(VLOOKUP(A76,[1]CDC_Visits_Integrated!$A$2:$D$501,3,FALSE),"NULL")</f>
        <v>NULL</v>
      </c>
      <c r="AM76" s="19" t="str">
        <f>IFERROR(VLOOKUP(A76,[1]CDC_Visits_Integrated!$A$2:$D$501,4,FALSE),"NULL")</f>
        <v>NULL</v>
      </c>
      <c r="AN76" s="15" t="str">
        <f t="shared" si="30"/>
        <v>NULL</v>
      </c>
      <c r="AO76" s="16" t="str">
        <f t="shared" si="31"/>
        <v>NULL</v>
      </c>
      <c r="AP76" s="15">
        <f t="shared" si="32"/>
        <v>211</v>
      </c>
      <c r="AQ76" s="15">
        <f t="shared" si="33"/>
        <v>2196</v>
      </c>
    </row>
    <row r="77" spans="1:43" x14ac:dyDescent="0.25">
      <c r="A77" t="s">
        <v>124</v>
      </c>
      <c r="B77" t="str">
        <f t="shared" si="17"/>
        <v>Florida</v>
      </c>
      <c r="C77" t="str">
        <f t="shared" si="18"/>
        <v>2013</v>
      </c>
      <c r="D77" s="13">
        <v>1057005.1019999993</v>
      </c>
      <c r="E77" s="13">
        <v>0</v>
      </c>
      <c r="F77" s="14">
        <f t="shared" si="19"/>
        <v>0</v>
      </c>
      <c r="G77" s="15">
        <v>1089561.1475</v>
      </c>
      <c r="H77" s="15">
        <v>0</v>
      </c>
      <c r="I77" s="16">
        <f t="shared" si="20"/>
        <v>0</v>
      </c>
      <c r="J77" s="13">
        <v>1218214.5105000003</v>
      </c>
      <c r="K77" s="13">
        <v>0</v>
      </c>
      <c r="L77" s="14">
        <f t="shared" si="21"/>
        <v>0</v>
      </c>
      <c r="M77" s="15">
        <v>1154375.0414999998</v>
      </c>
      <c r="N77" s="15">
        <v>0</v>
      </c>
      <c r="O77" s="16">
        <f t="shared" si="22"/>
        <v>0</v>
      </c>
      <c r="P77" s="13">
        <v>1188433.807</v>
      </c>
      <c r="Q77" s="13">
        <v>13</v>
      </c>
      <c r="R77" s="14">
        <f t="shared" si="23"/>
        <v>1.0938766571119598E-5</v>
      </c>
      <c r="S77" s="15">
        <v>1343956.9405</v>
      </c>
      <c r="T77" s="15">
        <v>115</v>
      </c>
      <c r="U77" s="16">
        <f t="shared" si="24"/>
        <v>8.556821765228273E-5</v>
      </c>
      <c r="V77" s="13">
        <v>1177767.1319999998</v>
      </c>
      <c r="W77" s="13">
        <v>278</v>
      </c>
      <c r="X77" s="14">
        <f t="shared" si="25"/>
        <v>2.3603986938226093E-4</v>
      </c>
      <c r="Y77" s="15">
        <v>884815.63950000016</v>
      </c>
      <c r="Z77" s="15">
        <v>374</v>
      </c>
      <c r="AA77" s="16">
        <f t="shared" si="26"/>
        <v>4.2268692290672373E-4</v>
      </c>
      <c r="AB77" s="13">
        <v>543946.09050000005</v>
      </c>
      <c r="AC77" s="13">
        <v>609</v>
      </c>
      <c r="AD77" s="14">
        <f t="shared" si="27"/>
        <v>1.1195962442531791E-3</v>
      </c>
      <c r="AE77" s="15">
        <v>456121.97899999993</v>
      </c>
      <c r="AF77">
        <v>1153</v>
      </c>
      <c r="AG77" s="16">
        <f t="shared" si="28"/>
        <v>2.5278325822575636E-3</v>
      </c>
      <c r="AH77" s="17">
        <v>2136</v>
      </c>
      <c r="AI77" s="17">
        <v>18717080</v>
      </c>
      <c r="AJ77" s="18">
        <f t="shared" si="29"/>
        <v>1.1332264106273305E-3</v>
      </c>
      <c r="AK77" s="19" t="str">
        <f>IFERROR(VLOOKUP(A77,[1]CDC_Visits_Integrated!$A$2:$D$501,2,FALSE),"NULL")</f>
        <v>NULL</v>
      </c>
      <c r="AL77" s="19" t="str">
        <f>IFERROR(VLOOKUP(A77,[1]CDC_Visits_Integrated!$A$2:$D$501,3,FALSE),"NULL")</f>
        <v>NULL</v>
      </c>
      <c r="AM77" s="19" t="str">
        <f>IFERROR(VLOOKUP(A77,[1]CDC_Visits_Integrated!$A$2:$D$501,4,FALSE),"NULL")</f>
        <v>NULL</v>
      </c>
      <c r="AN77" s="15" t="str">
        <f t="shared" si="30"/>
        <v>NULL</v>
      </c>
      <c r="AO77" s="16" t="str">
        <f t="shared" si="31"/>
        <v>NULL</v>
      </c>
      <c r="AP77" s="15">
        <f t="shared" si="32"/>
        <v>406</v>
      </c>
      <c r="AQ77" s="15">
        <f t="shared" si="33"/>
        <v>2542</v>
      </c>
    </row>
    <row r="78" spans="1:43" x14ac:dyDescent="0.25">
      <c r="A78" t="s">
        <v>125</v>
      </c>
      <c r="B78" t="str">
        <f t="shared" si="17"/>
        <v>Florida</v>
      </c>
      <c r="C78" t="str">
        <f t="shared" si="18"/>
        <v>2014</v>
      </c>
      <c r="D78" s="13">
        <v>1065821.46</v>
      </c>
      <c r="E78" s="13">
        <v>0</v>
      </c>
      <c r="F78" s="14">
        <f t="shared" si="19"/>
        <v>0</v>
      </c>
      <c r="G78" s="15">
        <v>1105634.0779999997</v>
      </c>
      <c r="H78" s="15">
        <v>0</v>
      </c>
      <c r="I78" s="16">
        <f t="shared" si="20"/>
        <v>0</v>
      </c>
      <c r="J78" s="13">
        <v>1231340.8130000001</v>
      </c>
      <c r="K78" s="13">
        <v>0</v>
      </c>
      <c r="L78" s="14">
        <f t="shared" si="21"/>
        <v>0</v>
      </c>
      <c r="M78" s="15">
        <v>1192116.1719999998</v>
      </c>
      <c r="N78" s="15">
        <v>13</v>
      </c>
      <c r="O78" s="16">
        <f t="shared" si="22"/>
        <v>1.0904977472279441E-5</v>
      </c>
      <c r="P78" s="13">
        <v>1196294.8424999998</v>
      </c>
      <c r="Q78" s="13">
        <v>22</v>
      </c>
      <c r="R78" s="14">
        <f t="shared" si="23"/>
        <v>1.8390115227801799E-5</v>
      </c>
      <c r="S78" s="15">
        <v>1359347.1495000001</v>
      </c>
      <c r="T78" s="15">
        <v>139</v>
      </c>
      <c r="U78" s="16">
        <f t="shared" si="24"/>
        <v>1.0225496853480546E-4</v>
      </c>
      <c r="V78" s="13">
        <v>1219764.5129999998</v>
      </c>
      <c r="W78" s="13">
        <v>277</v>
      </c>
      <c r="X78" s="14">
        <f t="shared" si="25"/>
        <v>2.2709301430545885E-4</v>
      </c>
      <c r="Y78" s="15">
        <v>933363.77</v>
      </c>
      <c r="Z78" s="15">
        <v>388</v>
      </c>
      <c r="AA78" s="16">
        <f t="shared" si="26"/>
        <v>4.1570072941657035E-4</v>
      </c>
      <c r="AB78" s="13">
        <v>560928.0064999999</v>
      </c>
      <c r="AC78" s="13">
        <v>671</v>
      </c>
      <c r="AD78" s="14">
        <f t="shared" si="27"/>
        <v>1.1962319446069593E-3</v>
      </c>
      <c r="AE78" s="15">
        <v>476025.81299999985</v>
      </c>
      <c r="AF78">
        <v>1084</v>
      </c>
      <c r="AG78" s="16">
        <f t="shared" si="28"/>
        <v>2.2771874347914832E-3</v>
      </c>
      <c r="AH78" s="17">
        <v>2143</v>
      </c>
      <c r="AI78" s="17">
        <v>19138571</v>
      </c>
      <c r="AJ78" s="18">
        <f t="shared" si="29"/>
        <v>1.0876419169276266E-3</v>
      </c>
      <c r="AK78" s="19" t="str">
        <f>IFERROR(VLOOKUP(A78,[1]CDC_Visits_Integrated!$A$2:$D$501,2,FALSE),"NULL")</f>
        <v>NULL</v>
      </c>
      <c r="AL78" s="19" t="str">
        <f>IFERROR(VLOOKUP(A78,[1]CDC_Visits_Integrated!$A$2:$D$501,3,FALSE),"NULL")</f>
        <v>NULL</v>
      </c>
      <c r="AM78" s="19" t="str">
        <f>IFERROR(VLOOKUP(A78,[1]CDC_Visits_Integrated!$A$2:$D$501,4,FALSE),"NULL")</f>
        <v>NULL</v>
      </c>
      <c r="AN78" s="15" t="str">
        <f t="shared" si="30"/>
        <v>NULL</v>
      </c>
      <c r="AO78" s="16" t="str">
        <f t="shared" si="31"/>
        <v>NULL</v>
      </c>
      <c r="AP78" s="15">
        <f t="shared" si="32"/>
        <v>451</v>
      </c>
      <c r="AQ78" s="15">
        <f t="shared" si="33"/>
        <v>2594</v>
      </c>
    </row>
    <row r="79" spans="1:43" x14ac:dyDescent="0.25">
      <c r="A79" t="s">
        <v>126</v>
      </c>
      <c r="B79" t="str">
        <f t="shared" si="17"/>
        <v>Florida</v>
      </c>
      <c r="C79" t="str">
        <f t="shared" si="18"/>
        <v>2015</v>
      </c>
      <c r="D79" s="13">
        <v>1059585.5889999999</v>
      </c>
      <c r="E79" s="13">
        <v>0</v>
      </c>
      <c r="F79" s="14">
        <f t="shared" si="19"/>
        <v>0</v>
      </c>
      <c r="G79" s="15">
        <v>1099360.8255000003</v>
      </c>
      <c r="H79" s="15">
        <v>0</v>
      </c>
      <c r="I79" s="16">
        <f t="shared" si="20"/>
        <v>0</v>
      </c>
      <c r="J79" s="13">
        <v>1218545.3344999999</v>
      </c>
      <c r="K79" s="13">
        <v>0</v>
      </c>
      <c r="L79" s="14">
        <f t="shared" si="21"/>
        <v>0</v>
      </c>
      <c r="M79" s="15">
        <v>1207917.1944999998</v>
      </c>
      <c r="N79" s="15">
        <v>0</v>
      </c>
      <c r="O79" s="16">
        <f t="shared" si="22"/>
        <v>0</v>
      </c>
      <c r="P79" s="13">
        <v>1188878.6305</v>
      </c>
      <c r="Q79" s="13">
        <v>0</v>
      </c>
      <c r="R79" s="14">
        <f t="shared" si="23"/>
        <v>0</v>
      </c>
      <c r="S79" s="15">
        <v>1348445.0084999995</v>
      </c>
      <c r="T79" s="15">
        <v>56</v>
      </c>
      <c r="U79" s="16">
        <f t="shared" si="24"/>
        <v>4.1529316840509492E-5</v>
      </c>
      <c r="V79" s="13">
        <v>1242641.2179999999</v>
      </c>
      <c r="W79" s="13">
        <v>224</v>
      </c>
      <c r="X79" s="14">
        <f t="shared" si="25"/>
        <v>1.8026120231270167E-4</v>
      </c>
      <c r="Y79" s="15">
        <v>976280.5079999998</v>
      </c>
      <c r="Z79" s="15">
        <v>441</v>
      </c>
      <c r="AA79" s="16">
        <f t="shared" si="26"/>
        <v>4.5171443697409155E-4</v>
      </c>
      <c r="AB79" s="13">
        <v>576170.11950000003</v>
      </c>
      <c r="AC79" s="13">
        <v>733</v>
      </c>
      <c r="AD79" s="14">
        <f t="shared" si="27"/>
        <v>1.2721937066713853E-3</v>
      </c>
      <c r="AE79" s="15">
        <v>492651.68300000002</v>
      </c>
      <c r="AF79">
        <v>1097</v>
      </c>
      <c r="AG79" s="16">
        <f t="shared" si="28"/>
        <v>2.2267253677483124E-3</v>
      </c>
      <c r="AH79" s="17">
        <v>2271</v>
      </c>
      <c r="AI79" s="17">
        <v>19266113</v>
      </c>
      <c r="AJ79" s="18">
        <f t="shared" si="29"/>
        <v>1.1104578916860013E-3</v>
      </c>
      <c r="AK79" s="19" t="str">
        <f>IFERROR(VLOOKUP(A79,[1]CDC_Visits_Integrated!$A$2:$D$501,2,FALSE),"NULL")</f>
        <v>NULL</v>
      </c>
      <c r="AL79" s="19" t="str">
        <f>IFERROR(VLOOKUP(A79,[1]CDC_Visits_Integrated!$A$2:$D$501,3,FALSE),"NULL")</f>
        <v>NULL</v>
      </c>
      <c r="AM79" s="19" t="str">
        <f>IFERROR(VLOOKUP(A79,[1]CDC_Visits_Integrated!$A$2:$D$501,4,FALSE),"NULL")</f>
        <v>NULL</v>
      </c>
      <c r="AN79" s="15" t="str">
        <f t="shared" si="30"/>
        <v>NULL</v>
      </c>
      <c r="AO79" s="16" t="str">
        <f t="shared" si="31"/>
        <v>NULL</v>
      </c>
      <c r="AP79" s="15">
        <f t="shared" si="32"/>
        <v>280</v>
      </c>
      <c r="AQ79" s="15">
        <f t="shared" si="33"/>
        <v>2551</v>
      </c>
    </row>
    <row r="80" spans="1:43" x14ac:dyDescent="0.25">
      <c r="A80" t="s">
        <v>127</v>
      </c>
      <c r="B80" t="str">
        <f t="shared" si="17"/>
        <v>Florida</v>
      </c>
      <c r="C80" t="str">
        <f t="shared" si="18"/>
        <v>2016</v>
      </c>
      <c r="D80" s="13">
        <v>1089713.2459999998</v>
      </c>
      <c r="E80" s="13">
        <v>0</v>
      </c>
      <c r="F80" s="14">
        <f t="shared" si="19"/>
        <v>0</v>
      </c>
      <c r="G80" s="15">
        <v>1127289.0495000002</v>
      </c>
      <c r="H80" s="15">
        <v>0</v>
      </c>
      <c r="I80" s="16">
        <f t="shared" si="20"/>
        <v>0</v>
      </c>
      <c r="J80" s="13">
        <v>1237696.8759999999</v>
      </c>
      <c r="K80" s="13">
        <v>0</v>
      </c>
      <c r="L80" s="14">
        <f t="shared" si="21"/>
        <v>0</v>
      </c>
      <c r="M80" s="15">
        <v>1260379.2129999998</v>
      </c>
      <c r="N80" s="15">
        <v>0</v>
      </c>
      <c r="O80" s="16">
        <f t="shared" si="22"/>
        <v>0</v>
      </c>
      <c r="P80" s="13">
        <v>1212089.0074999998</v>
      </c>
      <c r="Q80" s="13">
        <v>30</v>
      </c>
      <c r="R80" s="14">
        <f t="shared" si="23"/>
        <v>2.4750657595580913E-5</v>
      </c>
      <c r="S80" s="15">
        <v>1368529.1135</v>
      </c>
      <c r="T80" s="15">
        <v>108</v>
      </c>
      <c r="U80" s="16">
        <f t="shared" si="24"/>
        <v>7.8916845052562338E-5</v>
      </c>
      <c r="V80" s="13">
        <v>1286663.08</v>
      </c>
      <c r="W80" s="13">
        <v>274</v>
      </c>
      <c r="X80" s="14">
        <f t="shared" si="25"/>
        <v>2.1295396149860769E-4</v>
      </c>
      <c r="Y80" s="15">
        <v>1038470.8565</v>
      </c>
      <c r="Z80" s="15">
        <v>471</v>
      </c>
      <c r="AA80" s="16">
        <f t="shared" si="26"/>
        <v>4.5355148587166924E-4</v>
      </c>
      <c r="AB80" s="13">
        <v>596970.16650000017</v>
      </c>
      <c r="AC80" s="13">
        <v>701</v>
      </c>
      <c r="AD80" s="14">
        <f t="shared" si="27"/>
        <v>1.1742630358061617E-3</v>
      </c>
      <c r="AE80" s="15">
        <v>514060.26300000004</v>
      </c>
      <c r="AF80">
        <v>1088</v>
      </c>
      <c r="AG80" s="16">
        <f t="shared" si="28"/>
        <v>2.1164833742459491E-3</v>
      </c>
      <c r="AH80" s="17">
        <v>2260</v>
      </c>
      <c r="AI80" s="17">
        <v>19861484</v>
      </c>
      <c r="AJ80" s="18">
        <f t="shared" si="29"/>
        <v>1.051406674990005E-3</v>
      </c>
      <c r="AK80" s="19" t="str">
        <f>IFERROR(VLOOKUP(A80,[1]CDC_Visits_Integrated!$A$2:$D$501,2,FALSE),"NULL")</f>
        <v>NULL</v>
      </c>
      <c r="AL80" s="19" t="str">
        <f>IFERROR(VLOOKUP(A80,[1]CDC_Visits_Integrated!$A$2:$D$501,3,FALSE),"NULL")</f>
        <v>NULL</v>
      </c>
      <c r="AM80" s="19" t="str">
        <f>IFERROR(VLOOKUP(A80,[1]CDC_Visits_Integrated!$A$2:$D$501,4,FALSE),"NULL")</f>
        <v>NULL</v>
      </c>
      <c r="AN80" s="15" t="str">
        <f t="shared" si="30"/>
        <v>NULL</v>
      </c>
      <c r="AO80" s="16" t="str">
        <f t="shared" si="31"/>
        <v>NULL</v>
      </c>
      <c r="AP80" s="15">
        <f t="shared" si="32"/>
        <v>412</v>
      </c>
      <c r="AQ80" s="15">
        <f t="shared" si="33"/>
        <v>2672</v>
      </c>
    </row>
    <row r="81" spans="1:43" x14ac:dyDescent="0.25">
      <c r="A81" t="s">
        <v>128</v>
      </c>
      <c r="B81" t="str">
        <f t="shared" si="17"/>
        <v>Florida</v>
      </c>
      <c r="C81" t="str">
        <f t="shared" si="18"/>
        <v>2017</v>
      </c>
      <c r="D81" s="13">
        <v>1099797</v>
      </c>
      <c r="E81" s="13">
        <v>0</v>
      </c>
      <c r="F81" s="14">
        <f t="shared" si="19"/>
        <v>0</v>
      </c>
      <c r="G81" s="15">
        <v>1137229</v>
      </c>
      <c r="H81" s="15">
        <v>0</v>
      </c>
      <c r="I81" s="16">
        <f t="shared" si="20"/>
        <v>0</v>
      </c>
      <c r="J81" s="13">
        <v>1238913</v>
      </c>
      <c r="K81" s="13">
        <v>0</v>
      </c>
      <c r="L81" s="14">
        <f t="shared" si="21"/>
        <v>0</v>
      </c>
      <c r="M81" s="15">
        <v>1294400.5</v>
      </c>
      <c r="N81" s="15">
        <v>0</v>
      </c>
      <c r="O81" s="16">
        <f t="shared" si="22"/>
        <v>0</v>
      </c>
      <c r="P81" s="13">
        <v>1226193</v>
      </c>
      <c r="Q81" s="13">
        <v>0</v>
      </c>
      <c r="R81" s="14">
        <f t="shared" si="23"/>
        <v>0</v>
      </c>
      <c r="S81" s="15">
        <v>1369631</v>
      </c>
      <c r="T81" s="15">
        <v>51</v>
      </c>
      <c r="U81" s="16">
        <f t="shared" si="24"/>
        <v>3.7236306713268025E-5</v>
      </c>
      <c r="V81" s="13">
        <v>1317502.5</v>
      </c>
      <c r="W81" s="13">
        <v>300</v>
      </c>
      <c r="X81" s="14">
        <f t="shared" si="25"/>
        <v>2.277035527446817E-4</v>
      </c>
      <c r="Y81" s="15">
        <v>1079558</v>
      </c>
      <c r="Z81" s="15">
        <v>516</v>
      </c>
      <c r="AA81" s="16">
        <f t="shared" si="26"/>
        <v>4.7797339281446664E-4</v>
      </c>
      <c r="AB81" s="13">
        <v>614786.5</v>
      </c>
      <c r="AC81" s="13">
        <v>744</v>
      </c>
      <c r="AD81" s="14">
        <f t="shared" si="27"/>
        <v>1.2101762156455941E-3</v>
      </c>
      <c r="AE81" s="15">
        <v>521049</v>
      </c>
      <c r="AF81">
        <v>1294</v>
      </c>
      <c r="AG81" s="16">
        <f t="shared" si="28"/>
        <v>2.4834516523397992E-3</v>
      </c>
      <c r="AH81" s="17">
        <v>2554</v>
      </c>
      <c r="AI81" s="17">
        <v>20177273</v>
      </c>
      <c r="AJ81" s="18">
        <f t="shared" si="29"/>
        <v>1.1528425988430499E-3</v>
      </c>
      <c r="AK81" s="19" t="str">
        <f>IFERROR(VLOOKUP(A81,[1]CDC_Visits_Integrated!$A$2:$D$501,2,FALSE),"NULL")</f>
        <v>NULL</v>
      </c>
      <c r="AL81" s="19" t="str">
        <f>IFERROR(VLOOKUP(A81,[1]CDC_Visits_Integrated!$A$2:$D$501,3,FALSE),"NULL")</f>
        <v>NULL</v>
      </c>
      <c r="AM81" s="19" t="str">
        <f>IFERROR(VLOOKUP(A81,[1]CDC_Visits_Integrated!$A$2:$D$501,4,FALSE),"NULL")</f>
        <v>NULL</v>
      </c>
      <c r="AN81" s="15" t="str">
        <f t="shared" si="30"/>
        <v>NULL</v>
      </c>
      <c r="AO81" s="16" t="str">
        <f t="shared" si="31"/>
        <v>NULL</v>
      </c>
      <c r="AP81" s="15">
        <f t="shared" si="32"/>
        <v>351</v>
      </c>
      <c r="AQ81" s="15">
        <f t="shared" si="33"/>
        <v>2905</v>
      </c>
    </row>
    <row r="82" spans="1:43" x14ac:dyDescent="0.25">
      <c r="A82" t="s">
        <v>130</v>
      </c>
      <c r="B82" t="str">
        <f t="shared" si="17"/>
        <v>Georgia</v>
      </c>
      <c r="C82" t="str">
        <f t="shared" si="18"/>
        <v>2010</v>
      </c>
      <c r="D82" s="13">
        <v>684582.38200000057</v>
      </c>
      <c r="E82" s="13">
        <v>0</v>
      </c>
      <c r="F82" s="14">
        <f t="shared" si="19"/>
        <v>0</v>
      </c>
      <c r="G82" s="15">
        <v>673124.55050000013</v>
      </c>
      <c r="H82" s="15">
        <v>0</v>
      </c>
      <c r="I82" s="16">
        <f t="shared" si="20"/>
        <v>0</v>
      </c>
      <c r="J82" s="13">
        <v>682407.06949999998</v>
      </c>
      <c r="K82" s="13">
        <v>0</v>
      </c>
      <c r="L82" s="14">
        <f t="shared" si="21"/>
        <v>0</v>
      </c>
      <c r="M82" s="15">
        <v>656345.3330000001</v>
      </c>
      <c r="N82" s="15">
        <v>0</v>
      </c>
      <c r="O82" s="16">
        <f t="shared" si="22"/>
        <v>0</v>
      </c>
      <c r="P82" s="13">
        <v>706515.2224999998</v>
      </c>
      <c r="Q82" s="13">
        <v>0</v>
      </c>
      <c r="R82" s="14">
        <f t="shared" si="23"/>
        <v>0</v>
      </c>
      <c r="S82" s="15">
        <v>667703.17099999974</v>
      </c>
      <c r="T82" s="15">
        <v>22</v>
      </c>
      <c r="U82" s="16">
        <f t="shared" si="24"/>
        <v>3.2948772681506421E-5</v>
      </c>
      <c r="V82" s="13">
        <v>496238.54550000012</v>
      </c>
      <c r="W82" s="13">
        <v>91</v>
      </c>
      <c r="X82" s="14">
        <f t="shared" si="25"/>
        <v>1.8337954764942777E-4</v>
      </c>
      <c r="Y82" s="15">
        <v>278130.85250000004</v>
      </c>
      <c r="Z82" s="15">
        <v>223</v>
      </c>
      <c r="AA82" s="16">
        <f t="shared" si="26"/>
        <v>8.0178088117714296E-4</v>
      </c>
      <c r="AB82" s="13">
        <v>148960.75799999997</v>
      </c>
      <c r="AC82" s="13">
        <v>392</v>
      </c>
      <c r="AD82" s="14">
        <f t="shared" si="27"/>
        <v>2.6315655563460549E-3</v>
      </c>
      <c r="AE82" s="15">
        <v>108187.29200000002</v>
      </c>
      <c r="AF82">
        <v>557</v>
      </c>
      <c r="AG82" s="16">
        <f t="shared" si="28"/>
        <v>5.1484789914142586E-3</v>
      </c>
      <c r="AH82" s="17">
        <v>1172</v>
      </c>
      <c r="AI82" s="17">
        <v>9411980</v>
      </c>
      <c r="AJ82" s="18">
        <f t="shared" si="29"/>
        <v>2.1895127839453746E-3</v>
      </c>
      <c r="AK82" s="19">
        <f>IFERROR(VLOOKUP(A82,[1]CDC_Visits_Integrated!$A$2:$D$501,2,FALSE),"NULL")</f>
        <v>18992</v>
      </c>
      <c r="AL82" s="19">
        <f>IFERROR(VLOOKUP(A82,[1]CDC_Visits_Integrated!$A$2:$D$501,3,FALSE),"NULL")</f>
        <v>802</v>
      </c>
      <c r="AM82" s="19">
        <f>IFERROR(VLOOKUP(A82,[1]CDC_Visits_Integrated!$A$2:$D$501,4,FALSE),"NULL")</f>
        <v>491988</v>
      </c>
      <c r="AN82" s="15">
        <f t="shared" si="30"/>
        <v>613.45137157107229</v>
      </c>
      <c r="AO82" s="16">
        <f t="shared" si="31"/>
        <v>3.860256754229778E-2</v>
      </c>
      <c r="AP82" s="15">
        <f t="shared" si="32"/>
        <v>113</v>
      </c>
      <c r="AQ82" s="15">
        <f t="shared" si="33"/>
        <v>1285</v>
      </c>
    </row>
    <row r="83" spans="1:43" x14ac:dyDescent="0.25">
      <c r="A83" t="s">
        <v>131</v>
      </c>
      <c r="B83" t="str">
        <f t="shared" si="17"/>
        <v>Georgia</v>
      </c>
      <c r="C83" t="str">
        <f t="shared" si="18"/>
        <v>2011</v>
      </c>
      <c r="D83" s="13">
        <v>679333.37300000002</v>
      </c>
      <c r="E83" s="13">
        <v>0</v>
      </c>
      <c r="F83" s="14">
        <f t="shared" si="19"/>
        <v>0</v>
      </c>
      <c r="G83" s="15">
        <v>675869.13000000012</v>
      </c>
      <c r="H83" s="15">
        <v>0</v>
      </c>
      <c r="I83" s="16">
        <f t="shared" si="20"/>
        <v>0</v>
      </c>
      <c r="J83" s="13">
        <v>684300.23300000012</v>
      </c>
      <c r="K83" s="13">
        <v>0</v>
      </c>
      <c r="L83" s="14">
        <f t="shared" si="21"/>
        <v>0</v>
      </c>
      <c r="M83" s="15">
        <v>655403.69249999966</v>
      </c>
      <c r="N83" s="15">
        <v>0</v>
      </c>
      <c r="O83" s="16">
        <f t="shared" si="22"/>
        <v>0</v>
      </c>
      <c r="P83" s="13">
        <v>697258.45799999987</v>
      </c>
      <c r="Q83" s="13">
        <v>0</v>
      </c>
      <c r="R83" s="14">
        <f t="shared" si="23"/>
        <v>0</v>
      </c>
      <c r="S83" s="15">
        <v>673120.23200000008</v>
      </c>
      <c r="T83" s="15">
        <v>12</v>
      </c>
      <c r="U83" s="16">
        <f t="shared" si="24"/>
        <v>1.7827424328555912E-5</v>
      </c>
      <c r="V83" s="13">
        <v>509602.77850000001</v>
      </c>
      <c r="W83" s="13">
        <v>130</v>
      </c>
      <c r="X83" s="14">
        <f t="shared" si="25"/>
        <v>2.5510064992708824E-4</v>
      </c>
      <c r="Y83" s="15">
        <v>287274.13099999994</v>
      </c>
      <c r="Z83" s="15">
        <v>253</v>
      </c>
      <c r="AA83" s="16">
        <f t="shared" si="26"/>
        <v>8.8069189912543867E-4</v>
      </c>
      <c r="AB83" s="13">
        <v>150924.88400000002</v>
      </c>
      <c r="AC83" s="13">
        <v>376</v>
      </c>
      <c r="AD83" s="14">
        <f t="shared" si="27"/>
        <v>2.4913055424312927E-3</v>
      </c>
      <c r="AE83" s="15">
        <v>109612.06999999998</v>
      </c>
      <c r="AF83">
        <v>544</v>
      </c>
      <c r="AG83" s="16">
        <f t="shared" si="28"/>
        <v>4.9629570904007204E-3</v>
      </c>
      <c r="AH83" s="17">
        <v>1173</v>
      </c>
      <c r="AI83" s="17">
        <v>9455367</v>
      </c>
      <c r="AJ83" s="18">
        <f t="shared" si="29"/>
        <v>2.1412491132778012E-3</v>
      </c>
      <c r="AK83" s="19">
        <f>IFERROR(VLOOKUP(A83,[1]CDC_Visits_Integrated!$A$2:$D$501,2,FALSE),"NULL")</f>
        <v>33476</v>
      </c>
      <c r="AL83" s="19">
        <f>IFERROR(VLOOKUP(A83,[1]CDC_Visits_Integrated!$A$2:$D$501,3,FALSE),"NULL")</f>
        <v>2757</v>
      </c>
      <c r="AM83" s="19">
        <f>IFERROR(VLOOKUP(A83,[1]CDC_Visits_Integrated!$A$2:$D$501,4,FALSE),"NULL")</f>
        <v>1702789</v>
      </c>
      <c r="AN83" s="15">
        <f t="shared" si="30"/>
        <v>617.62386652158148</v>
      </c>
      <c r="AO83" s="16">
        <f t="shared" si="31"/>
        <v>1.9659511542534043E-2</v>
      </c>
      <c r="AP83" s="15">
        <f t="shared" si="32"/>
        <v>142</v>
      </c>
      <c r="AQ83" s="15">
        <f t="shared" si="33"/>
        <v>1315</v>
      </c>
    </row>
    <row r="84" spans="1:43" x14ac:dyDescent="0.25">
      <c r="A84" t="s">
        <v>132</v>
      </c>
      <c r="B84" t="str">
        <f t="shared" si="17"/>
        <v>Georgia</v>
      </c>
      <c r="C84" t="str">
        <f t="shared" si="18"/>
        <v>2012</v>
      </c>
      <c r="D84" s="13">
        <v>668779.0199999999</v>
      </c>
      <c r="E84" s="13">
        <v>0</v>
      </c>
      <c r="F84" s="14">
        <f t="shared" si="19"/>
        <v>0</v>
      </c>
      <c r="G84" s="15">
        <v>674934.12750000006</v>
      </c>
      <c r="H84" s="15">
        <v>0</v>
      </c>
      <c r="I84" s="16">
        <f t="shared" si="20"/>
        <v>0</v>
      </c>
      <c r="J84" s="13">
        <v>682281.34550000005</v>
      </c>
      <c r="K84" s="13">
        <v>0</v>
      </c>
      <c r="L84" s="14">
        <f t="shared" si="21"/>
        <v>0</v>
      </c>
      <c r="M84" s="15">
        <v>654042.09000000008</v>
      </c>
      <c r="N84" s="15">
        <v>0</v>
      </c>
      <c r="O84" s="16">
        <f t="shared" si="22"/>
        <v>0</v>
      </c>
      <c r="P84" s="13">
        <v>686577.87100000004</v>
      </c>
      <c r="Q84" s="13">
        <v>0</v>
      </c>
      <c r="R84" s="14">
        <f t="shared" si="23"/>
        <v>0</v>
      </c>
      <c r="S84" s="15">
        <v>672585.44900000037</v>
      </c>
      <c r="T84" s="15">
        <v>13</v>
      </c>
      <c r="U84" s="16">
        <f t="shared" si="24"/>
        <v>1.932839911914299E-5</v>
      </c>
      <c r="V84" s="13">
        <v>519726.13649999996</v>
      </c>
      <c r="W84" s="13">
        <v>109</v>
      </c>
      <c r="X84" s="14">
        <f t="shared" si="25"/>
        <v>2.0972583894672E-4</v>
      </c>
      <c r="Y84" s="15">
        <v>296497.46550000011</v>
      </c>
      <c r="Z84" s="15">
        <v>156</v>
      </c>
      <c r="AA84" s="16">
        <f t="shared" si="26"/>
        <v>5.2614277743294891E-4</v>
      </c>
      <c r="AB84" s="13">
        <v>151506.28900000005</v>
      </c>
      <c r="AC84" s="13">
        <v>419</v>
      </c>
      <c r="AD84" s="14">
        <f t="shared" si="27"/>
        <v>2.7655617648980886E-3</v>
      </c>
      <c r="AE84" s="15">
        <v>112049.675</v>
      </c>
      <c r="AF84">
        <v>533</v>
      </c>
      <c r="AG84" s="16">
        <f t="shared" si="28"/>
        <v>4.7568187948782538E-3</v>
      </c>
      <c r="AH84" s="17">
        <v>1108</v>
      </c>
      <c r="AI84" s="17">
        <v>9452262</v>
      </c>
      <c r="AJ84" s="18">
        <f t="shared" si="29"/>
        <v>1.9783826714340289E-3</v>
      </c>
      <c r="AK84" s="19">
        <f>IFERROR(VLOOKUP(A84,[1]CDC_Visits_Integrated!$A$2:$D$501,2,FALSE),"NULL")</f>
        <v>26914</v>
      </c>
      <c r="AL84" s="19">
        <f>IFERROR(VLOOKUP(A84,[1]CDC_Visits_Integrated!$A$2:$D$501,3,FALSE),"NULL")</f>
        <v>2305</v>
      </c>
      <c r="AM84" s="19">
        <f>IFERROR(VLOOKUP(A84,[1]CDC_Visits_Integrated!$A$2:$D$501,4,FALSE),"NULL")</f>
        <v>1570495</v>
      </c>
      <c r="AN84" s="15">
        <f t="shared" si="30"/>
        <v>681.34273318872022</v>
      </c>
      <c r="AO84" s="16">
        <f t="shared" si="31"/>
        <v>1.7137272006596645E-2</v>
      </c>
      <c r="AP84" s="15">
        <f t="shared" si="32"/>
        <v>122</v>
      </c>
      <c r="AQ84" s="15">
        <f t="shared" si="33"/>
        <v>1230</v>
      </c>
    </row>
    <row r="85" spans="1:43" x14ac:dyDescent="0.25">
      <c r="A85" t="s">
        <v>133</v>
      </c>
      <c r="B85" t="str">
        <f t="shared" si="17"/>
        <v>Georgia</v>
      </c>
      <c r="C85" t="str">
        <f t="shared" si="18"/>
        <v>2013</v>
      </c>
      <c r="D85" s="13">
        <v>664131.05300000019</v>
      </c>
      <c r="E85" s="13">
        <v>0</v>
      </c>
      <c r="F85" s="14">
        <f t="shared" si="19"/>
        <v>0</v>
      </c>
      <c r="G85" s="15">
        <v>684775.92550000013</v>
      </c>
      <c r="H85" s="15">
        <v>0</v>
      </c>
      <c r="I85" s="16">
        <f t="shared" si="20"/>
        <v>0</v>
      </c>
      <c r="J85" s="13">
        <v>692200.66050000023</v>
      </c>
      <c r="K85" s="13">
        <v>0</v>
      </c>
      <c r="L85" s="14">
        <f t="shared" si="21"/>
        <v>0</v>
      </c>
      <c r="M85" s="15">
        <v>656253.52000000025</v>
      </c>
      <c r="N85" s="15">
        <v>0</v>
      </c>
      <c r="O85" s="16">
        <f t="shared" si="22"/>
        <v>0</v>
      </c>
      <c r="P85" s="13">
        <v>680240.16049999977</v>
      </c>
      <c r="Q85" s="13">
        <v>17</v>
      </c>
      <c r="R85" s="14">
        <f t="shared" si="23"/>
        <v>2.4991173687105475E-5</v>
      </c>
      <c r="S85" s="15">
        <v>679820.75299999968</v>
      </c>
      <c r="T85" s="15">
        <v>42</v>
      </c>
      <c r="U85" s="16">
        <f t="shared" si="24"/>
        <v>6.1780991260794918E-5</v>
      </c>
      <c r="V85" s="13">
        <v>538218.12599999993</v>
      </c>
      <c r="W85" s="13">
        <v>113</v>
      </c>
      <c r="X85" s="14">
        <f t="shared" si="25"/>
        <v>2.0995205204218635E-4</v>
      </c>
      <c r="Y85" s="15">
        <v>316278.70099999988</v>
      </c>
      <c r="Z85" s="15">
        <v>222</v>
      </c>
      <c r="AA85" s="16">
        <f t="shared" si="26"/>
        <v>7.0191258310498775E-4</v>
      </c>
      <c r="AB85" s="13">
        <v>157274.52899999995</v>
      </c>
      <c r="AC85" s="13">
        <v>398</v>
      </c>
      <c r="AD85" s="14">
        <f t="shared" si="27"/>
        <v>2.5306068473427133E-3</v>
      </c>
      <c r="AE85" s="15">
        <v>116858.79200000004</v>
      </c>
      <c r="AF85">
        <v>531</v>
      </c>
      <c r="AG85" s="16">
        <f t="shared" si="28"/>
        <v>4.5439456536569348E-3</v>
      </c>
      <c r="AH85" s="17">
        <v>1151</v>
      </c>
      <c r="AI85" s="17">
        <v>9590792</v>
      </c>
      <c r="AJ85" s="18">
        <f t="shared" si="29"/>
        <v>1.9494860489138214E-3</v>
      </c>
      <c r="AK85" s="19">
        <f>IFERROR(VLOOKUP(A85,[1]CDC_Visits_Integrated!$A$2:$D$501,2,FALSE),"NULL")</f>
        <v>22001</v>
      </c>
      <c r="AL85" s="19">
        <f>IFERROR(VLOOKUP(A85,[1]CDC_Visits_Integrated!$A$2:$D$501,3,FALSE),"NULL")</f>
        <v>1910</v>
      </c>
      <c r="AM85" s="19">
        <f>IFERROR(VLOOKUP(A85,[1]CDC_Visits_Integrated!$A$2:$D$501,4,FALSE),"NULL")</f>
        <v>1514663</v>
      </c>
      <c r="AN85" s="15">
        <f t="shared" si="30"/>
        <v>793.01727748691098</v>
      </c>
      <c r="AO85" s="16">
        <f t="shared" si="31"/>
        <v>1.4525343261174268E-2</v>
      </c>
      <c r="AP85" s="15">
        <f t="shared" si="32"/>
        <v>172</v>
      </c>
      <c r="AQ85" s="15">
        <f t="shared" si="33"/>
        <v>1323</v>
      </c>
    </row>
    <row r="86" spans="1:43" x14ac:dyDescent="0.25">
      <c r="A86" t="s">
        <v>134</v>
      </c>
      <c r="B86" t="str">
        <f t="shared" si="17"/>
        <v>Georgia</v>
      </c>
      <c r="C86" t="str">
        <f t="shared" si="18"/>
        <v>2014</v>
      </c>
      <c r="D86" s="13">
        <v>645999.88000000024</v>
      </c>
      <c r="E86" s="13">
        <v>0</v>
      </c>
      <c r="F86" s="14">
        <f t="shared" si="19"/>
        <v>0</v>
      </c>
      <c r="G86" s="15">
        <v>673744.64899999986</v>
      </c>
      <c r="H86" s="15">
        <v>0</v>
      </c>
      <c r="I86" s="16">
        <f t="shared" si="20"/>
        <v>0</v>
      </c>
      <c r="J86" s="13">
        <v>682947.24600000028</v>
      </c>
      <c r="K86" s="13">
        <v>0</v>
      </c>
      <c r="L86" s="14">
        <f t="shared" si="21"/>
        <v>0</v>
      </c>
      <c r="M86" s="15">
        <v>653416.26249999995</v>
      </c>
      <c r="N86" s="15">
        <v>0</v>
      </c>
      <c r="O86" s="16">
        <f t="shared" si="22"/>
        <v>0</v>
      </c>
      <c r="P86" s="13">
        <v>666199.90549999988</v>
      </c>
      <c r="Q86" s="13">
        <v>14</v>
      </c>
      <c r="R86" s="14">
        <f t="shared" si="23"/>
        <v>2.1014713278130301E-5</v>
      </c>
      <c r="S86" s="15">
        <v>667563.28850000002</v>
      </c>
      <c r="T86" s="15">
        <v>47</v>
      </c>
      <c r="U86" s="16">
        <f t="shared" si="24"/>
        <v>7.0405309593354006E-5</v>
      </c>
      <c r="V86" s="13">
        <v>537646.65700000001</v>
      </c>
      <c r="W86" s="13">
        <v>187</v>
      </c>
      <c r="X86" s="14">
        <f t="shared" si="25"/>
        <v>3.4781207613832516E-4</v>
      </c>
      <c r="Y86" s="15">
        <v>320465.24400000001</v>
      </c>
      <c r="Z86" s="15">
        <v>257</v>
      </c>
      <c r="AA86" s="16">
        <f t="shared" si="26"/>
        <v>8.0195904177365331E-4</v>
      </c>
      <c r="AB86" s="13">
        <v>155922.31099999999</v>
      </c>
      <c r="AC86" s="13">
        <v>348</v>
      </c>
      <c r="AD86" s="14">
        <f t="shared" si="27"/>
        <v>2.231880721675553E-3</v>
      </c>
      <c r="AE86" s="15">
        <v>113925.14099999995</v>
      </c>
      <c r="AF86">
        <v>528</v>
      </c>
      <c r="AG86" s="16">
        <f t="shared" si="28"/>
        <v>4.6346223086965524E-3</v>
      </c>
      <c r="AH86" s="17">
        <v>1133</v>
      </c>
      <c r="AI86" s="17">
        <v>9478952</v>
      </c>
      <c r="AJ86" s="18">
        <f t="shared" si="29"/>
        <v>1.919321755532766E-3</v>
      </c>
      <c r="AK86" s="19">
        <f>IFERROR(VLOOKUP(A86,[1]CDC_Visits_Integrated!$A$2:$D$501,2,FALSE),"NULL")</f>
        <v>15117</v>
      </c>
      <c r="AL86" s="19">
        <f>IFERROR(VLOOKUP(A86,[1]CDC_Visits_Integrated!$A$2:$D$501,3,FALSE),"NULL")</f>
        <v>1636</v>
      </c>
      <c r="AM86" s="19">
        <f>IFERROR(VLOOKUP(A86,[1]CDC_Visits_Integrated!$A$2:$D$501,4,FALSE),"NULL")</f>
        <v>1186250</v>
      </c>
      <c r="AN86" s="15">
        <f t="shared" si="30"/>
        <v>725.0916870415648</v>
      </c>
      <c r="AO86" s="16">
        <f t="shared" si="31"/>
        <v>1.2743519494204426E-2</v>
      </c>
      <c r="AP86" s="15">
        <f t="shared" si="32"/>
        <v>248</v>
      </c>
      <c r="AQ86" s="15">
        <f t="shared" si="33"/>
        <v>1381</v>
      </c>
    </row>
    <row r="87" spans="1:43" x14ac:dyDescent="0.25">
      <c r="A87" t="s">
        <v>135</v>
      </c>
      <c r="B87" t="str">
        <f t="shared" si="17"/>
        <v>Georgia</v>
      </c>
      <c r="C87" t="str">
        <f t="shared" si="18"/>
        <v>2015</v>
      </c>
      <c r="D87" s="13">
        <v>642174.48999999987</v>
      </c>
      <c r="E87" s="13">
        <v>0</v>
      </c>
      <c r="F87" s="14">
        <f t="shared" si="19"/>
        <v>0</v>
      </c>
      <c r="G87" s="15">
        <v>679812.7174999998</v>
      </c>
      <c r="H87" s="15">
        <v>0</v>
      </c>
      <c r="I87" s="16">
        <f t="shared" si="20"/>
        <v>0</v>
      </c>
      <c r="J87" s="13">
        <v>689523.86349999951</v>
      </c>
      <c r="K87" s="13">
        <v>0</v>
      </c>
      <c r="L87" s="14">
        <f t="shared" si="21"/>
        <v>0</v>
      </c>
      <c r="M87" s="15">
        <v>661195.44349999982</v>
      </c>
      <c r="N87" s="15">
        <v>0</v>
      </c>
      <c r="O87" s="16">
        <f t="shared" si="22"/>
        <v>0</v>
      </c>
      <c r="P87" s="13">
        <v>667337.1174999997</v>
      </c>
      <c r="Q87" s="13">
        <v>0</v>
      </c>
      <c r="R87" s="14">
        <f t="shared" si="23"/>
        <v>0</v>
      </c>
      <c r="S87" s="15">
        <v>674206.39049999998</v>
      </c>
      <c r="T87" s="15">
        <v>11</v>
      </c>
      <c r="U87" s="16">
        <f t="shared" si="24"/>
        <v>1.6315478694650551E-5</v>
      </c>
      <c r="V87" s="13">
        <v>557356.35000000009</v>
      </c>
      <c r="W87" s="13">
        <v>162</v>
      </c>
      <c r="X87" s="14">
        <f t="shared" si="25"/>
        <v>2.9065785291582303E-4</v>
      </c>
      <c r="Y87" s="15">
        <v>343694.16300000006</v>
      </c>
      <c r="Z87" s="15">
        <v>241</v>
      </c>
      <c r="AA87" s="16">
        <f t="shared" si="26"/>
        <v>7.0120480923035046E-4</v>
      </c>
      <c r="AB87" s="13">
        <v>163080.6509999999</v>
      </c>
      <c r="AC87" s="13">
        <v>419</v>
      </c>
      <c r="AD87" s="14">
        <f t="shared" si="27"/>
        <v>2.5692808891227708E-3</v>
      </c>
      <c r="AE87" s="15">
        <v>117757.39100000003</v>
      </c>
      <c r="AF87">
        <v>499</v>
      </c>
      <c r="AG87" s="16">
        <f t="shared" si="28"/>
        <v>4.237525948583557E-3</v>
      </c>
      <c r="AH87" s="17">
        <v>1159</v>
      </c>
      <c r="AI87" s="17">
        <v>9631395</v>
      </c>
      <c r="AJ87" s="18">
        <f t="shared" si="29"/>
        <v>1.8557890061089806E-3</v>
      </c>
      <c r="AK87" s="19">
        <f>IFERROR(VLOOKUP(A87,[1]CDC_Visits_Integrated!$A$2:$D$501,2,FALSE),"NULL")</f>
        <v>18685</v>
      </c>
      <c r="AL87" s="19">
        <f>IFERROR(VLOOKUP(A87,[1]CDC_Visits_Integrated!$A$2:$D$501,3,FALSE),"NULL")</f>
        <v>1524</v>
      </c>
      <c r="AM87" s="19">
        <f>IFERROR(VLOOKUP(A87,[1]CDC_Visits_Integrated!$A$2:$D$501,4,FALSE),"NULL")</f>
        <v>1393210</v>
      </c>
      <c r="AN87" s="15">
        <f t="shared" si="30"/>
        <v>914.17979002624668</v>
      </c>
      <c r="AO87" s="16">
        <f t="shared" si="31"/>
        <v>1.3411474221402373E-2</v>
      </c>
      <c r="AP87" s="15">
        <f t="shared" si="32"/>
        <v>173</v>
      </c>
      <c r="AQ87" s="15">
        <f t="shared" si="33"/>
        <v>1332</v>
      </c>
    </row>
    <row r="88" spans="1:43" x14ac:dyDescent="0.25">
      <c r="A88" t="s">
        <v>136</v>
      </c>
      <c r="B88" t="str">
        <f t="shared" si="17"/>
        <v>Georgia</v>
      </c>
      <c r="C88" t="str">
        <f t="shared" si="18"/>
        <v>2016</v>
      </c>
      <c r="D88" s="13">
        <v>632313.38799999945</v>
      </c>
      <c r="E88" s="13">
        <v>0</v>
      </c>
      <c r="F88" s="14">
        <f t="shared" si="19"/>
        <v>0</v>
      </c>
      <c r="G88" s="15">
        <v>672957.79300000018</v>
      </c>
      <c r="H88" s="15">
        <v>0</v>
      </c>
      <c r="I88" s="16">
        <f t="shared" si="20"/>
        <v>0</v>
      </c>
      <c r="J88" s="13">
        <v>681619.29350000015</v>
      </c>
      <c r="K88" s="13">
        <v>0</v>
      </c>
      <c r="L88" s="14">
        <f t="shared" si="21"/>
        <v>0</v>
      </c>
      <c r="M88" s="15">
        <v>658622.46099999954</v>
      </c>
      <c r="N88" s="15">
        <v>0</v>
      </c>
      <c r="O88" s="16">
        <f t="shared" si="22"/>
        <v>0</v>
      </c>
      <c r="P88" s="13">
        <v>655148.87250000006</v>
      </c>
      <c r="Q88" s="13">
        <v>0</v>
      </c>
      <c r="R88" s="14">
        <f t="shared" si="23"/>
        <v>0</v>
      </c>
      <c r="S88" s="15">
        <v>665231.28950000019</v>
      </c>
      <c r="T88" s="15">
        <v>10</v>
      </c>
      <c r="U88" s="16">
        <f t="shared" si="24"/>
        <v>1.5032365671669142E-5</v>
      </c>
      <c r="V88" s="13">
        <v>557517.25750000007</v>
      </c>
      <c r="W88" s="13">
        <v>192</v>
      </c>
      <c r="X88" s="14">
        <f t="shared" si="25"/>
        <v>3.4438395837459792E-4</v>
      </c>
      <c r="Y88" s="15">
        <v>355041.50749999989</v>
      </c>
      <c r="Z88" s="15">
        <v>266</v>
      </c>
      <c r="AA88" s="16">
        <f t="shared" si="26"/>
        <v>7.4920817532862717E-4</v>
      </c>
      <c r="AB88" s="13">
        <v>164704.0595</v>
      </c>
      <c r="AC88" s="13">
        <v>351</v>
      </c>
      <c r="AD88" s="14">
        <f t="shared" si="27"/>
        <v>2.1310950140849441E-3</v>
      </c>
      <c r="AE88" s="15">
        <v>118974.02500000007</v>
      </c>
      <c r="AF88">
        <v>451</v>
      </c>
      <c r="AG88" s="16">
        <f t="shared" si="28"/>
        <v>3.7907433996622352E-3</v>
      </c>
      <c r="AH88" s="17">
        <v>1068</v>
      </c>
      <c r="AI88" s="17">
        <v>9574997</v>
      </c>
      <c r="AJ88" s="18">
        <f t="shared" si="29"/>
        <v>1.6720952564736734E-3</v>
      </c>
      <c r="AK88" s="19">
        <f>IFERROR(VLOOKUP(A88,[1]CDC_Visits_Integrated!$A$2:$D$501,2,FALSE),"NULL")</f>
        <v>43742</v>
      </c>
      <c r="AL88" s="19">
        <f>IFERROR(VLOOKUP(A88,[1]CDC_Visits_Integrated!$A$2:$D$501,3,FALSE),"NULL")</f>
        <v>1870</v>
      </c>
      <c r="AM88" s="19">
        <f>IFERROR(VLOOKUP(A88,[1]CDC_Visits_Integrated!$A$2:$D$501,4,FALSE),"NULL")</f>
        <v>2069227</v>
      </c>
      <c r="AN88" s="15">
        <f t="shared" si="30"/>
        <v>1106.5385026737968</v>
      </c>
      <c r="AO88" s="16">
        <f t="shared" si="31"/>
        <v>2.113929501209872E-2</v>
      </c>
      <c r="AP88" s="15">
        <f t="shared" si="32"/>
        <v>202</v>
      </c>
      <c r="AQ88" s="15">
        <f t="shared" si="33"/>
        <v>1270</v>
      </c>
    </row>
    <row r="89" spans="1:43" x14ac:dyDescent="0.25">
      <c r="A89" t="s">
        <v>137</v>
      </c>
      <c r="B89" t="str">
        <f t="shared" si="17"/>
        <v>Georgia</v>
      </c>
      <c r="C89" t="str">
        <f t="shared" si="18"/>
        <v>2017</v>
      </c>
      <c r="D89" s="13">
        <v>617683</v>
      </c>
      <c r="E89" s="13">
        <v>0</v>
      </c>
      <c r="F89" s="14">
        <f t="shared" si="19"/>
        <v>0</v>
      </c>
      <c r="G89" s="15">
        <v>663851</v>
      </c>
      <c r="H89" s="15">
        <v>0</v>
      </c>
      <c r="I89" s="16">
        <f t="shared" si="20"/>
        <v>0</v>
      </c>
      <c r="J89" s="13">
        <v>675220.5</v>
      </c>
      <c r="K89" s="13">
        <v>0</v>
      </c>
      <c r="L89" s="14">
        <f t="shared" si="21"/>
        <v>0</v>
      </c>
      <c r="M89" s="15">
        <v>660782.5</v>
      </c>
      <c r="N89" s="15">
        <v>0</v>
      </c>
      <c r="O89" s="16">
        <f t="shared" si="22"/>
        <v>0</v>
      </c>
      <c r="P89" s="13">
        <v>649149.5</v>
      </c>
      <c r="Q89" s="13">
        <v>0</v>
      </c>
      <c r="R89" s="14">
        <f t="shared" si="23"/>
        <v>0</v>
      </c>
      <c r="S89" s="15">
        <v>662901.5</v>
      </c>
      <c r="T89" s="15">
        <v>20</v>
      </c>
      <c r="U89" s="16">
        <f t="shared" si="24"/>
        <v>3.0170394847499969E-5</v>
      </c>
      <c r="V89" s="13">
        <v>567748</v>
      </c>
      <c r="W89" s="13">
        <v>149</v>
      </c>
      <c r="X89" s="14">
        <f t="shared" si="25"/>
        <v>2.6244037847777534E-4</v>
      </c>
      <c r="Y89" s="15">
        <v>372428</v>
      </c>
      <c r="Z89" s="15">
        <v>274</v>
      </c>
      <c r="AA89" s="16">
        <f t="shared" si="26"/>
        <v>7.3571267466463321E-4</v>
      </c>
      <c r="AB89" s="13">
        <v>170610.5</v>
      </c>
      <c r="AC89" s="13">
        <v>391</v>
      </c>
      <c r="AD89" s="14">
        <f t="shared" si="27"/>
        <v>2.2917698500385382E-3</v>
      </c>
      <c r="AE89" s="15">
        <v>119554</v>
      </c>
      <c r="AF89">
        <v>452</v>
      </c>
      <c r="AG89" s="16">
        <f t="shared" si="28"/>
        <v>3.780718336483932E-3</v>
      </c>
      <c r="AH89" s="17">
        <v>1117</v>
      </c>
      <c r="AI89" s="17">
        <v>9582620</v>
      </c>
      <c r="AJ89" s="18">
        <f t="shared" si="29"/>
        <v>1.6858023596705365E-3</v>
      </c>
      <c r="AK89" s="19">
        <f>IFERROR(VLOOKUP(A89,[1]CDC_Visits_Integrated!$A$2:$D$501,2,FALSE),"NULL")</f>
        <v>72183</v>
      </c>
      <c r="AL89" s="19">
        <f>IFERROR(VLOOKUP(A89,[1]CDC_Visits_Integrated!$A$2:$D$501,3,FALSE),"NULL")</f>
        <v>2682</v>
      </c>
      <c r="AM89" s="19">
        <f>IFERROR(VLOOKUP(A89,[1]CDC_Visits_Integrated!$A$2:$D$501,4,FALSE),"NULL")</f>
        <v>2609650</v>
      </c>
      <c r="AN89" s="15">
        <f t="shared" si="30"/>
        <v>973.02386278896347</v>
      </c>
      <c r="AO89" s="16">
        <f t="shared" si="31"/>
        <v>2.766003103864503E-2</v>
      </c>
      <c r="AP89" s="15">
        <f t="shared" si="32"/>
        <v>169</v>
      </c>
      <c r="AQ89" s="15">
        <f t="shared" si="33"/>
        <v>1286</v>
      </c>
    </row>
    <row r="90" spans="1:43" x14ac:dyDescent="0.25">
      <c r="A90" t="s">
        <v>139</v>
      </c>
      <c r="B90" t="str">
        <f t="shared" si="17"/>
        <v>Hawaii</v>
      </c>
      <c r="C90" t="str">
        <f t="shared" si="18"/>
        <v>2010</v>
      </c>
      <c r="D90" s="13">
        <v>86252.421000000002</v>
      </c>
      <c r="E90" s="13">
        <v>0</v>
      </c>
      <c r="F90" s="14">
        <f t="shared" si="19"/>
        <v>0</v>
      </c>
      <c r="G90" s="15">
        <v>81087.603499999997</v>
      </c>
      <c r="H90" s="15">
        <v>0</v>
      </c>
      <c r="I90" s="16">
        <f t="shared" si="20"/>
        <v>0</v>
      </c>
      <c r="J90" s="13">
        <v>90470.723499999993</v>
      </c>
      <c r="K90" s="13">
        <v>0</v>
      </c>
      <c r="L90" s="14">
        <f t="shared" si="21"/>
        <v>0</v>
      </c>
      <c r="M90" s="15">
        <v>89893.653000000006</v>
      </c>
      <c r="N90" s="15">
        <v>0</v>
      </c>
      <c r="O90" s="16">
        <f t="shared" si="22"/>
        <v>0</v>
      </c>
      <c r="P90" s="13">
        <v>89569.884500000015</v>
      </c>
      <c r="Q90" s="13">
        <v>0</v>
      </c>
      <c r="R90" s="14">
        <f t="shared" si="23"/>
        <v>0</v>
      </c>
      <c r="S90" s="15">
        <v>97143.051500000001</v>
      </c>
      <c r="T90" s="15">
        <v>0</v>
      </c>
      <c r="U90" s="16">
        <f t="shared" si="24"/>
        <v>0</v>
      </c>
      <c r="V90" s="13">
        <v>82582.922500000015</v>
      </c>
      <c r="W90" s="13">
        <v>0</v>
      </c>
      <c r="X90" s="14">
        <f t="shared" si="25"/>
        <v>0</v>
      </c>
      <c r="Y90" s="15">
        <v>46992.222000000002</v>
      </c>
      <c r="Z90" s="15">
        <v>0</v>
      </c>
      <c r="AA90" s="16">
        <f t="shared" si="26"/>
        <v>0</v>
      </c>
      <c r="AB90" s="13">
        <v>32441.851500000001</v>
      </c>
      <c r="AC90" s="13">
        <v>22</v>
      </c>
      <c r="AD90" s="14">
        <f t="shared" si="27"/>
        <v>6.7813638811582623E-4</v>
      </c>
      <c r="AE90" s="15">
        <v>27040.289000000001</v>
      </c>
      <c r="AF90">
        <v>119</v>
      </c>
      <c r="AG90" s="16">
        <f t="shared" si="28"/>
        <v>4.4008405383537137E-3</v>
      </c>
      <c r="AH90" s="17">
        <v>141</v>
      </c>
      <c r="AI90" s="17">
        <v>1333591</v>
      </c>
      <c r="AJ90" s="18">
        <f t="shared" si="29"/>
        <v>1.3242624486246631E-3</v>
      </c>
      <c r="AK90" s="19">
        <f>IFERROR(VLOOKUP(A90,[1]CDC_Visits_Integrated!$A$2:$D$501,2,FALSE),"NULL")</f>
        <v>458</v>
      </c>
      <c r="AL90" s="19">
        <f>IFERROR(VLOOKUP(A90,[1]CDC_Visits_Integrated!$A$2:$D$501,3,FALSE),"NULL")</f>
        <v>233</v>
      </c>
      <c r="AM90" s="19">
        <f>IFERROR(VLOOKUP(A90,[1]CDC_Visits_Integrated!$A$2:$D$501,4,FALSE),"NULL")</f>
        <v>27274</v>
      </c>
      <c r="AN90" s="15">
        <f t="shared" si="30"/>
        <v>117.05579399141631</v>
      </c>
      <c r="AO90" s="16">
        <f t="shared" si="31"/>
        <v>1.6792549681014887E-2</v>
      </c>
      <c r="AP90" s="15">
        <f t="shared" si="32"/>
        <v>0</v>
      </c>
      <c r="AQ90" s="15">
        <f t="shared" si="33"/>
        <v>141</v>
      </c>
    </row>
    <row r="91" spans="1:43" x14ac:dyDescent="0.25">
      <c r="A91" t="s">
        <v>140</v>
      </c>
      <c r="B91" t="str">
        <f t="shared" si="17"/>
        <v>Hawaii</v>
      </c>
      <c r="C91" t="str">
        <f t="shared" si="18"/>
        <v>2011</v>
      </c>
      <c r="D91" s="13">
        <v>87273.002000000008</v>
      </c>
      <c r="E91" s="13">
        <v>0</v>
      </c>
      <c r="F91" s="14">
        <f t="shared" si="19"/>
        <v>0</v>
      </c>
      <c r="G91" s="15">
        <v>81680.840999999986</v>
      </c>
      <c r="H91" s="15">
        <v>0</v>
      </c>
      <c r="I91" s="16">
        <f t="shared" si="20"/>
        <v>0</v>
      </c>
      <c r="J91" s="13">
        <v>90914.857500000013</v>
      </c>
      <c r="K91" s="13">
        <v>0</v>
      </c>
      <c r="L91" s="14">
        <f t="shared" si="21"/>
        <v>0</v>
      </c>
      <c r="M91" s="15">
        <v>91634.930999999982</v>
      </c>
      <c r="N91" s="15">
        <v>0</v>
      </c>
      <c r="O91" s="16">
        <f t="shared" si="22"/>
        <v>0</v>
      </c>
      <c r="P91" s="13">
        <v>88838.718999999997</v>
      </c>
      <c r="Q91" s="13">
        <v>0</v>
      </c>
      <c r="R91" s="14">
        <f t="shared" si="23"/>
        <v>0</v>
      </c>
      <c r="S91" s="15">
        <v>96350.272499999992</v>
      </c>
      <c r="T91" s="15">
        <v>0</v>
      </c>
      <c r="U91" s="16">
        <f t="shared" si="24"/>
        <v>0</v>
      </c>
      <c r="V91" s="13">
        <v>85312.722500000003</v>
      </c>
      <c r="W91" s="13">
        <v>0</v>
      </c>
      <c r="X91" s="14">
        <f t="shared" si="25"/>
        <v>0</v>
      </c>
      <c r="Y91" s="15">
        <v>48995.945999999996</v>
      </c>
      <c r="Z91" s="15">
        <v>0</v>
      </c>
      <c r="AA91" s="16">
        <f t="shared" si="26"/>
        <v>0</v>
      </c>
      <c r="AB91" s="13">
        <v>32525.936999999998</v>
      </c>
      <c r="AC91" s="13">
        <v>11</v>
      </c>
      <c r="AD91" s="14">
        <f t="shared" si="27"/>
        <v>3.3819164072045028E-4</v>
      </c>
      <c r="AE91" s="15">
        <v>28777.923999999999</v>
      </c>
      <c r="AF91">
        <v>182</v>
      </c>
      <c r="AG91" s="16">
        <f t="shared" si="28"/>
        <v>6.3242921900829264E-3</v>
      </c>
      <c r="AH91" s="17">
        <v>193</v>
      </c>
      <c r="AI91" s="17">
        <v>1346554</v>
      </c>
      <c r="AJ91" s="18">
        <f t="shared" si="29"/>
        <v>1.7497764071336952E-3</v>
      </c>
      <c r="AK91" s="19">
        <f>IFERROR(VLOOKUP(A91,[1]CDC_Visits_Integrated!$A$2:$D$501,2,FALSE),"NULL")</f>
        <v>2793</v>
      </c>
      <c r="AL91" s="19">
        <f>IFERROR(VLOOKUP(A91,[1]CDC_Visits_Integrated!$A$2:$D$501,3,FALSE),"NULL")</f>
        <v>903</v>
      </c>
      <c r="AM91" s="19">
        <f>IFERROR(VLOOKUP(A91,[1]CDC_Visits_Integrated!$A$2:$D$501,4,FALSE),"NULL")</f>
        <v>235913</v>
      </c>
      <c r="AN91" s="15">
        <f t="shared" si="30"/>
        <v>261.2547065337763</v>
      </c>
      <c r="AO91" s="16">
        <f t="shared" si="31"/>
        <v>1.1839110180447877E-2</v>
      </c>
      <c r="AP91" s="15">
        <f t="shared" si="32"/>
        <v>0</v>
      </c>
      <c r="AQ91" s="15">
        <f t="shared" si="33"/>
        <v>193</v>
      </c>
    </row>
    <row r="92" spans="1:43" x14ac:dyDescent="0.25">
      <c r="A92" t="s">
        <v>141</v>
      </c>
      <c r="B92" t="str">
        <f t="shared" si="17"/>
        <v>Hawaii</v>
      </c>
      <c r="C92" t="str">
        <f t="shared" si="18"/>
        <v>2012</v>
      </c>
      <c r="D92" s="13">
        <v>88387.760999999999</v>
      </c>
      <c r="E92" s="13">
        <v>0</v>
      </c>
      <c r="F92" s="14">
        <f t="shared" si="19"/>
        <v>0</v>
      </c>
      <c r="G92" s="15">
        <v>81581.091000000015</v>
      </c>
      <c r="H92" s="15">
        <v>0</v>
      </c>
      <c r="I92" s="16">
        <f t="shared" si="20"/>
        <v>0</v>
      </c>
      <c r="J92" s="13">
        <v>91220.857500000013</v>
      </c>
      <c r="K92" s="13">
        <v>0</v>
      </c>
      <c r="L92" s="14">
        <f t="shared" si="21"/>
        <v>0</v>
      </c>
      <c r="M92" s="15">
        <v>94305.104499999987</v>
      </c>
      <c r="N92" s="15">
        <v>0</v>
      </c>
      <c r="O92" s="16">
        <f t="shared" si="22"/>
        <v>0</v>
      </c>
      <c r="P92" s="13">
        <v>88062.338499999983</v>
      </c>
      <c r="Q92" s="13">
        <v>0</v>
      </c>
      <c r="R92" s="14">
        <f t="shared" si="23"/>
        <v>0</v>
      </c>
      <c r="S92" s="15">
        <v>95803.680000000022</v>
      </c>
      <c r="T92" s="15">
        <v>0</v>
      </c>
      <c r="U92" s="16">
        <f t="shared" si="24"/>
        <v>0</v>
      </c>
      <c r="V92" s="13">
        <v>87310.21650000001</v>
      </c>
      <c r="W92" s="13">
        <v>0</v>
      </c>
      <c r="X92" s="14">
        <f t="shared" si="25"/>
        <v>0</v>
      </c>
      <c r="Y92" s="15">
        <v>51063.955000000002</v>
      </c>
      <c r="Z92" s="15">
        <v>0</v>
      </c>
      <c r="AA92" s="16">
        <f t="shared" si="26"/>
        <v>0</v>
      </c>
      <c r="AB92" s="13">
        <v>31600.071</v>
      </c>
      <c r="AC92" s="13">
        <v>31</v>
      </c>
      <c r="AD92" s="14">
        <f t="shared" si="27"/>
        <v>9.8101045405878996E-4</v>
      </c>
      <c r="AE92" s="15">
        <v>31781.493000000002</v>
      </c>
      <c r="AF92">
        <v>239</v>
      </c>
      <c r="AG92" s="16">
        <f t="shared" si="28"/>
        <v>7.520099826650686E-3</v>
      </c>
      <c r="AH92" s="17">
        <v>270</v>
      </c>
      <c r="AI92" s="17">
        <v>1362730</v>
      </c>
      <c r="AJ92" s="18">
        <f t="shared" si="29"/>
        <v>2.3592011496754188E-3</v>
      </c>
      <c r="AK92" s="19">
        <f>IFERROR(VLOOKUP(A92,[1]CDC_Visits_Integrated!$A$2:$D$501,2,FALSE),"NULL")</f>
        <v>10551</v>
      </c>
      <c r="AL92" s="19">
        <f>IFERROR(VLOOKUP(A92,[1]CDC_Visits_Integrated!$A$2:$D$501,3,FALSE),"NULL")</f>
        <v>1090</v>
      </c>
      <c r="AM92" s="19">
        <f>IFERROR(VLOOKUP(A92,[1]CDC_Visits_Integrated!$A$2:$D$501,4,FALSE),"NULL")</f>
        <v>644722</v>
      </c>
      <c r="AN92" s="15">
        <f t="shared" si="30"/>
        <v>591.48807339449536</v>
      </c>
      <c r="AO92" s="16">
        <f t="shared" si="31"/>
        <v>1.6365193059954524E-2</v>
      </c>
      <c r="AP92" s="15">
        <f t="shared" si="32"/>
        <v>0</v>
      </c>
      <c r="AQ92" s="15">
        <f t="shared" si="33"/>
        <v>270</v>
      </c>
    </row>
    <row r="93" spans="1:43" x14ac:dyDescent="0.25">
      <c r="A93" t="s">
        <v>142</v>
      </c>
      <c r="B93" t="str">
        <f t="shared" si="17"/>
        <v>Hawaii</v>
      </c>
      <c r="C93" t="str">
        <f t="shared" si="18"/>
        <v>2013</v>
      </c>
      <c r="D93" s="13">
        <v>88924.034</v>
      </c>
      <c r="E93" s="13">
        <v>0</v>
      </c>
      <c r="F93" s="14">
        <f t="shared" si="19"/>
        <v>0</v>
      </c>
      <c r="G93" s="15">
        <v>82935.267999999996</v>
      </c>
      <c r="H93" s="15">
        <v>0</v>
      </c>
      <c r="I93" s="16">
        <f t="shared" si="20"/>
        <v>0</v>
      </c>
      <c r="J93" s="13">
        <v>91314.158000000025</v>
      </c>
      <c r="K93" s="13">
        <v>0</v>
      </c>
      <c r="L93" s="14">
        <f t="shared" si="21"/>
        <v>0</v>
      </c>
      <c r="M93" s="15">
        <v>96317.135500000004</v>
      </c>
      <c r="N93" s="15">
        <v>0</v>
      </c>
      <c r="O93" s="16">
        <f t="shared" si="22"/>
        <v>0</v>
      </c>
      <c r="P93" s="13">
        <v>87098.070999999996</v>
      </c>
      <c r="Q93" s="13">
        <v>0</v>
      </c>
      <c r="R93" s="14">
        <f t="shared" si="23"/>
        <v>0</v>
      </c>
      <c r="S93" s="15">
        <v>94242.650999999998</v>
      </c>
      <c r="T93" s="15">
        <v>0</v>
      </c>
      <c r="U93" s="16">
        <f t="shared" si="24"/>
        <v>0</v>
      </c>
      <c r="V93" s="13">
        <v>88555.57699999999</v>
      </c>
      <c r="W93" s="13">
        <v>0</v>
      </c>
      <c r="X93" s="14">
        <f t="shared" si="25"/>
        <v>0</v>
      </c>
      <c r="Y93" s="15">
        <v>53438.046500000004</v>
      </c>
      <c r="Z93" s="15">
        <v>0</v>
      </c>
      <c r="AA93" s="16">
        <f t="shared" si="26"/>
        <v>0</v>
      </c>
      <c r="AB93" s="13">
        <v>31377.025500000003</v>
      </c>
      <c r="AC93" s="13">
        <v>67</v>
      </c>
      <c r="AD93" s="14">
        <f t="shared" si="27"/>
        <v>2.1353203158151492E-3</v>
      </c>
      <c r="AE93" s="15">
        <v>32578.109000000004</v>
      </c>
      <c r="AF93">
        <v>252</v>
      </c>
      <c r="AG93" s="16">
        <f t="shared" si="28"/>
        <v>7.7352555975547868E-3</v>
      </c>
      <c r="AH93" s="17">
        <v>319</v>
      </c>
      <c r="AI93" s="17">
        <v>1376298</v>
      </c>
      <c r="AJ93" s="18">
        <f t="shared" si="29"/>
        <v>2.7173639668218886E-3</v>
      </c>
      <c r="AK93" s="19">
        <f>IFERROR(VLOOKUP(A93,[1]CDC_Visits_Integrated!$A$2:$D$501,2,FALSE),"NULL")</f>
        <v>3570</v>
      </c>
      <c r="AL93" s="19">
        <f>IFERROR(VLOOKUP(A93,[1]CDC_Visits_Integrated!$A$2:$D$501,3,FALSE),"NULL")</f>
        <v>775</v>
      </c>
      <c r="AM93" s="19">
        <f>IFERROR(VLOOKUP(A93,[1]CDC_Visits_Integrated!$A$2:$D$501,4,FALSE),"NULL")</f>
        <v>124600</v>
      </c>
      <c r="AN93" s="15">
        <f t="shared" si="30"/>
        <v>160.7741935483871</v>
      </c>
      <c r="AO93" s="16">
        <f t="shared" si="31"/>
        <v>2.8651685393258425E-2</v>
      </c>
      <c r="AP93" s="15">
        <f t="shared" si="32"/>
        <v>0</v>
      </c>
      <c r="AQ93" s="15">
        <f t="shared" si="33"/>
        <v>319</v>
      </c>
    </row>
    <row r="94" spans="1:43" x14ac:dyDescent="0.25">
      <c r="A94" t="s">
        <v>143</v>
      </c>
      <c r="B94" t="str">
        <f t="shared" si="17"/>
        <v>Hawaii</v>
      </c>
      <c r="C94" t="str">
        <f t="shared" si="18"/>
        <v>2014</v>
      </c>
      <c r="D94" s="13">
        <v>89518.225999999995</v>
      </c>
      <c r="E94" s="13">
        <v>0</v>
      </c>
      <c r="F94" s="14">
        <f t="shared" si="19"/>
        <v>0</v>
      </c>
      <c r="G94" s="15">
        <v>84001.062000000005</v>
      </c>
      <c r="H94" s="15">
        <v>0</v>
      </c>
      <c r="I94" s="16">
        <f t="shared" si="20"/>
        <v>0</v>
      </c>
      <c r="J94" s="13">
        <v>93038.91</v>
      </c>
      <c r="K94" s="13">
        <v>0</v>
      </c>
      <c r="L94" s="14">
        <f t="shared" si="21"/>
        <v>0</v>
      </c>
      <c r="M94" s="15">
        <v>99560.7</v>
      </c>
      <c r="N94" s="15">
        <v>0</v>
      </c>
      <c r="O94" s="16">
        <f t="shared" si="22"/>
        <v>0</v>
      </c>
      <c r="P94" s="13">
        <v>87140.142999999996</v>
      </c>
      <c r="Q94" s="13">
        <v>0</v>
      </c>
      <c r="R94" s="14">
        <f t="shared" si="23"/>
        <v>0</v>
      </c>
      <c r="S94" s="15">
        <v>92170.947499999995</v>
      </c>
      <c r="T94" s="15">
        <v>0</v>
      </c>
      <c r="U94" s="16">
        <f t="shared" si="24"/>
        <v>0</v>
      </c>
      <c r="V94" s="13">
        <v>88602.116999999998</v>
      </c>
      <c r="W94" s="13">
        <v>0</v>
      </c>
      <c r="X94" s="14">
        <f t="shared" si="25"/>
        <v>0</v>
      </c>
      <c r="Y94" s="15">
        <v>56456.241500000004</v>
      </c>
      <c r="Z94" s="15">
        <v>0</v>
      </c>
      <c r="AA94" s="16">
        <f t="shared" si="26"/>
        <v>0</v>
      </c>
      <c r="AB94" s="13">
        <v>32236.046000000002</v>
      </c>
      <c r="AC94" s="13">
        <v>62</v>
      </c>
      <c r="AD94" s="14">
        <f t="shared" si="27"/>
        <v>1.9233128033134088E-3</v>
      </c>
      <c r="AE94" s="15">
        <v>35489.49</v>
      </c>
      <c r="AF94">
        <v>224</v>
      </c>
      <c r="AG94" s="16">
        <f t="shared" si="28"/>
        <v>6.3117277819433309E-3</v>
      </c>
      <c r="AH94" s="17">
        <v>286</v>
      </c>
      <c r="AI94" s="17">
        <v>1391072</v>
      </c>
      <c r="AJ94" s="18">
        <f t="shared" si="29"/>
        <v>2.3030754250558221E-3</v>
      </c>
      <c r="AK94" s="19">
        <f>IFERROR(VLOOKUP(A94,[1]CDC_Visits_Integrated!$A$2:$D$501,2,FALSE),"NULL")</f>
        <v>3767</v>
      </c>
      <c r="AL94" s="19">
        <f>IFERROR(VLOOKUP(A94,[1]CDC_Visits_Integrated!$A$2:$D$501,3,FALSE),"NULL")</f>
        <v>845</v>
      </c>
      <c r="AM94" s="19">
        <f>IFERROR(VLOOKUP(A94,[1]CDC_Visits_Integrated!$A$2:$D$501,4,FALSE),"NULL")</f>
        <v>91479</v>
      </c>
      <c r="AN94" s="15">
        <f t="shared" si="30"/>
        <v>108.25917159763314</v>
      </c>
      <c r="AO94" s="16">
        <f t="shared" si="31"/>
        <v>4.1178849790662338E-2</v>
      </c>
      <c r="AP94" s="15">
        <f t="shared" si="32"/>
        <v>0</v>
      </c>
      <c r="AQ94" s="15">
        <f t="shared" si="33"/>
        <v>286</v>
      </c>
    </row>
    <row r="95" spans="1:43" x14ac:dyDescent="0.25">
      <c r="A95" t="s">
        <v>144</v>
      </c>
      <c r="B95" t="str">
        <f t="shared" si="17"/>
        <v>Hawaii</v>
      </c>
      <c r="C95" t="str">
        <f t="shared" si="18"/>
        <v>2015</v>
      </c>
      <c r="D95" s="13">
        <v>91491.915999999997</v>
      </c>
      <c r="E95" s="13">
        <v>0</v>
      </c>
      <c r="F95" s="14">
        <f t="shared" si="19"/>
        <v>0</v>
      </c>
      <c r="G95" s="15">
        <v>84182.578999999998</v>
      </c>
      <c r="H95" s="15">
        <v>0</v>
      </c>
      <c r="I95" s="16">
        <f t="shared" si="20"/>
        <v>0</v>
      </c>
      <c r="J95" s="13">
        <v>92223.2255</v>
      </c>
      <c r="K95" s="13">
        <v>0</v>
      </c>
      <c r="L95" s="14">
        <f t="shared" si="21"/>
        <v>0</v>
      </c>
      <c r="M95" s="15">
        <v>102455.87250000001</v>
      </c>
      <c r="N95" s="15">
        <v>0</v>
      </c>
      <c r="O95" s="16">
        <f t="shared" si="22"/>
        <v>0</v>
      </c>
      <c r="P95" s="13">
        <v>87716.106</v>
      </c>
      <c r="Q95" s="13">
        <v>0</v>
      </c>
      <c r="R95" s="14">
        <f t="shared" si="23"/>
        <v>0</v>
      </c>
      <c r="S95" s="15">
        <v>90779.463500000013</v>
      </c>
      <c r="T95" s="15">
        <v>0</v>
      </c>
      <c r="U95" s="16">
        <f t="shared" si="24"/>
        <v>0</v>
      </c>
      <c r="V95" s="13">
        <v>89560.606999999989</v>
      </c>
      <c r="W95" s="13">
        <v>0</v>
      </c>
      <c r="X95" s="14">
        <f t="shared" si="25"/>
        <v>0</v>
      </c>
      <c r="Y95" s="15">
        <v>59891.294500000004</v>
      </c>
      <c r="Z95" s="15">
        <v>0</v>
      </c>
      <c r="AA95" s="16">
        <f t="shared" si="26"/>
        <v>0</v>
      </c>
      <c r="AB95" s="13">
        <v>31673.781999999999</v>
      </c>
      <c r="AC95" s="13">
        <v>79</v>
      </c>
      <c r="AD95" s="14">
        <f t="shared" si="27"/>
        <v>2.4941764137923284E-3</v>
      </c>
      <c r="AE95" s="15">
        <v>36780.498999999996</v>
      </c>
      <c r="AF95">
        <v>326</v>
      </c>
      <c r="AG95" s="16">
        <f t="shared" si="28"/>
        <v>8.8633925276543971E-3</v>
      </c>
      <c r="AH95" s="17">
        <v>405</v>
      </c>
      <c r="AI95" s="17">
        <v>1406214</v>
      </c>
      <c r="AJ95" s="18">
        <f t="shared" si="29"/>
        <v>3.1555431375193768E-3</v>
      </c>
      <c r="AK95" s="19">
        <f>IFERROR(VLOOKUP(A95,[1]CDC_Visits_Integrated!$A$2:$D$501,2,FALSE),"NULL")</f>
        <v>5625</v>
      </c>
      <c r="AL95" s="19">
        <f>IFERROR(VLOOKUP(A95,[1]CDC_Visits_Integrated!$A$2:$D$501,3,FALSE),"NULL")</f>
        <v>834</v>
      </c>
      <c r="AM95" s="19">
        <f>IFERROR(VLOOKUP(A95,[1]CDC_Visits_Integrated!$A$2:$D$501,4,FALSE),"NULL")</f>
        <v>103882</v>
      </c>
      <c r="AN95" s="15">
        <f t="shared" si="30"/>
        <v>124.55875299760191</v>
      </c>
      <c r="AO95" s="16">
        <f t="shared" si="31"/>
        <v>5.4147975587686026E-2</v>
      </c>
      <c r="AP95" s="15">
        <f t="shared" si="32"/>
        <v>0</v>
      </c>
      <c r="AQ95" s="15">
        <f t="shared" si="33"/>
        <v>405</v>
      </c>
    </row>
    <row r="96" spans="1:43" x14ac:dyDescent="0.25">
      <c r="A96" t="s">
        <v>145</v>
      </c>
      <c r="B96" t="str">
        <f t="shared" si="17"/>
        <v>Hawaii</v>
      </c>
      <c r="C96" t="str">
        <f t="shared" si="18"/>
        <v>2016</v>
      </c>
      <c r="D96" s="13">
        <v>92158.558000000019</v>
      </c>
      <c r="E96" s="13">
        <v>0</v>
      </c>
      <c r="F96" s="14">
        <f t="shared" si="19"/>
        <v>0</v>
      </c>
      <c r="G96" s="15">
        <v>83993.907500000001</v>
      </c>
      <c r="H96" s="15">
        <v>0</v>
      </c>
      <c r="I96" s="16">
        <f t="shared" si="20"/>
        <v>0</v>
      </c>
      <c r="J96" s="13">
        <v>90104.594000000012</v>
      </c>
      <c r="K96" s="13">
        <v>0</v>
      </c>
      <c r="L96" s="14">
        <f t="shared" si="21"/>
        <v>0</v>
      </c>
      <c r="M96" s="15">
        <v>101593.97850000001</v>
      </c>
      <c r="N96" s="15">
        <v>0</v>
      </c>
      <c r="O96" s="16">
        <f t="shared" si="22"/>
        <v>0</v>
      </c>
      <c r="P96" s="13">
        <v>88127.111999999994</v>
      </c>
      <c r="Q96" s="13">
        <v>0</v>
      </c>
      <c r="R96" s="14">
        <f t="shared" si="23"/>
        <v>0</v>
      </c>
      <c r="S96" s="15">
        <v>90892.624000000011</v>
      </c>
      <c r="T96" s="15">
        <v>0</v>
      </c>
      <c r="U96" s="16">
        <f t="shared" si="24"/>
        <v>0</v>
      </c>
      <c r="V96" s="13">
        <v>92018.34199999999</v>
      </c>
      <c r="W96" s="13">
        <v>0</v>
      </c>
      <c r="X96" s="14">
        <f t="shared" si="25"/>
        <v>0</v>
      </c>
      <c r="Y96" s="15">
        <v>63144.410499999998</v>
      </c>
      <c r="Z96" s="15">
        <v>0</v>
      </c>
      <c r="AA96" s="16">
        <f t="shared" si="26"/>
        <v>0</v>
      </c>
      <c r="AB96" s="13">
        <v>31938.983499999998</v>
      </c>
      <c r="AC96" s="13">
        <v>45</v>
      </c>
      <c r="AD96" s="14">
        <f t="shared" si="27"/>
        <v>1.408936511708333E-3</v>
      </c>
      <c r="AE96" s="15">
        <v>37988.300000000003</v>
      </c>
      <c r="AF96">
        <v>303</v>
      </c>
      <c r="AG96" s="16">
        <f t="shared" si="28"/>
        <v>7.9761400220594234E-3</v>
      </c>
      <c r="AH96" s="17">
        <v>348</v>
      </c>
      <c r="AI96" s="17">
        <v>1413673</v>
      </c>
      <c r="AJ96" s="18">
        <f t="shared" si="29"/>
        <v>2.6151316597803282E-3</v>
      </c>
      <c r="AK96" s="19">
        <f>IFERROR(VLOOKUP(A96,[1]CDC_Visits_Integrated!$A$2:$D$501,2,FALSE),"NULL")</f>
        <v>1966</v>
      </c>
      <c r="AL96" s="19">
        <f>IFERROR(VLOOKUP(A96,[1]CDC_Visits_Integrated!$A$2:$D$501,3,FALSE),"NULL")</f>
        <v>724</v>
      </c>
      <c r="AM96" s="19">
        <f>IFERROR(VLOOKUP(A96,[1]CDC_Visits_Integrated!$A$2:$D$501,4,FALSE),"NULL")</f>
        <v>70876</v>
      </c>
      <c r="AN96" s="15">
        <f t="shared" si="30"/>
        <v>97.895027624309392</v>
      </c>
      <c r="AO96" s="16">
        <f t="shared" si="31"/>
        <v>2.773858569896721E-2</v>
      </c>
      <c r="AP96" s="15">
        <f t="shared" si="32"/>
        <v>0</v>
      </c>
      <c r="AQ96" s="15">
        <f t="shared" si="33"/>
        <v>348</v>
      </c>
    </row>
    <row r="97" spans="1:43" x14ac:dyDescent="0.25">
      <c r="A97" t="s">
        <v>146</v>
      </c>
      <c r="B97" t="str">
        <f t="shared" si="17"/>
        <v>Hawaii</v>
      </c>
      <c r="C97" t="str">
        <f t="shared" si="18"/>
        <v>2017</v>
      </c>
      <c r="D97" s="13">
        <v>91417</v>
      </c>
      <c r="E97" s="13">
        <v>0</v>
      </c>
      <c r="F97" s="14">
        <f t="shared" si="19"/>
        <v>0</v>
      </c>
      <c r="G97" s="15">
        <v>84319</v>
      </c>
      <c r="H97" s="15">
        <v>0</v>
      </c>
      <c r="I97" s="16">
        <f t="shared" si="20"/>
        <v>0</v>
      </c>
      <c r="J97" s="13">
        <v>88641.5</v>
      </c>
      <c r="K97" s="13">
        <v>0</v>
      </c>
      <c r="L97" s="14">
        <f t="shared" si="21"/>
        <v>0</v>
      </c>
      <c r="M97" s="15">
        <v>102702.5</v>
      </c>
      <c r="N97" s="15">
        <v>0</v>
      </c>
      <c r="O97" s="16">
        <f t="shared" si="22"/>
        <v>0</v>
      </c>
      <c r="P97" s="13">
        <v>88701.5</v>
      </c>
      <c r="Q97" s="13">
        <v>0</v>
      </c>
      <c r="R97" s="14">
        <f t="shared" si="23"/>
        <v>0</v>
      </c>
      <c r="S97" s="15">
        <v>89882.5</v>
      </c>
      <c r="T97" s="15">
        <v>0</v>
      </c>
      <c r="U97" s="16">
        <f t="shared" si="24"/>
        <v>0</v>
      </c>
      <c r="V97" s="13">
        <v>91810.5</v>
      </c>
      <c r="W97" s="13">
        <v>0</v>
      </c>
      <c r="X97" s="14">
        <f t="shared" si="25"/>
        <v>0</v>
      </c>
      <c r="Y97" s="15">
        <v>66837</v>
      </c>
      <c r="Z97" s="15">
        <v>0</v>
      </c>
      <c r="AA97" s="16">
        <f t="shared" si="26"/>
        <v>0</v>
      </c>
      <c r="AB97" s="13">
        <v>33299.5</v>
      </c>
      <c r="AC97" s="13">
        <v>76</v>
      </c>
      <c r="AD97" s="14">
        <f t="shared" si="27"/>
        <v>2.2823165512995689E-3</v>
      </c>
      <c r="AE97" s="15">
        <v>37853</v>
      </c>
      <c r="AF97">
        <v>382</v>
      </c>
      <c r="AG97" s="16">
        <f t="shared" si="28"/>
        <v>1.0091670409214593E-2</v>
      </c>
      <c r="AH97" s="17">
        <v>458</v>
      </c>
      <c r="AI97" s="17">
        <v>1421658</v>
      </c>
      <c r="AJ97" s="18">
        <f t="shared" si="29"/>
        <v>3.3190931194040127E-3</v>
      </c>
      <c r="AK97" s="19">
        <f>IFERROR(VLOOKUP(A97,[1]CDC_Visits_Integrated!$A$2:$D$501,2,FALSE),"NULL")</f>
        <v>1691</v>
      </c>
      <c r="AL97" s="19">
        <f>IFERROR(VLOOKUP(A97,[1]CDC_Visits_Integrated!$A$2:$D$501,3,FALSE),"NULL")</f>
        <v>744</v>
      </c>
      <c r="AM97" s="19">
        <f>IFERROR(VLOOKUP(A97,[1]CDC_Visits_Integrated!$A$2:$D$501,4,FALSE),"NULL")</f>
        <v>64789</v>
      </c>
      <c r="AN97" s="15">
        <f t="shared" si="30"/>
        <v>87.081989247311824</v>
      </c>
      <c r="AO97" s="16">
        <f t="shared" si="31"/>
        <v>2.6100109586503883E-2</v>
      </c>
      <c r="AP97" s="15">
        <f t="shared" si="32"/>
        <v>0</v>
      </c>
      <c r="AQ97" s="15">
        <f t="shared" si="33"/>
        <v>458</v>
      </c>
    </row>
    <row r="98" spans="1:43" x14ac:dyDescent="0.25">
      <c r="A98" t="s">
        <v>148</v>
      </c>
      <c r="B98" t="str">
        <f t="shared" si="17"/>
        <v>Idaho</v>
      </c>
      <c r="C98" t="str">
        <f t="shared" si="18"/>
        <v>2010</v>
      </c>
      <c r="D98" s="13">
        <v>117531.72699999997</v>
      </c>
      <c r="E98" s="13">
        <v>0</v>
      </c>
      <c r="F98" s="14">
        <f t="shared" si="19"/>
        <v>0</v>
      </c>
      <c r="G98" s="15">
        <v>113492.96500000001</v>
      </c>
      <c r="H98" s="15">
        <v>0</v>
      </c>
      <c r="I98" s="16">
        <f t="shared" si="20"/>
        <v>0</v>
      </c>
      <c r="J98" s="13">
        <v>110576.33750000002</v>
      </c>
      <c r="K98" s="13">
        <v>0</v>
      </c>
      <c r="L98" s="14">
        <f t="shared" si="21"/>
        <v>0</v>
      </c>
      <c r="M98" s="15">
        <v>99334.144</v>
      </c>
      <c r="N98" s="15">
        <v>0</v>
      </c>
      <c r="O98" s="16">
        <f t="shared" si="22"/>
        <v>0</v>
      </c>
      <c r="P98" s="13">
        <v>94812.087</v>
      </c>
      <c r="Q98" s="13">
        <v>0</v>
      </c>
      <c r="R98" s="14">
        <f t="shared" si="23"/>
        <v>0</v>
      </c>
      <c r="S98" s="15">
        <v>101630.76199999999</v>
      </c>
      <c r="T98" s="15">
        <v>0</v>
      </c>
      <c r="U98" s="16">
        <f t="shared" si="24"/>
        <v>0</v>
      </c>
      <c r="V98" s="13">
        <v>82515.251500000028</v>
      </c>
      <c r="W98" s="13">
        <v>0</v>
      </c>
      <c r="X98" s="14">
        <f t="shared" si="25"/>
        <v>0</v>
      </c>
      <c r="Y98" s="15">
        <v>48987.813499999989</v>
      </c>
      <c r="Z98" s="15">
        <v>0</v>
      </c>
      <c r="AA98" s="16">
        <f t="shared" si="26"/>
        <v>0</v>
      </c>
      <c r="AB98" s="13">
        <v>28430.288999999993</v>
      </c>
      <c r="AC98" s="13">
        <v>10</v>
      </c>
      <c r="AD98" s="14">
        <f t="shared" si="27"/>
        <v>3.5173754301266518E-4</v>
      </c>
      <c r="AE98" s="15">
        <v>23060.665000000005</v>
      </c>
      <c r="AF98">
        <v>68</v>
      </c>
      <c r="AG98" s="16">
        <f t="shared" si="28"/>
        <v>2.9487441060351031E-3</v>
      </c>
      <c r="AH98" s="17">
        <v>78</v>
      </c>
      <c r="AI98" s="17">
        <v>1500717</v>
      </c>
      <c r="AJ98" s="18">
        <f t="shared" si="29"/>
        <v>7.762834073377742E-4</v>
      </c>
      <c r="AK98" s="19">
        <f>IFERROR(VLOOKUP(A98,[1]CDC_Visits_Integrated!$A$2:$D$501,2,FALSE),"NULL")</f>
        <v>969</v>
      </c>
      <c r="AL98" s="19">
        <f>IFERROR(VLOOKUP(A98,[1]CDC_Visits_Integrated!$A$2:$D$501,3,FALSE),"NULL")</f>
        <v>161</v>
      </c>
      <c r="AM98" s="19">
        <f>IFERROR(VLOOKUP(A98,[1]CDC_Visits_Integrated!$A$2:$D$501,4,FALSE),"NULL")</f>
        <v>55591</v>
      </c>
      <c r="AN98" s="15">
        <f t="shared" si="30"/>
        <v>345.28571428571428</v>
      </c>
      <c r="AO98" s="16">
        <f t="shared" si="31"/>
        <v>1.7430879099134752E-2</v>
      </c>
      <c r="AP98" s="15">
        <f t="shared" si="32"/>
        <v>0</v>
      </c>
      <c r="AQ98" s="15">
        <f t="shared" si="33"/>
        <v>78</v>
      </c>
    </row>
    <row r="99" spans="1:43" x14ac:dyDescent="0.25">
      <c r="A99" t="s">
        <v>149</v>
      </c>
      <c r="B99" t="str">
        <f t="shared" si="17"/>
        <v>Idaho</v>
      </c>
      <c r="C99" t="str">
        <f t="shared" si="18"/>
        <v>2011</v>
      </c>
      <c r="D99" s="13">
        <v>118195.25499999998</v>
      </c>
      <c r="E99" s="13">
        <v>0</v>
      </c>
      <c r="F99" s="14">
        <f t="shared" si="19"/>
        <v>0</v>
      </c>
      <c r="G99" s="15">
        <v>115491.982</v>
      </c>
      <c r="H99" s="15">
        <v>0</v>
      </c>
      <c r="I99" s="16">
        <f t="shared" si="20"/>
        <v>0</v>
      </c>
      <c r="J99" s="13">
        <v>111271.04649999997</v>
      </c>
      <c r="K99" s="13">
        <v>0</v>
      </c>
      <c r="L99" s="14">
        <f t="shared" si="21"/>
        <v>0</v>
      </c>
      <c r="M99" s="15">
        <v>101671.01299999998</v>
      </c>
      <c r="N99" s="15">
        <v>0</v>
      </c>
      <c r="O99" s="16">
        <f t="shared" si="22"/>
        <v>0</v>
      </c>
      <c r="P99" s="13">
        <v>95057.942500000005</v>
      </c>
      <c r="Q99" s="13">
        <v>0</v>
      </c>
      <c r="R99" s="14">
        <f t="shared" si="23"/>
        <v>0</v>
      </c>
      <c r="S99" s="15">
        <v>102302.72799999997</v>
      </c>
      <c r="T99" s="15">
        <v>0</v>
      </c>
      <c r="U99" s="16">
        <f t="shared" si="24"/>
        <v>0</v>
      </c>
      <c r="V99" s="13">
        <v>86364.263000000006</v>
      </c>
      <c r="W99" s="13">
        <v>0</v>
      </c>
      <c r="X99" s="14">
        <f t="shared" si="25"/>
        <v>0</v>
      </c>
      <c r="Y99" s="15">
        <v>51884.025500000003</v>
      </c>
      <c r="Z99" s="15">
        <v>0</v>
      </c>
      <c r="AA99" s="16">
        <f t="shared" si="26"/>
        <v>0</v>
      </c>
      <c r="AB99" s="13">
        <v>29535.352999999999</v>
      </c>
      <c r="AC99" s="13">
        <v>0</v>
      </c>
      <c r="AD99" s="14">
        <f t="shared" si="27"/>
        <v>0</v>
      </c>
      <c r="AE99" s="15">
        <v>23949.446</v>
      </c>
      <c r="AF99">
        <v>61</v>
      </c>
      <c r="AG99" s="16">
        <f t="shared" si="28"/>
        <v>2.5470317768519573E-3</v>
      </c>
      <c r="AH99" s="17">
        <v>61</v>
      </c>
      <c r="AI99" s="17">
        <v>1529400</v>
      </c>
      <c r="AJ99" s="18">
        <f t="shared" si="29"/>
        <v>5.7891886228644417E-4</v>
      </c>
      <c r="AK99" s="19">
        <f>IFERROR(VLOOKUP(A99,[1]CDC_Visits_Integrated!$A$2:$D$501,2,FALSE),"NULL")</f>
        <v>4712</v>
      </c>
      <c r="AL99" s="19">
        <f>IFERROR(VLOOKUP(A99,[1]CDC_Visits_Integrated!$A$2:$D$501,3,FALSE),"NULL")</f>
        <v>457</v>
      </c>
      <c r="AM99" s="19">
        <f>IFERROR(VLOOKUP(A99,[1]CDC_Visits_Integrated!$A$2:$D$501,4,FALSE),"NULL")</f>
        <v>203832</v>
      </c>
      <c r="AN99" s="15">
        <f t="shared" si="30"/>
        <v>446.02188183807442</v>
      </c>
      <c r="AO99" s="16">
        <f t="shared" si="31"/>
        <v>2.3117076808351976E-2</v>
      </c>
      <c r="AP99" s="15">
        <f t="shared" si="32"/>
        <v>0</v>
      </c>
      <c r="AQ99" s="15">
        <f t="shared" si="33"/>
        <v>61</v>
      </c>
    </row>
    <row r="100" spans="1:43" x14ac:dyDescent="0.25">
      <c r="A100" t="s">
        <v>150</v>
      </c>
      <c r="B100" t="str">
        <f t="shared" si="17"/>
        <v>Idaho</v>
      </c>
      <c r="C100" t="str">
        <f t="shared" si="18"/>
        <v>2012</v>
      </c>
      <c r="D100" s="13">
        <v>117963.488</v>
      </c>
      <c r="E100" s="13">
        <v>0</v>
      </c>
      <c r="F100" s="14">
        <f t="shared" si="19"/>
        <v>0</v>
      </c>
      <c r="G100" s="15">
        <v>116347.3875</v>
      </c>
      <c r="H100" s="15">
        <v>0</v>
      </c>
      <c r="I100" s="16">
        <f t="shared" si="20"/>
        <v>0</v>
      </c>
      <c r="J100" s="13">
        <v>111542.05499999998</v>
      </c>
      <c r="K100" s="13">
        <v>0</v>
      </c>
      <c r="L100" s="14">
        <f t="shared" si="21"/>
        <v>0</v>
      </c>
      <c r="M100" s="15">
        <v>102613.74649999995</v>
      </c>
      <c r="N100" s="15">
        <v>0</v>
      </c>
      <c r="O100" s="16">
        <f t="shared" si="22"/>
        <v>0</v>
      </c>
      <c r="P100" s="13">
        <v>94285.077499999999</v>
      </c>
      <c r="Q100" s="13">
        <v>0</v>
      </c>
      <c r="R100" s="14">
        <f t="shared" si="23"/>
        <v>0</v>
      </c>
      <c r="S100" s="15">
        <v>101168.31699999998</v>
      </c>
      <c r="T100" s="15">
        <v>0</v>
      </c>
      <c r="U100" s="16">
        <f t="shared" si="24"/>
        <v>0</v>
      </c>
      <c r="V100" s="13">
        <v>88226.96650000001</v>
      </c>
      <c r="W100" s="13">
        <v>0</v>
      </c>
      <c r="X100" s="14">
        <f t="shared" si="25"/>
        <v>0</v>
      </c>
      <c r="Y100" s="15">
        <v>54027.682999999997</v>
      </c>
      <c r="Z100" s="15">
        <v>0</v>
      </c>
      <c r="AA100" s="16">
        <f t="shared" si="26"/>
        <v>0</v>
      </c>
      <c r="AB100" s="13">
        <v>29641.638500000001</v>
      </c>
      <c r="AC100" s="13">
        <v>0</v>
      </c>
      <c r="AD100" s="14">
        <f t="shared" si="27"/>
        <v>0</v>
      </c>
      <c r="AE100" s="15">
        <v>23963.852000000003</v>
      </c>
      <c r="AF100">
        <v>46</v>
      </c>
      <c r="AG100" s="16">
        <f t="shared" si="28"/>
        <v>1.919557840701069E-3</v>
      </c>
      <c r="AH100" s="17">
        <v>46</v>
      </c>
      <c r="AI100" s="17">
        <v>1536407</v>
      </c>
      <c r="AJ100" s="18">
        <f t="shared" si="29"/>
        <v>4.2737753151912781E-4</v>
      </c>
      <c r="AK100" s="19">
        <f>IFERROR(VLOOKUP(A100,[1]CDC_Visits_Integrated!$A$2:$D$501,2,FALSE),"NULL")</f>
        <v>3632</v>
      </c>
      <c r="AL100" s="19">
        <f>IFERROR(VLOOKUP(A100,[1]CDC_Visits_Integrated!$A$2:$D$501,3,FALSE),"NULL")</f>
        <v>416</v>
      </c>
      <c r="AM100" s="19">
        <f>IFERROR(VLOOKUP(A100,[1]CDC_Visits_Integrated!$A$2:$D$501,4,FALSE),"NULL")</f>
        <v>196357</v>
      </c>
      <c r="AN100" s="15">
        <f t="shared" si="30"/>
        <v>472.01201923076923</v>
      </c>
      <c r="AO100" s="16">
        <f t="shared" si="31"/>
        <v>1.8496921423733301E-2</v>
      </c>
      <c r="AP100" s="15">
        <f t="shared" si="32"/>
        <v>0</v>
      </c>
      <c r="AQ100" s="15">
        <f t="shared" si="33"/>
        <v>46</v>
      </c>
    </row>
    <row r="101" spans="1:43" x14ac:dyDescent="0.25">
      <c r="A101" t="s">
        <v>151</v>
      </c>
      <c r="B101" t="str">
        <f t="shared" si="17"/>
        <v>Idaho</v>
      </c>
      <c r="C101" t="str">
        <f t="shared" si="18"/>
        <v>2013</v>
      </c>
      <c r="D101" s="13">
        <v>117186.89000000001</v>
      </c>
      <c r="E101" s="13">
        <v>0</v>
      </c>
      <c r="F101" s="14">
        <f t="shared" si="19"/>
        <v>0</v>
      </c>
      <c r="G101" s="15">
        <v>118604.21750000003</v>
      </c>
      <c r="H101" s="15">
        <v>0</v>
      </c>
      <c r="I101" s="16">
        <f t="shared" si="20"/>
        <v>0</v>
      </c>
      <c r="J101" s="13">
        <v>111255.1075</v>
      </c>
      <c r="K101" s="13">
        <v>0</v>
      </c>
      <c r="L101" s="14">
        <f t="shared" si="21"/>
        <v>0</v>
      </c>
      <c r="M101" s="15">
        <v>104133.08050000001</v>
      </c>
      <c r="N101" s="15">
        <v>0</v>
      </c>
      <c r="O101" s="16">
        <f t="shared" si="22"/>
        <v>0</v>
      </c>
      <c r="P101" s="13">
        <v>95614.588499999998</v>
      </c>
      <c r="Q101" s="13">
        <v>0</v>
      </c>
      <c r="R101" s="14">
        <f t="shared" si="23"/>
        <v>0</v>
      </c>
      <c r="S101" s="15">
        <v>100226.7065</v>
      </c>
      <c r="T101" s="15">
        <v>0</v>
      </c>
      <c r="U101" s="16">
        <f t="shared" si="24"/>
        <v>0</v>
      </c>
      <c r="V101" s="13">
        <v>90657.715499999991</v>
      </c>
      <c r="W101" s="13">
        <v>0</v>
      </c>
      <c r="X101" s="14">
        <f t="shared" si="25"/>
        <v>0</v>
      </c>
      <c r="Y101" s="15">
        <v>56101.65849999999</v>
      </c>
      <c r="Z101" s="15">
        <v>0</v>
      </c>
      <c r="AA101" s="16">
        <f t="shared" si="26"/>
        <v>0</v>
      </c>
      <c r="AB101" s="13">
        <v>29635.046499999997</v>
      </c>
      <c r="AC101" s="13">
        <v>12</v>
      </c>
      <c r="AD101" s="14">
        <f t="shared" si="27"/>
        <v>4.0492597168693495E-4</v>
      </c>
      <c r="AE101" s="15">
        <v>24265.836000000007</v>
      </c>
      <c r="AF101">
        <v>94</v>
      </c>
      <c r="AG101" s="16">
        <f t="shared" si="28"/>
        <v>3.8737589753759143E-3</v>
      </c>
      <c r="AH101" s="17">
        <v>106</v>
      </c>
      <c r="AI101" s="17">
        <v>1553580</v>
      </c>
      <c r="AJ101" s="18">
        <f t="shared" si="29"/>
        <v>9.6361410415055776E-4</v>
      </c>
      <c r="AK101" s="19">
        <f>IFERROR(VLOOKUP(A101,[1]CDC_Visits_Integrated!$A$2:$D$501,2,FALSE),"NULL")</f>
        <v>2041</v>
      </c>
      <c r="AL101" s="19">
        <f>IFERROR(VLOOKUP(A101,[1]CDC_Visits_Integrated!$A$2:$D$501,3,FALSE),"NULL")</f>
        <v>371</v>
      </c>
      <c r="AM101" s="19">
        <f>IFERROR(VLOOKUP(A101,[1]CDC_Visits_Integrated!$A$2:$D$501,4,FALSE),"NULL")</f>
        <v>147681</v>
      </c>
      <c r="AN101" s="15">
        <f t="shared" si="30"/>
        <v>398.0619946091644</v>
      </c>
      <c r="AO101" s="16">
        <f t="shared" si="31"/>
        <v>1.3820328952268741E-2</v>
      </c>
      <c r="AP101" s="15">
        <f t="shared" si="32"/>
        <v>0</v>
      </c>
      <c r="AQ101" s="15">
        <f t="shared" si="33"/>
        <v>106</v>
      </c>
    </row>
    <row r="102" spans="1:43" x14ac:dyDescent="0.25">
      <c r="A102" t="s">
        <v>152</v>
      </c>
      <c r="B102" t="str">
        <f t="shared" si="17"/>
        <v>Idaho</v>
      </c>
      <c r="C102" t="str">
        <f t="shared" si="18"/>
        <v>2014</v>
      </c>
      <c r="D102" s="13">
        <v>105305.61700000001</v>
      </c>
      <c r="E102" s="13">
        <v>0</v>
      </c>
      <c r="F102" s="14">
        <f t="shared" si="19"/>
        <v>0</v>
      </c>
      <c r="G102" s="15">
        <v>110226.6235</v>
      </c>
      <c r="H102" s="15">
        <v>0</v>
      </c>
      <c r="I102" s="16">
        <f t="shared" si="20"/>
        <v>0</v>
      </c>
      <c r="J102" s="13">
        <v>99806.642999999982</v>
      </c>
      <c r="K102" s="13">
        <v>0</v>
      </c>
      <c r="L102" s="14">
        <f t="shared" si="21"/>
        <v>0</v>
      </c>
      <c r="M102" s="15">
        <v>97681.548999999941</v>
      </c>
      <c r="N102" s="15">
        <v>0</v>
      </c>
      <c r="O102" s="16">
        <f t="shared" si="22"/>
        <v>0</v>
      </c>
      <c r="P102" s="13">
        <v>90452.256000000008</v>
      </c>
      <c r="Q102" s="13">
        <v>0</v>
      </c>
      <c r="R102" s="14">
        <f t="shared" si="23"/>
        <v>0</v>
      </c>
      <c r="S102" s="15">
        <v>92406.899000000005</v>
      </c>
      <c r="T102" s="15">
        <v>0</v>
      </c>
      <c r="U102" s="16">
        <f t="shared" si="24"/>
        <v>0</v>
      </c>
      <c r="V102" s="13">
        <v>85587.7065</v>
      </c>
      <c r="W102" s="13">
        <v>0</v>
      </c>
      <c r="X102" s="14">
        <f t="shared" si="25"/>
        <v>0</v>
      </c>
      <c r="Y102" s="15">
        <v>54704.915500000003</v>
      </c>
      <c r="Z102" s="15">
        <v>0</v>
      </c>
      <c r="AA102" s="16">
        <f t="shared" si="26"/>
        <v>0</v>
      </c>
      <c r="AB102" s="13">
        <v>28599.786</v>
      </c>
      <c r="AC102" s="13">
        <v>0</v>
      </c>
      <c r="AD102" s="14">
        <f t="shared" si="27"/>
        <v>0</v>
      </c>
      <c r="AE102" s="15">
        <v>22841.778000000006</v>
      </c>
      <c r="AF102">
        <v>56</v>
      </c>
      <c r="AG102" s="16">
        <f t="shared" si="28"/>
        <v>2.451648028450324E-3</v>
      </c>
      <c r="AH102" s="17">
        <v>56</v>
      </c>
      <c r="AI102" s="17">
        <v>1447565</v>
      </c>
      <c r="AJ102" s="18">
        <f t="shared" si="29"/>
        <v>5.2757284333674009E-4</v>
      </c>
      <c r="AK102" s="19">
        <f>IFERROR(VLOOKUP(A102,[1]CDC_Visits_Integrated!$A$2:$D$501,2,FALSE),"NULL")</f>
        <v>2658</v>
      </c>
      <c r="AL102" s="19">
        <f>IFERROR(VLOOKUP(A102,[1]CDC_Visits_Integrated!$A$2:$D$501,3,FALSE),"NULL")</f>
        <v>344</v>
      </c>
      <c r="AM102" s="19">
        <f>IFERROR(VLOOKUP(A102,[1]CDC_Visits_Integrated!$A$2:$D$501,4,FALSE),"NULL")</f>
        <v>108986</v>
      </c>
      <c r="AN102" s="15">
        <f t="shared" si="30"/>
        <v>316.81976744186045</v>
      </c>
      <c r="AO102" s="16">
        <f t="shared" si="31"/>
        <v>2.4388453562842933E-2</v>
      </c>
      <c r="AP102" s="15">
        <f t="shared" si="32"/>
        <v>0</v>
      </c>
      <c r="AQ102" s="15">
        <f t="shared" si="33"/>
        <v>56</v>
      </c>
    </row>
    <row r="103" spans="1:43" x14ac:dyDescent="0.25">
      <c r="A103" t="s">
        <v>153</v>
      </c>
      <c r="B103" t="str">
        <f t="shared" si="17"/>
        <v>Idaho</v>
      </c>
      <c r="C103" t="str">
        <f t="shared" si="18"/>
        <v>2015</v>
      </c>
      <c r="D103" s="13">
        <v>106045.37800000006</v>
      </c>
      <c r="E103" s="13">
        <v>0</v>
      </c>
      <c r="F103" s="14">
        <f t="shared" si="19"/>
        <v>0</v>
      </c>
      <c r="G103" s="15">
        <v>111817.32350000001</v>
      </c>
      <c r="H103" s="15">
        <v>0</v>
      </c>
      <c r="I103" s="16">
        <f t="shared" si="20"/>
        <v>0</v>
      </c>
      <c r="J103" s="13">
        <v>105369.09999999999</v>
      </c>
      <c r="K103" s="13">
        <v>0</v>
      </c>
      <c r="L103" s="14">
        <f t="shared" si="21"/>
        <v>0</v>
      </c>
      <c r="M103" s="15">
        <v>99897.721000000049</v>
      </c>
      <c r="N103" s="15">
        <v>0</v>
      </c>
      <c r="O103" s="16">
        <f t="shared" si="22"/>
        <v>0</v>
      </c>
      <c r="P103" s="13">
        <v>92763.205000000016</v>
      </c>
      <c r="Q103" s="13">
        <v>0</v>
      </c>
      <c r="R103" s="14">
        <f t="shared" si="23"/>
        <v>0</v>
      </c>
      <c r="S103" s="15">
        <v>93298.5</v>
      </c>
      <c r="T103" s="15">
        <v>0</v>
      </c>
      <c r="U103" s="16">
        <f t="shared" si="24"/>
        <v>0</v>
      </c>
      <c r="V103" s="13">
        <v>87869.662500000006</v>
      </c>
      <c r="W103" s="13">
        <v>0</v>
      </c>
      <c r="X103" s="14">
        <f t="shared" si="25"/>
        <v>0</v>
      </c>
      <c r="Y103" s="15">
        <v>57596.975999999995</v>
      </c>
      <c r="Z103" s="15">
        <v>0</v>
      </c>
      <c r="AA103" s="16">
        <f t="shared" si="26"/>
        <v>0</v>
      </c>
      <c r="AB103" s="13">
        <v>28948.064000000006</v>
      </c>
      <c r="AC103" s="13">
        <v>13</v>
      </c>
      <c r="AD103" s="14">
        <f t="shared" si="27"/>
        <v>4.490801181039256E-4</v>
      </c>
      <c r="AE103" s="15">
        <v>22252.799000000003</v>
      </c>
      <c r="AF103">
        <v>69</v>
      </c>
      <c r="AG103" s="16">
        <f t="shared" si="28"/>
        <v>3.1007335301954596E-3</v>
      </c>
      <c r="AH103" s="17">
        <v>82</v>
      </c>
      <c r="AI103" s="17">
        <v>1484099</v>
      </c>
      <c r="AJ103" s="18">
        <f t="shared" si="29"/>
        <v>7.5369144050737983E-4</v>
      </c>
      <c r="AK103" s="19">
        <f>IFERROR(VLOOKUP(A103,[1]CDC_Visits_Integrated!$A$2:$D$501,2,FALSE),"NULL")</f>
        <v>2699</v>
      </c>
      <c r="AL103" s="19">
        <f>IFERROR(VLOOKUP(A103,[1]CDC_Visits_Integrated!$A$2:$D$501,3,FALSE),"NULL")</f>
        <v>360</v>
      </c>
      <c r="AM103" s="19">
        <f>IFERROR(VLOOKUP(A103,[1]CDC_Visits_Integrated!$A$2:$D$501,4,FALSE),"NULL")</f>
        <v>128063</v>
      </c>
      <c r="AN103" s="15">
        <f t="shared" si="30"/>
        <v>355.73055555555555</v>
      </c>
      <c r="AO103" s="16">
        <f t="shared" si="31"/>
        <v>2.1075564370661316E-2</v>
      </c>
      <c r="AP103" s="15">
        <f t="shared" si="32"/>
        <v>0</v>
      </c>
      <c r="AQ103" s="15">
        <f t="shared" si="33"/>
        <v>82</v>
      </c>
    </row>
    <row r="104" spans="1:43" x14ac:dyDescent="0.25">
      <c r="A104" t="s">
        <v>154</v>
      </c>
      <c r="B104" t="str">
        <f t="shared" si="17"/>
        <v>Idaho</v>
      </c>
      <c r="C104" t="str">
        <f t="shared" si="18"/>
        <v>2016</v>
      </c>
      <c r="D104" s="13">
        <v>104928.70999999999</v>
      </c>
      <c r="E104" s="13">
        <v>0</v>
      </c>
      <c r="F104" s="14">
        <f t="shared" si="19"/>
        <v>0</v>
      </c>
      <c r="G104" s="15">
        <v>113104.81749999998</v>
      </c>
      <c r="H104" s="15">
        <v>0</v>
      </c>
      <c r="I104" s="16">
        <f t="shared" si="20"/>
        <v>0</v>
      </c>
      <c r="J104" s="13">
        <v>105461.23699999999</v>
      </c>
      <c r="K104" s="13">
        <v>0</v>
      </c>
      <c r="L104" s="14">
        <f t="shared" si="21"/>
        <v>0</v>
      </c>
      <c r="M104" s="15">
        <v>99396.116500000018</v>
      </c>
      <c r="N104" s="15">
        <v>0</v>
      </c>
      <c r="O104" s="16">
        <f t="shared" si="22"/>
        <v>0</v>
      </c>
      <c r="P104" s="13">
        <v>92557.313500000004</v>
      </c>
      <c r="Q104" s="13">
        <v>0</v>
      </c>
      <c r="R104" s="14">
        <f t="shared" si="23"/>
        <v>0</v>
      </c>
      <c r="S104" s="15">
        <v>90938.574499999988</v>
      </c>
      <c r="T104" s="15">
        <v>0</v>
      </c>
      <c r="U104" s="16">
        <f t="shared" si="24"/>
        <v>0</v>
      </c>
      <c r="V104" s="13">
        <v>90111.739000000001</v>
      </c>
      <c r="W104" s="13">
        <v>0</v>
      </c>
      <c r="X104" s="14">
        <f t="shared" si="25"/>
        <v>0</v>
      </c>
      <c r="Y104" s="15">
        <v>62212.718999999997</v>
      </c>
      <c r="Z104" s="15">
        <v>0</v>
      </c>
      <c r="AA104" s="16">
        <f t="shared" si="26"/>
        <v>0</v>
      </c>
      <c r="AB104" s="13">
        <v>30350.813499999989</v>
      </c>
      <c r="AC104" s="13">
        <v>0</v>
      </c>
      <c r="AD104" s="14">
        <f t="shared" si="27"/>
        <v>0</v>
      </c>
      <c r="AE104" s="15">
        <v>24139.109</v>
      </c>
      <c r="AF104">
        <v>42</v>
      </c>
      <c r="AG104" s="16">
        <f t="shared" si="28"/>
        <v>1.7399150896580317E-3</v>
      </c>
      <c r="AH104" s="17">
        <v>42</v>
      </c>
      <c r="AI104" s="17">
        <v>1498415</v>
      </c>
      <c r="AJ104" s="18">
        <f t="shared" si="29"/>
        <v>3.5988902616227418E-4</v>
      </c>
      <c r="AK104" s="19">
        <f>IFERROR(VLOOKUP(A104,[1]CDC_Visits_Integrated!$A$2:$D$501,2,FALSE),"NULL")</f>
        <v>944</v>
      </c>
      <c r="AL104" s="19">
        <f>IFERROR(VLOOKUP(A104,[1]CDC_Visits_Integrated!$A$2:$D$501,3,FALSE),"NULL")</f>
        <v>309</v>
      </c>
      <c r="AM104" s="19">
        <f>IFERROR(VLOOKUP(A104,[1]CDC_Visits_Integrated!$A$2:$D$501,4,FALSE),"NULL")</f>
        <v>82959</v>
      </c>
      <c r="AN104" s="15">
        <f t="shared" si="30"/>
        <v>268.47572815533982</v>
      </c>
      <c r="AO104" s="16">
        <f t="shared" si="31"/>
        <v>1.137911498451042E-2</v>
      </c>
      <c r="AP104" s="15">
        <f t="shared" si="32"/>
        <v>0</v>
      </c>
      <c r="AQ104" s="15">
        <f t="shared" si="33"/>
        <v>42</v>
      </c>
    </row>
    <row r="105" spans="1:43" x14ac:dyDescent="0.25">
      <c r="A105" t="s">
        <v>155</v>
      </c>
      <c r="B105" t="str">
        <f t="shared" si="17"/>
        <v>Idaho</v>
      </c>
      <c r="C105" t="str">
        <f t="shared" si="18"/>
        <v>2017</v>
      </c>
      <c r="D105" s="13">
        <v>100125</v>
      </c>
      <c r="E105" s="13">
        <v>0</v>
      </c>
      <c r="F105" s="14">
        <f t="shared" si="19"/>
        <v>0</v>
      </c>
      <c r="G105" s="15">
        <v>109941.5</v>
      </c>
      <c r="H105" s="15">
        <v>0</v>
      </c>
      <c r="I105" s="16">
        <f t="shared" si="20"/>
        <v>0</v>
      </c>
      <c r="J105" s="13">
        <v>101038</v>
      </c>
      <c r="K105" s="13">
        <v>0</v>
      </c>
      <c r="L105" s="14">
        <f t="shared" si="21"/>
        <v>0</v>
      </c>
      <c r="M105" s="15">
        <v>98544.5</v>
      </c>
      <c r="N105" s="15">
        <v>0</v>
      </c>
      <c r="O105" s="16">
        <f t="shared" si="22"/>
        <v>0</v>
      </c>
      <c r="P105" s="13">
        <v>92550</v>
      </c>
      <c r="Q105" s="13">
        <v>0</v>
      </c>
      <c r="R105" s="14">
        <f t="shared" si="23"/>
        <v>0</v>
      </c>
      <c r="S105" s="15">
        <v>90073</v>
      </c>
      <c r="T105" s="15">
        <v>0</v>
      </c>
      <c r="U105" s="16">
        <f t="shared" si="24"/>
        <v>0</v>
      </c>
      <c r="V105" s="13">
        <v>89641.5</v>
      </c>
      <c r="W105" s="13">
        <v>0</v>
      </c>
      <c r="X105" s="14">
        <f t="shared" si="25"/>
        <v>0</v>
      </c>
      <c r="Y105" s="15">
        <v>64178.5</v>
      </c>
      <c r="Z105" s="15">
        <v>0</v>
      </c>
      <c r="AA105" s="16">
        <f t="shared" si="26"/>
        <v>0</v>
      </c>
      <c r="AB105" s="13">
        <v>30727</v>
      </c>
      <c r="AC105" s="13">
        <v>26</v>
      </c>
      <c r="AD105" s="14">
        <f t="shared" si="27"/>
        <v>8.461613564617437E-4</v>
      </c>
      <c r="AE105" s="15">
        <v>23893</v>
      </c>
      <c r="AF105">
        <v>79</v>
      </c>
      <c r="AG105" s="16">
        <f t="shared" si="28"/>
        <v>3.3064077344829028E-3</v>
      </c>
      <c r="AH105" s="17">
        <v>105</v>
      </c>
      <c r="AI105" s="17">
        <v>1477406</v>
      </c>
      <c r="AJ105" s="18">
        <f t="shared" si="29"/>
        <v>8.8384954355484287E-4</v>
      </c>
      <c r="AK105" s="19">
        <f>IFERROR(VLOOKUP(A105,[1]CDC_Visits_Integrated!$A$2:$D$501,2,FALSE),"NULL")</f>
        <v>588</v>
      </c>
      <c r="AL105" s="19">
        <f>IFERROR(VLOOKUP(A105,[1]CDC_Visits_Integrated!$A$2:$D$501,3,FALSE),"NULL")</f>
        <v>248</v>
      </c>
      <c r="AM105" s="19">
        <f>IFERROR(VLOOKUP(A105,[1]CDC_Visits_Integrated!$A$2:$D$501,4,FALSE),"NULL")</f>
        <v>56727</v>
      </c>
      <c r="AN105" s="15">
        <f t="shared" si="30"/>
        <v>228.73790322580646</v>
      </c>
      <c r="AO105" s="16">
        <f t="shared" si="31"/>
        <v>1.0365434449204083E-2</v>
      </c>
      <c r="AP105" s="15">
        <f t="shared" si="32"/>
        <v>0</v>
      </c>
      <c r="AQ105" s="15">
        <f t="shared" si="33"/>
        <v>105</v>
      </c>
    </row>
    <row r="106" spans="1:43" x14ac:dyDescent="0.25">
      <c r="A106" t="s">
        <v>157</v>
      </c>
      <c r="B106" t="str">
        <f t="shared" si="17"/>
        <v>Illinois</v>
      </c>
      <c r="C106" t="str">
        <f t="shared" si="18"/>
        <v>2010</v>
      </c>
      <c r="D106" s="13">
        <v>844052.18200000003</v>
      </c>
      <c r="E106" s="13">
        <v>0</v>
      </c>
      <c r="F106" s="14">
        <f t="shared" si="19"/>
        <v>0</v>
      </c>
      <c r="G106" s="15">
        <v>870029.74300000002</v>
      </c>
      <c r="H106" s="15">
        <v>0</v>
      </c>
      <c r="I106" s="16">
        <f t="shared" si="20"/>
        <v>0</v>
      </c>
      <c r="J106" s="13">
        <v>901338.99099999969</v>
      </c>
      <c r="K106" s="13">
        <v>0</v>
      </c>
      <c r="L106" s="14">
        <f t="shared" si="21"/>
        <v>0</v>
      </c>
      <c r="M106" s="15">
        <v>876111.93900000025</v>
      </c>
      <c r="N106" s="15">
        <v>0</v>
      </c>
      <c r="O106" s="16">
        <f t="shared" si="22"/>
        <v>0</v>
      </c>
      <c r="P106" s="13">
        <v>887058.76450000016</v>
      </c>
      <c r="Q106" s="13">
        <v>0</v>
      </c>
      <c r="R106" s="14">
        <f t="shared" si="23"/>
        <v>0</v>
      </c>
      <c r="S106" s="15">
        <v>924476.19700000016</v>
      </c>
      <c r="T106" s="15">
        <v>20</v>
      </c>
      <c r="U106" s="16">
        <f t="shared" si="24"/>
        <v>2.1633872310505792E-5</v>
      </c>
      <c r="V106" s="13">
        <v>692321.26250000007</v>
      </c>
      <c r="W106" s="13">
        <v>148</v>
      </c>
      <c r="X106" s="14">
        <f t="shared" si="25"/>
        <v>2.1377358751855464E-4</v>
      </c>
      <c r="Y106" s="15">
        <v>403660.80000000022</v>
      </c>
      <c r="Z106" s="15">
        <v>247</v>
      </c>
      <c r="AA106" s="16">
        <f t="shared" si="26"/>
        <v>6.1189989218670695E-4</v>
      </c>
      <c r="AB106" s="13">
        <v>262016.18450000003</v>
      </c>
      <c r="AC106" s="13">
        <v>597</v>
      </c>
      <c r="AD106" s="14">
        <f t="shared" si="27"/>
        <v>2.2784852055579793E-3</v>
      </c>
      <c r="AE106" s="15">
        <v>224866.4599999999</v>
      </c>
      <c r="AF106">
        <v>1068</v>
      </c>
      <c r="AG106" s="16">
        <f t="shared" si="28"/>
        <v>4.7494855391061897E-3</v>
      </c>
      <c r="AH106" s="17">
        <v>1912</v>
      </c>
      <c r="AI106" s="17">
        <v>12699765</v>
      </c>
      <c r="AJ106" s="18">
        <f t="shared" si="29"/>
        <v>2.1470036210007714E-3</v>
      </c>
      <c r="AK106" s="19">
        <f>IFERROR(VLOOKUP(A106,[1]CDC_Visits_Integrated!$A$2:$D$501,2,FALSE),"NULL")</f>
        <v>9387</v>
      </c>
      <c r="AL106" s="19">
        <f>IFERROR(VLOOKUP(A106,[1]CDC_Visits_Integrated!$A$2:$D$501,3,FALSE),"NULL")</f>
        <v>1014</v>
      </c>
      <c r="AM106" s="19">
        <f>IFERROR(VLOOKUP(A106,[1]CDC_Visits_Integrated!$A$2:$D$501,4,FALSE),"NULL")</f>
        <v>509981</v>
      </c>
      <c r="AN106" s="15">
        <f t="shared" si="30"/>
        <v>502.93984220907299</v>
      </c>
      <c r="AO106" s="16">
        <f t="shared" si="31"/>
        <v>1.8406568087830723E-2</v>
      </c>
      <c r="AP106" s="15">
        <f t="shared" si="32"/>
        <v>168</v>
      </c>
      <c r="AQ106" s="15">
        <f t="shared" si="33"/>
        <v>2080</v>
      </c>
    </row>
    <row r="107" spans="1:43" x14ac:dyDescent="0.25">
      <c r="A107" t="s">
        <v>158</v>
      </c>
      <c r="B107" t="str">
        <f t="shared" si="17"/>
        <v>Illinois</v>
      </c>
      <c r="C107" t="str">
        <f t="shared" si="18"/>
        <v>2011</v>
      </c>
      <c r="D107" s="13">
        <v>826826.70300000021</v>
      </c>
      <c r="E107" s="13">
        <v>0</v>
      </c>
      <c r="F107" s="14">
        <f t="shared" si="19"/>
        <v>0</v>
      </c>
      <c r="G107" s="15">
        <v>858405.8670000002</v>
      </c>
      <c r="H107" s="15">
        <v>0</v>
      </c>
      <c r="I107" s="16">
        <f t="shared" si="20"/>
        <v>0</v>
      </c>
      <c r="J107" s="13">
        <v>889227.80699999991</v>
      </c>
      <c r="K107" s="13">
        <v>0</v>
      </c>
      <c r="L107" s="14">
        <f t="shared" si="21"/>
        <v>0</v>
      </c>
      <c r="M107" s="15">
        <v>871493.90500000026</v>
      </c>
      <c r="N107" s="15">
        <v>0</v>
      </c>
      <c r="O107" s="16">
        <f t="shared" si="22"/>
        <v>0</v>
      </c>
      <c r="P107" s="13">
        <v>864423.92800000019</v>
      </c>
      <c r="Q107" s="13">
        <v>0</v>
      </c>
      <c r="R107" s="14">
        <f t="shared" si="23"/>
        <v>0</v>
      </c>
      <c r="S107" s="15">
        <v>914629.2350000001</v>
      </c>
      <c r="T107" s="15">
        <v>41</v>
      </c>
      <c r="U107" s="16">
        <f t="shared" si="24"/>
        <v>4.4826907375205423E-5</v>
      </c>
      <c r="V107" s="13">
        <v>703697.08449999976</v>
      </c>
      <c r="W107" s="13">
        <v>201</v>
      </c>
      <c r="X107" s="14">
        <f t="shared" si="25"/>
        <v>2.8563426569092184E-4</v>
      </c>
      <c r="Y107" s="15">
        <v>408602.72649999976</v>
      </c>
      <c r="Z107" s="15">
        <v>256</v>
      </c>
      <c r="AA107" s="16">
        <f t="shared" si="26"/>
        <v>6.2652543264417044E-4</v>
      </c>
      <c r="AB107" s="13">
        <v>258764.50949999999</v>
      </c>
      <c r="AC107" s="13">
        <v>625</v>
      </c>
      <c r="AD107" s="14">
        <f t="shared" si="27"/>
        <v>2.4153234970578532E-3</v>
      </c>
      <c r="AE107" s="15">
        <v>224885.51399999997</v>
      </c>
      <c r="AF107">
        <v>1168</v>
      </c>
      <c r="AG107" s="16">
        <f t="shared" si="28"/>
        <v>5.1937538315607124E-3</v>
      </c>
      <c r="AH107" s="17">
        <v>2049</v>
      </c>
      <c r="AI107" s="17">
        <v>12597962</v>
      </c>
      <c r="AJ107" s="18">
        <f t="shared" si="29"/>
        <v>2.2964345024433946E-3</v>
      </c>
      <c r="AK107" s="19">
        <f>IFERROR(VLOOKUP(A107,[1]CDC_Visits_Integrated!$A$2:$D$501,2,FALSE),"NULL")</f>
        <v>41207</v>
      </c>
      <c r="AL107" s="19">
        <f>IFERROR(VLOOKUP(A107,[1]CDC_Visits_Integrated!$A$2:$D$501,3,FALSE),"NULL")</f>
        <v>3645</v>
      </c>
      <c r="AM107" s="19">
        <f>IFERROR(VLOOKUP(A107,[1]CDC_Visits_Integrated!$A$2:$D$501,4,FALSE),"NULL")</f>
        <v>1919888</v>
      </c>
      <c r="AN107" s="15">
        <f t="shared" si="30"/>
        <v>526.718244170096</v>
      </c>
      <c r="AO107" s="16">
        <f t="shared" si="31"/>
        <v>2.1463231188485993E-2</v>
      </c>
      <c r="AP107" s="15">
        <f t="shared" si="32"/>
        <v>242</v>
      </c>
      <c r="AQ107" s="15">
        <f t="shared" si="33"/>
        <v>2291</v>
      </c>
    </row>
    <row r="108" spans="1:43" x14ac:dyDescent="0.25">
      <c r="A108" t="s">
        <v>159</v>
      </c>
      <c r="B108" t="str">
        <f t="shared" si="17"/>
        <v>Illinois</v>
      </c>
      <c r="C108" t="str">
        <f t="shared" si="18"/>
        <v>2012</v>
      </c>
      <c r="D108" s="13">
        <v>826641.96000000031</v>
      </c>
      <c r="E108" s="13">
        <v>0</v>
      </c>
      <c r="F108" s="14">
        <f t="shared" si="19"/>
        <v>0</v>
      </c>
      <c r="G108" s="15">
        <v>857081.65800000029</v>
      </c>
      <c r="H108" s="15">
        <v>0</v>
      </c>
      <c r="I108" s="16">
        <f t="shared" si="20"/>
        <v>0</v>
      </c>
      <c r="J108" s="13">
        <v>892303.3600000001</v>
      </c>
      <c r="K108" s="13">
        <v>0</v>
      </c>
      <c r="L108" s="14">
        <f t="shared" si="21"/>
        <v>0</v>
      </c>
      <c r="M108" s="15">
        <v>880977.97599999979</v>
      </c>
      <c r="N108" s="15">
        <v>0</v>
      </c>
      <c r="O108" s="16">
        <f t="shared" si="22"/>
        <v>0</v>
      </c>
      <c r="P108" s="13">
        <v>857517.95949999942</v>
      </c>
      <c r="Q108" s="13">
        <v>0</v>
      </c>
      <c r="R108" s="14">
        <f t="shared" si="23"/>
        <v>0</v>
      </c>
      <c r="S108" s="15">
        <v>917049.32999999984</v>
      </c>
      <c r="T108" s="15">
        <v>33</v>
      </c>
      <c r="U108" s="16">
        <f t="shared" si="24"/>
        <v>3.5984978038204339E-5</v>
      </c>
      <c r="V108" s="13">
        <v>730320.12600000016</v>
      </c>
      <c r="W108" s="13">
        <v>185</v>
      </c>
      <c r="X108" s="14">
        <f t="shared" si="25"/>
        <v>2.53313572245714E-4</v>
      </c>
      <c r="Y108" s="15">
        <v>423496.58999999997</v>
      </c>
      <c r="Z108" s="15">
        <v>292</v>
      </c>
      <c r="AA108" s="16">
        <f t="shared" si="26"/>
        <v>6.8949787765705507E-4</v>
      </c>
      <c r="AB108" s="13">
        <v>261252.59350000002</v>
      </c>
      <c r="AC108" s="13">
        <v>559</v>
      </c>
      <c r="AD108" s="14">
        <f t="shared" si="27"/>
        <v>2.1396916773574535E-3</v>
      </c>
      <c r="AE108" s="15">
        <v>232126.89200000005</v>
      </c>
      <c r="AF108">
        <v>1132</v>
      </c>
      <c r="AG108" s="16">
        <f t="shared" si="28"/>
        <v>4.8766430733066454E-3</v>
      </c>
      <c r="AH108" s="17">
        <v>1983</v>
      </c>
      <c r="AI108" s="17">
        <v>12694550</v>
      </c>
      <c r="AJ108" s="18">
        <f t="shared" si="29"/>
        <v>2.1627786491414452E-3</v>
      </c>
      <c r="AK108" s="19">
        <f>IFERROR(VLOOKUP(A108,[1]CDC_Visits_Integrated!$A$2:$D$501,2,FALSE),"NULL")</f>
        <v>46893</v>
      </c>
      <c r="AL108" s="19">
        <f>IFERROR(VLOOKUP(A108,[1]CDC_Visits_Integrated!$A$2:$D$501,3,FALSE),"NULL")</f>
        <v>3974</v>
      </c>
      <c r="AM108" s="19">
        <f>IFERROR(VLOOKUP(A108,[1]CDC_Visits_Integrated!$A$2:$D$501,4,FALSE),"NULL")</f>
        <v>2101219</v>
      </c>
      <c r="AN108" s="15">
        <f t="shared" si="30"/>
        <v>528.74157020634118</v>
      </c>
      <c r="AO108" s="16">
        <f t="shared" si="31"/>
        <v>2.231704548645334E-2</v>
      </c>
      <c r="AP108" s="15">
        <f t="shared" si="32"/>
        <v>218</v>
      </c>
      <c r="AQ108" s="15">
        <f t="shared" si="33"/>
        <v>2201</v>
      </c>
    </row>
    <row r="109" spans="1:43" x14ac:dyDescent="0.25">
      <c r="A109" t="s">
        <v>160</v>
      </c>
      <c r="B109" t="str">
        <f t="shared" si="17"/>
        <v>Illinois</v>
      </c>
      <c r="C109" t="str">
        <f t="shared" si="18"/>
        <v>2013</v>
      </c>
      <c r="D109" s="13">
        <v>807263.59800000023</v>
      </c>
      <c r="E109" s="13">
        <v>0</v>
      </c>
      <c r="F109" s="14">
        <f t="shared" si="19"/>
        <v>0</v>
      </c>
      <c r="G109" s="15">
        <v>845907.7899999998</v>
      </c>
      <c r="H109" s="15">
        <v>0</v>
      </c>
      <c r="I109" s="16">
        <f t="shared" si="20"/>
        <v>0</v>
      </c>
      <c r="J109" s="13">
        <v>879793.94900000037</v>
      </c>
      <c r="K109" s="13">
        <v>0</v>
      </c>
      <c r="L109" s="14">
        <f t="shared" si="21"/>
        <v>0</v>
      </c>
      <c r="M109" s="15">
        <v>875091.18900000001</v>
      </c>
      <c r="N109" s="15">
        <v>0</v>
      </c>
      <c r="O109" s="16">
        <f t="shared" si="22"/>
        <v>0</v>
      </c>
      <c r="P109" s="13">
        <v>838672.5569999998</v>
      </c>
      <c r="Q109" s="13">
        <v>0</v>
      </c>
      <c r="R109" s="14">
        <f t="shared" si="23"/>
        <v>0</v>
      </c>
      <c r="S109" s="15">
        <v>900432.18149999995</v>
      </c>
      <c r="T109" s="15">
        <v>10</v>
      </c>
      <c r="U109" s="16">
        <f t="shared" si="24"/>
        <v>1.1105778097958841E-5</v>
      </c>
      <c r="V109" s="13">
        <v>740441.62400000007</v>
      </c>
      <c r="W109" s="13">
        <v>175</v>
      </c>
      <c r="X109" s="14">
        <f t="shared" si="25"/>
        <v>2.3634543808412367E-4</v>
      </c>
      <c r="Y109" s="15">
        <v>433103.70549999998</v>
      </c>
      <c r="Z109" s="15">
        <v>315</v>
      </c>
      <c r="AA109" s="16">
        <f t="shared" si="26"/>
        <v>7.2730848524222571E-4</v>
      </c>
      <c r="AB109" s="13">
        <v>252785.37899999987</v>
      </c>
      <c r="AC109" s="13">
        <v>600</v>
      </c>
      <c r="AD109" s="14">
        <f t="shared" si="27"/>
        <v>2.3735549990017433E-3</v>
      </c>
      <c r="AE109" s="15">
        <v>234078.35400000005</v>
      </c>
      <c r="AF109">
        <v>1207</v>
      </c>
      <c r="AG109" s="16">
        <f t="shared" si="28"/>
        <v>5.1563930597358851E-3</v>
      </c>
      <c r="AH109" s="17">
        <v>2122</v>
      </c>
      <c r="AI109" s="17">
        <v>12580101</v>
      </c>
      <c r="AJ109" s="18">
        <f t="shared" si="29"/>
        <v>2.306603376593312E-3</v>
      </c>
      <c r="AK109" s="19">
        <f>IFERROR(VLOOKUP(A109,[1]CDC_Visits_Integrated!$A$2:$D$501,2,FALSE),"NULL")</f>
        <v>46748</v>
      </c>
      <c r="AL109" s="19">
        <f>IFERROR(VLOOKUP(A109,[1]CDC_Visits_Integrated!$A$2:$D$501,3,FALSE),"NULL")</f>
        <v>4334</v>
      </c>
      <c r="AM109" s="19">
        <f>IFERROR(VLOOKUP(A109,[1]CDC_Visits_Integrated!$A$2:$D$501,4,FALSE),"NULL")</f>
        <v>2225186</v>
      </c>
      <c r="AN109" s="15">
        <f t="shared" si="30"/>
        <v>513.42547300415322</v>
      </c>
      <c r="AO109" s="16">
        <f t="shared" si="31"/>
        <v>2.1008580855712736E-2</v>
      </c>
      <c r="AP109" s="15">
        <f t="shared" si="32"/>
        <v>185</v>
      </c>
      <c r="AQ109" s="15">
        <f t="shared" si="33"/>
        <v>2307</v>
      </c>
    </row>
    <row r="110" spans="1:43" x14ac:dyDescent="0.25">
      <c r="A110" t="s">
        <v>161</v>
      </c>
      <c r="B110" t="str">
        <f t="shared" si="17"/>
        <v>Illinois</v>
      </c>
      <c r="C110" t="str">
        <f t="shared" si="18"/>
        <v>2014</v>
      </c>
      <c r="D110" s="13">
        <v>792432.07699999993</v>
      </c>
      <c r="E110" s="13">
        <v>0</v>
      </c>
      <c r="F110" s="14">
        <f t="shared" si="19"/>
        <v>0</v>
      </c>
      <c r="G110" s="15">
        <v>835028.4785000002</v>
      </c>
      <c r="H110" s="15">
        <v>0</v>
      </c>
      <c r="I110" s="16">
        <f t="shared" si="20"/>
        <v>0</v>
      </c>
      <c r="J110" s="13">
        <v>876856.36399999959</v>
      </c>
      <c r="K110" s="13">
        <v>0</v>
      </c>
      <c r="L110" s="14">
        <f t="shared" si="21"/>
        <v>0</v>
      </c>
      <c r="M110" s="15">
        <v>874276.89149999991</v>
      </c>
      <c r="N110" s="15">
        <v>0</v>
      </c>
      <c r="O110" s="16">
        <f t="shared" si="22"/>
        <v>0</v>
      </c>
      <c r="P110" s="13">
        <v>831406.84199999971</v>
      </c>
      <c r="Q110" s="13">
        <v>12</v>
      </c>
      <c r="R110" s="14">
        <f t="shared" si="23"/>
        <v>1.443336690750977E-5</v>
      </c>
      <c r="S110" s="15">
        <v>887159.37800000026</v>
      </c>
      <c r="T110" s="15">
        <v>36</v>
      </c>
      <c r="U110" s="16">
        <f t="shared" si="24"/>
        <v>4.0578954461551092E-5</v>
      </c>
      <c r="V110" s="13">
        <v>760041.93749999988</v>
      </c>
      <c r="W110" s="13">
        <v>181</v>
      </c>
      <c r="X110" s="14">
        <f t="shared" si="25"/>
        <v>2.3814475368998968E-4</v>
      </c>
      <c r="Y110" s="15">
        <v>446651.9</v>
      </c>
      <c r="Z110" s="15">
        <v>333</v>
      </c>
      <c r="AA110" s="16">
        <f t="shared" si="26"/>
        <v>7.4554703562214775E-4</v>
      </c>
      <c r="AB110" s="13">
        <v>251775.40400000004</v>
      </c>
      <c r="AC110" s="13">
        <v>577</v>
      </c>
      <c r="AD110" s="14">
        <f t="shared" si="27"/>
        <v>2.2917250487263638E-3</v>
      </c>
      <c r="AE110" s="15">
        <v>233847.42200000005</v>
      </c>
      <c r="AF110">
        <v>1215</v>
      </c>
      <c r="AG110" s="16">
        <f t="shared" si="28"/>
        <v>5.1956955078170577E-3</v>
      </c>
      <c r="AH110" s="17">
        <v>2125</v>
      </c>
      <c r="AI110" s="17">
        <v>12558195</v>
      </c>
      <c r="AJ110" s="18">
        <f t="shared" si="29"/>
        <v>2.279371027376752E-3</v>
      </c>
      <c r="AK110" s="19">
        <f>IFERROR(VLOOKUP(A110,[1]CDC_Visits_Integrated!$A$2:$D$501,2,FALSE),"NULL")</f>
        <v>59035</v>
      </c>
      <c r="AL110" s="19">
        <f>IFERROR(VLOOKUP(A110,[1]CDC_Visits_Integrated!$A$2:$D$501,3,FALSE),"NULL")</f>
        <v>4830</v>
      </c>
      <c r="AM110" s="19">
        <f>IFERROR(VLOOKUP(A110,[1]CDC_Visits_Integrated!$A$2:$D$501,4,FALSE),"NULL")</f>
        <v>2734075</v>
      </c>
      <c r="AN110" s="15">
        <f t="shared" si="30"/>
        <v>566.06107660455484</v>
      </c>
      <c r="AO110" s="16">
        <f t="shared" si="31"/>
        <v>2.1592311842213545E-2</v>
      </c>
      <c r="AP110" s="15">
        <f t="shared" si="32"/>
        <v>229</v>
      </c>
      <c r="AQ110" s="15">
        <f t="shared" si="33"/>
        <v>2354</v>
      </c>
    </row>
    <row r="111" spans="1:43" x14ac:dyDescent="0.25">
      <c r="A111" t="s">
        <v>162</v>
      </c>
      <c r="B111" t="str">
        <f t="shared" si="17"/>
        <v>Illinois</v>
      </c>
      <c r="C111" t="str">
        <f t="shared" si="18"/>
        <v>2015</v>
      </c>
      <c r="D111" s="13">
        <v>781640.65500000003</v>
      </c>
      <c r="E111" s="13">
        <v>0</v>
      </c>
      <c r="F111" s="14">
        <f t="shared" si="19"/>
        <v>0</v>
      </c>
      <c r="G111" s="15">
        <v>827969.12050000008</v>
      </c>
      <c r="H111" s="15">
        <v>0</v>
      </c>
      <c r="I111" s="16">
        <f t="shared" si="20"/>
        <v>0</v>
      </c>
      <c r="J111" s="13">
        <v>868304.74199999985</v>
      </c>
      <c r="K111" s="13">
        <v>0</v>
      </c>
      <c r="L111" s="14">
        <f t="shared" si="21"/>
        <v>0</v>
      </c>
      <c r="M111" s="15">
        <v>870084.94899999979</v>
      </c>
      <c r="N111" s="15">
        <v>0</v>
      </c>
      <c r="O111" s="16">
        <f t="shared" si="22"/>
        <v>0</v>
      </c>
      <c r="P111" s="13">
        <v>823205.83700000052</v>
      </c>
      <c r="Q111" s="13">
        <v>0</v>
      </c>
      <c r="R111" s="14">
        <f t="shared" si="23"/>
        <v>0</v>
      </c>
      <c r="S111" s="15">
        <v>872872.93149999995</v>
      </c>
      <c r="T111" s="15">
        <v>25</v>
      </c>
      <c r="U111" s="16">
        <f t="shared" si="24"/>
        <v>2.8641053122174864E-5</v>
      </c>
      <c r="V111" s="13">
        <v>768340.97149999999</v>
      </c>
      <c r="W111" s="13">
        <v>189</v>
      </c>
      <c r="X111" s="14">
        <f t="shared" si="25"/>
        <v>2.4598453943048643E-4</v>
      </c>
      <c r="Y111" s="15">
        <v>461912.27749999997</v>
      </c>
      <c r="Z111" s="15">
        <v>315</v>
      </c>
      <c r="AA111" s="16">
        <f t="shared" si="26"/>
        <v>6.8194766700047289E-4</v>
      </c>
      <c r="AB111" s="13">
        <v>255050.43650000001</v>
      </c>
      <c r="AC111" s="13">
        <v>541</v>
      </c>
      <c r="AD111" s="14">
        <f t="shared" si="27"/>
        <v>2.121149084957555E-3</v>
      </c>
      <c r="AE111" s="15">
        <v>233360.25199999995</v>
      </c>
      <c r="AF111">
        <v>1141</v>
      </c>
      <c r="AG111" s="16">
        <f t="shared" si="28"/>
        <v>4.8894359267318598E-3</v>
      </c>
      <c r="AH111" s="17">
        <v>1997</v>
      </c>
      <c r="AI111" s="17">
        <v>12514525</v>
      </c>
      <c r="AJ111" s="18">
        <f t="shared" si="29"/>
        <v>2.1013908654713078E-3</v>
      </c>
      <c r="AK111" s="19">
        <f>IFERROR(VLOOKUP(A111,[1]CDC_Visits_Integrated!$A$2:$D$501,2,FALSE),"NULL")</f>
        <v>45488</v>
      </c>
      <c r="AL111" s="19">
        <f>IFERROR(VLOOKUP(A111,[1]CDC_Visits_Integrated!$A$2:$D$501,3,FALSE),"NULL")</f>
        <v>4121</v>
      </c>
      <c r="AM111" s="19">
        <f>IFERROR(VLOOKUP(A111,[1]CDC_Visits_Integrated!$A$2:$D$501,4,FALSE),"NULL")</f>
        <v>2456456</v>
      </c>
      <c r="AN111" s="15">
        <f t="shared" si="30"/>
        <v>596.08250424654216</v>
      </c>
      <c r="AO111" s="16">
        <f t="shared" si="31"/>
        <v>1.8517734492292961E-2</v>
      </c>
      <c r="AP111" s="15">
        <f t="shared" si="32"/>
        <v>214</v>
      </c>
      <c r="AQ111" s="15">
        <f t="shared" si="33"/>
        <v>2211</v>
      </c>
    </row>
    <row r="112" spans="1:43" x14ac:dyDescent="0.25">
      <c r="A112" t="s">
        <v>163</v>
      </c>
      <c r="B112" t="str">
        <f t="shared" si="17"/>
        <v>Illinois</v>
      </c>
      <c r="C112" t="str">
        <f t="shared" si="18"/>
        <v>2016</v>
      </c>
      <c r="D112" s="13">
        <v>776121.96899999992</v>
      </c>
      <c r="E112" s="13">
        <v>0</v>
      </c>
      <c r="F112" s="14">
        <f t="shared" si="19"/>
        <v>0</v>
      </c>
      <c r="G112" s="15">
        <v>822281.40650000004</v>
      </c>
      <c r="H112" s="15">
        <v>0</v>
      </c>
      <c r="I112" s="16">
        <f t="shared" si="20"/>
        <v>0</v>
      </c>
      <c r="J112" s="13">
        <v>867807.70799999987</v>
      </c>
      <c r="K112" s="13">
        <v>0</v>
      </c>
      <c r="L112" s="14">
        <f t="shared" si="21"/>
        <v>0</v>
      </c>
      <c r="M112" s="15">
        <v>873900.8075</v>
      </c>
      <c r="N112" s="15">
        <v>0</v>
      </c>
      <c r="O112" s="16">
        <f t="shared" si="22"/>
        <v>0</v>
      </c>
      <c r="P112" s="13">
        <v>820665.78550000023</v>
      </c>
      <c r="Q112" s="13">
        <v>0</v>
      </c>
      <c r="R112" s="14">
        <f t="shared" si="23"/>
        <v>0</v>
      </c>
      <c r="S112" s="15">
        <v>869156.20950000046</v>
      </c>
      <c r="T112" s="15">
        <v>26</v>
      </c>
      <c r="U112" s="16">
        <f t="shared" si="24"/>
        <v>2.9914070354461394E-5</v>
      </c>
      <c r="V112" s="13">
        <v>792155.25350000011</v>
      </c>
      <c r="W112" s="13">
        <v>216</v>
      </c>
      <c r="X112" s="14">
        <f t="shared" si="25"/>
        <v>2.7267382125617621E-4</v>
      </c>
      <c r="Y112" s="15">
        <v>489843.37699999998</v>
      </c>
      <c r="Z112" s="15">
        <v>333</v>
      </c>
      <c r="AA112" s="16">
        <f t="shared" si="26"/>
        <v>6.7980913009261742E-4</v>
      </c>
      <c r="AB112" s="13">
        <v>260684.68899999995</v>
      </c>
      <c r="AC112" s="13">
        <v>519</v>
      </c>
      <c r="AD112" s="14">
        <f t="shared" si="27"/>
        <v>1.9909109429898284E-3</v>
      </c>
      <c r="AE112" s="15">
        <v>240786.94300000003</v>
      </c>
      <c r="AF112">
        <v>947</v>
      </c>
      <c r="AG112" s="16">
        <f t="shared" si="28"/>
        <v>3.9329375098217014E-3</v>
      </c>
      <c r="AH112" s="17">
        <v>1799</v>
      </c>
      <c r="AI112" s="17">
        <v>12613152</v>
      </c>
      <c r="AJ112" s="18">
        <f t="shared" si="29"/>
        <v>1.81476118455501E-3</v>
      </c>
      <c r="AK112" s="19">
        <f>IFERROR(VLOOKUP(A112,[1]CDC_Visits_Integrated!$A$2:$D$501,2,FALSE),"NULL")</f>
        <v>44457</v>
      </c>
      <c r="AL112" s="19">
        <f>IFERROR(VLOOKUP(A112,[1]CDC_Visits_Integrated!$A$2:$D$501,3,FALSE),"NULL")</f>
        <v>3725</v>
      </c>
      <c r="AM112" s="19">
        <f>IFERROR(VLOOKUP(A112,[1]CDC_Visits_Integrated!$A$2:$D$501,4,FALSE),"NULL")</f>
        <v>2303718</v>
      </c>
      <c r="AN112" s="15">
        <f t="shared" si="30"/>
        <v>618.44778523489936</v>
      </c>
      <c r="AO112" s="16">
        <f t="shared" si="31"/>
        <v>1.9297934903490792E-2</v>
      </c>
      <c r="AP112" s="15">
        <f t="shared" si="32"/>
        <v>242</v>
      </c>
      <c r="AQ112" s="15">
        <f t="shared" si="33"/>
        <v>2041</v>
      </c>
    </row>
    <row r="113" spans="1:43" x14ac:dyDescent="0.25">
      <c r="A113" t="s">
        <v>164</v>
      </c>
      <c r="B113" t="str">
        <f t="shared" si="17"/>
        <v>Illinois</v>
      </c>
      <c r="C113" t="str">
        <f t="shared" si="18"/>
        <v>2017</v>
      </c>
      <c r="D113" s="13">
        <v>766302</v>
      </c>
      <c r="E113" s="13">
        <v>0</v>
      </c>
      <c r="F113" s="14">
        <f t="shared" si="19"/>
        <v>0</v>
      </c>
      <c r="G113" s="15">
        <v>807169</v>
      </c>
      <c r="H113" s="15">
        <v>0</v>
      </c>
      <c r="I113" s="16">
        <f t="shared" si="20"/>
        <v>0</v>
      </c>
      <c r="J113" s="13">
        <v>851966.5</v>
      </c>
      <c r="K113" s="13">
        <v>0</v>
      </c>
      <c r="L113" s="14">
        <f t="shared" si="21"/>
        <v>0</v>
      </c>
      <c r="M113" s="15">
        <v>871372</v>
      </c>
      <c r="N113" s="15">
        <v>0</v>
      </c>
      <c r="O113" s="16">
        <f t="shared" si="22"/>
        <v>0</v>
      </c>
      <c r="P113" s="13">
        <v>809869.5</v>
      </c>
      <c r="Q113" s="13">
        <v>0</v>
      </c>
      <c r="R113" s="14">
        <f t="shared" si="23"/>
        <v>0</v>
      </c>
      <c r="S113" s="15">
        <v>844201</v>
      </c>
      <c r="T113" s="15">
        <v>23</v>
      </c>
      <c r="U113" s="16">
        <f t="shared" si="24"/>
        <v>2.7244696464467585E-5</v>
      </c>
      <c r="V113" s="13">
        <v>790970</v>
      </c>
      <c r="W113" s="13">
        <v>202</v>
      </c>
      <c r="X113" s="14">
        <f t="shared" si="25"/>
        <v>2.5538263145252033E-4</v>
      </c>
      <c r="Y113" s="15">
        <v>503084.5</v>
      </c>
      <c r="Z113" s="15">
        <v>370</v>
      </c>
      <c r="AA113" s="16">
        <f t="shared" si="26"/>
        <v>7.3546292918982793E-4</v>
      </c>
      <c r="AB113" s="13">
        <v>263383.5</v>
      </c>
      <c r="AC113" s="13">
        <v>587</v>
      </c>
      <c r="AD113" s="14">
        <f t="shared" si="27"/>
        <v>2.2286893446248532E-3</v>
      </c>
      <c r="AE113" s="15">
        <v>240827</v>
      </c>
      <c r="AF113">
        <v>1069</v>
      </c>
      <c r="AG113" s="16">
        <f t="shared" si="28"/>
        <v>4.4388710568167193E-3</v>
      </c>
      <c r="AH113" s="17">
        <v>2026</v>
      </c>
      <c r="AI113" s="17">
        <v>12491161</v>
      </c>
      <c r="AJ113" s="18">
        <f t="shared" si="29"/>
        <v>2.0113273668587654E-3</v>
      </c>
      <c r="AK113" s="19">
        <f>IFERROR(VLOOKUP(A113,[1]CDC_Visits_Integrated!$A$2:$D$501,2,FALSE),"NULL")</f>
        <v>46075</v>
      </c>
      <c r="AL113" s="19">
        <f>IFERROR(VLOOKUP(A113,[1]CDC_Visits_Integrated!$A$2:$D$501,3,FALSE),"NULL")</f>
        <v>3671</v>
      </c>
      <c r="AM113" s="19">
        <f>IFERROR(VLOOKUP(A113,[1]CDC_Visits_Integrated!$A$2:$D$501,4,FALSE),"NULL")</f>
        <v>2260998</v>
      </c>
      <c r="AN113" s="15">
        <f t="shared" si="30"/>
        <v>615.90792699536905</v>
      </c>
      <c r="AO113" s="16">
        <f t="shared" si="31"/>
        <v>2.0378169286306314E-2</v>
      </c>
      <c r="AP113" s="15">
        <f t="shared" si="32"/>
        <v>225</v>
      </c>
      <c r="AQ113" s="15">
        <f t="shared" si="33"/>
        <v>2251</v>
      </c>
    </row>
    <row r="114" spans="1:43" x14ac:dyDescent="0.25">
      <c r="A114" t="s">
        <v>166</v>
      </c>
      <c r="B114" t="str">
        <f t="shared" si="17"/>
        <v>Indiana</v>
      </c>
      <c r="C114" t="str">
        <f t="shared" si="18"/>
        <v>2010</v>
      </c>
      <c r="D114" s="13">
        <v>434220.701</v>
      </c>
      <c r="E114" s="13">
        <v>0</v>
      </c>
      <c r="F114" s="14">
        <f t="shared" si="19"/>
        <v>0</v>
      </c>
      <c r="G114" s="15">
        <v>446139.62300000014</v>
      </c>
      <c r="H114" s="15">
        <v>0</v>
      </c>
      <c r="I114" s="16">
        <f t="shared" si="20"/>
        <v>0</v>
      </c>
      <c r="J114" s="13">
        <v>462572.12700000009</v>
      </c>
      <c r="K114" s="13">
        <v>0</v>
      </c>
      <c r="L114" s="14">
        <f t="shared" si="21"/>
        <v>0</v>
      </c>
      <c r="M114" s="15">
        <v>410841.9915</v>
      </c>
      <c r="N114" s="15">
        <v>0</v>
      </c>
      <c r="O114" s="16">
        <f t="shared" si="22"/>
        <v>0</v>
      </c>
      <c r="P114" s="13">
        <v>433835.47449999989</v>
      </c>
      <c r="Q114" s="13">
        <v>0</v>
      </c>
      <c r="R114" s="14">
        <f t="shared" si="23"/>
        <v>0</v>
      </c>
      <c r="S114" s="15">
        <v>468936.62099999998</v>
      </c>
      <c r="T114" s="15">
        <v>10</v>
      </c>
      <c r="U114" s="16">
        <f t="shared" si="24"/>
        <v>2.1324843384325916E-5</v>
      </c>
      <c r="V114" s="13">
        <v>361273.80650000006</v>
      </c>
      <c r="W114" s="13">
        <v>43</v>
      </c>
      <c r="X114" s="14">
        <f t="shared" si="25"/>
        <v>1.190232981919767E-4</v>
      </c>
      <c r="Y114" s="15">
        <v>214909.734</v>
      </c>
      <c r="Z114" s="15">
        <v>91</v>
      </c>
      <c r="AA114" s="16">
        <f t="shared" si="26"/>
        <v>4.2343358909931926E-4</v>
      </c>
      <c r="AB114" s="13">
        <v>139615.9945</v>
      </c>
      <c r="AC114" s="13">
        <v>311</v>
      </c>
      <c r="AD114" s="14">
        <f t="shared" si="27"/>
        <v>2.2275384787664855E-3</v>
      </c>
      <c r="AE114" s="15">
        <v>107913.81699999997</v>
      </c>
      <c r="AF114">
        <v>549</v>
      </c>
      <c r="AG114" s="16">
        <f t="shared" si="28"/>
        <v>5.0873930258624822E-3</v>
      </c>
      <c r="AH114" s="17">
        <v>951</v>
      </c>
      <c r="AI114" s="17">
        <v>6417398</v>
      </c>
      <c r="AJ114" s="18">
        <f t="shared" si="29"/>
        <v>2.0564850243760136E-3</v>
      </c>
      <c r="AK114" s="19">
        <f>IFERROR(VLOOKUP(A114,[1]CDC_Visits_Integrated!$A$2:$D$501,2,FALSE),"NULL")</f>
        <v>1236</v>
      </c>
      <c r="AL114" s="19">
        <f>IFERROR(VLOOKUP(A114,[1]CDC_Visits_Integrated!$A$2:$D$501,3,FALSE),"NULL")</f>
        <v>558</v>
      </c>
      <c r="AM114" s="19">
        <f>IFERROR(VLOOKUP(A114,[1]CDC_Visits_Integrated!$A$2:$D$501,4,FALSE),"NULL")</f>
        <v>148225</v>
      </c>
      <c r="AN114" s="15">
        <f t="shared" si="30"/>
        <v>265.63620071684591</v>
      </c>
      <c r="AO114" s="16">
        <f t="shared" si="31"/>
        <v>8.3386743127002866E-3</v>
      </c>
      <c r="AP114" s="15">
        <f t="shared" si="32"/>
        <v>53</v>
      </c>
      <c r="AQ114" s="15">
        <f t="shared" si="33"/>
        <v>1004</v>
      </c>
    </row>
    <row r="115" spans="1:43" x14ac:dyDescent="0.25">
      <c r="A115" t="s">
        <v>167</v>
      </c>
      <c r="B115" t="str">
        <f t="shared" si="17"/>
        <v>Indiana</v>
      </c>
      <c r="C115" t="str">
        <f t="shared" si="18"/>
        <v>2011</v>
      </c>
      <c r="D115" s="13">
        <v>413324.31099999987</v>
      </c>
      <c r="E115" s="13">
        <v>0</v>
      </c>
      <c r="F115" s="14">
        <f t="shared" si="19"/>
        <v>0</v>
      </c>
      <c r="G115" s="15">
        <v>423459.359</v>
      </c>
      <c r="H115" s="15">
        <v>0</v>
      </c>
      <c r="I115" s="16">
        <f t="shared" si="20"/>
        <v>0</v>
      </c>
      <c r="J115" s="13">
        <v>443093.78249999997</v>
      </c>
      <c r="K115" s="13">
        <v>0</v>
      </c>
      <c r="L115" s="14">
        <f t="shared" si="21"/>
        <v>0</v>
      </c>
      <c r="M115" s="15">
        <v>393411.92799999996</v>
      </c>
      <c r="N115" s="15">
        <v>0</v>
      </c>
      <c r="O115" s="16">
        <f t="shared" si="22"/>
        <v>0</v>
      </c>
      <c r="P115" s="13">
        <v>405599.74949999998</v>
      </c>
      <c r="Q115" s="13">
        <v>0</v>
      </c>
      <c r="R115" s="14">
        <f t="shared" si="23"/>
        <v>0</v>
      </c>
      <c r="S115" s="15">
        <v>444814.92650000018</v>
      </c>
      <c r="T115" s="15">
        <v>0</v>
      </c>
      <c r="U115" s="16">
        <f t="shared" si="24"/>
        <v>0</v>
      </c>
      <c r="V115" s="13">
        <v>353915.02800000005</v>
      </c>
      <c r="W115" s="13">
        <v>12</v>
      </c>
      <c r="X115" s="14">
        <f t="shared" si="25"/>
        <v>3.3906443780624082E-5</v>
      </c>
      <c r="Y115" s="15">
        <v>207885.72449999995</v>
      </c>
      <c r="Z115" s="15">
        <v>77</v>
      </c>
      <c r="AA115" s="16">
        <f t="shared" si="26"/>
        <v>3.7039580368107485E-4</v>
      </c>
      <c r="AB115" s="13">
        <v>131497.17799999996</v>
      </c>
      <c r="AC115" s="13">
        <v>250</v>
      </c>
      <c r="AD115" s="14">
        <f t="shared" si="27"/>
        <v>1.9011814839098682E-3</v>
      </c>
      <c r="AE115" s="15">
        <v>104097.71399999999</v>
      </c>
      <c r="AF115">
        <v>458</v>
      </c>
      <c r="AG115" s="16">
        <f t="shared" si="28"/>
        <v>4.399712370244749E-3</v>
      </c>
      <c r="AH115" s="17">
        <v>785</v>
      </c>
      <c r="AI115" s="17">
        <v>6122854</v>
      </c>
      <c r="AJ115" s="18">
        <f t="shared" si="29"/>
        <v>1.7700886370081075E-3</v>
      </c>
      <c r="AK115" s="19">
        <f>IFERROR(VLOOKUP(A115,[1]CDC_Visits_Integrated!$A$2:$D$501,2,FALSE),"NULL")</f>
        <v>8914</v>
      </c>
      <c r="AL115" s="19">
        <f>IFERROR(VLOOKUP(A115,[1]CDC_Visits_Integrated!$A$2:$D$501,3,FALSE),"NULL")</f>
        <v>1953</v>
      </c>
      <c r="AM115" s="19">
        <f>IFERROR(VLOOKUP(A115,[1]CDC_Visits_Integrated!$A$2:$D$501,4,FALSE),"NULL")</f>
        <v>500628</v>
      </c>
      <c r="AN115" s="15">
        <f t="shared" si="30"/>
        <v>256.33794162826422</v>
      </c>
      <c r="AO115" s="16">
        <f t="shared" si="31"/>
        <v>1.7805636121031983E-2</v>
      </c>
      <c r="AP115" s="15">
        <f t="shared" si="32"/>
        <v>12</v>
      </c>
      <c r="AQ115" s="15">
        <f t="shared" si="33"/>
        <v>797</v>
      </c>
    </row>
    <row r="116" spans="1:43" x14ac:dyDescent="0.25">
      <c r="A116" t="s">
        <v>168</v>
      </c>
      <c r="B116" t="str">
        <f t="shared" ref="B116:B172" si="34">LEFT(A116,FIND(",",A116)-1)</f>
        <v>Indiana</v>
      </c>
      <c r="C116" t="str">
        <f t="shared" ref="C116:C172" si="35">RIGHT(A116,4)</f>
        <v>2012</v>
      </c>
      <c r="D116" s="13">
        <v>413214.62900000013</v>
      </c>
      <c r="E116" s="13">
        <v>0</v>
      </c>
      <c r="F116" s="14">
        <f t="shared" ref="F116:F172" si="36">E116/D116</f>
        <v>0</v>
      </c>
      <c r="G116" s="15">
        <v>426794.37399999989</v>
      </c>
      <c r="H116" s="15">
        <v>0</v>
      </c>
      <c r="I116" s="16">
        <f t="shared" ref="I116:I172" si="37">H116/G116</f>
        <v>0</v>
      </c>
      <c r="J116" s="13">
        <v>447196.46749999991</v>
      </c>
      <c r="K116" s="13">
        <v>0</v>
      </c>
      <c r="L116" s="14">
        <f t="shared" ref="L116:L172" si="38">K116/J116</f>
        <v>0</v>
      </c>
      <c r="M116" s="15">
        <v>397029.01799999992</v>
      </c>
      <c r="N116" s="15">
        <v>0</v>
      </c>
      <c r="O116" s="16">
        <f t="shared" ref="O116:O172" si="39">N116/M116</f>
        <v>0</v>
      </c>
      <c r="P116" s="13">
        <v>402752.57400000002</v>
      </c>
      <c r="Q116" s="13">
        <v>0</v>
      </c>
      <c r="R116" s="14">
        <f t="shared" ref="R116:R172" si="40">Q116/P116</f>
        <v>0</v>
      </c>
      <c r="S116" s="15">
        <v>446667.946</v>
      </c>
      <c r="T116" s="15">
        <v>0</v>
      </c>
      <c r="U116" s="16">
        <f t="shared" ref="U116:U172" si="41">T116/S116</f>
        <v>0</v>
      </c>
      <c r="V116" s="13">
        <v>367198.41499999998</v>
      </c>
      <c r="W116" s="13">
        <v>0</v>
      </c>
      <c r="X116" s="14">
        <f t="shared" ref="X116:X172" si="42">W116/V116</f>
        <v>0</v>
      </c>
      <c r="Y116" s="15">
        <v>217073.35050000006</v>
      </c>
      <c r="Z116" s="15">
        <v>35</v>
      </c>
      <c r="AA116" s="16">
        <f t="shared" ref="AA116:AA172" si="43">Z116/Y116</f>
        <v>1.6123582152936821E-4</v>
      </c>
      <c r="AB116" s="13">
        <v>132313.94749999998</v>
      </c>
      <c r="AC116" s="13">
        <v>244</v>
      </c>
      <c r="AD116" s="14">
        <f t="shared" ref="AD116:AD172" si="44">AC116/AB116</f>
        <v>1.8440988619132541E-3</v>
      </c>
      <c r="AE116" s="15">
        <v>107469.41999999998</v>
      </c>
      <c r="AF116">
        <v>472</v>
      </c>
      <c r="AG116" s="16">
        <f t="shared" ref="AG116:AG172" si="45">AF116/AE116</f>
        <v>4.3919470301412257E-3</v>
      </c>
      <c r="AH116" s="17">
        <v>751</v>
      </c>
      <c r="AI116" s="17">
        <v>6196359</v>
      </c>
      <c r="AJ116" s="18">
        <f t="shared" ref="AJ116:AJ172" si="46">AH116/(Y116+AB116+AE116)</f>
        <v>1.6438414286380264E-3</v>
      </c>
      <c r="AK116" s="19">
        <f>IFERROR(VLOOKUP(A116,[1]CDC_Visits_Integrated!$A$2:$D$501,2,FALSE),"NULL")</f>
        <v>5501</v>
      </c>
      <c r="AL116" s="19">
        <f>IFERROR(VLOOKUP(A116,[1]CDC_Visits_Integrated!$A$2:$D$501,3,FALSE),"NULL")</f>
        <v>1884</v>
      </c>
      <c r="AM116" s="19">
        <f>IFERROR(VLOOKUP(A116,[1]CDC_Visits_Integrated!$A$2:$D$501,4,FALSE),"NULL")</f>
        <v>424967</v>
      </c>
      <c r="AN116" s="15">
        <f t="shared" ref="AN116:AN172" si="47">IFERROR(AM116/AL116,"NULL")</f>
        <v>225.56634819532908</v>
      </c>
      <c r="AO116" s="16">
        <f t="shared" ref="AO116:AO172" si="48">IFERROR(AK116/AM116,"NULL")</f>
        <v>1.2944534516797775E-2</v>
      </c>
      <c r="AP116" s="15">
        <f t="shared" ref="AP116:AP172" si="49">SUM(E116,H116,K116,N116,Q116,T116,W116)</f>
        <v>0</v>
      </c>
      <c r="AQ116" s="15">
        <f t="shared" ref="AQ116:AQ172" si="50">SUM(AP116,AH116)</f>
        <v>751</v>
      </c>
    </row>
    <row r="117" spans="1:43" x14ac:dyDescent="0.25">
      <c r="A117" t="s">
        <v>169</v>
      </c>
      <c r="B117" t="str">
        <f t="shared" si="34"/>
        <v>Indiana</v>
      </c>
      <c r="C117" t="str">
        <f t="shared" si="35"/>
        <v>2013</v>
      </c>
      <c r="D117" s="13">
        <v>414121.54400000005</v>
      </c>
      <c r="E117" s="13">
        <v>0</v>
      </c>
      <c r="F117" s="14">
        <f t="shared" si="36"/>
        <v>0</v>
      </c>
      <c r="G117" s="15">
        <v>433160.81849999994</v>
      </c>
      <c r="H117" s="15">
        <v>0</v>
      </c>
      <c r="I117" s="16">
        <f t="shared" si="37"/>
        <v>0</v>
      </c>
      <c r="J117" s="13">
        <v>452447.11949999997</v>
      </c>
      <c r="K117" s="13">
        <v>0</v>
      </c>
      <c r="L117" s="14">
        <f t="shared" si="38"/>
        <v>0</v>
      </c>
      <c r="M117" s="15">
        <v>404305.522</v>
      </c>
      <c r="N117" s="15">
        <v>0</v>
      </c>
      <c r="O117" s="16">
        <f t="shared" si="39"/>
        <v>0</v>
      </c>
      <c r="P117" s="13">
        <v>404073.51499999996</v>
      </c>
      <c r="Q117" s="13">
        <v>0</v>
      </c>
      <c r="R117" s="14">
        <f t="shared" si="40"/>
        <v>0</v>
      </c>
      <c r="S117" s="15">
        <v>448593.43800000002</v>
      </c>
      <c r="T117" s="15">
        <v>0</v>
      </c>
      <c r="U117" s="16">
        <f t="shared" si="41"/>
        <v>0</v>
      </c>
      <c r="V117" s="13">
        <v>383428.26949999999</v>
      </c>
      <c r="W117" s="13">
        <v>55</v>
      </c>
      <c r="X117" s="14">
        <f t="shared" si="42"/>
        <v>1.4344273590395764E-4</v>
      </c>
      <c r="Y117" s="15">
        <v>226987.07199999999</v>
      </c>
      <c r="Z117" s="15">
        <v>95</v>
      </c>
      <c r="AA117" s="16">
        <f t="shared" si="43"/>
        <v>4.1852603834636012E-4</v>
      </c>
      <c r="AB117" s="13">
        <v>132342.72449999998</v>
      </c>
      <c r="AC117" s="13">
        <v>265</v>
      </c>
      <c r="AD117" s="14">
        <f t="shared" si="44"/>
        <v>2.0023767910263934E-3</v>
      </c>
      <c r="AE117" s="15">
        <v>113043.44000000005</v>
      </c>
      <c r="AF117">
        <v>532</v>
      </c>
      <c r="AG117" s="16">
        <f t="shared" si="45"/>
        <v>4.7061554390064545E-3</v>
      </c>
      <c r="AH117" s="17">
        <v>892</v>
      </c>
      <c r="AI117" s="17">
        <v>6295415</v>
      </c>
      <c r="AJ117" s="18">
        <f t="shared" si="46"/>
        <v>1.8883372957561706E-3</v>
      </c>
      <c r="AK117" s="19">
        <f>IFERROR(VLOOKUP(A117,[1]CDC_Visits_Integrated!$A$2:$D$501,2,FALSE),"NULL")</f>
        <v>6595</v>
      </c>
      <c r="AL117" s="19">
        <f>IFERROR(VLOOKUP(A117,[1]CDC_Visits_Integrated!$A$2:$D$501,3,FALSE),"NULL")</f>
        <v>1831</v>
      </c>
      <c r="AM117" s="19">
        <f>IFERROR(VLOOKUP(A117,[1]CDC_Visits_Integrated!$A$2:$D$501,4,FALSE),"NULL")</f>
        <v>419058</v>
      </c>
      <c r="AN117" s="15">
        <f t="shared" si="47"/>
        <v>228.86837793555435</v>
      </c>
      <c r="AO117" s="16">
        <f t="shared" si="48"/>
        <v>1.5737678316605337E-2</v>
      </c>
      <c r="AP117" s="15">
        <f t="shared" si="49"/>
        <v>55</v>
      </c>
      <c r="AQ117" s="15">
        <f t="shared" si="50"/>
        <v>947</v>
      </c>
    </row>
    <row r="118" spans="1:43" x14ac:dyDescent="0.25">
      <c r="A118" t="s">
        <v>170</v>
      </c>
      <c r="B118" t="str">
        <f t="shared" si="34"/>
        <v>Indiana</v>
      </c>
      <c r="C118" t="str">
        <f t="shared" si="35"/>
        <v>2014</v>
      </c>
      <c r="D118" s="13">
        <v>405766.90000000026</v>
      </c>
      <c r="E118" s="13">
        <v>0</v>
      </c>
      <c r="F118" s="14">
        <f t="shared" si="36"/>
        <v>0</v>
      </c>
      <c r="G118" s="15">
        <v>426288.12649999995</v>
      </c>
      <c r="H118" s="15">
        <v>0</v>
      </c>
      <c r="I118" s="16">
        <f t="shared" si="37"/>
        <v>0</v>
      </c>
      <c r="J118" s="13">
        <v>447505.83</v>
      </c>
      <c r="K118" s="13">
        <v>0</v>
      </c>
      <c r="L118" s="14">
        <f t="shared" si="38"/>
        <v>0</v>
      </c>
      <c r="M118" s="15">
        <v>399407.31999999995</v>
      </c>
      <c r="N118" s="15">
        <v>0</v>
      </c>
      <c r="O118" s="16">
        <f t="shared" si="39"/>
        <v>0</v>
      </c>
      <c r="P118" s="13">
        <v>395078.72749999998</v>
      </c>
      <c r="Q118" s="13">
        <v>12</v>
      </c>
      <c r="R118" s="14">
        <f t="shared" si="40"/>
        <v>3.0373693050836306E-5</v>
      </c>
      <c r="S118" s="15">
        <v>435348.39850000018</v>
      </c>
      <c r="T118" s="15">
        <v>0</v>
      </c>
      <c r="U118" s="16">
        <f t="shared" si="41"/>
        <v>0</v>
      </c>
      <c r="V118" s="13">
        <v>385121.05950000009</v>
      </c>
      <c r="W118" s="13">
        <v>65</v>
      </c>
      <c r="X118" s="14">
        <f t="shared" si="42"/>
        <v>1.6877809820213164E-4</v>
      </c>
      <c r="Y118" s="15">
        <v>233116.02200000006</v>
      </c>
      <c r="Z118" s="15">
        <v>100</v>
      </c>
      <c r="AA118" s="16">
        <f t="shared" si="43"/>
        <v>4.2897094391907553E-4</v>
      </c>
      <c r="AB118" s="13">
        <v>131185.84699999998</v>
      </c>
      <c r="AC118" s="13">
        <v>250</v>
      </c>
      <c r="AD118" s="14">
        <f t="shared" si="44"/>
        <v>1.9056933786462502E-3</v>
      </c>
      <c r="AE118" s="15">
        <v>115554.06200000002</v>
      </c>
      <c r="AF118">
        <v>455</v>
      </c>
      <c r="AG118" s="16">
        <f t="shared" si="45"/>
        <v>3.9375508928452896E-3</v>
      </c>
      <c r="AH118" s="17">
        <v>805</v>
      </c>
      <c r="AI118" s="17">
        <v>6228350</v>
      </c>
      <c r="AJ118" s="18">
        <f t="shared" si="46"/>
        <v>1.6775868505416053E-3</v>
      </c>
      <c r="AK118" s="19">
        <f>IFERROR(VLOOKUP(A118,[1]CDC_Visits_Integrated!$A$2:$D$501,2,FALSE),"NULL")</f>
        <v>6114</v>
      </c>
      <c r="AL118" s="19">
        <f>IFERROR(VLOOKUP(A118,[1]CDC_Visits_Integrated!$A$2:$D$501,3,FALSE),"NULL")</f>
        <v>1714</v>
      </c>
      <c r="AM118" s="19">
        <f>IFERROR(VLOOKUP(A118,[1]CDC_Visits_Integrated!$A$2:$D$501,4,FALSE),"NULL")</f>
        <v>366274</v>
      </c>
      <c r="AN118" s="15">
        <f t="shared" si="47"/>
        <v>213.69544924154025</v>
      </c>
      <c r="AO118" s="16">
        <f t="shared" si="48"/>
        <v>1.6692421520501044E-2</v>
      </c>
      <c r="AP118" s="15">
        <f t="shared" si="49"/>
        <v>77</v>
      </c>
      <c r="AQ118" s="15">
        <f t="shared" si="50"/>
        <v>882</v>
      </c>
    </row>
    <row r="119" spans="1:43" x14ac:dyDescent="0.25">
      <c r="A119" t="s">
        <v>171</v>
      </c>
      <c r="B119" t="str">
        <f t="shared" si="34"/>
        <v>Indiana</v>
      </c>
      <c r="C119" t="str">
        <f t="shared" si="35"/>
        <v>2015</v>
      </c>
      <c r="D119" s="13">
        <v>391287.8</v>
      </c>
      <c r="E119" s="13">
        <v>0</v>
      </c>
      <c r="F119" s="14">
        <f t="shared" si="36"/>
        <v>0</v>
      </c>
      <c r="G119" s="15">
        <v>414432.80399999989</v>
      </c>
      <c r="H119" s="15">
        <v>0</v>
      </c>
      <c r="I119" s="16">
        <f t="shared" si="37"/>
        <v>0</v>
      </c>
      <c r="J119" s="13">
        <v>438530.96250000002</v>
      </c>
      <c r="K119" s="13">
        <v>0</v>
      </c>
      <c r="L119" s="14">
        <f t="shared" si="38"/>
        <v>0</v>
      </c>
      <c r="M119" s="15">
        <v>393929.12849999988</v>
      </c>
      <c r="N119" s="15">
        <v>0</v>
      </c>
      <c r="O119" s="16">
        <f t="shared" si="39"/>
        <v>0</v>
      </c>
      <c r="P119" s="13">
        <v>384237.13249999989</v>
      </c>
      <c r="Q119" s="13">
        <v>0</v>
      </c>
      <c r="R119" s="14">
        <f t="shared" si="40"/>
        <v>0</v>
      </c>
      <c r="S119" s="15">
        <v>417907.85649999999</v>
      </c>
      <c r="T119" s="15">
        <v>0</v>
      </c>
      <c r="U119" s="16">
        <f t="shared" si="41"/>
        <v>0</v>
      </c>
      <c r="V119" s="13">
        <v>381586.25750000007</v>
      </c>
      <c r="W119" s="13">
        <v>13</v>
      </c>
      <c r="X119" s="14">
        <f t="shared" si="42"/>
        <v>3.4068312850601016E-5</v>
      </c>
      <c r="Y119" s="15">
        <v>234754.49749999994</v>
      </c>
      <c r="Z119" s="15">
        <v>97</v>
      </c>
      <c r="AA119" s="16">
        <f t="shared" si="43"/>
        <v>4.1319762148539892E-4</v>
      </c>
      <c r="AB119" s="13">
        <v>126453.64149999997</v>
      </c>
      <c r="AC119" s="13">
        <v>273</v>
      </c>
      <c r="AD119" s="14">
        <f t="shared" si="44"/>
        <v>2.1588939374276544E-3</v>
      </c>
      <c r="AE119" s="15">
        <v>111659.117</v>
      </c>
      <c r="AF119">
        <v>480</v>
      </c>
      <c r="AG119" s="16">
        <f t="shared" si="45"/>
        <v>4.2987980999348221E-3</v>
      </c>
      <c r="AH119" s="17">
        <v>850</v>
      </c>
      <c r="AI119" s="17">
        <v>6085821</v>
      </c>
      <c r="AJ119" s="18">
        <f t="shared" si="46"/>
        <v>1.7975446369244905E-3</v>
      </c>
      <c r="AK119" s="19">
        <f>IFERROR(VLOOKUP(A119,[1]CDC_Visits_Integrated!$A$2:$D$501,2,FALSE),"NULL")</f>
        <v>4029</v>
      </c>
      <c r="AL119" s="19">
        <f>IFERROR(VLOOKUP(A119,[1]CDC_Visits_Integrated!$A$2:$D$501,3,FALSE),"NULL")</f>
        <v>1535</v>
      </c>
      <c r="AM119" s="19">
        <f>IFERROR(VLOOKUP(A119,[1]CDC_Visits_Integrated!$A$2:$D$501,4,FALSE),"NULL")</f>
        <v>310945</v>
      </c>
      <c r="AN119" s="15">
        <f t="shared" si="47"/>
        <v>202.57003257328989</v>
      </c>
      <c r="AO119" s="16">
        <f t="shared" si="48"/>
        <v>1.2957275402402353E-2</v>
      </c>
      <c r="AP119" s="15">
        <f t="shared" si="49"/>
        <v>13</v>
      </c>
      <c r="AQ119" s="15">
        <f t="shared" si="50"/>
        <v>863</v>
      </c>
    </row>
    <row r="120" spans="1:43" x14ac:dyDescent="0.25">
      <c r="A120" t="s">
        <v>172</v>
      </c>
      <c r="B120" t="str">
        <f t="shared" si="34"/>
        <v>Indiana</v>
      </c>
      <c r="C120" t="str">
        <f t="shared" si="35"/>
        <v>2016</v>
      </c>
      <c r="D120" s="13">
        <v>397808.516</v>
      </c>
      <c r="E120" s="13">
        <v>0</v>
      </c>
      <c r="F120" s="14">
        <f t="shared" si="36"/>
        <v>0</v>
      </c>
      <c r="G120" s="15">
        <v>419842.19600000005</v>
      </c>
      <c r="H120" s="15">
        <v>0</v>
      </c>
      <c r="I120" s="16">
        <f t="shared" si="37"/>
        <v>0</v>
      </c>
      <c r="J120" s="13">
        <v>445782.42800000007</v>
      </c>
      <c r="K120" s="13">
        <v>0</v>
      </c>
      <c r="L120" s="14">
        <f t="shared" si="38"/>
        <v>0</v>
      </c>
      <c r="M120" s="15">
        <v>399567.22049999994</v>
      </c>
      <c r="N120" s="15">
        <v>0</v>
      </c>
      <c r="O120" s="16">
        <f t="shared" si="39"/>
        <v>0</v>
      </c>
      <c r="P120" s="13">
        <v>386699.429</v>
      </c>
      <c r="Q120" s="13">
        <v>0</v>
      </c>
      <c r="R120" s="14">
        <f t="shared" si="40"/>
        <v>0</v>
      </c>
      <c r="S120" s="15">
        <v>417144.75549999997</v>
      </c>
      <c r="T120" s="15">
        <v>14</v>
      </c>
      <c r="U120" s="16">
        <f t="shared" si="41"/>
        <v>3.3561491102097776E-5</v>
      </c>
      <c r="V120" s="13">
        <v>394110.46749999991</v>
      </c>
      <c r="W120" s="13">
        <v>49</v>
      </c>
      <c r="X120" s="14">
        <f t="shared" si="42"/>
        <v>1.2433062311393699E-4</v>
      </c>
      <c r="Y120" s="15">
        <v>251661.13800000004</v>
      </c>
      <c r="Z120" s="15">
        <v>133</v>
      </c>
      <c r="AA120" s="16">
        <f t="shared" si="43"/>
        <v>5.2848843113790568E-4</v>
      </c>
      <c r="AB120" s="13">
        <v>131465.65899999996</v>
      </c>
      <c r="AC120" s="13">
        <v>229</v>
      </c>
      <c r="AD120" s="14">
        <f t="shared" si="44"/>
        <v>1.7418997610623172E-3</v>
      </c>
      <c r="AE120" s="15">
        <v>116767.32</v>
      </c>
      <c r="AF120">
        <v>387</v>
      </c>
      <c r="AG120" s="16">
        <f t="shared" si="45"/>
        <v>3.3142834827415749E-3</v>
      </c>
      <c r="AH120" s="17">
        <v>749</v>
      </c>
      <c r="AI120" s="17">
        <v>6207101</v>
      </c>
      <c r="AJ120" s="18">
        <f t="shared" si="46"/>
        <v>1.4983172926597973E-3</v>
      </c>
      <c r="AK120" s="19">
        <f>IFERROR(VLOOKUP(A120,[1]CDC_Visits_Integrated!$A$2:$D$501,2,FALSE),"NULL")</f>
        <v>3362</v>
      </c>
      <c r="AL120" s="19">
        <f>IFERROR(VLOOKUP(A120,[1]CDC_Visits_Integrated!$A$2:$D$501,3,FALSE),"NULL")</f>
        <v>1243</v>
      </c>
      <c r="AM120" s="19">
        <f>IFERROR(VLOOKUP(A120,[1]CDC_Visits_Integrated!$A$2:$D$501,4,FALSE),"NULL")</f>
        <v>253265</v>
      </c>
      <c r="AN120" s="15">
        <f t="shared" si="47"/>
        <v>203.75301689460983</v>
      </c>
      <c r="AO120" s="16">
        <f t="shared" si="48"/>
        <v>1.3274633289242494E-2</v>
      </c>
      <c r="AP120" s="15">
        <f t="shared" si="49"/>
        <v>63</v>
      </c>
      <c r="AQ120" s="15">
        <f t="shared" si="50"/>
        <v>812</v>
      </c>
    </row>
    <row r="121" spans="1:43" x14ac:dyDescent="0.25">
      <c r="A121" t="s">
        <v>173</v>
      </c>
      <c r="B121" t="str">
        <f t="shared" si="34"/>
        <v>Indiana</v>
      </c>
      <c r="C121" t="str">
        <f t="shared" si="35"/>
        <v>2017</v>
      </c>
      <c r="D121" s="13">
        <v>406671</v>
      </c>
      <c r="E121" s="13">
        <v>0</v>
      </c>
      <c r="F121" s="14">
        <f t="shared" si="36"/>
        <v>0</v>
      </c>
      <c r="G121" s="15">
        <v>429703</v>
      </c>
      <c r="H121" s="15">
        <v>0</v>
      </c>
      <c r="I121" s="16">
        <f t="shared" si="37"/>
        <v>0</v>
      </c>
      <c r="J121" s="13">
        <v>458454</v>
      </c>
      <c r="K121" s="13">
        <v>0</v>
      </c>
      <c r="L121" s="14">
        <f t="shared" si="38"/>
        <v>0</v>
      </c>
      <c r="M121" s="15">
        <v>414859</v>
      </c>
      <c r="N121" s="15">
        <v>0</v>
      </c>
      <c r="O121" s="16">
        <f t="shared" si="39"/>
        <v>0</v>
      </c>
      <c r="P121" s="13">
        <v>398739</v>
      </c>
      <c r="Q121" s="13">
        <v>0</v>
      </c>
      <c r="R121" s="14">
        <f t="shared" si="40"/>
        <v>0</v>
      </c>
      <c r="S121" s="15">
        <v>423854.5</v>
      </c>
      <c r="T121" s="15">
        <v>10</v>
      </c>
      <c r="U121" s="16">
        <f t="shared" si="41"/>
        <v>2.3593001843793096E-5</v>
      </c>
      <c r="V121" s="13">
        <v>413118.5</v>
      </c>
      <c r="W121" s="13">
        <v>47</v>
      </c>
      <c r="X121" s="14">
        <f t="shared" si="42"/>
        <v>1.1376880967567418E-4</v>
      </c>
      <c r="Y121" s="15">
        <v>270836</v>
      </c>
      <c r="Z121" s="15">
        <v>150</v>
      </c>
      <c r="AA121" s="16">
        <f t="shared" si="43"/>
        <v>5.5384070064540898E-4</v>
      </c>
      <c r="AB121" s="13">
        <v>137468.5</v>
      </c>
      <c r="AC121" s="13">
        <v>276</v>
      </c>
      <c r="AD121" s="14">
        <f t="shared" si="44"/>
        <v>2.0077326805777325E-3</v>
      </c>
      <c r="AE121" s="15">
        <v>123639</v>
      </c>
      <c r="AF121">
        <v>456</v>
      </c>
      <c r="AG121" s="16">
        <f t="shared" si="45"/>
        <v>3.6881566496008542E-3</v>
      </c>
      <c r="AH121" s="17">
        <v>882</v>
      </c>
      <c r="AI121" s="17">
        <v>6424375</v>
      </c>
      <c r="AJ121" s="18">
        <f t="shared" si="46"/>
        <v>1.658070828950819E-3</v>
      </c>
      <c r="AK121" s="19">
        <f>IFERROR(VLOOKUP(A121,[1]CDC_Visits_Integrated!$A$2:$D$501,2,FALSE),"NULL")</f>
        <v>4859</v>
      </c>
      <c r="AL121" s="19">
        <f>IFERROR(VLOOKUP(A121,[1]CDC_Visits_Integrated!$A$2:$D$501,3,FALSE),"NULL")</f>
        <v>1122</v>
      </c>
      <c r="AM121" s="19">
        <f>IFERROR(VLOOKUP(A121,[1]CDC_Visits_Integrated!$A$2:$D$501,4,FALSE),"NULL")</f>
        <v>226600</v>
      </c>
      <c r="AN121" s="15">
        <f t="shared" si="47"/>
        <v>201.9607843137255</v>
      </c>
      <c r="AO121" s="16">
        <f t="shared" si="48"/>
        <v>2.144307149161518E-2</v>
      </c>
      <c r="AP121" s="15">
        <f t="shared" si="49"/>
        <v>57</v>
      </c>
      <c r="AQ121" s="15">
        <f t="shared" si="50"/>
        <v>939</v>
      </c>
    </row>
    <row r="122" spans="1:43" x14ac:dyDescent="0.25">
      <c r="A122" t="s">
        <v>175</v>
      </c>
      <c r="B122" t="str">
        <f t="shared" si="34"/>
        <v>Iowa</v>
      </c>
      <c r="C122" t="str">
        <f t="shared" si="35"/>
        <v>2010</v>
      </c>
      <c r="D122" s="13">
        <v>190348.39</v>
      </c>
      <c r="E122" s="13">
        <v>0</v>
      </c>
      <c r="F122" s="14">
        <f t="shared" si="36"/>
        <v>0</v>
      </c>
      <c r="G122" s="15">
        <v>191565.23600000003</v>
      </c>
      <c r="H122" s="15">
        <v>0</v>
      </c>
      <c r="I122" s="16">
        <f t="shared" si="37"/>
        <v>0</v>
      </c>
      <c r="J122" s="13">
        <v>210545.204</v>
      </c>
      <c r="K122" s="13">
        <v>0</v>
      </c>
      <c r="L122" s="14">
        <f t="shared" si="38"/>
        <v>0</v>
      </c>
      <c r="M122" s="15">
        <v>178213.63250000001</v>
      </c>
      <c r="N122" s="15">
        <v>0</v>
      </c>
      <c r="O122" s="16">
        <f t="shared" si="39"/>
        <v>0</v>
      </c>
      <c r="P122" s="13">
        <v>182238.62599999999</v>
      </c>
      <c r="Q122" s="13">
        <v>0</v>
      </c>
      <c r="R122" s="14">
        <f t="shared" si="40"/>
        <v>0</v>
      </c>
      <c r="S122" s="15">
        <v>211276.55449999997</v>
      </c>
      <c r="T122" s="15">
        <v>0</v>
      </c>
      <c r="U122" s="16">
        <f t="shared" si="41"/>
        <v>0</v>
      </c>
      <c r="V122" s="13">
        <v>167578.28750000003</v>
      </c>
      <c r="W122" s="13">
        <v>0</v>
      </c>
      <c r="X122" s="14">
        <f t="shared" si="42"/>
        <v>0</v>
      </c>
      <c r="Y122" s="15">
        <v>103802.82249999999</v>
      </c>
      <c r="Z122" s="15">
        <v>10</v>
      </c>
      <c r="AA122" s="16">
        <f t="shared" si="43"/>
        <v>9.6336494125677557E-5</v>
      </c>
      <c r="AB122" s="13">
        <v>75312.245500000019</v>
      </c>
      <c r="AC122" s="13">
        <v>105</v>
      </c>
      <c r="AD122" s="14">
        <f t="shared" si="44"/>
        <v>1.3941955827090559E-3</v>
      </c>
      <c r="AE122" s="15">
        <v>68008.944000000003</v>
      </c>
      <c r="AF122">
        <v>319</v>
      </c>
      <c r="AG122" s="16">
        <f t="shared" si="45"/>
        <v>4.6905595240531893E-3</v>
      </c>
      <c r="AH122" s="17">
        <v>434</v>
      </c>
      <c r="AI122" s="17">
        <v>2899335</v>
      </c>
      <c r="AJ122" s="18">
        <f t="shared" si="46"/>
        <v>1.7562032782148258E-3</v>
      </c>
      <c r="AK122" s="19">
        <f>IFERROR(VLOOKUP(A122,[1]CDC_Visits_Integrated!$A$2:$D$501,2,FALSE),"NULL")</f>
        <v>284</v>
      </c>
      <c r="AL122" s="19">
        <f>IFERROR(VLOOKUP(A122,[1]CDC_Visits_Integrated!$A$2:$D$501,3,FALSE),"NULL")</f>
        <v>118</v>
      </c>
      <c r="AM122" s="19">
        <f>IFERROR(VLOOKUP(A122,[1]CDC_Visits_Integrated!$A$2:$D$501,4,FALSE),"NULL")</f>
        <v>40195</v>
      </c>
      <c r="AN122" s="15">
        <f t="shared" si="47"/>
        <v>340.63559322033899</v>
      </c>
      <c r="AO122" s="16">
        <f t="shared" si="48"/>
        <v>7.0655554173404654E-3</v>
      </c>
      <c r="AP122" s="15">
        <f t="shared" si="49"/>
        <v>0</v>
      </c>
      <c r="AQ122" s="15">
        <f t="shared" si="50"/>
        <v>434</v>
      </c>
    </row>
    <row r="123" spans="1:43" x14ac:dyDescent="0.25">
      <c r="A123" t="s">
        <v>176</v>
      </c>
      <c r="B123" t="str">
        <f t="shared" si="34"/>
        <v>Iowa</v>
      </c>
      <c r="C123" t="str">
        <f t="shared" si="35"/>
        <v>2011</v>
      </c>
      <c r="D123" s="13">
        <v>186854.58799999996</v>
      </c>
      <c r="E123" s="13">
        <v>0</v>
      </c>
      <c r="F123" s="14">
        <f t="shared" si="36"/>
        <v>0</v>
      </c>
      <c r="G123" s="15">
        <v>186970.58799999999</v>
      </c>
      <c r="H123" s="15">
        <v>0</v>
      </c>
      <c r="I123" s="16">
        <f t="shared" si="37"/>
        <v>0</v>
      </c>
      <c r="J123" s="13">
        <v>204407.42449999996</v>
      </c>
      <c r="K123" s="13">
        <v>0</v>
      </c>
      <c r="L123" s="14">
        <f t="shared" si="38"/>
        <v>0</v>
      </c>
      <c r="M123" s="15">
        <v>178080.69050000003</v>
      </c>
      <c r="N123" s="15">
        <v>0</v>
      </c>
      <c r="O123" s="16">
        <f t="shared" si="39"/>
        <v>0</v>
      </c>
      <c r="P123" s="13">
        <v>174519.02599999995</v>
      </c>
      <c r="Q123" s="13">
        <v>0</v>
      </c>
      <c r="R123" s="14">
        <f t="shared" si="40"/>
        <v>0</v>
      </c>
      <c r="S123" s="15">
        <v>204571.39849999998</v>
      </c>
      <c r="T123" s="15">
        <v>0</v>
      </c>
      <c r="U123" s="16">
        <f t="shared" si="41"/>
        <v>0</v>
      </c>
      <c r="V123" s="13">
        <v>168929.11900000001</v>
      </c>
      <c r="W123" s="13">
        <v>0</v>
      </c>
      <c r="X123" s="14">
        <f t="shared" si="42"/>
        <v>0</v>
      </c>
      <c r="Y123" s="15">
        <v>103023.62250000001</v>
      </c>
      <c r="Z123" s="15">
        <v>0</v>
      </c>
      <c r="AA123" s="16">
        <f t="shared" si="43"/>
        <v>0</v>
      </c>
      <c r="AB123" s="13">
        <v>72413.375000000015</v>
      </c>
      <c r="AC123" s="13">
        <v>109</v>
      </c>
      <c r="AD123" s="14">
        <f t="shared" si="44"/>
        <v>1.505246786246325E-3</v>
      </c>
      <c r="AE123" s="15">
        <v>66546.440000000017</v>
      </c>
      <c r="AF123">
        <v>388</v>
      </c>
      <c r="AG123" s="16">
        <f t="shared" si="45"/>
        <v>5.8305147503006907E-3</v>
      </c>
      <c r="AH123" s="17">
        <v>497</v>
      </c>
      <c r="AI123" s="17">
        <v>2839877</v>
      </c>
      <c r="AJ123" s="18">
        <f t="shared" si="46"/>
        <v>2.0538595745834875E-3</v>
      </c>
      <c r="AK123" s="19">
        <f>IFERROR(VLOOKUP(A123,[1]CDC_Visits_Integrated!$A$2:$D$501,2,FALSE),"NULL")</f>
        <v>1445</v>
      </c>
      <c r="AL123" s="19">
        <f>IFERROR(VLOOKUP(A123,[1]CDC_Visits_Integrated!$A$2:$D$501,3,FALSE),"NULL")</f>
        <v>440</v>
      </c>
      <c r="AM123" s="19">
        <f>IFERROR(VLOOKUP(A123,[1]CDC_Visits_Integrated!$A$2:$D$501,4,FALSE),"NULL")</f>
        <v>153447</v>
      </c>
      <c r="AN123" s="15">
        <f t="shared" si="47"/>
        <v>348.74318181818182</v>
      </c>
      <c r="AO123" s="16">
        <f t="shared" si="48"/>
        <v>9.4169322306724805E-3</v>
      </c>
      <c r="AP123" s="15">
        <f t="shared" si="49"/>
        <v>0</v>
      </c>
      <c r="AQ123" s="15">
        <f t="shared" si="50"/>
        <v>497</v>
      </c>
    </row>
    <row r="124" spans="1:43" x14ac:dyDescent="0.25">
      <c r="A124" t="s">
        <v>177</v>
      </c>
      <c r="B124" t="str">
        <f t="shared" si="34"/>
        <v>Iowa</v>
      </c>
      <c r="C124" t="str">
        <f t="shared" si="35"/>
        <v>2012</v>
      </c>
      <c r="D124" s="13">
        <v>193429.39699999991</v>
      </c>
      <c r="E124" s="13">
        <v>0</v>
      </c>
      <c r="F124" s="14">
        <f t="shared" si="36"/>
        <v>0</v>
      </c>
      <c r="G124" s="15">
        <v>194958.88199999998</v>
      </c>
      <c r="H124" s="15">
        <v>0</v>
      </c>
      <c r="I124" s="16">
        <f t="shared" si="37"/>
        <v>0</v>
      </c>
      <c r="J124" s="13">
        <v>211503.80899999992</v>
      </c>
      <c r="K124" s="13">
        <v>0</v>
      </c>
      <c r="L124" s="14">
        <f t="shared" si="38"/>
        <v>0</v>
      </c>
      <c r="M124" s="15">
        <v>186521.54249999998</v>
      </c>
      <c r="N124" s="15">
        <v>0</v>
      </c>
      <c r="O124" s="16">
        <f t="shared" si="39"/>
        <v>0</v>
      </c>
      <c r="P124" s="13">
        <v>178252.0385</v>
      </c>
      <c r="Q124" s="13">
        <v>0</v>
      </c>
      <c r="R124" s="14">
        <f t="shared" si="40"/>
        <v>0</v>
      </c>
      <c r="S124" s="15">
        <v>211131.5975</v>
      </c>
      <c r="T124" s="15">
        <v>0</v>
      </c>
      <c r="U124" s="16">
        <f t="shared" si="41"/>
        <v>0</v>
      </c>
      <c r="V124" s="13">
        <v>181448.78049999994</v>
      </c>
      <c r="W124" s="13">
        <v>0</v>
      </c>
      <c r="X124" s="14">
        <f t="shared" si="42"/>
        <v>0</v>
      </c>
      <c r="Y124" s="15">
        <v>110024.408</v>
      </c>
      <c r="Z124" s="15">
        <v>0</v>
      </c>
      <c r="AA124" s="16">
        <f t="shared" si="43"/>
        <v>0</v>
      </c>
      <c r="AB124" s="13">
        <v>74185.386499999993</v>
      </c>
      <c r="AC124" s="13">
        <v>102</v>
      </c>
      <c r="AD124" s="14">
        <f t="shared" si="44"/>
        <v>1.3749338624797758E-3</v>
      </c>
      <c r="AE124" s="15">
        <v>70490.617000000013</v>
      </c>
      <c r="AF124">
        <v>411</v>
      </c>
      <c r="AG124" s="16">
        <f t="shared" si="45"/>
        <v>5.8305632365226699E-3</v>
      </c>
      <c r="AH124" s="17">
        <v>513</v>
      </c>
      <c r="AI124" s="17">
        <v>2961052</v>
      </c>
      <c r="AJ124" s="18">
        <f t="shared" si="46"/>
        <v>2.0141310215354719E-3</v>
      </c>
      <c r="AK124" s="19">
        <f>IFERROR(VLOOKUP(A124,[1]CDC_Visits_Integrated!$A$2:$D$501,2,FALSE),"NULL")</f>
        <v>1114</v>
      </c>
      <c r="AL124" s="19">
        <f>IFERROR(VLOOKUP(A124,[1]CDC_Visits_Integrated!$A$2:$D$501,3,FALSE),"NULL")</f>
        <v>482</v>
      </c>
      <c r="AM124" s="19">
        <f>IFERROR(VLOOKUP(A124,[1]CDC_Visits_Integrated!$A$2:$D$501,4,FALSE),"NULL")</f>
        <v>159525</v>
      </c>
      <c r="AN124" s="15">
        <f t="shared" si="47"/>
        <v>330.96473029045643</v>
      </c>
      <c r="AO124" s="16">
        <f t="shared" si="48"/>
        <v>6.9832314684218771E-3</v>
      </c>
      <c r="AP124" s="15">
        <f t="shared" si="49"/>
        <v>0</v>
      </c>
      <c r="AQ124" s="15">
        <f t="shared" si="50"/>
        <v>513</v>
      </c>
    </row>
    <row r="125" spans="1:43" x14ac:dyDescent="0.25">
      <c r="A125" t="s">
        <v>178</v>
      </c>
      <c r="B125" t="str">
        <f t="shared" si="34"/>
        <v>Iowa</v>
      </c>
      <c r="C125" t="str">
        <f t="shared" si="35"/>
        <v>2013</v>
      </c>
      <c r="D125" s="13">
        <v>185985.31499999997</v>
      </c>
      <c r="E125" s="13">
        <v>0</v>
      </c>
      <c r="F125" s="14">
        <f t="shared" si="36"/>
        <v>0</v>
      </c>
      <c r="G125" s="15">
        <v>189029.04549999998</v>
      </c>
      <c r="H125" s="15">
        <v>0</v>
      </c>
      <c r="I125" s="16">
        <f t="shared" si="37"/>
        <v>0</v>
      </c>
      <c r="J125" s="13">
        <v>205962.16699999996</v>
      </c>
      <c r="K125" s="13">
        <v>0</v>
      </c>
      <c r="L125" s="14">
        <f t="shared" si="38"/>
        <v>0</v>
      </c>
      <c r="M125" s="15">
        <v>183018.99649999998</v>
      </c>
      <c r="N125" s="15">
        <v>0</v>
      </c>
      <c r="O125" s="16">
        <f t="shared" si="39"/>
        <v>0</v>
      </c>
      <c r="P125" s="13">
        <v>171100.80800000002</v>
      </c>
      <c r="Q125" s="13">
        <v>0</v>
      </c>
      <c r="R125" s="14">
        <f t="shared" si="40"/>
        <v>0</v>
      </c>
      <c r="S125" s="15">
        <v>200177.57400000002</v>
      </c>
      <c r="T125" s="15">
        <v>0</v>
      </c>
      <c r="U125" s="16">
        <f t="shared" si="41"/>
        <v>0</v>
      </c>
      <c r="V125" s="13">
        <v>179781.4645</v>
      </c>
      <c r="W125" s="13">
        <v>0</v>
      </c>
      <c r="X125" s="14">
        <f t="shared" si="42"/>
        <v>0</v>
      </c>
      <c r="Y125" s="15">
        <v>107587.72149999997</v>
      </c>
      <c r="Z125" s="15">
        <v>15</v>
      </c>
      <c r="AA125" s="16">
        <f t="shared" si="43"/>
        <v>1.3942111414637592E-4</v>
      </c>
      <c r="AB125" s="13">
        <v>70239.669500000004</v>
      </c>
      <c r="AC125" s="13">
        <v>154</v>
      </c>
      <c r="AD125" s="14">
        <f t="shared" si="44"/>
        <v>2.1924932320474544E-3</v>
      </c>
      <c r="AE125" s="15">
        <v>68351.840999999986</v>
      </c>
      <c r="AF125">
        <v>452</v>
      </c>
      <c r="AG125" s="16">
        <f t="shared" si="45"/>
        <v>6.6128430981105555E-3</v>
      </c>
      <c r="AH125" s="17">
        <v>621</v>
      </c>
      <c r="AI125" s="17">
        <v>2869003</v>
      </c>
      <c r="AJ125" s="18">
        <f t="shared" si="46"/>
        <v>2.52255234917623E-3</v>
      </c>
      <c r="AK125" s="19">
        <f>IFERROR(VLOOKUP(A125,[1]CDC_Visits_Integrated!$A$2:$D$501,2,FALSE),"NULL")</f>
        <v>1969</v>
      </c>
      <c r="AL125" s="19">
        <f>IFERROR(VLOOKUP(A125,[1]CDC_Visits_Integrated!$A$2:$D$501,3,FALSE),"NULL")</f>
        <v>660</v>
      </c>
      <c r="AM125" s="19">
        <f>IFERROR(VLOOKUP(A125,[1]CDC_Visits_Integrated!$A$2:$D$501,4,FALSE),"NULL")</f>
        <v>531881</v>
      </c>
      <c r="AN125" s="15">
        <f t="shared" si="47"/>
        <v>805.88030303030303</v>
      </c>
      <c r="AO125" s="16">
        <f t="shared" si="48"/>
        <v>3.7019558886292234E-3</v>
      </c>
      <c r="AP125" s="15">
        <f t="shared" si="49"/>
        <v>0</v>
      </c>
      <c r="AQ125" s="15">
        <f t="shared" si="50"/>
        <v>621</v>
      </c>
    </row>
    <row r="126" spans="1:43" x14ac:dyDescent="0.25">
      <c r="A126" t="s">
        <v>179</v>
      </c>
      <c r="B126" t="str">
        <f t="shared" si="34"/>
        <v>Iowa</v>
      </c>
      <c r="C126" t="str">
        <f t="shared" si="35"/>
        <v>2014</v>
      </c>
      <c r="D126" s="13">
        <v>175728.29700000002</v>
      </c>
      <c r="E126" s="13">
        <v>0</v>
      </c>
      <c r="F126" s="14">
        <f t="shared" si="36"/>
        <v>0</v>
      </c>
      <c r="G126" s="15">
        <v>179535.44100000002</v>
      </c>
      <c r="H126" s="15">
        <v>0</v>
      </c>
      <c r="I126" s="16">
        <f t="shared" si="37"/>
        <v>0</v>
      </c>
      <c r="J126" s="13">
        <v>196496.52100000001</v>
      </c>
      <c r="K126" s="13">
        <v>0</v>
      </c>
      <c r="L126" s="14">
        <f t="shared" si="38"/>
        <v>0</v>
      </c>
      <c r="M126" s="15">
        <v>175609.85750000004</v>
      </c>
      <c r="N126" s="15">
        <v>0</v>
      </c>
      <c r="O126" s="16">
        <f t="shared" si="39"/>
        <v>0</v>
      </c>
      <c r="P126" s="13">
        <v>161853.68849999996</v>
      </c>
      <c r="Q126" s="13">
        <v>0</v>
      </c>
      <c r="R126" s="14">
        <f t="shared" si="40"/>
        <v>0</v>
      </c>
      <c r="S126" s="15">
        <v>184878.66650000005</v>
      </c>
      <c r="T126" s="15">
        <v>0</v>
      </c>
      <c r="U126" s="16">
        <f t="shared" si="41"/>
        <v>0</v>
      </c>
      <c r="V126" s="13">
        <v>171337.65199999997</v>
      </c>
      <c r="W126" s="13">
        <v>0</v>
      </c>
      <c r="X126" s="14">
        <f t="shared" si="42"/>
        <v>0</v>
      </c>
      <c r="Y126" s="15">
        <v>103985.39350000001</v>
      </c>
      <c r="Z126" s="15">
        <v>0</v>
      </c>
      <c r="AA126" s="16">
        <f t="shared" si="43"/>
        <v>0</v>
      </c>
      <c r="AB126" s="13">
        <v>64995.027499999997</v>
      </c>
      <c r="AC126" s="13">
        <v>87</v>
      </c>
      <c r="AD126" s="14">
        <f t="shared" si="44"/>
        <v>1.3385639386028416E-3</v>
      </c>
      <c r="AE126" s="15">
        <v>62331.764999999999</v>
      </c>
      <c r="AF126">
        <v>333</v>
      </c>
      <c r="AG126" s="16">
        <f t="shared" si="45"/>
        <v>5.3423804058813354E-3</v>
      </c>
      <c r="AH126" s="17">
        <v>420</v>
      </c>
      <c r="AI126" s="17">
        <v>2715855</v>
      </c>
      <c r="AJ126" s="18">
        <f t="shared" si="46"/>
        <v>1.8157279443980527E-3</v>
      </c>
      <c r="AK126" s="19">
        <f>IFERROR(VLOOKUP(A126,[1]CDC_Visits_Integrated!$A$2:$D$501,2,FALSE),"NULL")</f>
        <v>4861</v>
      </c>
      <c r="AL126" s="19">
        <f>IFERROR(VLOOKUP(A126,[1]CDC_Visits_Integrated!$A$2:$D$501,3,FALSE),"NULL")</f>
        <v>783</v>
      </c>
      <c r="AM126" s="19">
        <f>IFERROR(VLOOKUP(A126,[1]CDC_Visits_Integrated!$A$2:$D$501,4,FALSE),"NULL")</f>
        <v>1556877</v>
      </c>
      <c r="AN126" s="15">
        <f t="shared" si="47"/>
        <v>1988.3486590038315</v>
      </c>
      <c r="AO126" s="16">
        <f t="shared" si="48"/>
        <v>3.1222761977985417E-3</v>
      </c>
      <c r="AP126" s="15">
        <f t="shared" si="49"/>
        <v>0</v>
      </c>
      <c r="AQ126" s="15">
        <f t="shared" si="50"/>
        <v>420</v>
      </c>
    </row>
    <row r="127" spans="1:43" x14ac:dyDescent="0.25">
      <c r="A127" t="s">
        <v>180</v>
      </c>
      <c r="B127" t="str">
        <f t="shared" si="34"/>
        <v>Iowa</v>
      </c>
      <c r="C127" t="str">
        <f t="shared" si="35"/>
        <v>2015</v>
      </c>
      <c r="D127" s="13">
        <v>182165.25799999986</v>
      </c>
      <c r="E127" s="13">
        <v>0</v>
      </c>
      <c r="F127" s="14">
        <f t="shared" si="36"/>
        <v>0</v>
      </c>
      <c r="G127" s="15">
        <v>187453.66999999998</v>
      </c>
      <c r="H127" s="15">
        <v>0</v>
      </c>
      <c r="I127" s="16">
        <f t="shared" si="37"/>
        <v>0</v>
      </c>
      <c r="J127" s="13">
        <v>207643.0355</v>
      </c>
      <c r="K127" s="13">
        <v>0</v>
      </c>
      <c r="L127" s="14">
        <f t="shared" si="38"/>
        <v>0</v>
      </c>
      <c r="M127" s="15">
        <v>182781.77649999998</v>
      </c>
      <c r="N127" s="15">
        <v>0</v>
      </c>
      <c r="O127" s="16">
        <f t="shared" si="39"/>
        <v>0</v>
      </c>
      <c r="P127" s="13">
        <v>167955.08899999998</v>
      </c>
      <c r="Q127" s="13">
        <v>0</v>
      </c>
      <c r="R127" s="14">
        <f t="shared" si="40"/>
        <v>0</v>
      </c>
      <c r="S127" s="15">
        <v>190717.82399999996</v>
      </c>
      <c r="T127" s="15">
        <v>0</v>
      </c>
      <c r="U127" s="16">
        <f t="shared" si="41"/>
        <v>0</v>
      </c>
      <c r="V127" s="13">
        <v>183856.61499999999</v>
      </c>
      <c r="W127" s="13">
        <v>11</v>
      </c>
      <c r="X127" s="14">
        <f t="shared" si="42"/>
        <v>5.9829231599852963E-5</v>
      </c>
      <c r="Y127" s="15">
        <v>114668.30750000002</v>
      </c>
      <c r="Z127" s="15">
        <v>13</v>
      </c>
      <c r="AA127" s="16">
        <f t="shared" si="43"/>
        <v>1.1337047073795867E-4</v>
      </c>
      <c r="AB127" s="13">
        <v>69297.958000000013</v>
      </c>
      <c r="AC127" s="13">
        <v>85</v>
      </c>
      <c r="AD127" s="14">
        <f t="shared" si="44"/>
        <v>1.2265873692843877E-3</v>
      </c>
      <c r="AE127" s="15">
        <v>67486.192999999999</v>
      </c>
      <c r="AF127">
        <v>353</v>
      </c>
      <c r="AG127" s="16">
        <f t="shared" si="45"/>
        <v>5.2306995595380523E-3</v>
      </c>
      <c r="AH127" s="17">
        <v>451</v>
      </c>
      <c r="AI127" s="17">
        <v>2858834</v>
      </c>
      <c r="AJ127" s="18">
        <f t="shared" si="46"/>
        <v>1.7935796002567217E-3</v>
      </c>
      <c r="AK127" s="19">
        <f>IFERROR(VLOOKUP(A127,[1]CDC_Visits_Integrated!$A$2:$D$501,2,FALSE),"NULL")</f>
        <v>698</v>
      </c>
      <c r="AL127" s="19">
        <f>IFERROR(VLOOKUP(A127,[1]CDC_Visits_Integrated!$A$2:$D$501,3,FALSE),"NULL")</f>
        <v>342</v>
      </c>
      <c r="AM127" s="19">
        <f>IFERROR(VLOOKUP(A127,[1]CDC_Visits_Integrated!$A$2:$D$501,4,FALSE),"NULL")</f>
        <v>86571</v>
      </c>
      <c r="AN127" s="15">
        <f t="shared" si="47"/>
        <v>253.13157894736841</v>
      </c>
      <c r="AO127" s="16">
        <f t="shared" si="48"/>
        <v>8.0627461852121381E-3</v>
      </c>
      <c r="AP127" s="15">
        <f t="shared" si="49"/>
        <v>11</v>
      </c>
      <c r="AQ127" s="15">
        <f t="shared" si="50"/>
        <v>462</v>
      </c>
    </row>
    <row r="128" spans="1:43" x14ac:dyDescent="0.25">
      <c r="A128" t="s">
        <v>181</v>
      </c>
      <c r="B128" t="str">
        <f t="shared" si="34"/>
        <v>Iowa</v>
      </c>
      <c r="C128" t="str">
        <f t="shared" si="35"/>
        <v>2016</v>
      </c>
      <c r="D128" s="13">
        <v>173932.64600000004</v>
      </c>
      <c r="E128" s="13">
        <v>0</v>
      </c>
      <c r="F128" s="14">
        <f t="shared" si="36"/>
        <v>0</v>
      </c>
      <c r="G128" s="15">
        <v>178873.603</v>
      </c>
      <c r="H128" s="15">
        <v>0</v>
      </c>
      <c r="I128" s="16">
        <f t="shared" si="37"/>
        <v>0</v>
      </c>
      <c r="J128" s="13">
        <v>198372.98200000002</v>
      </c>
      <c r="K128" s="13">
        <v>0</v>
      </c>
      <c r="L128" s="14">
        <f t="shared" si="38"/>
        <v>0</v>
      </c>
      <c r="M128" s="15">
        <v>176055.9705</v>
      </c>
      <c r="N128" s="15">
        <v>0</v>
      </c>
      <c r="O128" s="16">
        <f t="shared" si="39"/>
        <v>0</v>
      </c>
      <c r="P128" s="13">
        <v>162487.86100000003</v>
      </c>
      <c r="Q128" s="13">
        <v>0</v>
      </c>
      <c r="R128" s="14">
        <f t="shared" si="40"/>
        <v>0</v>
      </c>
      <c r="S128" s="15">
        <v>178095.02549999999</v>
      </c>
      <c r="T128" s="15">
        <v>0</v>
      </c>
      <c r="U128" s="16">
        <f t="shared" si="41"/>
        <v>0</v>
      </c>
      <c r="V128" s="13">
        <v>175108.91499999998</v>
      </c>
      <c r="W128" s="13">
        <v>0</v>
      </c>
      <c r="X128" s="14">
        <f t="shared" si="42"/>
        <v>0</v>
      </c>
      <c r="Y128" s="15">
        <v>112891.10900000001</v>
      </c>
      <c r="Z128" s="15">
        <v>0</v>
      </c>
      <c r="AA128" s="16">
        <f t="shared" si="43"/>
        <v>0</v>
      </c>
      <c r="AB128" s="13">
        <v>64053.537499999991</v>
      </c>
      <c r="AC128" s="13">
        <v>68</v>
      </c>
      <c r="AD128" s="14">
        <f t="shared" si="44"/>
        <v>1.061611936733393E-3</v>
      </c>
      <c r="AE128" s="15">
        <v>62700.050000000025</v>
      </c>
      <c r="AF128">
        <v>294</v>
      </c>
      <c r="AG128" s="16">
        <f t="shared" si="45"/>
        <v>4.6889914760833507E-3</v>
      </c>
      <c r="AH128" s="17">
        <v>362</v>
      </c>
      <c r="AI128" s="17">
        <v>2728192</v>
      </c>
      <c r="AJ128" s="18">
        <f t="shared" si="46"/>
        <v>1.5105696278156523E-3</v>
      </c>
      <c r="AK128" s="19">
        <f>IFERROR(VLOOKUP(A128,[1]CDC_Visits_Integrated!$A$2:$D$501,2,FALSE),"NULL")</f>
        <v>438</v>
      </c>
      <c r="AL128" s="19">
        <f>IFERROR(VLOOKUP(A128,[1]CDC_Visits_Integrated!$A$2:$D$501,3,FALSE),"NULL")</f>
        <v>349</v>
      </c>
      <c r="AM128" s="19">
        <f>IFERROR(VLOOKUP(A128,[1]CDC_Visits_Integrated!$A$2:$D$501,4,FALSE),"NULL")</f>
        <v>90980</v>
      </c>
      <c r="AN128" s="15">
        <f t="shared" si="47"/>
        <v>260.68767908309457</v>
      </c>
      <c r="AO128" s="16">
        <f t="shared" si="48"/>
        <v>4.8142448889865906E-3</v>
      </c>
      <c r="AP128" s="15">
        <f t="shared" si="49"/>
        <v>0</v>
      </c>
      <c r="AQ128" s="15">
        <f t="shared" si="50"/>
        <v>362</v>
      </c>
    </row>
    <row r="129" spans="1:43" x14ac:dyDescent="0.25">
      <c r="A129" t="s">
        <v>182</v>
      </c>
      <c r="B129" t="str">
        <f t="shared" si="34"/>
        <v>Iowa</v>
      </c>
      <c r="C129" t="str">
        <f t="shared" si="35"/>
        <v>2017</v>
      </c>
      <c r="D129" s="13">
        <v>169114</v>
      </c>
      <c r="E129" s="13">
        <v>0</v>
      </c>
      <c r="F129" s="14">
        <f t="shared" si="36"/>
        <v>0</v>
      </c>
      <c r="G129" s="15">
        <v>174904</v>
      </c>
      <c r="H129" s="15">
        <v>0</v>
      </c>
      <c r="I129" s="16">
        <f t="shared" si="37"/>
        <v>0</v>
      </c>
      <c r="J129" s="13">
        <v>193029.5</v>
      </c>
      <c r="K129" s="13">
        <v>0</v>
      </c>
      <c r="L129" s="14">
        <f t="shared" si="38"/>
        <v>0</v>
      </c>
      <c r="M129" s="15">
        <v>171919.5</v>
      </c>
      <c r="N129" s="15">
        <v>0</v>
      </c>
      <c r="O129" s="16">
        <f t="shared" si="39"/>
        <v>0</v>
      </c>
      <c r="P129" s="13">
        <v>158791.5</v>
      </c>
      <c r="Q129" s="13">
        <v>0</v>
      </c>
      <c r="R129" s="14">
        <f t="shared" si="40"/>
        <v>0</v>
      </c>
      <c r="S129" s="15">
        <v>169558</v>
      </c>
      <c r="T129" s="15">
        <v>0</v>
      </c>
      <c r="U129" s="16">
        <f t="shared" si="41"/>
        <v>0</v>
      </c>
      <c r="V129" s="13">
        <v>171197.5</v>
      </c>
      <c r="W129" s="13">
        <v>0</v>
      </c>
      <c r="X129" s="14">
        <f t="shared" si="42"/>
        <v>0</v>
      </c>
      <c r="Y129" s="15">
        <v>113821</v>
      </c>
      <c r="Z129" s="15">
        <v>25</v>
      </c>
      <c r="AA129" s="16">
        <f t="shared" si="43"/>
        <v>2.1964312385236467E-4</v>
      </c>
      <c r="AB129" s="13">
        <v>62336</v>
      </c>
      <c r="AC129" s="13">
        <v>61</v>
      </c>
      <c r="AD129" s="14">
        <f t="shared" si="44"/>
        <v>9.785677618069815E-4</v>
      </c>
      <c r="AE129" s="15">
        <v>60676</v>
      </c>
      <c r="AF129">
        <v>327</v>
      </c>
      <c r="AG129" s="16">
        <f t="shared" si="45"/>
        <v>5.3892807699914298E-3</v>
      </c>
      <c r="AH129" s="17">
        <v>413</v>
      </c>
      <c r="AI129" s="17">
        <v>2660904</v>
      </c>
      <c r="AJ129" s="18">
        <f t="shared" si="46"/>
        <v>1.7438448189230386E-3</v>
      </c>
      <c r="AK129" s="19">
        <f>IFERROR(VLOOKUP(A129,[1]CDC_Visits_Integrated!$A$2:$D$501,2,FALSE),"NULL")</f>
        <v>1185</v>
      </c>
      <c r="AL129" s="19">
        <f>IFERROR(VLOOKUP(A129,[1]CDC_Visits_Integrated!$A$2:$D$501,3,FALSE),"NULL")</f>
        <v>471</v>
      </c>
      <c r="AM129" s="19">
        <f>IFERROR(VLOOKUP(A129,[1]CDC_Visits_Integrated!$A$2:$D$501,4,FALSE),"NULL")</f>
        <v>136033</v>
      </c>
      <c r="AN129" s="15">
        <f t="shared" si="47"/>
        <v>288.81740976645438</v>
      </c>
      <c r="AO129" s="16">
        <f t="shared" si="48"/>
        <v>8.7111215660905812E-3</v>
      </c>
      <c r="AP129" s="15">
        <f t="shared" si="49"/>
        <v>0</v>
      </c>
      <c r="AQ129" s="15">
        <f t="shared" si="50"/>
        <v>413</v>
      </c>
    </row>
    <row r="130" spans="1:43" x14ac:dyDescent="0.25">
      <c r="A130" t="s">
        <v>184</v>
      </c>
      <c r="B130" t="str">
        <f t="shared" si="34"/>
        <v>Kansas</v>
      </c>
      <c r="C130" t="str">
        <f t="shared" si="35"/>
        <v>2010</v>
      </c>
      <c r="D130" s="13">
        <v>193043.56899999996</v>
      </c>
      <c r="E130" s="13">
        <v>0</v>
      </c>
      <c r="F130" s="14">
        <f t="shared" si="36"/>
        <v>0</v>
      </c>
      <c r="G130" s="15">
        <v>191641.68549999999</v>
      </c>
      <c r="H130" s="15">
        <v>0</v>
      </c>
      <c r="I130" s="16">
        <f t="shared" si="37"/>
        <v>0</v>
      </c>
      <c r="J130" s="13">
        <v>200551.25450000001</v>
      </c>
      <c r="K130" s="13">
        <v>0</v>
      </c>
      <c r="L130" s="14">
        <f t="shared" si="38"/>
        <v>0</v>
      </c>
      <c r="M130" s="15">
        <v>175397.70849999995</v>
      </c>
      <c r="N130" s="15">
        <v>0</v>
      </c>
      <c r="O130" s="16">
        <f t="shared" si="39"/>
        <v>0</v>
      </c>
      <c r="P130" s="13">
        <v>173779.25849999994</v>
      </c>
      <c r="Q130" s="13">
        <v>0</v>
      </c>
      <c r="R130" s="14">
        <f t="shared" si="40"/>
        <v>0</v>
      </c>
      <c r="S130" s="15">
        <v>198100.59600000002</v>
      </c>
      <c r="T130" s="15">
        <v>0</v>
      </c>
      <c r="U130" s="16">
        <f t="shared" si="41"/>
        <v>0</v>
      </c>
      <c r="V130" s="13">
        <v>150475.10649999994</v>
      </c>
      <c r="W130" s="13">
        <v>0</v>
      </c>
      <c r="X130" s="14">
        <f t="shared" si="42"/>
        <v>0</v>
      </c>
      <c r="Y130" s="15">
        <v>88091.249500000005</v>
      </c>
      <c r="Z130" s="15">
        <v>0</v>
      </c>
      <c r="AA130" s="16">
        <f t="shared" si="43"/>
        <v>0</v>
      </c>
      <c r="AB130" s="13">
        <v>61784.547500000001</v>
      </c>
      <c r="AC130" s="13">
        <v>99</v>
      </c>
      <c r="AD130" s="14">
        <f t="shared" si="44"/>
        <v>1.6023423979919897E-3</v>
      </c>
      <c r="AE130" s="15">
        <v>56191.848000000005</v>
      </c>
      <c r="AF130">
        <v>303</v>
      </c>
      <c r="AG130" s="16">
        <f t="shared" si="45"/>
        <v>5.3922412375546E-3</v>
      </c>
      <c r="AH130" s="17">
        <v>402</v>
      </c>
      <c r="AI130" s="17">
        <v>2728651</v>
      </c>
      <c r="AJ130" s="18">
        <f t="shared" si="46"/>
        <v>1.9508157139370421E-3</v>
      </c>
      <c r="AK130" s="19">
        <f>IFERROR(VLOOKUP(A130,[1]CDC_Visits_Integrated!$A$2:$D$501,2,FALSE),"NULL")</f>
        <v>823</v>
      </c>
      <c r="AL130" s="19">
        <f>IFERROR(VLOOKUP(A130,[1]CDC_Visits_Integrated!$A$2:$D$501,3,FALSE),"NULL")</f>
        <v>543</v>
      </c>
      <c r="AM130" s="19">
        <f>IFERROR(VLOOKUP(A130,[1]CDC_Visits_Integrated!$A$2:$D$501,4,FALSE),"NULL")</f>
        <v>116899</v>
      </c>
      <c r="AN130" s="15">
        <f t="shared" si="47"/>
        <v>215.28360957642727</v>
      </c>
      <c r="AO130" s="16">
        <f t="shared" si="48"/>
        <v>7.0402655283620906E-3</v>
      </c>
      <c r="AP130" s="15">
        <f t="shared" si="49"/>
        <v>0</v>
      </c>
      <c r="AQ130" s="15">
        <f t="shared" si="50"/>
        <v>402</v>
      </c>
    </row>
    <row r="131" spans="1:43" x14ac:dyDescent="0.25">
      <c r="A131" t="s">
        <v>185</v>
      </c>
      <c r="B131" t="str">
        <f t="shared" si="34"/>
        <v>Kansas</v>
      </c>
      <c r="C131" t="str">
        <f t="shared" si="35"/>
        <v>2011</v>
      </c>
      <c r="D131" s="13">
        <v>194623.44399999999</v>
      </c>
      <c r="E131" s="13">
        <v>0</v>
      </c>
      <c r="F131" s="14">
        <f t="shared" si="36"/>
        <v>0</v>
      </c>
      <c r="G131" s="15">
        <v>194166.76750000002</v>
      </c>
      <c r="H131" s="15">
        <v>0</v>
      </c>
      <c r="I131" s="16">
        <f t="shared" si="37"/>
        <v>0</v>
      </c>
      <c r="J131" s="13">
        <v>190675.99400000001</v>
      </c>
      <c r="K131" s="13">
        <v>0</v>
      </c>
      <c r="L131" s="14">
        <f t="shared" si="38"/>
        <v>0</v>
      </c>
      <c r="M131" s="15">
        <v>178273.68650000004</v>
      </c>
      <c r="N131" s="15">
        <v>0</v>
      </c>
      <c r="O131" s="16">
        <f t="shared" si="39"/>
        <v>0</v>
      </c>
      <c r="P131" s="13">
        <v>174068.03450000007</v>
      </c>
      <c r="Q131" s="13">
        <v>0</v>
      </c>
      <c r="R131" s="14">
        <f t="shared" si="40"/>
        <v>0</v>
      </c>
      <c r="S131" s="15">
        <v>198137.63700000002</v>
      </c>
      <c r="T131" s="15">
        <v>0</v>
      </c>
      <c r="U131" s="16">
        <f t="shared" si="41"/>
        <v>0</v>
      </c>
      <c r="V131" s="13">
        <v>156158.56599999999</v>
      </c>
      <c r="W131" s="13">
        <v>0</v>
      </c>
      <c r="X131" s="14">
        <f t="shared" si="42"/>
        <v>0</v>
      </c>
      <c r="Y131" s="15">
        <v>89800.068999999989</v>
      </c>
      <c r="Z131" s="15">
        <v>0</v>
      </c>
      <c r="AA131" s="16">
        <f t="shared" si="43"/>
        <v>0</v>
      </c>
      <c r="AB131" s="13">
        <v>60417.999000000011</v>
      </c>
      <c r="AC131" s="13">
        <v>107</v>
      </c>
      <c r="AD131" s="14">
        <f t="shared" si="44"/>
        <v>1.7709954280346156E-3</v>
      </c>
      <c r="AE131" s="15">
        <v>54983.761999999995</v>
      </c>
      <c r="AF131">
        <v>374</v>
      </c>
      <c r="AG131" s="16">
        <f t="shared" si="45"/>
        <v>6.8020082001664425E-3</v>
      </c>
      <c r="AH131" s="17">
        <v>481</v>
      </c>
      <c r="AI131" s="17">
        <v>2733429</v>
      </c>
      <c r="AJ131" s="18">
        <f t="shared" si="46"/>
        <v>2.3440336765027875E-3</v>
      </c>
      <c r="AK131" s="19">
        <f>IFERROR(VLOOKUP(A131,[1]CDC_Visits_Integrated!$A$2:$D$501,2,FALSE),"NULL")</f>
        <v>4593</v>
      </c>
      <c r="AL131" s="19">
        <f>IFERROR(VLOOKUP(A131,[1]CDC_Visits_Integrated!$A$2:$D$501,3,FALSE),"NULL")</f>
        <v>1703</v>
      </c>
      <c r="AM131" s="19">
        <f>IFERROR(VLOOKUP(A131,[1]CDC_Visits_Integrated!$A$2:$D$501,4,FALSE),"NULL")</f>
        <v>367324</v>
      </c>
      <c r="AN131" s="15">
        <f t="shared" si="47"/>
        <v>215.69230769230768</v>
      </c>
      <c r="AO131" s="16">
        <f t="shared" si="48"/>
        <v>1.2503947468719714E-2</v>
      </c>
      <c r="AP131" s="15">
        <f t="shared" si="49"/>
        <v>0</v>
      </c>
      <c r="AQ131" s="15">
        <f t="shared" si="50"/>
        <v>481</v>
      </c>
    </row>
    <row r="132" spans="1:43" x14ac:dyDescent="0.25">
      <c r="A132" t="s">
        <v>186</v>
      </c>
      <c r="B132" t="str">
        <f t="shared" si="34"/>
        <v>Kansas</v>
      </c>
      <c r="C132" t="str">
        <f t="shared" si="35"/>
        <v>2012</v>
      </c>
      <c r="D132" s="13">
        <v>198921.17200000008</v>
      </c>
      <c r="E132" s="13">
        <v>0</v>
      </c>
      <c r="F132" s="14">
        <f t="shared" si="36"/>
        <v>0</v>
      </c>
      <c r="G132" s="15">
        <v>195822.22200000001</v>
      </c>
      <c r="H132" s="15">
        <v>0</v>
      </c>
      <c r="I132" s="16">
        <f t="shared" si="37"/>
        <v>0</v>
      </c>
      <c r="J132" s="13">
        <v>201299.005</v>
      </c>
      <c r="K132" s="13">
        <v>0</v>
      </c>
      <c r="L132" s="14">
        <f t="shared" si="38"/>
        <v>0</v>
      </c>
      <c r="M132" s="15">
        <v>184651.98150000002</v>
      </c>
      <c r="N132" s="15">
        <v>0</v>
      </c>
      <c r="O132" s="16">
        <f t="shared" si="39"/>
        <v>0</v>
      </c>
      <c r="P132" s="13">
        <v>170737.68550000008</v>
      </c>
      <c r="Q132" s="13">
        <v>0</v>
      </c>
      <c r="R132" s="14">
        <f t="shared" si="40"/>
        <v>0</v>
      </c>
      <c r="S132" s="15">
        <v>196243.07649999997</v>
      </c>
      <c r="T132" s="15">
        <v>0</v>
      </c>
      <c r="U132" s="16">
        <f t="shared" si="41"/>
        <v>0</v>
      </c>
      <c r="V132" s="13">
        <v>161440.33199999999</v>
      </c>
      <c r="W132" s="13">
        <v>0</v>
      </c>
      <c r="X132" s="14">
        <f t="shared" si="42"/>
        <v>0</v>
      </c>
      <c r="Y132" s="15">
        <v>92817.239999999976</v>
      </c>
      <c r="Z132" s="15">
        <v>0</v>
      </c>
      <c r="AA132" s="16">
        <f t="shared" si="43"/>
        <v>0</v>
      </c>
      <c r="AB132" s="13">
        <v>60564.291000000005</v>
      </c>
      <c r="AC132" s="13">
        <v>144</v>
      </c>
      <c r="AD132" s="14">
        <f t="shared" si="44"/>
        <v>2.3776386650014606E-3</v>
      </c>
      <c r="AE132" s="15">
        <v>57438.913000000022</v>
      </c>
      <c r="AF132">
        <v>348</v>
      </c>
      <c r="AG132" s="16">
        <f t="shared" si="45"/>
        <v>6.0586104754454502E-3</v>
      </c>
      <c r="AH132" s="17">
        <v>492</v>
      </c>
      <c r="AI132" s="17">
        <v>2782137</v>
      </c>
      <c r="AJ132" s="18">
        <f t="shared" si="46"/>
        <v>2.333739511524793E-3</v>
      </c>
      <c r="AK132" s="19">
        <f>IFERROR(VLOOKUP(A132,[1]CDC_Visits_Integrated!$A$2:$D$501,2,FALSE),"NULL")</f>
        <v>4526</v>
      </c>
      <c r="AL132" s="19">
        <f>IFERROR(VLOOKUP(A132,[1]CDC_Visits_Integrated!$A$2:$D$501,3,FALSE),"NULL")</f>
        <v>1526</v>
      </c>
      <c r="AM132" s="19">
        <f>IFERROR(VLOOKUP(A132,[1]CDC_Visits_Integrated!$A$2:$D$501,4,FALSE),"NULL")</f>
        <v>337022</v>
      </c>
      <c r="AN132" s="15">
        <f t="shared" si="47"/>
        <v>220.85321100917432</v>
      </c>
      <c r="AO132" s="16">
        <f t="shared" si="48"/>
        <v>1.3429390366207548E-2</v>
      </c>
      <c r="AP132" s="15">
        <f t="shared" si="49"/>
        <v>0</v>
      </c>
      <c r="AQ132" s="15">
        <f t="shared" si="50"/>
        <v>492</v>
      </c>
    </row>
    <row r="133" spans="1:43" x14ac:dyDescent="0.25">
      <c r="A133" t="s">
        <v>187</v>
      </c>
      <c r="B133" t="str">
        <f t="shared" si="34"/>
        <v>Kansas</v>
      </c>
      <c r="C133" t="str">
        <f t="shared" si="35"/>
        <v>2013</v>
      </c>
      <c r="D133" s="13">
        <v>189131.59999999998</v>
      </c>
      <c r="E133" s="13">
        <v>0</v>
      </c>
      <c r="F133" s="14">
        <f t="shared" si="36"/>
        <v>0</v>
      </c>
      <c r="G133" s="15">
        <v>188231.15000000002</v>
      </c>
      <c r="H133" s="15">
        <v>0</v>
      </c>
      <c r="I133" s="16">
        <f t="shared" si="37"/>
        <v>0</v>
      </c>
      <c r="J133" s="13">
        <v>192970.54399999999</v>
      </c>
      <c r="K133" s="13">
        <v>0</v>
      </c>
      <c r="L133" s="14">
        <f t="shared" si="38"/>
        <v>0</v>
      </c>
      <c r="M133" s="15">
        <v>178117.61599999998</v>
      </c>
      <c r="N133" s="15">
        <v>0</v>
      </c>
      <c r="O133" s="16">
        <f t="shared" si="39"/>
        <v>0</v>
      </c>
      <c r="P133" s="13">
        <v>162520.50600000002</v>
      </c>
      <c r="Q133" s="13">
        <v>0</v>
      </c>
      <c r="R133" s="14">
        <f t="shared" si="40"/>
        <v>0</v>
      </c>
      <c r="S133" s="15">
        <v>184008.86250000002</v>
      </c>
      <c r="T133" s="15">
        <v>0</v>
      </c>
      <c r="U133" s="16">
        <f t="shared" si="41"/>
        <v>0</v>
      </c>
      <c r="V133" s="13">
        <v>159018.86849999998</v>
      </c>
      <c r="W133" s="13">
        <v>11</v>
      </c>
      <c r="X133" s="14">
        <f t="shared" si="42"/>
        <v>6.9174181050093441E-5</v>
      </c>
      <c r="Y133" s="15">
        <v>91810.847999999969</v>
      </c>
      <c r="Z133" s="15">
        <v>13</v>
      </c>
      <c r="AA133" s="16">
        <f t="shared" si="43"/>
        <v>1.4159546810851812E-4</v>
      </c>
      <c r="AB133" s="13">
        <v>56688.577999999994</v>
      </c>
      <c r="AC133" s="13">
        <v>121</v>
      </c>
      <c r="AD133" s="14">
        <f t="shared" si="44"/>
        <v>2.1344687813478055E-3</v>
      </c>
      <c r="AE133" s="15">
        <v>55206.286</v>
      </c>
      <c r="AF133">
        <v>403</v>
      </c>
      <c r="AG133" s="16">
        <f t="shared" si="45"/>
        <v>7.2998933491015862E-3</v>
      </c>
      <c r="AH133" s="17">
        <v>537</v>
      </c>
      <c r="AI133" s="17">
        <v>2671957</v>
      </c>
      <c r="AJ133" s="18">
        <f t="shared" si="46"/>
        <v>2.6361558285611553E-3</v>
      </c>
      <c r="AK133" s="19">
        <f>IFERROR(VLOOKUP(A133,[1]CDC_Visits_Integrated!$A$2:$D$501,2,FALSE),"NULL")</f>
        <v>5205</v>
      </c>
      <c r="AL133" s="19">
        <f>IFERROR(VLOOKUP(A133,[1]CDC_Visits_Integrated!$A$2:$D$501,3,FALSE),"NULL")</f>
        <v>1397</v>
      </c>
      <c r="AM133" s="19">
        <f>IFERROR(VLOOKUP(A133,[1]CDC_Visits_Integrated!$A$2:$D$501,4,FALSE),"NULL")</f>
        <v>295468</v>
      </c>
      <c r="AN133" s="15">
        <f t="shared" si="47"/>
        <v>211.50178954903365</v>
      </c>
      <c r="AO133" s="16">
        <f t="shared" si="48"/>
        <v>1.7616120865880568E-2</v>
      </c>
      <c r="AP133" s="15">
        <f t="shared" si="49"/>
        <v>11</v>
      </c>
      <c r="AQ133" s="15">
        <f t="shared" si="50"/>
        <v>548</v>
      </c>
    </row>
    <row r="134" spans="1:43" x14ac:dyDescent="0.25">
      <c r="A134" t="s">
        <v>188</v>
      </c>
      <c r="B134" t="str">
        <f t="shared" si="34"/>
        <v>Kansas</v>
      </c>
      <c r="C134" t="str">
        <f t="shared" si="35"/>
        <v>2014</v>
      </c>
      <c r="D134" s="13">
        <v>190660.54599999994</v>
      </c>
      <c r="E134" s="13">
        <v>0</v>
      </c>
      <c r="F134" s="14">
        <f t="shared" si="36"/>
        <v>0</v>
      </c>
      <c r="G134" s="15">
        <v>190019.17199999999</v>
      </c>
      <c r="H134" s="15">
        <v>0</v>
      </c>
      <c r="I134" s="16">
        <f t="shared" si="37"/>
        <v>0</v>
      </c>
      <c r="J134" s="13">
        <v>196687.57300000003</v>
      </c>
      <c r="K134" s="13">
        <v>0</v>
      </c>
      <c r="L134" s="14">
        <f t="shared" si="38"/>
        <v>0</v>
      </c>
      <c r="M134" s="15">
        <v>183057.36</v>
      </c>
      <c r="N134" s="15">
        <v>0</v>
      </c>
      <c r="O134" s="16">
        <f t="shared" si="39"/>
        <v>0</v>
      </c>
      <c r="P134" s="13">
        <v>164413.51550000001</v>
      </c>
      <c r="Q134" s="13">
        <v>0</v>
      </c>
      <c r="R134" s="14">
        <f t="shared" si="40"/>
        <v>0</v>
      </c>
      <c r="S134" s="15">
        <v>182444.27400000003</v>
      </c>
      <c r="T134" s="15">
        <v>0</v>
      </c>
      <c r="U134" s="16">
        <f t="shared" si="41"/>
        <v>0</v>
      </c>
      <c r="V134" s="13">
        <v>165286.16950000002</v>
      </c>
      <c r="W134" s="13">
        <v>12</v>
      </c>
      <c r="X134" s="14">
        <f t="shared" si="42"/>
        <v>7.260135579583384E-5</v>
      </c>
      <c r="Y134" s="15">
        <v>96921.569499999983</v>
      </c>
      <c r="Z134" s="15">
        <v>21</v>
      </c>
      <c r="AA134" s="16">
        <f t="shared" si="43"/>
        <v>2.166700364875953E-4</v>
      </c>
      <c r="AB134" s="13">
        <v>58901.418500000014</v>
      </c>
      <c r="AC134" s="13">
        <v>125</v>
      </c>
      <c r="AD134" s="14">
        <f t="shared" si="44"/>
        <v>2.1221899774790647E-3</v>
      </c>
      <c r="AE134" s="15">
        <v>56415.146000000008</v>
      </c>
      <c r="AF134">
        <v>307</v>
      </c>
      <c r="AG134" s="16">
        <f t="shared" si="45"/>
        <v>5.4418010369059397E-3</v>
      </c>
      <c r="AH134" s="17">
        <v>453</v>
      </c>
      <c r="AI134" s="17">
        <v>2722708</v>
      </c>
      <c r="AJ134" s="18">
        <f t="shared" si="46"/>
        <v>2.134394943370544E-3</v>
      </c>
      <c r="AK134" s="19">
        <f>IFERROR(VLOOKUP(A134,[1]CDC_Visits_Integrated!$A$2:$D$501,2,FALSE),"NULL")</f>
        <v>5606</v>
      </c>
      <c r="AL134" s="19">
        <f>IFERROR(VLOOKUP(A134,[1]CDC_Visits_Integrated!$A$2:$D$501,3,FALSE),"NULL")</f>
        <v>1270</v>
      </c>
      <c r="AM134" s="19">
        <f>IFERROR(VLOOKUP(A134,[1]CDC_Visits_Integrated!$A$2:$D$501,4,FALSE),"NULL")</f>
        <v>271947</v>
      </c>
      <c r="AN134" s="15">
        <f t="shared" si="47"/>
        <v>214.13149606299211</v>
      </c>
      <c r="AO134" s="16">
        <f t="shared" si="48"/>
        <v>2.061431087675172E-2</v>
      </c>
      <c r="AP134" s="15">
        <f t="shared" si="49"/>
        <v>12</v>
      </c>
      <c r="AQ134" s="15">
        <f t="shared" si="50"/>
        <v>465</v>
      </c>
    </row>
    <row r="135" spans="1:43" x14ac:dyDescent="0.25">
      <c r="A135" t="s">
        <v>189</v>
      </c>
      <c r="B135" t="str">
        <f t="shared" si="34"/>
        <v>Kansas</v>
      </c>
      <c r="C135" t="str">
        <f t="shared" si="35"/>
        <v>2015</v>
      </c>
      <c r="D135" s="13">
        <v>190646.19299999997</v>
      </c>
      <c r="E135" s="13">
        <v>0</v>
      </c>
      <c r="F135" s="14">
        <f t="shared" si="36"/>
        <v>0</v>
      </c>
      <c r="G135" s="15">
        <v>192337.81150000001</v>
      </c>
      <c r="H135" s="15">
        <v>0</v>
      </c>
      <c r="I135" s="16">
        <f t="shared" si="37"/>
        <v>0</v>
      </c>
      <c r="J135" s="13">
        <v>201295.59399999998</v>
      </c>
      <c r="K135" s="13">
        <v>0</v>
      </c>
      <c r="L135" s="14">
        <f t="shared" si="38"/>
        <v>0</v>
      </c>
      <c r="M135" s="15">
        <v>184666.26800000004</v>
      </c>
      <c r="N135" s="15">
        <v>0</v>
      </c>
      <c r="O135" s="16">
        <f t="shared" si="39"/>
        <v>0</v>
      </c>
      <c r="P135" s="13">
        <v>165275.16100000002</v>
      </c>
      <c r="Q135" s="13">
        <v>0</v>
      </c>
      <c r="R135" s="14">
        <f t="shared" si="40"/>
        <v>0</v>
      </c>
      <c r="S135" s="15">
        <v>180963.13949999996</v>
      </c>
      <c r="T135" s="15">
        <v>0</v>
      </c>
      <c r="U135" s="16">
        <f t="shared" si="41"/>
        <v>0</v>
      </c>
      <c r="V135" s="13">
        <v>171253.71449999997</v>
      </c>
      <c r="W135" s="13">
        <v>0</v>
      </c>
      <c r="X135" s="14">
        <f t="shared" si="42"/>
        <v>0</v>
      </c>
      <c r="Y135" s="15">
        <v>104080.37149999998</v>
      </c>
      <c r="Z135" s="15">
        <v>28</v>
      </c>
      <c r="AA135" s="16">
        <f t="shared" si="43"/>
        <v>2.6902286758267389E-4</v>
      </c>
      <c r="AB135" s="13">
        <v>59928.847000000002</v>
      </c>
      <c r="AC135" s="13">
        <v>109</v>
      </c>
      <c r="AD135" s="14">
        <f t="shared" si="44"/>
        <v>1.8188235792355558E-3</v>
      </c>
      <c r="AE135" s="15">
        <v>57200.35500000001</v>
      </c>
      <c r="AF135">
        <v>360</v>
      </c>
      <c r="AG135" s="16">
        <f t="shared" si="45"/>
        <v>6.293667233358953E-3</v>
      </c>
      <c r="AH135" s="17">
        <v>497</v>
      </c>
      <c r="AI135" s="17">
        <v>2767279</v>
      </c>
      <c r="AJ135" s="18">
        <f t="shared" si="46"/>
        <v>2.2467382045741344E-3</v>
      </c>
      <c r="AK135" s="19">
        <f>IFERROR(VLOOKUP(A135,[1]CDC_Visits_Integrated!$A$2:$D$501,2,FALSE),"NULL")</f>
        <v>6252</v>
      </c>
      <c r="AL135" s="19">
        <f>IFERROR(VLOOKUP(A135,[1]CDC_Visits_Integrated!$A$2:$D$501,3,FALSE),"NULL")</f>
        <v>1299</v>
      </c>
      <c r="AM135" s="19">
        <f>IFERROR(VLOOKUP(A135,[1]CDC_Visits_Integrated!$A$2:$D$501,4,FALSE),"NULL")</f>
        <v>289099</v>
      </c>
      <c r="AN135" s="15">
        <f t="shared" si="47"/>
        <v>222.55504234026174</v>
      </c>
      <c r="AO135" s="16">
        <f t="shared" si="48"/>
        <v>2.1625809843686766E-2</v>
      </c>
      <c r="AP135" s="15">
        <f t="shared" si="49"/>
        <v>0</v>
      </c>
      <c r="AQ135" s="15">
        <f t="shared" si="50"/>
        <v>497</v>
      </c>
    </row>
    <row r="136" spans="1:43" x14ac:dyDescent="0.25">
      <c r="A136" t="s">
        <v>190</v>
      </c>
      <c r="B136" t="str">
        <f t="shared" si="34"/>
        <v>Kansas</v>
      </c>
      <c r="C136" t="str">
        <f t="shared" si="35"/>
        <v>2016</v>
      </c>
      <c r="D136" s="13">
        <v>188425.10900000008</v>
      </c>
      <c r="E136" s="13">
        <v>0</v>
      </c>
      <c r="F136" s="14">
        <f t="shared" si="36"/>
        <v>0</v>
      </c>
      <c r="G136" s="15">
        <v>190680.65650000004</v>
      </c>
      <c r="H136" s="15">
        <v>0</v>
      </c>
      <c r="I136" s="16">
        <f t="shared" si="37"/>
        <v>0</v>
      </c>
      <c r="J136" s="13">
        <v>199638.70949999997</v>
      </c>
      <c r="K136" s="13">
        <v>0</v>
      </c>
      <c r="L136" s="14">
        <f t="shared" si="38"/>
        <v>0</v>
      </c>
      <c r="M136" s="15">
        <v>184073.87000000005</v>
      </c>
      <c r="N136" s="15">
        <v>0</v>
      </c>
      <c r="O136" s="16">
        <f t="shared" si="39"/>
        <v>0</v>
      </c>
      <c r="P136" s="13">
        <v>165134.20499999996</v>
      </c>
      <c r="Q136" s="13">
        <v>0</v>
      </c>
      <c r="R136" s="14">
        <f t="shared" si="40"/>
        <v>0</v>
      </c>
      <c r="S136" s="15">
        <v>175012.55250000002</v>
      </c>
      <c r="T136" s="15">
        <v>0</v>
      </c>
      <c r="U136" s="16">
        <f t="shared" si="41"/>
        <v>0</v>
      </c>
      <c r="V136" s="13">
        <v>170507.83850000007</v>
      </c>
      <c r="W136" s="13">
        <v>0</v>
      </c>
      <c r="X136" s="14">
        <f t="shared" si="42"/>
        <v>0</v>
      </c>
      <c r="Y136" s="15">
        <v>105412.09250000003</v>
      </c>
      <c r="Z136" s="15">
        <v>34</v>
      </c>
      <c r="AA136" s="16">
        <f t="shared" si="43"/>
        <v>3.2254363985801716E-4</v>
      </c>
      <c r="AB136" s="13">
        <v>58983.437000000005</v>
      </c>
      <c r="AC136" s="13">
        <v>78</v>
      </c>
      <c r="AD136" s="14">
        <f t="shared" si="44"/>
        <v>1.3224051355298267E-3</v>
      </c>
      <c r="AE136" s="15">
        <v>56078.606999999996</v>
      </c>
      <c r="AF136">
        <v>272</v>
      </c>
      <c r="AG136" s="16">
        <f t="shared" si="45"/>
        <v>4.850334459984001E-3</v>
      </c>
      <c r="AH136" s="17">
        <v>384</v>
      </c>
      <c r="AI136" s="17">
        <v>2741649</v>
      </c>
      <c r="AJ136" s="18">
        <f t="shared" si="46"/>
        <v>1.7417008910702773E-3</v>
      </c>
      <c r="AK136" s="19">
        <f>IFERROR(VLOOKUP(A136,[1]CDC_Visits_Integrated!$A$2:$D$501,2,FALSE),"NULL")</f>
        <v>3740</v>
      </c>
      <c r="AL136" s="19">
        <f>IFERROR(VLOOKUP(A136,[1]CDC_Visits_Integrated!$A$2:$D$501,3,FALSE),"NULL")</f>
        <v>1238</v>
      </c>
      <c r="AM136" s="19">
        <f>IFERROR(VLOOKUP(A136,[1]CDC_Visits_Integrated!$A$2:$D$501,4,FALSE),"NULL")</f>
        <v>289299</v>
      </c>
      <c r="AN136" s="15">
        <f t="shared" si="47"/>
        <v>233.68255250403877</v>
      </c>
      <c r="AO136" s="16">
        <f t="shared" si="48"/>
        <v>1.2927801340481647E-2</v>
      </c>
      <c r="AP136" s="15">
        <f t="shared" si="49"/>
        <v>0</v>
      </c>
      <c r="AQ136" s="15">
        <f t="shared" si="50"/>
        <v>384</v>
      </c>
    </row>
    <row r="137" spans="1:43" x14ac:dyDescent="0.25">
      <c r="A137" t="s">
        <v>191</v>
      </c>
      <c r="B137" t="str">
        <f t="shared" si="34"/>
        <v>Kansas</v>
      </c>
      <c r="C137" t="str">
        <f t="shared" si="35"/>
        <v>2017</v>
      </c>
      <c r="D137" s="13">
        <v>184170</v>
      </c>
      <c r="E137" s="13">
        <v>0</v>
      </c>
      <c r="F137" s="14">
        <f t="shared" si="36"/>
        <v>0</v>
      </c>
      <c r="G137" s="15">
        <v>187968</v>
      </c>
      <c r="H137" s="15">
        <v>0</v>
      </c>
      <c r="I137" s="16">
        <f t="shared" si="37"/>
        <v>0</v>
      </c>
      <c r="J137" s="13">
        <v>196764.5</v>
      </c>
      <c r="K137" s="13">
        <v>0</v>
      </c>
      <c r="L137" s="14">
        <f t="shared" si="38"/>
        <v>0</v>
      </c>
      <c r="M137" s="15">
        <v>181845</v>
      </c>
      <c r="N137" s="15">
        <v>0</v>
      </c>
      <c r="O137" s="16">
        <f t="shared" si="39"/>
        <v>0</v>
      </c>
      <c r="P137" s="13">
        <v>163748</v>
      </c>
      <c r="Q137" s="13">
        <v>0</v>
      </c>
      <c r="R137" s="14">
        <f t="shared" si="40"/>
        <v>0</v>
      </c>
      <c r="S137" s="15">
        <v>167929</v>
      </c>
      <c r="T137" s="15">
        <v>0</v>
      </c>
      <c r="U137" s="16">
        <f t="shared" si="41"/>
        <v>0</v>
      </c>
      <c r="V137" s="13">
        <v>170232.5</v>
      </c>
      <c r="W137" s="13">
        <v>0</v>
      </c>
      <c r="X137" s="14">
        <f t="shared" si="42"/>
        <v>0</v>
      </c>
      <c r="Y137" s="15">
        <v>109127</v>
      </c>
      <c r="Z137" s="15">
        <v>34</v>
      </c>
      <c r="AA137" s="16">
        <f t="shared" si="43"/>
        <v>3.1156359104529587E-4</v>
      </c>
      <c r="AB137" s="13">
        <v>59063</v>
      </c>
      <c r="AC137" s="13">
        <v>90</v>
      </c>
      <c r="AD137" s="14">
        <f t="shared" si="44"/>
        <v>1.5237966239439243E-3</v>
      </c>
      <c r="AE137" s="15">
        <v>57359</v>
      </c>
      <c r="AF137">
        <v>280</v>
      </c>
      <c r="AG137" s="16">
        <f t="shared" si="45"/>
        <v>4.88153559162468E-3</v>
      </c>
      <c r="AH137" s="17">
        <v>404</v>
      </c>
      <c r="AI137" s="17">
        <v>2714883</v>
      </c>
      <c r="AJ137" s="18">
        <f t="shared" si="46"/>
        <v>1.791185063999397E-3</v>
      </c>
      <c r="AK137" s="19">
        <f>IFERROR(VLOOKUP(A137,[1]CDC_Visits_Integrated!$A$2:$D$501,2,FALSE),"NULL")</f>
        <v>7756</v>
      </c>
      <c r="AL137" s="19">
        <f>IFERROR(VLOOKUP(A137,[1]CDC_Visits_Integrated!$A$2:$D$501,3,FALSE),"NULL")</f>
        <v>1147</v>
      </c>
      <c r="AM137" s="19">
        <f>IFERROR(VLOOKUP(A137,[1]CDC_Visits_Integrated!$A$2:$D$501,4,FALSE),"NULL")</f>
        <v>265913</v>
      </c>
      <c r="AN137" s="15">
        <f t="shared" si="47"/>
        <v>231.83347863993026</v>
      </c>
      <c r="AO137" s="16">
        <f t="shared" si="48"/>
        <v>2.916743446164723E-2</v>
      </c>
      <c r="AP137" s="15">
        <f t="shared" si="49"/>
        <v>0</v>
      </c>
      <c r="AQ137" s="15">
        <f t="shared" si="50"/>
        <v>404</v>
      </c>
    </row>
    <row r="138" spans="1:43" x14ac:dyDescent="0.25">
      <c r="A138" t="s">
        <v>193</v>
      </c>
      <c r="B138" t="str">
        <f t="shared" si="34"/>
        <v>Kentucky</v>
      </c>
      <c r="C138" t="str">
        <f t="shared" si="35"/>
        <v>2010</v>
      </c>
      <c r="D138" s="13">
        <v>262336.82700000005</v>
      </c>
      <c r="E138" s="13">
        <v>0</v>
      </c>
      <c r="F138" s="14">
        <f t="shared" si="36"/>
        <v>0</v>
      </c>
      <c r="G138" s="15">
        <v>265637.72249999997</v>
      </c>
      <c r="H138" s="15">
        <v>0</v>
      </c>
      <c r="I138" s="16">
        <f t="shared" si="37"/>
        <v>0</v>
      </c>
      <c r="J138" s="13">
        <v>277092.01500000001</v>
      </c>
      <c r="K138" s="13">
        <v>0</v>
      </c>
      <c r="L138" s="14">
        <f t="shared" si="38"/>
        <v>0</v>
      </c>
      <c r="M138" s="15">
        <v>264178.772</v>
      </c>
      <c r="N138" s="15">
        <v>0</v>
      </c>
      <c r="O138" s="16">
        <f t="shared" si="39"/>
        <v>0</v>
      </c>
      <c r="P138" s="13">
        <v>279327.86249999993</v>
      </c>
      <c r="Q138" s="13">
        <v>0</v>
      </c>
      <c r="R138" s="14">
        <f t="shared" si="40"/>
        <v>0</v>
      </c>
      <c r="S138" s="15">
        <v>298118.527</v>
      </c>
      <c r="T138" s="15">
        <v>0</v>
      </c>
      <c r="U138" s="16">
        <f t="shared" si="41"/>
        <v>0</v>
      </c>
      <c r="V138" s="13">
        <v>238505.87349999993</v>
      </c>
      <c r="W138" s="13">
        <v>11</v>
      </c>
      <c r="X138" s="14">
        <f t="shared" si="42"/>
        <v>4.6120457490536406E-5</v>
      </c>
      <c r="Y138" s="15">
        <v>144811.99599999998</v>
      </c>
      <c r="Z138" s="15">
        <v>61</v>
      </c>
      <c r="AA138" s="16">
        <f t="shared" si="43"/>
        <v>4.2123582082246837E-4</v>
      </c>
      <c r="AB138" s="13">
        <v>85157.611499999999</v>
      </c>
      <c r="AC138" s="13">
        <v>266</v>
      </c>
      <c r="AD138" s="14">
        <f t="shared" si="44"/>
        <v>3.1236197835351454E-3</v>
      </c>
      <c r="AE138" s="15">
        <v>64334.701000000001</v>
      </c>
      <c r="AF138">
        <v>407</v>
      </c>
      <c r="AG138" s="16">
        <f t="shared" si="45"/>
        <v>6.3262903794330215E-3</v>
      </c>
      <c r="AH138" s="17">
        <v>734</v>
      </c>
      <c r="AI138" s="17">
        <v>4032123</v>
      </c>
      <c r="AJ138" s="18">
        <f t="shared" si="46"/>
        <v>2.4940171747434682E-3</v>
      </c>
      <c r="AK138" s="19">
        <f>IFERROR(VLOOKUP(A138,[1]CDC_Visits_Integrated!$A$2:$D$501,2,FALSE),"NULL")</f>
        <v>867</v>
      </c>
      <c r="AL138" s="19">
        <f>IFERROR(VLOOKUP(A138,[1]CDC_Visits_Integrated!$A$2:$D$501,3,FALSE),"NULL")</f>
        <v>187</v>
      </c>
      <c r="AM138" s="19">
        <f>IFERROR(VLOOKUP(A138,[1]CDC_Visits_Integrated!$A$2:$D$501,4,FALSE),"NULL")</f>
        <v>183721</v>
      </c>
      <c r="AN138" s="15">
        <f t="shared" si="47"/>
        <v>982.46524064171126</v>
      </c>
      <c r="AO138" s="16">
        <f t="shared" si="48"/>
        <v>4.7191121319827348E-3</v>
      </c>
      <c r="AP138" s="15">
        <f t="shared" si="49"/>
        <v>11</v>
      </c>
      <c r="AQ138" s="15">
        <f t="shared" si="50"/>
        <v>745</v>
      </c>
    </row>
    <row r="139" spans="1:43" x14ac:dyDescent="0.25">
      <c r="A139" t="s">
        <v>194</v>
      </c>
      <c r="B139" t="str">
        <f t="shared" si="34"/>
        <v>Kentucky</v>
      </c>
      <c r="C139" t="str">
        <f t="shared" si="35"/>
        <v>2011</v>
      </c>
      <c r="D139" s="13">
        <v>264708.25300000014</v>
      </c>
      <c r="E139" s="13">
        <v>0</v>
      </c>
      <c r="F139" s="14">
        <f t="shared" si="36"/>
        <v>0</v>
      </c>
      <c r="G139" s="15">
        <v>267746.15649999998</v>
      </c>
      <c r="H139" s="15">
        <v>0</v>
      </c>
      <c r="I139" s="16">
        <f t="shared" si="37"/>
        <v>0</v>
      </c>
      <c r="J139" s="13">
        <v>276253.60749999998</v>
      </c>
      <c r="K139" s="13">
        <v>0</v>
      </c>
      <c r="L139" s="14">
        <f t="shared" si="38"/>
        <v>0</v>
      </c>
      <c r="M139" s="15">
        <v>265960.75300000003</v>
      </c>
      <c r="N139" s="15">
        <v>0</v>
      </c>
      <c r="O139" s="16">
        <f t="shared" si="39"/>
        <v>0</v>
      </c>
      <c r="P139" s="13">
        <v>276810.00049999985</v>
      </c>
      <c r="Q139" s="13">
        <v>0</v>
      </c>
      <c r="R139" s="14">
        <f t="shared" si="40"/>
        <v>0</v>
      </c>
      <c r="S139" s="15">
        <v>301495.06350000005</v>
      </c>
      <c r="T139" s="15">
        <v>24</v>
      </c>
      <c r="U139" s="16">
        <f t="shared" si="41"/>
        <v>7.9603293405167136E-5</v>
      </c>
      <c r="V139" s="13">
        <v>249120.353</v>
      </c>
      <c r="W139" s="13">
        <v>33</v>
      </c>
      <c r="X139" s="14">
        <f t="shared" si="42"/>
        <v>1.3246609360737378E-4</v>
      </c>
      <c r="Y139" s="15">
        <v>150486.85550000001</v>
      </c>
      <c r="Z139" s="15">
        <v>101</v>
      </c>
      <c r="AA139" s="16">
        <f t="shared" si="43"/>
        <v>6.7115496343134098E-4</v>
      </c>
      <c r="AB139" s="13">
        <v>86253.967000000062</v>
      </c>
      <c r="AC139" s="13">
        <v>256</v>
      </c>
      <c r="AD139" s="14">
        <f t="shared" si="44"/>
        <v>2.9679794321807811E-3</v>
      </c>
      <c r="AE139" s="15">
        <v>67744.048000000024</v>
      </c>
      <c r="AF139">
        <v>386</v>
      </c>
      <c r="AG139" s="16">
        <f t="shared" si="45"/>
        <v>5.6979175498930897E-3</v>
      </c>
      <c r="AH139" s="17">
        <v>743</v>
      </c>
      <c r="AI139" s="17">
        <v>4079507</v>
      </c>
      <c r="AJ139" s="18">
        <f t="shared" si="46"/>
        <v>2.4401869254781243E-3</v>
      </c>
      <c r="AK139" s="19">
        <f>IFERROR(VLOOKUP(A139,[1]CDC_Visits_Integrated!$A$2:$D$501,2,FALSE),"NULL")</f>
        <v>4543</v>
      </c>
      <c r="AL139" s="19">
        <f>IFERROR(VLOOKUP(A139,[1]CDC_Visits_Integrated!$A$2:$D$501,3,FALSE),"NULL")</f>
        <v>657</v>
      </c>
      <c r="AM139" s="19">
        <f>IFERROR(VLOOKUP(A139,[1]CDC_Visits_Integrated!$A$2:$D$501,4,FALSE),"NULL")</f>
        <v>801841</v>
      </c>
      <c r="AN139" s="15">
        <f t="shared" si="47"/>
        <v>1220.4581430745814</v>
      </c>
      <c r="AO139" s="16">
        <f t="shared" si="48"/>
        <v>5.6657117807645159E-3</v>
      </c>
      <c r="AP139" s="15">
        <f t="shared" si="49"/>
        <v>57</v>
      </c>
      <c r="AQ139" s="15">
        <f t="shared" si="50"/>
        <v>800</v>
      </c>
    </row>
    <row r="140" spans="1:43" x14ac:dyDescent="0.25">
      <c r="A140" t="s">
        <v>195</v>
      </c>
      <c r="B140" t="str">
        <f t="shared" si="34"/>
        <v>Kentucky</v>
      </c>
      <c r="C140" t="str">
        <f t="shared" si="35"/>
        <v>2012</v>
      </c>
      <c r="D140" s="13">
        <v>271303.23900000006</v>
      </c>
      <c r="E140" s="13">
        <v>0</v>
      </c>
      <c r="F140" s="14">
        <f t="shared" si="36"/>
        <v>0</v>
      </c>
      <c r="G140" s="15">
        <v>274436.27599999995</v>
      </c>
      <c r="H140" s="15">
        <v>0</v>
      </c>
      <c r="I140" s="16">
        <f t="shared" si="37"/>
        <v>0</v>
      </c>
      <c r="J140" s="13">
        <v>285386.18599999999</v>
      </c>
      <c r="K140" s="13">
        <v>0</v>
      </c>
      <c r="L140" s="14">
        <f t="shared" si="38"/>
        <v>0</v>
      </c>
      <c r="M140" s="15">
        <v>272533.39299999992</v>
      </c>
      <c r="N140" s="15">
        <v>0</v>
      </c>
      <c r="O140" s="16">
        <f t="shared" si="39"/>
        <v>0</v>
      </c>
      <c r="P140" s="13">
        <v>279559.93499999982</v>
      </c>
      <c r="Q140" s="13">
        <v>0</v>
      </c>
      <c r="R140" s="14">
        <f t="shared" si="40"/>
        <v>0</v>
      </c>
      <c r="S140" s="15">
        <v>306500.12449999992</v>
      </c>
      <c r="T140" s="15">
        <v>0</v>
      </c>
      <c r="U140" s="16">
        <f t="shared" si="41"/>
        <v>0</v>
      </c>
      <c r="V140" s="13">
        <v>259501.14350000001</v>
      </c>
      <c r="W140" s="13">
        <v>23</v>
      </c>
      <c r="X140" s="14">
        <f t="shared" si="42"/>
        <v>8.8631594026097231E-5</v>
      </c>
      <c r="Y140" s="15">
        <v>158482.20299999998</v>
      </c>
      <c r="Z140" s="15">
        <v>90</v>
      </c>
      <c r="AA140" s="16">
        <f t="shared" si="43"/>
        <v>5.6788710843450356E-4</v>
      </c>
      <c r="AB140" s="13">
        <v>87937.814500000008</v>
      </c>
      <c r="AC140" s="13">
        <v>244</v>
      </c>
      <c r="AD140" s="14">
        <f t="shared" si="44"/>
        <v>2.7746880154725698E-3</v>
      </c>
      <c r="AE140" s="15">
        <v>68813.03499999996</v>
      </c>
      <c r="AF140">
        <v>357</v>
      </c>
      <c r="AG140" s="16">
        <f t="shared" si="45"/>
        <v>5.1879705640072438E-3</v>
      </c>
      <c r="AH140" s="17">
        <v>691</v>
      </c>
      <c r="AI140" s="17">
        <v>4189112</v>
      </c>
      <c r="AJ140" s="18">
        <f t="shared" si="46"/>
        <v>2.1920290227180417E-3</v>
      </c>
      <c r="AK140" s="19">
        <f>IFERROR(VLOOKUP(A140,[1]CDC_Visits_Integrated!$A$2:$D$501,2,FALSE),"NULL")</f>
        <v>2467</v>
      </c>
      <c r="AL140" s="19">
        <f>IFERROR(VLOOKUP(A140,[1]CDC_Visits_Integrated!$A$2:$D$501,3,FALSE),"NULL")</f>
        <v>733</v>
      </c>
      <c r="AM140" s="19">
        <f>IFERROR(VLOOKUP(A140,[1]CDC_Visits_Integrated!$A$2:$D$501,4,FALSE),"NULL")</f>
        <v>941329</v>
      </c>
      <c r="AN140" s="15">
        <f t="shared" si="47"/>
        <v>1284.2141882673943</v>
      </c>
      <c r="AO140" s="16">
        <f t="shared" si="48"/>
        <v>2.6207627726331601E-3</v>
      </c>
      <c r="AP140" s="15">
        <f t="shared" si="49"/>
        <v>23</v>
      </c>
      <c r="AQ140" s="15">
        <f t="shared" si="50"/>
        <v>714</v>
      </c>
    </row>
    <row r="141" spans="1:43" x14ac:dyDescent="0.25">
      <c r="A141" t="s">
        <v>196</v>
      </c>
      <c r="B141" t="str">
        <f t="shared" si="34"/>
        <v>Kentucky</v>
      </c>
      <c r="C141" t="str">
        <f t="shared" si="35"/>
        <v>2013</v>
      </c>
      <c r="D141" s="13">
        <v>261979.14200000011</v>
      </c>
      <c r="E141" s="13">
        <v>0</v>
      </c>
      <c r="F141" s="14">
        <f t="shared" si="36"/>
        <v>0</v>
      </c>
      <c r="G141" s="15">
        <v>267441.82799999998</v>
      </c>
      <c r="H141" s="15">
        <v>0</v>
      </c>
      <c r="I141" s="16">
        <f t="shared" si="37"/>
        <v>0</v>
      </c>
      <c r="J141" s="13">
        <v>279556.47199999995</v>
      </c>
      <c r="K141" s="13">
        <v>0</v>
      </c>
      <c r="L141" s="14">
        <f t="shared" si="38"/>
        <v>0</v>
      </c>
      <c r="M141" s="15">
        <v>267037.05799999996</v>
      </c>
      <c r="N141" s="15">
        <v>0</v>
      </c>
      <c r="O141" s="16">
        <f t="shared" si="39"/>
        <v>0</v>
      </c>
      <c r="P141" s="13">
        <v>268073.68050000002</v>
      </c>
      <c r="Q141" s="13">
        <v>0</v>
      </c>
      <c r="R141" s="14">
        <f t="shared" si="40"/>
        <v>0</v>
      </c>
      <c r="S141" s="15">
        <v>296164.22900000005</v>
      </c>
      <c r="T141" s="15">
        <v>0</v>
      </c>
      <c r="U141" s="16">
        <f t="shared" si="41"/>
        <v>0</v>
      </c>
      <c r="V141" s="13">
        <v>259342.40399999998</v>
      </c>
      <c r="W141" s="13">
        <v>21</v>
      </c>
      <c r="X141" s="14">
        <f t="shared" si="42"/>
        <v>8.0974031535544806E-5</v>
      </c>
      <c r="Y141" s="15">
        <v>159182.41699999996</v>
      </c>
      <c r="Z141" s="15">
        <v>135</v>
      </c>
      <c r="AA141" s="16">
        <f t="shared" si="43"/>
        <v>8.4808361717487958E-4</v>
      </c>
      <c r="AB141" s="13">
        <v>86424.832999999955</v>
      </c>
      <c r="AC141" s="13">
        <v>224</v>
      </c>
      <c r="AD141" s="14">
        <f t="shared" si="44"/>
        <v>2.5918476463819159E-3</v>
      </c>
      <c r="AE141" s="15">
        <v>68394.593000000023</v>
      </c>
      <c r="AF141">
        <v>377</v>
      </c>
      <c r="AG141" s="16">
        <f t="shared" si="45"/>
        <v>5.5121316388270615E-3</v>
      </c>
      <c r="AH141" s="17">
        <v>736</v>
      </c>
      <c r="AI141" s="17">
        <v>4094900</v>
      </c>
      <c r="AJ141" s="18">
        <f t="shared" si="46"/>
        <v>2.3439352870295101E-3</v>
      </c>
      <c r="AK141" s="19">
        <f>IFERROR(VLOOKUP(A141,[1]CDC_Visits_Integrated!$A$2:$D$501,2,FALSE),"NULL")</f>
        <v>4799</v>
      </c>
      <c r="AL141" s="19">
        <f>IFERROR(VLOOKUP(A141,[1]CDC_Visits_Integrated!$A$2:$D$501,3,FALSE),"NULL")</f>
        <v>652</v>
      </c>
      <c r="AM141" s="19">
        <f>IFERROR(VLOOKUP(A141,[1]CDC_Visits_Integrated!$A$2:$D$501,4,FALSE),"NULL")</f>
        <v>732741</v>
      </c>
      <c r="AN141" s="15">
        <f t="shared" si="47"/>
        <v>1123.8358895705521</v>
      </c>
      <c r="AO141" s="16">
        <f t="shared" si="48"/>
        <v>6.5493810227624768E-3</v>
      </c>
      <c r="AP141" s="15">
        <f t="shared" si="49"/>
        <v>21</v>
      </c>
      <c r="AQ141" s="15">
        <f t="shared" si="50"/>
        <v>757</v>
      </c>
    </row>
    <row r="142" spans="1:43" x14ac:dyDescent="0.25">
      <c r="A142" t="s">
        <v>197</v>
      </c>
      <c r="B142" t="str">
        <f t="shared" si="34"/>
        <v>Kentucky</v>
      </c>
      <c r="C142" t="str">
        <f t="shared" si="35"/>
        <v>2014</v>
      </c>
      <c r="D142" s="13">
        <v>256071.18600000005</v>
      </c>
      <c r="E142" s="13">
        <v>0</v>
      </c>
      <c r="F142" s="14">
        <f t="shared" si="36"/>
        <v>0</v>
      </c>
      <c r="G142" s="15">
        <v>262289.098</v>
      </c>
      <c r="H142" s="15">
        <v>0</v>
      </c>
      <c r="I142" s="16">
        <f t="shared" si="37"/>
        <v>0</v>
      </c>
      <c r="J142" s="13">
        <v>276277.6860000001</v>
      </c>
      <c r="K142" s="13">
        <v>0</v>
      </c>
      <c r="L142" s="14">
        <f t="shared" si="38"/>
        <v>0</v>
      </c>
      <c r="M142" s="15">
        <v>261886.78700000007</v>
      </c>
      <c r="N142" s="15">
        <v>0</v>
      </c>
      <c r="O142" s="16">
        <f t="shared" si="39"/>
        <v>0</v>
      </c>
      <c r="P142" s="13">
        <v>260940.32449999999</v>
      </c>
      <c r="Q142" s="13">
        <v>0</v>
      </c>
      <c r="R142" s="14">
        <f t="shared" si="40"/>
        <v>0</v>
      </c>
      <c r="S142" s="15">
        <v>286646.73199999996</v>
      </c>
      <c r="T142" s="15">
        <v>12</v>
      </c>
      <c r="U142" s="16">
        <f t="shared" si="41"/>
        <v>4.1863376275993974E-5</v>
      </c>
      <c r="V142" s="13">
        <v>258665.04000000004</v>
      </c>
      <c r="W142" s="13">
        <v>63</v>
      </c>
      <c r="X142" s="14">
        <f t="shared" si="42"/>
        <v>2.4355823268579313E-4</v>
      </c>
      <c r="Y142" s="15">
        <v>161058.22800000003</v>
      </c>
      <c r="Z142" s="15">
        <v>154</v>
      </c>
      <c r="AA142" s="16">
        <f t="shared" si="43"/>
        <v>9.561759241508603E-4</v>
      </c>
      <c r="AB142" s="13">
        <v>85323.534499999994</v>
      </c>
      <c r="AC142" s="13">
        <v>257</v>
      </c>
      <c r="AD142" s="14">
        <f t="shared" si="44"/>
        <v>3.0120646256162772E-3</v>
      </c>
      <c r="AE142" s="15">
        <v>68682.324999999983</v>
      </c>
      <c r="AF142">
        <v>374</v>
      </c>
      <c r="AG142" s="16">
        <f t="shared" si="45"/>
        <v>5.4453602145821374E-3</v>
      </c>
      <c r="AH142" s="17">
        <v>785</v>
      </c>
      <c r="AI142" s="17">
        <v>4030950</v>
      </c>
      <c r="AJ142" s="18">
        <f t="shared" si="46"/>
        <v>2.4915565789452279E-3</v>
      </c>
      <c r="AK142" s="19">
        <f>IFERROR(VLOOKUP(A142,[1]CDC_Visits_Integrated!$A$2:$D$501,2,FALSE),"NULL")</f>
        <v>5441</v>
      </c>
      <c r="AL142" s="19">
        <f>IFERROR(VLOOKUP(A142,[1]CDC_Visits_Integrated!$A$2:$D$501,3,FALSE),"NULL")</f>
        <v>803</v>
      </c>
      <c r="AM142" s="19">
        <f>IFERROR(VLOOKUP(A142,[1]CDC_Visits_Integrated!$A$2:$D$501,4,FALSE),"NULL")</f>
        <v>1071609</v>
      </c>
      <c r="AN142" s="15">
        <f t="shared" si="47"/>
        <v>1334.5068493150684</v>
      </c>
      <c r="AO142" s="16">
        <f t="shared" si="48"/>
        <v>5.0774116305480821E-3</v>
      </c>
      <c r="AP142" s="15">
        <f t="shared" si="49"/>
        <v>75</v>
      </c>
      <c r="AQ142" s="15">
        <f t="shared" si="50"/>
        <v>860</v>
      </c>
    </row>
    <row r="143" spans="1:43" x14ac:dyDescent="0.25">
      <c r="A143" t="s">
        <v>198</v>
      </c>
      <c r="B143" t="str">
        <f t="shared" si="34"/>
        <v>Kentucky</v>
      </c>
      <c r="C143" t="str">
        <f t="shared" si="35"/>
        <v>2015</v>
      </c>
      <c r="D143" s="13">
        <v>260585.73</v>
      </c>
      <c r="E143" s="13">
        <v>0</v>
      </c>
      <c r="F143" s="14">
        <f t="shared" si="36"/>
        <v>0</v>
      </c>
      <c r="G143" s="15">
        <v>268304.2855</v>
      </c>
      <c r="H143" s="15">
        <v>0</v>
      </c>
      <c r="I143" s="16">
        <f t="shared" si="37"/>
        <v>0</v>
      </c>
      <c r="J143" s="13">
        <v>283855.82300000009</v>
      </c>
      <c r="K143" s="13">
        <v>0</v>
      </c>
      <c r="L143" s="14">
        <f t="shared" si="38"/>
        <v>0</v>
      </c>
      <c r="M143" s="15">
        <v>266014.85799999995</v>
      </c>
      <c r="N143" s="15">
        <v>0</v>
      </c>
      <c r="O143" s="16">
        <f t="shared" si="39"/>
        <v>0</v>
      </c>
      <c r="P143" s="13">
        <v>264582.19350000005</v>
      </c>
      <c r="Q143" s="13">
        <v>0</v>
      </c>
      <c r="R143" s="14">
        <f t="shared" si="40"/>
        <v>0</v>
      </c>
      <c r="S143" s="15">
        <v>290499.27250000002</v>
      </c>
      <c r="T143" s="15">
        <v>0</v>
      </c>
      <c r="U143" s="16">
        <f t="shared" si="41"/>
        <v>0</v>
      </c>
      <c r="V143" s="13">
        <v>268643.78400000004</v>
      </c>
      <c r="W143" s="13">
        <v>56</v>
      </c>
      <c r="X143" s="14">
        <f t="shared" si="42"/>
        <v>2.0845447888717943E-4</v>
      </c>
      <c r="Y143" s="15">
        <v>173278.35099999997</v>
      </c>
      <c r="Z143" s="15">
        <v>161</v>
      </c>
      <c r="AA143" s="16">
        <f t="shared" si="43"/>
        <v>9.2914088269457288E-4</v>
      </c>
      <c r="AB143" s="13">
        <v>88807.648499999981</v>
      </c>
      <c r="AC143" s="13">
        <v>228</v>
      </c>
      <c r="AD143" s="14">
        <f t="shared" si="44"/>
        <v>2.5673464375087023E-3</v>
      </c>
      <c r="AE143" s="15">
        <v>72086.805000000008</v>
      </c>
      <c r="AF143">
        <v>390</v>
      </c>
      <c r="AG143" s="16">
        <f t="shared" si="45"/>
        <v>5.4101440617322404E-3</v>
      </c>
      <c r="AH143" s="17">
        <v>779</v>
      </c>
      <c r="AI143" s="17">
        <v>4141008</v>
      </c>
      <c r="AJ143" s="18">
        <f t="shared" si="46"/>
        <v>2.331129252619957E-3</v>
      </c>
      <c r="AK143" s="19">
        <f>IFERROR(VLOOKUP(A143,[1]CDC_Visits_Integrated!$A$2:$D$501,2,FALSE),"NULL")</f>
        <v>3935</v>
      </c>
      <c r="AL143" s="19">
        <f>IFERROR(VLOOKUP(A143,[1]CDC_Visits_Integrated!$A$2:$D$501,3,FALSE),"NULL")</f>
        <v>992</v>
      </c>
      <c r="AM143" s="19">
        <f>IFERROR(VLOOKUP(A143,[1]CDC_Visits_Integrated!$A$2:$D$501,4,FALSE),"NULL")</f>
        <v>1130453</v>
      </c>
      <c r="AN143" s="15">
        <f t="shared" si="47"/>
        <v>1139.5695564516129</v>
      </c>
      <c r="AO143" s="16">
        <f t="shared" si="48"/>
        <v>3.4809054423315254E-3</v>
      </c>
      <c r="AP143" s="15">
        <f t="shared" si="49"/>
        <v>56</v>
      </c>
      <c r="AQ143" s="15">
        <f t="shared" si="50"/>
        <v>835</v>
      </c>
    </row>
    <row r="144" spans="1:43" x14ac:dyDescent="0.25">
      <c r="A144" t="s">
        <v>199</v>
      </c>
      <c r="B144" t="str">
        <f t="shared" si="34"/>
        <v>Kentucky</v>
      </c>
      <c r="C144" t="str">
        <f t="shared" si="35"/>
        <v>2016</v>
      </c>
      <c r="D144" s="13">
        <v>252546.34199999995</v>
      </c>
      <c r="E144" s="13">
        <v>0</v>
      </c>
      <c r="F144" s="14">
        <f t="shared" si="36"/>
        <v>0</v>
      </c>
      <c r="G144" s="15">
        <v>260651.82299999992</v>
      </c>
      <c r="H144" s="15">
        <v>0</v>
      </c>
      <c r="I144" s="16">
        <f t="shared" si="37"/>
        <v>0</v>
      </c>
      <c r="J144" s="13">
        <v>275459.52149999997</v>
      </c>
      <c r="K144" s="13">
        <v>0</v>
      </c>
      <c r="L144" s="14">
        <f t="shared" si="38"/>
        <v>0</v>
      </c>
      <c r="M144" s="15">
        <v>262019.9265</v>
      </c>
      <c r="N144" s="15">
        <v>0</v>
      </c>
      <c r="O144" s="16">
        <f t="shared" si="39"/>
        <v>0</v>
      </c>
      <c r="P144" s="13">
        <v>257330.84799999994</v>
      </c>
      <c r="Q144" s="13">
        <v>0</v>
      </c>
      <c r="R144" s="14">
        <f t="shared" si="40"/>
        <v>0</v>
      </c>
      <c r="S144" s="15">
        <v>280035.67749999999</v>
      </c>
      <c r="T144" s="15">
        <v>0</v>
      </c>
      <c r="U144" s="16">
        <f t="shared" si="41"/>
        <v>0</v>
      </c>
      <c r="V144" s="13">
        <v>265035.70750000008</v>
      </c>
      <c r="W144" s="13">
        <v>53</v>
      </c>
      <c r="X144" s="14">
        <f t="shared" si="42"/>
        <v>1.9997305457416519E-4</v>
      </c>
      <c r="Y144" s="15">
        <v>176601.07499999995</v>
      </c>
      <c r="Z144" s="15">
        <v>160</v>
      </c>
      <c r="AA144" s="16">
        <f t="shared" si="43"/>
        <v>9.0599675001978353E-4</v>
      </c>
      <c r="AB144" s="13">
        <v>88967.705500000011</v>
      </c>
      <c r="AC144" s="13">
        <v>213</v>
      </c>
      <c r="AD144" s="14">
        <f t="shared" si="44"/>
        <v>2.3941271588711478E-3</v>
      </c>
      <c r="AE144" s="15">
        <v>70876.893999999971</v>
      </c>
      <c r="AF144">
        <v>318</v>
      </c>
      <c r="AG144" s="16">
        <f t="shared" si="45"/>
        <v>4.4866525894884744E-3</v>
      </c>
      <c r="AH144" s="17">
        <v>691</v>
      </c>
      <c r="AI144" s="17">
        <v>4055532</v>
      </c>
      <c r="AJ144" s="18">
        <f t="shared" si="46"/>
        <v>2.0538234026248421E-3</v>
      </c>
      <c r="AK144" s="19">
        <f>IFERROR(VLOOKUP(A144,[1]CDC_Visits_Integrated!$A$2:$D$501,2,FALSE),"NULL")</f>
        <v>9052</v>
      </c>
      <c r="AL144" s="19">
        <f>IFERROR(VLOOKUP(A144,[1]CDC_Visits_Integrated!$A$2:$D$501,3,FALSE),"NULL")</f>
        <v>1374</v>
      </c>
      <c r="AM144" s="19">
        <f>IFERROR(VLOOKUP(A144,[1]CDC_Visits_Integrated!$A$2:$D$501,4,FALSE),"NULL")</f>
        <v>1075730</v>
      </c>
      <c r="AN144" s="15">
        <f t="shared" si="47"/>
        <v>782.91848617176129</v>
      </c>
      <c r="AO144" s="16">
        <f t="shared" si="48"/>
        <v>8.4147509133332722E-3</v>
      </c>
      <c r="AP144" s="15">
        <f t="shared" si="49"/>
        <v>53</v>
      </c>
      <c r="AQ144" s="15">
        <f t="shared" si="50"/>
        <v>744</v>
      </c>
    </row>
    <row r="145" spans="1:43" x14ac:dyDescent="0.25">
      <c r="A145" t="s">
        <v>200</v>
      </c>
      <c r="B145" t="str">
        <f t="shared" si="34"/>
        <v>Kentucky</v>
      </c>
      <c r="C145" t="str">
        <f t="shared" si="35"/>
        <v>2017</v>
      </c>
      <c r="D145" s="13">
        <v>241145</v>
      </c>
      <c r="E145" s="13">
        <v>0</v>
      </c>
      <c r="F145" s="14">
        <f t="shared" si="36"/>
        <v>0</v>
      </c>
      <c r="G145" s="15">
        <v>248457</v>
      </c>
      <c r="H145" s="15">
        <v>0</v>
      </c>
      <c r="I145" s="16">
        <f t="shared" si="37"/>
        <v>0</v>
      </c>
      <c r="J145" s="13">
        <v>264191.5</v>
      </c>
      <c r="K145" s="13">
        <v>0</v>
      </c>
      <c r="L145" s="14">
        <f t="shared" si="38"/>
        <v>0</v>
      </c>
      <c r="M145" s="15">
        <v>253371.5</v>
      </c>
      <c r="N145" s="15">
        <v>0</v>
      </c>
      <c r="O145" s="16">
        <f t="shared" si="39"/>
        <v>0</v>
      </c>
      <c r="P145" s="13">
        <v>244164.5</v>
      </c>
      <c r="Q145" s="13">
        <v>0</v>
      </c>
      <c r="R145" s="14">
        <f t="shared" si="40"/>
        <v>0</v>
      </c>
      <c r="S145" s="15">
        <v>262872</v>
      </c>
      <c r="T145" s="15">
        <v>0</v>
      </c>
      <c r="U145" s="16">
        <f t="shared" si="41"/>
        <v>0</v>
      </c>
      <c r="V145" s="13">
        <v>255287</v>
      </c>
      <c r="W145" s="13">
        <v>39</v>
      </c>
      <c r="X145" s="14">
        <f t="shared" si="42"/>
        <v>1.5276923619299062E-4</v>
      </c>
      <c r="Y145" s="15">
        <v>173379</v>
      </c>
      <c r="Z145" s="15">
        <v>126</v>
      </c>
      <c r="AA145" s="16">
        <f t="shared" si="43"/>
        <v>7.2673161109476929E-4</v>
      </c>
      <c r="AB145" s="13">
        <v>86673.5</v>
      </c>
      <c r="AC145" s="13">
        <v>270</v>
      </c>
      <c r="AD145" s="14">
        <f t="shared" si="44"/>
        <v>3.1151389986558754E-3</v>
      </c>
      <c r="AE145" s="15">
        <v>69235</v>
      </c>
      <c r="AF145">
        <v>328</v>
      </c>
      <c r="AG145" s="16">
        <f t="shared" si="45"/>
        <v>4.7374882646060521E-3</v>
      </c>
      <c r="AH145" s="17">
        <v>724</v>
      </c>
      <c r="AI145" s="17">
        <v>3887172</v>
      </c>
      <c r="AJ145" s="18">
        <f t="shared" si="46"/>
        <v>2.1986865580989256E-3</v>
      </c>
      <c r="AK145" s="19">
        <f>IFERROR(VLOOKUP(A145,[1]CDC_Visits_Integrated!$A$2:$D$501,2,FALSE),"NULL")</f>
        <v>13348</v>
      </c>
      <c r="AL145" s="19">
        <f>IFERROR(VLOOKUP(A145,[1]CDC_Visits_Integrated!$A$2:$D$501,3,FALSE),"NULL")</f>
        <v>1086</v>
      </c>
      <c r="AM145" s="19">
        <f>IFERROR(VLOOKUP(A145,[1]CDC_Visits_Integrated!$A$2:$D$501,4,FALSE),"NULL")</f>
        <v>450355</v>
      </c>
      <c r="AN145" s="15">
        <f t="shared" si="47"/>
        <v>414.6915285451197</v>
      </c>
      <c r="AO145" s="16">
        <f t="shared" si="48"/>
        <v>2.9638840470295656E-2</v>
      </c>
      <c r="AP145" s="15">
        <f t="shared" si="49"/>
        <v>39</v>
      </c>
      <c r="AQ145" s="15">
        <f t="shared" si="50"/>
        <v>763</v>
      </c>
    </row>
    <row r="146" spans="1:43" x14ac:dyDescent="0.25">
      <c r="A146" t="s">
        <v>202</v>
      </c>
      <c r="B146" t="str">
        <f t="shared" si="34"/>
        <v>Louisiana</v>
      </c>
      <c r="C146" t="str">
        <f t="shared" si="35"/>
        <v>2010</v>
      </c>
      <c r="D146" s="13">
        <v>304474.06900000008</v>
      </c>
      <c r="E146" s="13">
        <v>0</v>
      </c>
      <c r="F146" s="14">
        <f t="shared" si="36"/>
        <v>0</v>
      </c>
      <c r="G146" s="15">
        <v>302948.11849999998</v>
      </c>
      <c r="H146" s="15">
        <v>0</v>
      </c>
      <c r="I146" s="16">
        <f t="shared" si="37"/>
        <v>0</v>
      </c>
      <c r="J146" s="13">
        <v>330163.70399999997</v>
      </c>
      <c r="K146" s="13">
        <v>0</v>
      </c>
      <c r="L146" s="14">
        <f t="shared" si="38"/>
        <v>0</v>
      </c>
      <c r="M146" s="15">
        <v>294737.53900000005</v>
      </c>
      <c r="N146" s="15">
        <v>0</v>
      </c>
      <c r="O146" s="16">
        <f t="shared" si="39"/>
        <v>0</v>
      </c>
      <c r="P146" s="13">
        <v>290858.41599999997</v>
      </c>
      <c r="Q146" s="13">
        <v>0</v>
      </c>
      <c r="R146" s="14">
        <f t="shared" si="40"/>
        <v>0</v>
      </c>
      <c r="S146" s="15">
        <v>322971.26900000009</v>
      </c>
      <c r="T146" s="15">
        <v>0</v>
      </c>
      <c r="U146" s="16">
        <f t="shared" si="41"/>
        <v>0</v>
      </c>
      <c r="V146" s="13">
        <v>249838.90200000006</v>
      </c>
      <c r="W146" s="13">
        <v>11</v>
      </c>
      <c r="X146" s="14">
        <f t="shared" si="42"/>
        <v>4.4028371530387197E-5</v>
      </c>
      <c r="Y146" s="15">
        <v>147448.17499999999</v>
      </c>
      <c r="Z146" s="15">
        <v>122</v>
      </c>
      <c r="AA146" s="16">
        <f t="shared" si="43"/>
        <v>8.2740935925453138E-4</v>
      </c>
      <c r="AB146" s="13">
        <v>88372.35</v>
      </c>
      <c r="AC146" s="13">
        <v>247</v>
      </c>
      <c r="AD146" s="14">
        <f t="shared" si="44"/>
        <v>2.7949918724578444E-3</v>
      </c>
      <c r="AE146" s="15">
        <v>63535.936999999991</v>
      </c>
      <c r="AF146">
        <v>338</v>
      </c>
      <c r="AG146" s="16">
        <f t="shared" si="45"/>
        <v>5.3198239604147187E-3</v>
      </c>
      <c r="AH146" s="17">
        <v>707</v>
      </c>
      <c r="AI146" s="17">
        <v>4421938</v>
      </c>
      <c r="AJ146" s="18">
        <f t="shared" si="46"/>
        <v>2.3617328828532186E-3</v>
      </c>
      <c r="AK146" s="19">
        <f>IFERROR(VLOOKUP(A146,[1]CDC_Visits_Integrated!$A$2:$D$501,2,FALSE),"NULL")</f>
        <v>6651</v>
      </c>
      <c r="AL146" s="19">
        <f>IFERROR(VLOOKUP(A146,[1]CDC_Visits_Integrated!$A$2:$D$501,3,FALSE),"NULL")</f>
        <v>512</v>
      </c>
      <c r="AM146" s="19">
        <f>IFERROR(VLOOKUP(A146,[1]CDC_Visits_Integrated!$A$2:$D$501,4,FALSE),"NULL")</f>
        <v>226172</v>
      </c>
      <c r="AN146" s="15">
        <f t="shared" si="47"/>
        <v>441.7421875</v>
      </c>
      <c r="AO146" s="16">
        <f t="shared" si="48"/>
        <v>2.9406823125762694E-2</v>
      </c>
      <c r="AP146" s="15">
        <f t="shared" si="49"/>
        <v>11</v>
      </c>
      <c r="AQ146" s="15">
        <f t="shared" si="50"/>
        <v>718</v>
      </c>
    </row>
    <row r="147" spans="1:43" x14ac:dyDescent="0.25">
      <c r="A147" t="s">
        <v>203</v>
      </c>
      <c r="B147" t="str">
        <f t="shared" si="34"/>
        <v>Louisiana</v>
      </c>
      <c r="C147" t="str">
        <f t="shared" si="35"/>
        <v>2011</v>
      </c>
      <c r="D147" s="13">
        <v>309364.402</v>
      </c>
      <c r="E147" s="13">
        <v>0</v>
      </c>
      <c r="F147" s="14">
        <f t="shared" si="36"/>
        <v>0</v>
      </c>
      <c r="G147" s="15">
        <v>303672.72850000008</v>
      </c>
      <c r="H147" s="15">
        <v>0</v>
      </c>
      <c r="I147" s="16">
        <f t="shared" si="37"/>
        <v>0</v>
      </c>
      <c r="J147" s="13">
        <v>331299.68300000002</v>
      </c>
      <c r="K147" s="13">
        <v>0</v>
      </c>
      <c r="L147" s="14">
        <f t="shared" si="38"/>
        <v>0</v>
      </c>
      <c r="M147" s="15">
        <v>302386.23899999994</v>
      </c>
      <c r="N147" s="15">
        <v>0</v>
      </c>
      <c r="O147" s="16">
        <f t="shared" si="39"/>
        <v>0</v>
      </c>
      <c r="P147" s="13">
        <v>285136.22400000005</v>
      </c>
      <c r="Q147" s="13">
        <v>0</v>
      </c>
      <c r="R147" s="14">
        <f t="shared" si="40"/>
        <v>0</v>
      </c>
      <c r="S147" s="15">
        <v>323571.83650000003</v>
      </c>
      <c r="T147" s="15">
        <v>0</v>
      </c>
      <c r="U147" s="16">
        <f t="shared" si="41"/>
        <v>0</v>
      </c>
      <c r="V147" s="13">
        <v>258812.66649999993</v>
      </c>
      <c r="W147" s="13">
        <v>38</v>
      </c>
      <c r="X147" s="14">
        <f t="shared" si="42"/>
        <v>1.468243440859569E-4</v>
      </c>
      <c r="Y147" s="15">
        <v>151476.514</v>
      </c>
      <c r="Z147" s="15">
        <v>35</v>
      </c>
      <c r="AA147" s="16">
        <f t="shared" si="43"/>
        <v>2.3105892178110199E-4</v>
      </c>
      <c r="AB147" s="13">
        <v>89059.563499999989</v>
      </c>
      <c r="AC147" s="13">
        <v>242</v>
      </c>
      <c r="AD147" s="14">
        <f t="shared" si="44"/>
        <v>2.7172825745996388E-3</v>
      </c>
      <c r="AE147" s="15">
        <v>65560.430999999982</v>
      </c>
      <c r="AF147">
        <v>341</v>
      </c>
      <c r="AG147" s="16">
        <f t="shared" si="45"/>
        <v>5.201308087800705E-3</v>
      </c>
      <c r="AH147" s="17">
        <v>618</v>
      </c>
      <c r="AI147" s="17">
        <v>4465332</v>
      </c>
      <c r="AJ147" s="18">
        <f t="shared" si="46"/>
        <v>2.0189710853889078E-3</v>
      </c>
      <c r="AK147" s="19">
        <f>IFERROR(VLOOKUP(A147,[1]CDC_Visits_Integrated!$A$2:$D$501,2,FALSE),"NULL")</f>
        <v>22829</v>
      </c>
      <c r="AL147" s="19">
        <f>IFERROR(VLOOKUP(A147,[1]CDC_Visits_Integrated!$A$2:$D$501,3,FALSE),"NULL")</f>
        <v>1368</v>
      </c>
      <c r="AM147" s="19">
        <f>IFERROR(VLOOKUP(A147,[1]CDC_Visits_Integrated!$A$2:$D$501,4,FALSE),"NULL")</f>
        <v>746177</v>
      </c>
      <c r="AN147" s="15">
        <f t="shared" si="47"/>
        <v>545.4510233918129</v>
      </c>
      <c r="AO147" s="16">
        <f t="shared" si="48"/>
        <v>3.0594617630937432E-2</v>
      </c>
      <c r="AP147" s="15">
        <f t="shared" si="49"/>
        <v>38</v>
      </c>
      <c r="AQ147" s="15">
        <f t="shared" si="50"/>
        <v>656</v>
      </c>
    </row>
    <row r="148" spans="1:43" x14ac:dyDescent="0.25">
      <c r="A148" t="s">
        <v>204</v>
      </c>
      <c r="B148" t="str">
        <f t="shared" si="34"/>
        <v>Louisiana</v>
      </c>
      <c r="C148" t="str">
        <f t="shared" si="35"/>
        <v>2012</v>
      </c>
      <c r="D148" s="13">
        <v>301761.88900000002</v>
      </c>
      <c r="E148" s="13">
        <v>0</v>
      </c>
      <c r="F148" s="14">
        <f t="shared" si="36"/>
        <v>0</v>
      </c>
      <c r="G148" s="15">
        <v>298033.43150000006</v>
      </c>
      <c r="H148" s="15">
        <v>0</v>
      </c>
      <c r="I148" s="16">
        <f t="shared" si="37"/>
        <v>0</v>
      </c>
      <c r="J148" s="13">
        <v>321503.65350000001</v>
      </c>
      <c r="K148" s="13">
        <v>0</v>
      </c>
      <c r="L148" s="14">
        <f t="shared" si="38"/>
        <v>0</v>
      </c>
      <c r="M148" s="15">
        <v>300486.005</v>
      </c>
      <c r="N148" s="15">
        <v>0</v>
      </c>
      <c r="O148" s="16">
        <f t="shared" si="39"/>
        <v>0</v>
      </c>
      <c r="P148" s="13">
        <v>277523.5064999999</v>
      </c>
      <c r="Q148" s="13">
        <v>0</v>
      </c>
      <c r="R148" s="14">
        <f t="shared" si="40"/>
        <v>0</v>
      </c>
      <c r="S148" s="15">
        <v>314350.08200000005</v>
      </c>
      <c r="T148" s="15">
        <v>0</v>
      </c>
      <c r="U148" s="16">
        <f t="shared" si="41"/>
        <v>0</v>
      </c>
      <c r="V148" s="13">
        <v>259960.30100000001</v>
      </c>
      <c r="W148" s="13">
        <v>12</v>
      </c>
      <c r="X148" s="14">
        <f t="shared" si="42"/>
        <v>4.6160894389793772E-5</v>
      </c>
      <c r="Y148" s="15">
        <v>151948.78700000004</v>
      </c>
      <c r="Z148" s="15">
        <v>78</v>
      </c>
      <c r="AA148" s="16">
        <f t="shared" si="43"/>
        <v>5.1333085008437734E-4</v>
      </c>
      <c r="AB148" s="13">
        <v>85801.055500000017</v>
      </c>
      <c r="AC148" s="13">
        <v>209</v>
      </c>
      <c r="AD148" s="14">
        <f t="shared" si="44"/>
        <v>2.4358674701851421E-3</v>
      </c>
      <c r="AE148" s="15">
        <v>64827.034999999996</v>
      </c>
      <c r="AF148">
        <v>313</v>
      </c>
      <c r="AG148" s="16">
        <f t="shared" si="45"/>
        <v>4.8282325421793552E-3</v>
      </c>
      <c r="AH148" s="17">
        <v>600</v>
      </c>
      <c r="AI148" s="17">
        <v>4385910</v>
      </c>
      <c r="AJ148" s="18">
        <f t="shared" si="46"/>
        <v>1.9829671221324565E-3</v>
      </c>
      <c r="AK148" s="19">
        <f>IFERROR(VLOOKUP(A148,[1]CDC_Visits_Integrated!$A$2:$D$501,2,FALSE),"NULL")</f>
        <v>28265</v>
      </c>
      <c r="AL148" s="19">
        <f>IFERROR(VLOOKUP(A148,[1]CDC_Visits_Integrated!$A$2:$D$501,3,FALSE),"NULL")</f>
        <v>1455</v>
      </c>
      <c r="AM148" s="19">
        <f>IFERROR(VLOOKUP(A148,[1]CDC_Visits_Integrated!$A$2:$D$501,4,FALSE),"NULL")</f>
        <v>954156</v>
      </c>
      <c r="AN148" s="15">
        <f t="shared" si="47"/>
        <v>655.77731958762888</v>
      </c>
      <c r="AO148" s="16">
        <f t="shared" si="48"/>
        <v>2.9623038580693303E-2</v>
      </c>
      <c r="AP148" s="15">
        <f t="shared" si="49"/>
        <v>12</v>
      </c>
      <c r="AQ148" s="15">
        <f t="shared" si="50"/>
        <v>612</v>
      </c>
    </row>
    <row r="149" spans="1:43" x14ac:dyDescent="0.25">
      <c r="A149" t="s">
        <v>205</v>
      </c>
      <c r="B149" t="str">
        <f t="shared" si="34"/>
        <v>Louisiana</v>
      </c>
      <c r="C149" t="str">
        <f t="shared" si="35"/>
        <v>2013</v>
      </c>
      <c r="D149" s="13">
        <v>295377.44399999996</v>
      </c>
      <c r="E149" s="13">
        <v>0</v>
      </c>
      <c r="F149" s="14">
        <f t="shared" si="36"/>
        <v>0</v>
      </c>
      <c r="G149" s="15">
        <v>291512.14899999998</v>
      </c>
      <c r="H149" s="15">
        <v>0</v>
      </c>
      <c r="I149" s="16">
        <f t="shared" si="37"/>
        <v>0</v>
      </c>
      <c r="J149" s="13">
        <v>313940.57849999995</v>
      </c>
      <c r="K149" s="13">
        <v>0</v>
      </c>
      <c r="L149" s="14">
        <f t="shared" si="38"/>
        <v>0</v>
      </c>
      <c r="M149" s="15">
        <v>303884.52250000008</v>
      </c>
      <c r="N149" s="15">
        <v>0</v>
      </c>
      <c r="O149" s="16">
        <f t="shared" si="39"/>
        <v>0</v>
      </c>
      <c r="P149" s="13">
        <v>267871.59600000002</v>
      </c>
      <c r="Q149" s="13">
        <v>0</v>
      </c>
      <c r="R149" s="14">
        <f t="shared" si="40"/>
        <v>0</v>
      </c>
      <c r="S149" s="15">
        <v>303293.08050000004</v>
      </c>
      <c r="T149" s="15">
        <v>14</v>
      </c>
      <c r="U149" s="16">
        <f t="shared" si="41"/>
        <v>4.6159971658173053E-5</v>
      </c>
      <c r="V149" s="13">
        <v>262085.55050000004</v>
      </c>
      <c r="W149" s="13">
        <v>80</v>
      </c>
      <c r="X149" s="14">
        <f t="shared" si="42"/>
        <v>3.0524384059853004E-4</v>
      </c>
      <c r="Y149" s="15">
        <v>154818.78749999998</v>
      </c>
      <c r="Z149" s="15">
        <v>107</v>
      </c>
      <c r="AA149" s="16">
        <f t="shared" si="43"/>
        <v>6.9113059033613748E-4</v>
      </c>
      <c r="AB149" s="13">
        <v>86167.851499999975</v>
      </c>
      <c r="AC149" s="13">
        <v>185</v>
      </c>
      <c r="AD149" s="14">
        <f t="shared" si="44"/>
        <v>2.14697241232712E-3</v>
      </c>
      <c r="AE149" s="15">
        <v>65107.31</v>
      </c>
      <c r="AF149">
        <v>344</v>
      </c>
      <c r="AG149" s="16">
        <f t="shared" si="45"/>
        <v>5.283584900067289E-3</v>
      </c>
      <c r="AH149" s="17">
        <v>636</v>
      </c>
      <c r="AI149" s="17">
        <v>4326373</v>
      </c>
      <c r="AJ149" s="18">
        <f t="shared" si="46"/>
        <v>2.0777934424309709E-3</v>
      </c>
      <c r="AK149" s="19">
        <f>IFERROR(VLOOKUP(A149,[1]CDC_Visits_Integrated!$A$2:$D$501,2,FALSE),"NULL")</f>
        <v>45449</v>
      </c>
      <c r="AL149" s="19">
        <f>IFERROR(VLOOKUP(A149,[1]CDC_Visits_Integrated!$A$2:$D$501,3,FALSE),"NULL")</f>
        <v>2681</v>
      </c>
      <c r="AM149" s="19">
        <f>IFERROR(VLOOKUP(A149,[1]CDC_Visits_Integrated!$A$2:$D$501,4,FALSE),"NULL")</f>
        <v>1586719</v>
      </c>
      <c r="AN149" s="15">
        <f t="shared" si="47"/>
        <v>591.83849309958975</v>
      </c>
      <c r="AO149" s="16">
        <f t="shared" si="48"/>
        <v>2.8643382980855465E-2</v>
      </c>
      <c r="AP149" s="15">
        <f t="shared" si="49"/>
        <v>94</v>
      </c>
      <c r="AQ149" s="15">
        <f t="shared" si="50"/>
        <v>730</v>
      </c>
    </row>
    <row r="150" spans="1:43" x14ac:dyDescent="0.25">
      <c r="A150" t="s">
        <v>206</v>
      </c>
      <c r="B150" t="str">
        <f t="shared" si="34"/>
        <v>Louisiana</v>
      </c>
      <c r="C150" t="str">
        <f t="shared" si="35"/>
        <v>2014</v>
      </c>
      <c r="D150" s="13">
        <v>299934.027</v>
      </c>
      <c r="E150" s="13">
        <v>0</v>
      </c>
      <c r="F150" s="14">
        <f t="shared" si="36"/>
        <v>0</v>
      </c>
      <c r="G150" s="15">
        <v>299340.15749999991</v>
      </c>
      <c r="H150" s="15">
        <v>0</v>
      </c>
      <c r="I150" s="16">
        <f t="shared" si="37"/>
        <v>0</v>
      </c>
      <c r="J150" s="13">
        <v>319341.83399999997</v>
      </c>
      <c r="K150" s="13">
        <v>0</v>
      </c>
      <c r="L150" s="14">
        <f t="shared" si="38"/>
        <v>0</v>
      </c>
      <c r="M150" s="15">
        <v>313810.57449999999</v>
      </c>
      <c r="N150" s="15">
        <v>0</v>
      </c>
      <c r="O150" s="16">
        <f t="shared" si="39"/>
        <v>0</v>
      </c>
      <c r="P150" s="13">
        <v>274746.70650000009</v>
      </c>
      <c r="Q150" s="13">
        <v>0</v>
      </c>
      <c r="R150" s="14">
        <f t="shared" si="40"/>
        <v>0</v>
      </c>
      <c r="S150" s="15">
        <v>307342.48399999994</v>
      </c>
      <c r="T150" s="15">
        <v>37</v>
      </c>
      <c r="U150" s="16">
        <f t="shared" si="41"/>
        <v>1.2038687108418115E-4</v>
      </c>
      <c r="V150" s="13">
        <v>276410.30299999996</v>
      </c>
      <c r="W150" s="13">
        <v>60</v>
      </c>
      <c r="X150" s="14">
        <f t="shared" si="42"/>
        <v>2.1706860905253597E-4</v>
      </c>
      <c r="Y150" s="15">
        <v>166331.95949999994</v>
      </c>
      <c r="Z150" s="15">
        <v>114</v>
      </c>
      <c r="AA150" s="16">
        <f t="shared" si="43"/>
        <v>6.8537640236240979E-4</v>
      </c>
      <c r="AB150" s="13">
        <v>89707.823999999964</v>
      </c>
      <c r="AC150" s="13">
        <v>162</v>
      </c>
      <c r="AD150" s="14">
        <f t="shared" si="44"/>
        <v>1.8058625521894284E-3</v>
      </c>
      <c r="AE150" s="15">
        <v>68595.265000000029</v>
      </c>
      <c r="AF150">
        <v>292</v>
      </c>
      <c r="AG150" s="16">
        <f t="shared" si="45"/>
        <v>4.2568535889466992E-3</v>
      </c>
      <c r="AH150" s="17">
        <v>568</v>
      </c>
      <c r="AI150" s="17">
        <v>4461998</v>
      </c>
      <c r="AJ150" s="18">
        <f t="shared" si="46"/>
        <v>1.7496570460413493E-3</v>
      </c>
      <c r="AK150" s="19">
        <f>IFERROR(VLOOKUP(A150,[1]CDC_Visits_Integrated!$A$2:$D$501,2,FALSE),"NULL")</f>
        <v>59880</v>
      </c>
      <c r="AL150" s="19">
        <f>IFERROR(VLOOKUP(A150,[1]CDC_Visits_Integrated!$A$2:$D$501,3,FALSE),"NULL")</f>
        <v>3376</v>
      </c>
      <c r="AM150" s="19">
        <f>IFERROR(VLOOKUP(A150,[1]CDC_Visits_Integrated!$A$2:$D$501,4,FALSE),"NULL")</f>
        <v>2021780</v>
      </c>
      <c r="AN150" s="15">
        <f t="shared" si="47"/>
        <v>598.86848341232223</v>
      </c>
      <c r="AO150" s="16">
        <f t="shared" si="48"/>
        <v>2.96174657974656E-2</v>
      </c>
      <c r="AP150" s="15">
        <f t="shared" si="49"/>
        <v>97</v>
      </c>
      <c r="AQ150" s="15">
        <f t="shared" si="50"/>
        <v>665</v>
      </c>
    </row>
    <row r="151" spans="1:43" x14ac:dyDescent="0.25">
      <c r="A151" t="s">
        <v>207</v>
      </c>
      <c r="B151" t="str">
        <f t="shared" si="34"/>
        <v>Louisiana</v>
      </c>
      <c r="C151" t="str">
        <f t="shared" si="35"/>
        <v>2015</v>
      </c>
      <c r="D151" s="13">
        <v>294835.37799999985</v>
      </c>
      <c r="E151" s="13">
        <v>0</v>
      </c>
      <c r="F151" s="14">
        <f t="shared" si="36"/>
        <v>0</v>
      </c>
      <c r="G151" s="15">
        <v>293111.48749999999</v>
      </c>
      <c r="H151" s="15">
        <v>0</v>
      </c>
      <c r="I151" s="16">
        <f t="shared" si="37"/>
        <v>0</v>
      </c>
      <c r="J151" s="13">
        <v>311263.25650000002</v>
      </c>
      <c r="K151" s="13">
        <v>0</v>
      </c>
      <c r="L151" s="14">
        <f t="shared" si="38"/>
        <v>0</v>
      </c>
      <c r="M151" s="15">
        <v>311416.78949999996</v>
      </c>
      <c r="N151" s="15">
        <v>0</v>
      </c>
      <c r="O151" s="16">
        <f t="shared" si="39"/>
        <v>0</v>
      </c>
      <c r="P151" s="13">
        <v>267222.50750000001</v>
      </c>
      <c r="Q151" s="13">
        <v>0</v>
      </c>
      <c r="R151" s="14">
        <f t="shared" si="40"/>
        <v>0</v>
      </c>
      <c r="S151" s="15">
        <v>294991.4659999999</v>
      </c>
      <c r="T151" s="15">
        <v>0</v>
      </c>
      <c r="U151" s="16">
        <f t="shared" si="41"/>
        <v>0</v>
      </c>
      <c r="V151" s="13">
        <v>275926.60700000002</v>
      </c>
      <c r="W151" s="13">
        <v>26</v>
      </c>
      <c r="X151" s="14">
        <f t="shared" si="42"/>
        <v>9.4227955334514002E-5</v>
      </c>
      <c r="Y151" s="15">
        <v>168629.61299999998</v>
      </c>
      <c r="Z151" s="15">
        <v>74</v>
      </c>
      <c r="AA151" s="16">
        <f t="shared" si="43"/>
        <v>4.3883158292013636E-4</v>
      </c>
      <c r="AB151" s="13">
        <v>88895.978499999997</v>
      </c>
      <c r="AC151" s="13">
        <v>178</v>
      </c>
      <c r="AD151" s="14">
        <f t="shared" si="44"/>
        <v>2.0023402970922922E-3</v>
      </c>
      <c r="AE151" s="15">
        <v>68925.246999999988</v>
      </c>
      <c r="AF151">
        <v>291</v>
      </c>
      <c r="AG151" s="16">
        <f t="shared" si="45"/>
        <v>4.221965283635473E-3</v>
      </c>
      <c r="AH151" s="17">
        <v>543</v>
      </c>
      <c r="AI151" s="17">
        <v>4389027</v>
      </c>
      <c r="AJ151" s="18">
        <f t="shared" si="46"/>
        <v>1.663343866705982E-3</v>
      </c>
      <c r="AK151" s="19">
        <f>IFERROR(VLOOKUP(A151,[1]CDC_Visits_Integrated!$A$2:$D$501,2,FALSE),"NULL")</f>
        <v>51179</v>
      </c>
      <c r="AL151" s="19">
        <f>IFERROR(VLOOKUP(A151,[1]CDC_Visits_Integrated!$A$2:$D$501,3,FALSE),"NULL")</f>
        <v>3796</v>
      </c>
      <c r="AM151" s="19">
        <f>IFERROR(VLOOKUP(A151,[1]CDC_Visits_Integrated!$A$2:$D$501,4,FALSE),"NULL")</f>
        <v>2262652</v>
      </c>
      <c r="AN151" s="15">
        <f t="shared" si="47"/>
        <v>596.06217070600633</v>
      </c>
      <c r="AO151" s="16">
        <f t="shared" si="48"/>
        <v>2.2619032887072336E-2</v>
      </c>
      <c r="AP151" s="15">
        <f t="shared" si="49"/>
        <v>26</v>
      </c>
      <c r="AQ151" s="15">
        <f t="shared" si="50"/>
        <v>569</v>
      </c>
    </row>
    <row r="152" spans="1:43" x14ac:dyDescent="0.25">
      <c r="A152" t="s">
        <v>208</v>
      </c>
      <c r="B152" t="str">
        <f t="shared" si="34"/>
        <v>Louisiana</v>
      </c>
      <c r="C152" t="str">
        <f t="shared" si="35"/>
        <v>2016</v>
      </c>
      <c r="D152" s="13">
        <v>291428.78000000003</v>
      </c>
      <c r="E152" s="13">
        <v>0</v>
      </c>
      <c r="F152" s="14">
        <f t="shared" si="36"/>
        <v>0</v>
      </c>
      <c r="G152" s="15">
        <v>294498.61349999998</v>
      </c>
      <c r="H152" s="15">
        <v>0</v>
      </c>
      <c r="I152" s="16">
        <f t="shared" si="37"/>
        <v>0</v>
      </c>
      <c r="J152" s="13">
        <v>307369.85349999997</v>
      </c>
      <c r="K152" s="13">
        <v>0</v>
      </c>
      <c r="L152" s="14">
        <f t="shared" si="38"/>
        <v>0</v>
      </c>
      <c r="M152" s="15">
        <v>312045.08599999995</v>
      </c>
      <c r="N152" s="15">
        <v>0</v>
      </c>
      <c r="O152" s="16">
        <f t="shared" si="39"/>
        <v>0</v>
      </c>
      <c r="P152" s="13">
        <v>270453.96750000003</v>
      </c>
      <c r="Q152" s="13">
        <v>0</v>
      </c>
      <c r="R152" s="14">
        <f t="shared" si="40"/>
        <v>0</v>
      </c>
      <c r="S152" s="15">
        <v>293347.93499999994</v>
      </c>
      <c r="T152" s="15">
        <v>0</v>
      </c>
      <c r="U152" s="16">
        <f t="shared" si="41"/>
        <v>0</v>
      </c>
      <c r="V152" s="13">
        <v>290389.46699999995</v>
      </c>
      <c r="W152" s="13">
        <v>31</v>
      </c>
      <c r="X152" s="14">
        <f t="shared" si="42"/>
        <v>1.0675318330330489E-4</v>
      </c>
      <c r="Y152" s="15">
        <v>191573.98050000001</v>
      </c>
      <c r="Z152" s="15">
        <v>81</v>
      </c>
      <c r="AA152" s="16">
        <f t="shared" si="43"/>
        <v>4.2281315963991258E-4</v>
      </c>
      <c r="AB152" s="13">
        <v>96806.946499999991</v>
      </c>
      <c r="AC152" s="13">
        <v>175</v>
      </c>
      <c r="AD152" s="14">
        <f t="shared" si="44"/>
        <v>1.8077215151084227E-3</v>
      </c>
      <c r="AE152" s="15">
        <v>75358.881000000023</v>
      </c>
      <c r="AF152">
        <v>253</v>
      </c>
      <c r="AG152" s="16">
        <f t="shared" si="45"/>
        <v>3.3572685348127705E-3</v>
      </c>
      <c r="AH152" s="17">
        <v>509</v>
      </c>
      <c r="AI152" s="17">
        <v>4481311</v>
      </c>
      <c r="AJ152" s="18">
        <f t="shared" si="46"/>
        <v>1.3993519235596008E-3</v>
      </c>
      <c r="AK152" s="19">
        <f>IFERROR(VLOOKUP(A152,[1]CDC_Visits_Integrated!$A$2:$D$501,2,FALSE),"NULL")</f>
        <v>48143</v>
      </c>
      <c r="AL152" s="19">
        <f>IFERROR(VLOOKUP(A152,[1]CDC_Visits_Integrated!$A$2:$D$501,3,FALSE),"NULL")</f>
        <v>4044</v>
      </c>
      <c r="AM152" s="19">
        <f>IFERROR(VLOOKUP(A152,[1]CDC_Visits_Integrated!$A$2:$D$501,4,FALSE),"NULL")</f>
        <v>2402652</v>
      </c>
      <c r="AN152" s="15">
        <f t="shared" si="47"/>
        <v>594.12759643916911</v>
      </c>
      <c r="AO152" s="16">
        <f t="shared" si="48"/>
        <v>2.003744195996757E-2</v>
      </c>
      <c r="AP152" s="15">
        <f t="shared" si="49"/>
        <v>31</v>
      </c>
      <c r="AQ152" s="15">
        <f t="shared" si="50"/>
        <v>540</v>
      </c>
    </row>
    <row r="153" spans="1:43" x14ac:dyDescent="0.25">
      <c r="A153" t="s">
        <v>209</v>
      </c>
      <c r="B153" t="str">
        <f t="shared" si="34"/>
        <v>Louisiana</v>
      </c>
      <c r="C153" t="str">
        <f t="shared" si="35"/>
        <v>2017</v>
      </c>
      <c r="D153" s="13">
        <v>289816</v>
      </c>
      <c r="E153" s="13">
        <v>0</v>
      </c>
      <c r="F153" s="14">
        <f t="shared" si="36"/>
        <v>0</v>
      </c>
      <c r="G153" s="15">
        <v>286314</v>
      </c>
      <c r="H153" s="15">
        <v>0</v>
      </c>
      <c r="I153" s="16">
        <f t="shared" si="37"/>
        <v>0</v>
      </c>
      <c r="J153" s="13">
        <v>303111</v>
      </c>
      <c r="K153" s="13">
        <v>0</v>
      </c>
      <c r="L153" s="14">
        <f t="shared" si="38"/>
        <v>0</v>
      </c>
      <c r="M153" s="15">
        <v>313758.5</v>
      </c>
      <c r="N153" s="15">
        <v>0</v>
      </c>
      <c r="O153" s="16">
        <f t="shared" si="39"/>
        <v>0</v>
      </c>
      <c r="P153" s="13">
        <v>265301</v>
      </c>
      <c r="Q153" s="13">
        <v>0</v>
      </c>
      <c r="R153" s="14">
        <f t="shared" si="40"/>
        <v>0</v>
      </c>
      <c r="S153" s="15">
        <v>277616</v>
      </c>
      <c r="T153" s="15">
        <v>0</v>
      </c>
      <c r="U153" s="16">
        <f t="shared" si="41"/>
        <v>0</v>
      </c>
      <c r="V153" s="13">
        <v>274036</v>
      </c>
      <c r="W153" s="13">
        <v>58</v>
      </c>
      <c r="X153" s="14">
        <f t="shared" si="42"/>
        <v>2.1165102395305727E-4</v>
      </c>
      <c r="Y153" s="15">
        <v>178449</v>
      </c>
      <c r="Z153" s="15">
        <v>121</v>
      </c>
      <c r="AA153" s="16">
        <f t="shared" si="43"/>
        <v>6.7806488128260736E-4</v>
      </c>
      <c r="AB153" s="13">
        <v>88320</v>
      </c>
      <c r="AC153" s="13">
        <v>183</v>
      </c>
      <c r="AD153" s="14">
        <f t="shared" si="44"/>
        <v>2.0720108695652176E-3</v>
      </c>
      <c r="AE153" s="15">
        <v>69369</v>
      </c>
      <c r="AF153">
        <v>266</v>
      </c>
      <c r="AG153" s="16">
        <f t="shared" si="45"/>
        <v>3.8345658723637358E-3</v>
      </c>
      <c r="AH153" s="17">
        <v>570</v>
      </c>
      <c r="AI153" s="17">
        <v>4332996</v>
      </c>
      <c r="AJ153" s="18">
        <f t="shared" si="46"/>
        <v>1.6957321100262391E-3</v>
      </c>
      <c r="AK153" s="19">
        <f>IFERROR(VLOOKUP(A153,[1]CDC_Visits_Integrated!$A$2:$D$501,2,FALSE),"NULL")</f>
        <v>88610</v>
      </c>
      <c r="AL153" s="19">
        <f>IFERROR(VLOOKUP(A153,[1]CDC_Visits_Integrated!$A$2:$D$501,3,FALSE),"NULL")</f>
        <v>4910</v>
      </c>
      <c r="AM153" s="19">
        <f>IFERROR(VLOOKUP(A153,[1]CDC_Visits_Integrated!$A$2:$D$501,4,FALSE),"NULL")</f>
        <v>2740078</v>
      </c>
      <c r="AN153" s="15">
        <f t="shared" si="47"/>
        <v>558.06069246435845</v>
      </c>
      <c r="AO153" s="16">
        <f t="shared" si="48"/>
        <v>3.2338495473486523E-2</v>
      </c>
      <c r="AP153" s="15">
        <f t="shared" si="49"/>
        <v>58</v>
      </c>
      <c r="AQ153" s="15">
        <f t="shared" si="50"/>
        <v>628</v>
      </c>
    </row>
    <row r="154" spans="1:43" x14ac:dyDescent="0.25">
      <c r="A154" t="s">
        <v>211</v>
      </c>
      <c r="B154" t="str">
        <f t="shared" si="34"/>
        <v>Maine</v>
      </c>
      <c r="C154" t="str">
        <f t="shared" si="35"/>
        <v>2010</v>
      </c>
      <c r="D154" s="13">
        <v>69854.609000000011</v>
      </c>
      <c r="E154" s="13">
        <v>0</v>
      </c>
      <c r="F154" s="14">
        <f t="shared" si="36"/>
        <v>0</v>
      </c>
      <c r="G154" s="15">
        <v>78195.512499999997</v>
      </c>
      <c r="H154" s="15">
        <v>0</v>
      </c>
      <c r="I154" s="16">
        <f t="shared" si="37"/>
        <v>0</v>
      </c>
      <c r="J154" s="13">
        <v>85867.980500000005</v>
      </c>
      <c r="K154" s="13">
        <v>0</v>
      </c>
      <c r="L154" s="14">
        <f t="shared" si="38"/>
        <v>0</v>
      </c>
      <c r="M154" s="15">
        <v>72116.281999999992</v>
      </c>
      <c r="N154" s="15">
        <v>0</v>
      </c>
      <c r="O154" s="16">
        <f t="shared" si="39"/>
        <v>0</v>
      </c>
      <c r="P154" s="13">
        <v>91313.097000000009</v>
      </c>
      <c r="Q154" s="13">
        <v>0</v>
      </c>
      <c r="R154" s="14">
        <f t="shared" si="40"/>
        <v>0</v>
      </c>
      <c r="S154" s="15">
        <v>109493.70349999999</v>
      </c>
      <c r="T154" s="15">
        <v>0</v>
      </c>
      <c r="U154" s="16">
        <f t="shared" si="41"/>
        <v>0</v>
      </c>
      <c r="V154" s="13">
        <v>90395.833999999988</v>
      </c>
      <c r="W154" s="13">
        <v>0</v>
      </c>
      <c r="X154" s="14">
        <f t="shared" si="42"/>
        <v>0</v>
      </c>
      <c r="Y154" s="15">
        <v>53140.796500000004</v>
      </c>
      <c r="Z154" s="15">
        <v>0</v>
      </c>
      <c r="AA154" s="16">
        <f t="shared" si="43"/>
        <v>0</v>
      </c>
      <c r="AB154" s="13">
        <v>34906.171999999999</v>
      </c>
      <c r="AC154" s="13">
        <v>0</v>
      </c>
      <c r="AD154" s="14">
        <f t="shared" si="44"/>
        <v>0</v>
      </c>
      <c r="AE154" s="15">
        <v>27321.834999999999</v>
      </c>
      <c r="AF154">
        <v>100</v>
      </c>
      <c r="AG154" s="16">
        <f t="shared" si="45"/>
        <v>3.6600762723294393E-3</v>
      </c>
      <c r="AH154" s="17">
        <v>100</v>
      </c>
      <c r="AI154" s="17">
        <v>1327665</v>
      </c>
      <c r="AJ154" s="18">
        <f t="shared" si="46"/>
        <v>8.6678544776621518E-4</v>
      </c>
      <c r="AK154" s="19">
        <f>IFERROR(VLOOKUP(A154,[1]CDC_Visits_Integrated!$A$2:$D$501,2,FALSE),"NULL")</f>
        <v>307</v>
      </c>
      <c r="AL154" s="19">
        <f>IFERROR(VLOOKUP(A154,[1]CDC_Visits_Integrated!$A$2:$D$501,3,FALSE),"NULL")</f>
        <v>393</v>
      </c>
      <c r="AM154" s="19">
        <f>IFERROR(VLOOKUP(A154,[1]CDC_Visits_Integrated!$A$2:$D$501,4,FALSE),"NULL")</f>
        <v>73503</v>
      </c>
      <c r="AN154" s="15">
        <f t="shared" si="47"/>
        <v>187.03053435114504</v>
      </c>
      <c r="AO154" s="16">
        <f t="shared" si="48"/>
        <v>4.1767002707372488E-3</v>
      </c>
      <c r="AP154" s="15">
        <f t="shared" si="49"/>
        <v>0</v>
      </c>
      <c r="AQ154" s="15">
        <f t="shared" si="50"/>
        <v>100</v>
      </c>
    </row>
    <row r="155" spans="1:43" x14ac:dyDescent="0.25">
      <c r="A155" t="s">
        <v>212</v>
      </c>
      <c r="B155" t="str">
        <f t="shared" si="34"/>
        <v>Maine</v>
      </c>
      <c r="C155" t="str">
        <f t="shared" si="35"/>
        <v>2011</v>
      </c>
      <c r="D155" s="13">
        <v>70427.854999999996</v>
      </c>
      <c r="E155" s="13">
        <v>0</v>
      </c>
      <c r="F155" s="14">
        <f t="shared" si="36"/>
        <v>0</v>
      </c>
      <c r="G155" s="15">
        <v>78376.427499999991</v>
      </c>
      <c r="H155" s="15">
        <v>0</v>
      </c>
      <c r="I155" s="16">
        <f t="shared" si="37"/>
        <v>0</v>
      </c>
      <c r="J155" s="13">
        <v>85122.083500000008</v>
      </c>
      <c r="K155" s="13">
        <v>0</v>
      </c>
      <c r="L155" s="14">
        <f t="shared" si="38"/>
        <v>0</v>
      </c>
      <c r="M155" s="15">
        <v>73263.197499999995</v>
      </c>
      <c r="N155" s="15">
        <v>0</v>
      </c>
      <c r="O155" s="16">
        <f t="shared" si="39"/>
        <v>0</v>
      </c>
      <c r="P155" s="13">
        <v>88651.579500000022</v>
      </c>
      <c r="Q155" s="13">
        <v>0</v>
      </c>
      <c r="R155" s="14">
        <f t="shared" si="40"/>
        <v>0</v>
      </c>
      <c r="S155" s="15">
        <v>108974.88149999999</v>
      </c>
      <c r="T155" s="15">
        <v>0</v>
      </c>
      <c r="U155" s="16">
        <f t="shared" si="41"/>
        <v>0</v>
      </c>
      <c r="V155" s="13">
        <v>92356.975000000006</v>
      </c>
      <c r="W155" s="13">
        <v>0</v>
      </c>
      <c r="X155" s="14">
        <f t="shared" si="42"/>
        <v>0</v>
      </c>
      <c r="Y155" s="15">
        <v>54627.856999999989</v>
      </c>
      <c r="Z155" s="15">
        <v>0</v>
      </c>
      <c r="AA155" s="16">
        <f t="shared" si="43"/>
        <v>0</v>
      </c>
      <c r="AB155" s="13">
        <v>34476.806499999999</v>
      </c>
      <c r="AC155" s="13">
        <v>31</v>
      </c>
      <c r="AD155" s="14">
        <f t="shared" si="44"/>
        <v>8.9915520452858656E-4</v>
      </c>
      <c r="AE155" s="15">
        <v>26903.403000000006</v>
      </c>
      <c r="AF155">
        <v>117</v>
      </c>
      <c r="AG155" s="16">
        <f t="shared" si="45"/>
        <v>4.3488922200659889E-3</v>
      </c>
      <c r="AH155" s="17">
        <v>148</v>
      </c>
      <c r="AI155" s="17">
        <v>1328640</v>
      </c>
      <c r="AJ155" s="18">
        <f t="shared" si="46"/>
        <v>1.2757733532262603E-3</v>
      </c>
      <c r="AK155" s="19">
        <f>IFERROR(VLOOKUP(A155,[1]CDC_Visits_Integrated!$A$2:$D$501,2,FALSE),"NULL")</f>
        <v>1915</v>
      </c>
      <c r="AL155" s="19">
        <f>IFERROR(VLOOKUP(A155,[1]CDC_Visits_Integrated!$A$2:$D$501,3,FALSE),"NULL")</f>
        <v>1332</v>
      </c>
      <c r="AM155" s="19">
        <f>IFERROR(VLOOKUP(A155,[1]CDC_Visits_Integrated!$A$2:$D$501,4,FALSE),"NULL")</f>
        <v>262444</v>
      </c>
      <c r="AN155" s="15">
        <f t="shared" si="47"/>
        <v>197.03003003003002</v>
      </c>
      <c r="AO155" s="16">
        <f t="shared" si="48"/>
        <v>7.2967947447836494E-3</v>
      </c>
      <c r="AP155" s="15">
        <f t="shared" si="49"/>
        <v>0</v>
      </c>
      <c r="AQ155" s="15">
        <f t="shared" si="50"/>
        <v>148</v>
      </c>
    </row>
    <row r="156" spans="1:43" x14ac:dyDescent="0.25">
      <c r="A156" t="s">
        <v>213</v>
      </c>
      <c r="B156" t="str">
        <f t="shared" si="34"/>
        <v>Maine</v>
      </c>
      <c r="C156" t="str">
        <f t="shared" si="35"/>
        <v>2012</v>
      </c>
      <c r="D156" s="13">
        <v>67997.368999999992</v>
      </c>
      <c r="E156" s="13">
        <v>0</v>
      </c>
      <c r="F156" s="14">
        <f t="shared" si="36"/>
        <v>0</v>
      </c>
      <c r="G156" s="15">
        <v>75876.309000000008</v>
      </c>
      <c r="H156" s="15">
        <v>0</v>
      </c>
      <c r="I156" s="16">
        <f t="shared" si="37"/>
        <v>0</v>
      </c>
      <c r="J156" s="13">
        <v>83302.785999999993</v>
      </c>
      <c r="K156" s="13">
        <v>0</v>
      </c>
      <c r="L156" s="14">
        <f t="shared" si="38"/>
        <v>0</v>
      </c>
      <c r="M156" s="15">
        <v>71820.23550000001</v>
      </c>
      <c r="N156" s="15">
        <v>0</v>
      </c>
      <c r="O156" s="16">
        <f t="shared" si="39"/>
        <v>0</v>
      </c>
      <c r="P156" s="13">
        <v>84624.417499999981</v>
      </c>
      <c r="Q156" s="13">
        <v>0</v>
      </c>
      <c r="R156" s="14">
        <f t="shared" si="40"/>
        <v>0</v>
      </c>
      <c r="S156" s="15">
        <v>106978.57250000001</v>
      </c>
      <c r="T156" s="15">
        <v>0</v>
      </c>
      <c r="U156" s="16">
        <f t="shared" si="41"/>
        <v>0</v>
      </c>
      <c r="V156" s="13">
        <v>94589.323000000004</v>
      </c>
      <c r="W156" s="13">
        <v>0</v>
      </c>
      <c r="X156" s="14">
        <f t="shared" si="42"/>
        <v>0</v>
      </c>
      <c r="Y156" s="15">
        <v>56131.885500000004</v>
      </c>
      <c r="Z156" s="15">
        <v>0</v>
      </c>
      <c r="AA156" s="16">
        <f t="shared" si="43"/>
        <v>0</v>
      </c>
      <c r="AB156" s="13">
        <v>34594.15</v>
      </c>
      <c r="AC156" s="13">
        <v>13</v>
      </c>
      <c r="AD156" s="14">
        <f t="shared" si="44"/>
        <v>3.7578607943828654E-4</v>
      </c>
      <c r="AE156" s="15">
        <v>28274.793000000005</v>
      </c>
      <c r="AF156">
        <v>38</v>
      </c>
      <c r="AG156" s="16">
        <f t="shared" si="45"/>
        <v>1.3439532519300846E-3</v>
      </c>
      <c r="AH156" s="17">
        <v>51</v>
      </c>
      <c r="AI156" s="17">
        <v>1311652</v>
      </c>
      <c r="AJ156" s="18">
        <f t="shared" si="46"/>
        <v>4.2856844479868475E-4</v>
      </c>
      <c r="AK156" s="19">
        <f>IFERROR(VLOOKUP(A156,[1]CDC_Visits_Integrated!$A$2:$D$501,2,FALSE),"NULL")</f>
        <v>1668</v>
      </c>
      <c r="AL156" s="19">
        <f>IFERROR(VLOOKUP(A156,[1]CDC_Visits_Integrated!$A$2:$D$501,3,FALSE),"NULL")</f>
        <v>1465</v>
      </c>
      <c r="AM156" s="19">
        <f>IFERROR(VLOOKUP(A156,[1]CDC_Visits_Integrated!$A$2:$D$501,4,FALSE),"NULL")</f>
        <v>280443</v>
      </c>
      <c r="AN156" s="15">
        <f t="shared" si="47"/>
        <v>191.42866894197951</v>
      </c>
      <c r="AO156" s="16">
        <f t="shared" si="48"/>
        <v>5.947732694344305E-3</v>
      </c>
      <c r="AP156" s="15">
        <f t="shared" si="49"/>
        <v>0</v>
      </c>
      <c r="AQ156" s="15">
        <f t="shared" si="50"/>
        <v>51</v>
      </c>
    </row>
    <row r="157" spans="1:43" x14ac:dyDescent="0.25">
      <c r="A157" t="s">
        <v>214</v>
      </c>
      <c r="B157" t="str">
        <f t="shared" si="34"/>
        <v>Maine</v>
      </c>
      <c r="C157" t="str">
        <f t="shared" si="35"/>
        <v>2013</v>
      </c>
      <c r="D157" s="13">
        <v>67206.489000000001</v>
      </c>
      <c r="E157" s="13">
        <v>0</v>
      </c>
      <c r="F157" s="14">
        <f t="shared" si="36"/>
        <v>0</v>
      </c>
      <c r="G157" s="15">
        <v>75693.917000000001</v>
      </c>
      <c r="H157" s="15">
        <v>0</v>
      </c>
      <c r="I157" s="16">
        <f t="shared" si="37"/>
        <v>0</v>
      </c>
      <c r="J157" s="13">
        <v>83139.999500000005</v>
      </c>
      <c r="K157" s="13">
        <v>0</v>
      </c>
      <c r="L157" s="14">
        <f t="shared" si="38"/>
        <v>0</v>
      </c>
      <c r="M157" s="15">
        <v>73282.861000000004</v>
      </c>
      <c r="N157" s="15">
        <v>0</v>
      </c>
      <c r="O157" s="16">
        <f t="shared" si="39"/>
        <v>0</v>
      </c>
      <c r="P157" s="13">
        <v>83257.988000000012</v>
      </c>
      <c r="Q157" s="13">
        <v>0</v>
      </c>
      <c r="R157" s="14">
        <f t="shared" si="40"/>
        <v>0</v>
      </c>
      <c r="S157" s="15">
        <v>107055.94900000001</v>
      </c>
      <c r="T157" s="15">
        <v>0</v>
      </c>
      <c r="U157" s="16">
        <f t="shared" si="41"/>
        <v>0</v>
      </c>
      <c r="V157" s="13">
        <v>98546.107000000018</v>
      </c>
      <c r="W157" s="13">
        <v>0</v>
      </c>
      <c r="X157" s="14">
        <f t="shared" si="42"/>
        <v>0</v>
      </c>
      <c r="Y157" s="15">
        <v>60042.841499999995</v>
      </c>
      <c r="Z157" s="15">
        <v>0</v>
      </c>
      <c r="AA157" s="16">
        <f t="shared" si="43"/>
        <v>0</v>
      </c>
      <c r="AB157" s="13">
        <v>35329.955499999996</v>
      </c>
      <c r="AC157" s="13">
        <v>23</v>
      </c>
      <c r="AD157" s="14">
        <f t="shared" si="44"/>
        <v>6.5100563175065425E-4</v>
      </c>
      <c r="AE157" s="15">
        <v>29655.079000000002</v>
      </c>
      <c r="AF157">
        <v>82</v>
      </c>
      <c r="AG157" s="16">
        <f t="shared" si="45"/>
        <v>2.7651249892134831E-3</v>
      </c>
      <c r="AH157" s="17">
        <v>105</v>
      </c>
      <c r="AI157" s="17">
        <v>1328320</v>
      </c>
      <c r="AJ157" s="18">
        <f t="shared" si="46"/>
        <v>8.398127150460431E-4</v>
      </c>
      <c r="AK157" s="19">
        <f>IFERROR(VLOOKUP(A157,[1]CDC_Visits_Integrated!$A$2:$D$501,2,FALSE),"NULL")</f>
        <v>2766</v>
      </c>
      <c r="AL157" s="19">
        <f>IFERROR(VLOOKUP(A157,[1]CDC_Visits_Integrated!$A$2:$D$501,3,FALSE),"NULL")</f>
        <v>1636</v>
      </c>
      <c r="AM157" s="19">
        <f>IFERROR(VLOOKUP(A157,[1]CDC_Visits_Integrated!$A$2:$D$501,4,FALSE),"NULL")</f>
        <v>282930</v>
      </c>
      <c r="AN157" s="15">
        <f t="shared" si="47"/>
        <v>172.94009779951099</v>
      </c>
      <c r="AO157" s="16">
        <f t="shared" si="48"/>
        <v>9.7762697487010913E-3</v>
      </c>
      <c r="AP157" s="15">
        <f t="shared" si="49"/>
        <v>0</v>
      </c>
      <c r="AQ157" s="15">
        <f t="shared" si="50"/>
        <v>105</v>
      </c>
    </row>
    <row r="158" spans="1:43" x14ac:dyDescent="0.25">
      <c r="A158" t="s">
        <v>215</v>
      </c>
      <c r="B158" t="str">
        <f t="shared" si="34"/>
        <v>Maine</v>
      </c>
      <c r="C158" t="str">
        <f t="shared" si="35"/>
        <v>2014</v>
      </c>
      <c r="D158" s="13">
        <v>65956.34199999999</v>
      </c>
      <c r="E158" s="13">
        <v>0</v>
      </c>
      <c r="F158" s="14">
        <f t="shared" si="36"/>
        <v>0</v>
      </c>
      <c r="G158" s="15">
        <v>74927.918000000005</v>
      </c>
      <c r="H158" s="15">
        <v>0</v>
      </c>
      <c r="I158" s="16">
        <f t="shared" si="37"/>
        <v>0</v>
      </c>
      <c r="J158" s="13">
        <v>82105.602500000008</v>
      </c>
      <c r="K158" s="13">
        <v>0</v>
      </c>
      <c r="L158" s="14">
        <f t="shared" si="38"/>
        <v>0</v>
      </c>
      <c r="M158" s="15">
        <v>74456.598499999993</v>
      </c>
      <c r="N158" s="15">
        <v>0</v>
      </c>
      <c r="O158" s="16">
        <f t="shared" si="39"/>
        <v>0</v>
      </c>
      <c r="P158" s="13">
        <v>81272.9375</v>
      </c>
      <c r="Q158" s="13">
        <v>0</v>
      </c>
      <c r="R158" s="14">
        <f t="shared" si="40"/>
        <v>0</v>
      </c>
      <c r="S158" s="15">
        <v>104868.03599999999</v>
      </c>
      <c r="T158" s="15">
        <v>0</v>
      </c>
      <c r="U158" s="16">
        <f t="shared" si="41"/>
        <v>0</v>
      </c>
      <c r="V158" s="13">
        <v>100451.80299999999</v>
      </c>
      <c r="W158" s="13">
        <v>0</v>
      </c>
      <c r="X158" s="14">
        <f t="shared" si="42"/>
        <v>0</v>
      </c>
      <c r="Y158" s="15">
        <v>62930.512000000002</v>
      </c>
      <c r="Z158" s="15">
        <v>0</v>
      </c>
      <c r="AA158" s="16">
        <f t="shared" si="43"/>
        <v>0</v>
      </c>
      <c r="AB158" s="13">
        <v>35475.708500000001</v>
      </c>
      <c r="AC158" s="13">
        <v>0</v>
      </c>
      <c r="AD158" s="14">
        <f t="shared" si="44"/>
        <v>0</v>
      </c>
      <c r="AE158" s="15">
        <v>29861.784999999996</v>
      </c>
      <c r="AF158">
        <v>61</v>
      </c>
      <c r="AG158" s="16">
        <f t="shared" si="45"/>
        <v>2.0427445981544643E-3</v>
      </c>
      <c r="AH158" s="17">
        <v>61</v>
      </c>
      <c r="AI158" s="17">
        <v>1328535</v>
      </c>
      <c r="AJ158" s="18">
        <f t="shared" si="46"/>
        <v>4.755667616582687E-4</v>
      </c>
      <c r="AK158" s="19">
        <f>IFERROR(VLOOKUP(A158,[1]CDC_Visits_Integrated!$A$2:$D$501,2,FALSE),"NULL")</f>
        <v>2957</v>
      </c>
      <c r="AL158" s="19">
        <f>IFERROR(VLOOKUP(A158,[1]CDC_Visits_Integrated!$A$2:$D$501,3,FALSE),"NULL")</f>
        <v>1548</v>
      </c>
      <c r="AM158" s="19">
        <f>IFERROR(VLOOKUP(A158,[1]CDC_Visits_Integrated!$A$2:$D$501,4,FALSE),"NULL")</f>
        <v>263930</v>
      </c>
      <c r="AN158" s="15">
        <f t="shared" si="47"/>
        <v>170.49741602067184</v>
      </c>
      <c r="AO158" s="16">
        <f t="shared" si="48"/>
        <v>1.1203728261281401E-2</v>
      </c>
      <c r="AP158" s="15">
        <f t="shared" si="49"/>
        <v>0</v>
      </c>
      <c r="AQ158" s="15">
        <f t="shared" si="50"/>
        <v>61</v>
      </c>
    </row>
    <row r="159" spans="1:43" x14ac:dyDescent="0.25">
      <c r="A159" t="s">
        <v>216</v>
      </c>
      <c r="B159" t="str">
        <f t="shared" si="34"/>
        <v>Maine</v>
      </c>
      <c r="C159" t="str">
        <f t="shared" si="35"/>
        <v>2015</v>
      </c>
      <c r="D159" s="13">
        <v>64944.401000000013</v>
      </c>
      <c r="E159" s="13">
        <v>0</v>
      </c>
      <c r="F159" s="14">
        <f t="shared" si="36"/>
        <v>0</v>
      </c>
      <c r="G159" s="15">
        <v>72979.544499999989</v>
      </c>
      <c r="H159" s="15">
        <v>0</v>
      </c>
      <c r="I159" s="16">
        <f t="shared" si="37"/>
        <v>0</v>
      </c>
      <c r="J159" s="13">
        <v>80189.835500000016</v>
      </c>
      <c r="K159" s="13">
        <v>0</v>
      </c>
      <c r="L159" s="14">
        <f t="shared" si="38"/>
        <v>0</v>
      </c>
      <c r="M159" s="15">
        <v>73764.656000000003</v>
      </c>
      <c r="N159" s="15">
        <v>0</v>
      </c>
      <c r="O159" s="16">
        <f t="shared" si="39"/>
        <v>0</v>
      </c>
      <c r="P159" s="13">
        <v>77117.029500000004</v>
      </c>
      <c r="Q159" s="13">
        <v>0</v>
      </c>
      <c r="R159" s="14">
        <f t="shared" si="40"/>
        <v>0</v>
      </c>
      <c r="S159" s="15">
        <v>99301.286000000007</v>
      </c>
      <c r="T159" s="15">
        <v>0</v>
      </c>
      <c r="U159" s="16">
        <f t="shared" si="41"/>
        <v>0</v>
      </c>
      <c r="V159" s="13">
        <v>98085.83600000001</v>
      </c>
      <c r="W159" s="13">
        <v>0</v>
      </c>
      <c r="X159" s="14">
        <f t="shared" si="42"/>
        <v>0</v>
      </c>
      <c r="Y159" s="15">
        <v>63842.347499999996</v>
      </c>
      <c r="Z159" s="15">
        <v>0</v>
      </c>
      <c r="AA159" s="16">
        <f t="shared" si="43"/>
        <v>0</v>
      </c>
      <c r="AB159" s="13">
        <v>34618.417999999998</v>
      </c>
      <c r="AC159" s="13">
        <v>37</v>
      </c>
      <c r="AD159" s="14">
        <f t="shared" si="44"/>
        <v>1.0687952291754061E-3</v>
      </c>
      <c r="AE159" s="15">
        <v>29402.300999999999</v>
      </c>
      <c r="AF159">
        <v>133</v>
      </c>
      <c r="AG159" s="16">
        <f t="shared" si="45"/>
        <v>4.5234554941805402E-3</v>
      </c>
      <c r="AH159" s="17">
        <v>170</v>
      </c>
      <c r="AI159" s="17">
        <v>1293764</v>
      </c>
      <c r="AJ159" s="18">
        <f t="shared" si="46"/>
        <v>1.3295473403963764E-3</v>
      </c>
      <c r="AK159" s="19">
        <f>IFERROR(VLOOKUP(A159,[1]CDC_Visits_Integrated!$A$2:$D$501,2,FALSE),"NULL")</f>
        <v>3140</v>
      </c>
      <c r="AL159" s="19">
        <f>IFERROR(VLOOKUP(A159,[1]CDC_Visits_Integrated!$A$2:$D$501,3,FALSE),"NULL")</f>
        <v>1397</v>
      </c>
      <c r="AM159" s="19">
        <f>IFERROR(VLOOKUP(A159,[1]CDC_Visits_Integrated!$A$2:$D$501,4,FALSE),"NULL")</f>
        <v>262184</v>
      </c>
      <c r="AN159" s="15">
        <f t="shared" si="47"/>
        <v>187.67644953471725</v>
      </c>
      <c r="AO159" s="16">
        <f t="shared" si="48"/>
        <v>1.1976321972355292E-2</v>
      </c>
      <c r="AP159" s="15">
        <f t="shared" si="49"/>
        <v>0</v>
      </c>
      <c r="AQ159" s="15">
        <f t="shared" si="50"/>
        <v>170</v>
      </c>
    </row>
    <row r="160" spans="1:43" x14ac:dyDescent="0.25">
      <c r="A160" t="s">
        <v>217</v>
      </c>
      <c r="B160" t="str">
        <f t="shared" si="34"/>
        <v>Maine</v>
      </c>
      <c r="C160" t="str">
        <f t="shared" si="35"/>
        <v>2016</v>
      </c>
      <c r="D160" s="13">
        <v>61962.506999999998</v>
      </c>
      <c r="E160" s="13">
        <v>0</v>
      </c>
      <c r="F160" s="14">
        <f t="shared" si="36"/>
        <v>0</v>
      </c>
      <c r="G160" s="15">
        <v>69502.225999999995</v>
      </c>
      <c r="H160" s="15">
        <v>0</v>
      </c>
      <c r="I160" s="16">
        <f t="shared" si="37"/>
        <v>0</v>
      </c>
      <c r="J160" s="13">
        <v>77036.565999999992</v>
      </c>
      <c r="K160" s="13">
        <v>0</v>
      </c>
      <c r="L160" s="14">
        <f t="shared" si="38"/>
        <v>0</v>
      </c>
      <c r="M160" s="15">
        <v>72643.397999999986</v>
      </c>
      <c r="N160" s="15">
        <v>0</v>
      </c>
      <c r="O160" s="16">
        <f t="shared" si="39"/>
        <v>0</v>
      </c>
      <c r="P160" s="13">
        <v>73955.670000000013</v>
      </c>
      <c r="Q160" s="13">
        <v>0</v>
      </c>
      <c r="R160" s="14">
        <f t="shared" si="40"/>
        <v>0</v>
      </c>
      <c r="S160" s="15">
        <v>95200.815999999992</v>
      </c>
      <c r="T160" s="15">
        <v>0</v>
      </c>
      <c r="U160" s="16">
        <f t="shared" si="41"/>
        <v>0</v>
      </c>
      <c r="V160" s="13">
        <v>97430.638500000001</v>
      </c>
      <c r="W160" s="13">
        <v>0</v>
      </c>
      <c r="X160" s="14">
        <f t="shared" si="42"/>
        <v>0</v>
      </c>
      <c r="Y160" s="15">
        <v>65788.932499999995</v>
      </c>
      <c r="Z160" s="15">
        <v>0</v>
      </c>
      <c r="AA160" s="16">
        <f t="shared" si="43"/>
        <v>0</v>
      </c>
      <c r="AB160" s="13">
        <v>33773.371500000001</v>
      </c>
      <c r="AC160" s="13">
        <v>10</v>
      </c>
      <c r="AD160" s="14">
        <f t="shared" si="44"/>
        <v>2.9609125639114828E-4</v>
      </c>
      <c r="AE160" s="15">
        <v>29568.532999999996</v>
      </c>
      <c r="AF160">
        <v>70</v>
      </c>
      <c r="AG160" s="16">
        <f t="shared" si="45"/>
        <v>2.3673815674250735E-3</v>
      </c>
      <c r="AH160" s="17">
        <v>80</v>
      </c>
      <c r="AI160" s="17">
        <v>1262864</v>
      </c>
      <c r="AJ160" s="18">
        <f t="shared" si="46"/>
        <v>6.1952668981770796E-4</v>
      </c>
      <c r="AK160" s="19">
        <f>IFERROR(VLOOKUP(A160,[1]CDC_Visits_Integrated!$A$2:$D$501,2,FALSE),"NULL")</f>
        <v>2203</v>
      </c>
      <c r="AL160" s="19">
        <f>IFERROR(VLOOKUP(A160,[1]CDC_Visits_Integrated!$A$2:$D$501,3,FALSE),"NULL")</f>
        <v>1367</v>
      </c>
      <c r="AM160" s="19">
        <f>IFERROR(VLOOKUP(A160,[1]CDC_Visits_Integrated!$A$2:$D$501,4,FALSE),"NULL")</f>
        <v>253914</v>
      </c>
      <c r="AN160" s="15">
        <f t="shared" si="47"/>
        <v>185.74542794440381</v>
      </c>
      <c r="AO160" s="16">
        <f t="shared" si="48"/>
        <v>8.6761659459502032E-3</v>
      </c>
      <c r="AP160" s="15">
        <f t="shared" si="49"/>
        <v>0</v>
      </c>
      <c r="AQ160" s="15">
        <f t="shared" si="50"/>
        <v>80</v>
      </c>
    </row>
    <row r="161" spans="1:43" x14ac:dyDescent="0.25">
      <c r="A161" t="s">
        <v>218</v>
      </c>
      <c r="B161" t="str">
        <f t="shared" si="34"/>
        <v>Maine</v>
      </c>
      <c r="C161" t="str">
        <f t="shared" si="35"/>
        <v>2017</v>
      </c>
      <c r="D161" s="13">
        <v>61065</v>
      </c>
      <c r="E161" s="13">
        <v>0</v>
      </c>
      <c r="F161" s="14">
        <f t="shared" si="36"/>
        <v>0</v>
      </c>
      <c r="G161" s="15">
        <v>68203.5</v>
      </c>
      <c r="H161" s="15">
        <v>0</v>
      </c>
      <c r="I161" s="16">
        <f t="shared" si="37"/>
        <v>0</v>
      </c>
      <c r="J161" s="13">
        <v>74919.5</v>
      </c>
      <c r="K161" s="13">
        <v>0</v>
      </c>
      <c r="L161" s="14">
        <f t="shared" si="38"/>
        <v>0</v>
      </c>
      <c r="M161" s="15">
        <v>72813</v>
      </c>
      <c r="N161" s="15">
        <v>0</v>
      </c>
      <c r="O161" s="16">
        <f t="shared" si="39"/>
        <v>0</v>
      </c>
      <c r="P161" s="13">
        <v>72511.5</v>
      </c>
      <c r="Q161" s="13">
        <v>0</v>
      </c>
      <c r="R161" s="14">
        <f t="shared" si="40"/>
        <v>0</v>
      </c>
      <c r="S161" s="15">
        <v>90937.5</v>
      </c>
      <c r="T161" s="15">
        <v>0</v>
      </c>
      <c r="U161" s="16">
        <f t="shared" si="41"/>
        <v>0</v>
      </c>
      <c r="V161" s="13">
        <v>95948</v>
      </c>
      <c r="W161" s="13">
        <v>0</v>
      </c>
      <c r="X161" s="14">
        <f t="shared" si="42"/>
        <v>0</v>
      </c>
      <c r="Y161" s="15">
        <v>67359</v>
      </c>
      <c r="Z161" s="15">
        <v>0</v>
      </c>
      <c r="AA161" s="16">
        <f t="shared" si="43"/>
        <v>0</v>
      </c>
      <c r="AB161" s="13">
        <v>33638</v>
      </c>
      <c r="AC161" s="13">
        <v>12</v>
      </c>
      <c r="AD161" s="14">
        <f t="shared" si="44"/>
        <v>3.5673940186693623E-4</v>
      </c>
      <c r="AE161" s="15">
        <v>29565</v>
      </c>
      <c r="AF161">
        <v>118</v>
      </c>
      <c r="AG161" s="16">
        <f t="shared" si="45"/>
        <v>3.9912058176898363E-3</v>
      </c>
      <c r="AH161" s="17">
        <v>130</v>
      </c>
      <c r="AI161" s="17">
        <v>1243290</v>
      </c>
      <c r="AJ161" s="18">
        <f t="shared" si="46"/>
        <v>9.9569553162482186E-4</v>
      </c>
      <c r="AK161" s="19">
        <f>IFERROR(VLOOKUP(A161,[1]CDC_Visits_Integrated!$A$2:$D$501,2,FALSE),"NULL")</f>
        <v>1870</v>
      </c>
      <c r="AL161" s="19">
        <f>IFERROR(VLOOKUP(A161,[1]CDC_Visits_Integrated!$A$2:$D$501,3,FALSE),"NULL")</f>
        <v>1272</v>
      </c>
      <c r="AM161" s="19">
        <f>IFERROR(VLOOKUP(A161,[1]CDC_Visits_Integrated!$A$2:$D$501,4,FALSE),"NULL")</f>
        <v>203764</v>
      </c>
      <c r="AN161" s="15">
        <f t="shared" si="47"/>
        <v>160.19182389937106</v>
      </c>
      <c r="AO161" s="16">
        <f t="shared" si="48"/>
        <v>9.1772835240768735E-3</v>
      </c>
      <c r="AP161" s="15">
        <f t="shared" si="49"/>
        <v>0</v>
      </c>
      <c r="AQ161" s="15">
        <f t="shared" si="50"/>
        <v>130</v>
      </c>
    </row>
    <row r="162" spans="1:43" x14ac:dyDescent="0.25">
      <c r="A162" t="s">
        <v>220</v>
      </c>
      <c r="B162" t="str">
        <f t="shared" si="34"/>
        <v>Maryland</v>
      </c>
      <c r="C162" t="str">
        <f t="shared" si="35"/>
        <v>2010</v>
      </c>
      <c r="D162" s="13">
        <v>365794.34299999999</v>
      </c>
      <c r="E162" s="13">
        <v>0</v>
      </c>
      <c r="F162" s="14">
        <f t="shared" si="36"/>
        <v>0</v>
      </c>
      <c r="G162" s="15">
        <v>374357.95899999992</v>
      </c>
      <c r="H162" s="15">
        <v>0</v>
      </c>
      <c r="I162" s="16">
        <f t="shared" si="37"/>
        <v>0</v>
      </c>
      <c r="J162" s="13">
        <v>397113.37899999996</v>
      </c>
      <c r="K162" s="13">
        <v>0</v>
      </c>
      <c r="L162" s="14">
        <f t="shared" si="38"/>
        <v>0</v>
      </c>
      <c r="M162" s="15">
        <v>371003.28850000002</v>
      </c>
      <c r="N162" s="15">
        <v>0</v>
      </c>
      <c r="O162" s="16">
        <f t="shared" si="39"/>
        <v>0</v>
      </c>
      <c r="P162" s="13">
        <v>416157.56</v>
      </c>
      <c r="Q162" s="13">
        <v>0</v>
      </c>
      <c r="R162" s="14">
        <f t="shared" si="40"/>
        <v>0</v>
      </c>
      <c r="S162" s="15">
        <v>440497.21549999999</v>
      </c>
      <c r="T162" s="15">
        <v>0</v>
      </c>
      <c r="U162" s="16">
        <f t="shared" si="41"/>
        <v>0</v>
      </c>
      <c r="V162" s="13">
        <v>327865.9595</v>
      </c>
      <c r="W162" s="13">
        <v>13</v>
      </c>
      <c r="X162" s="14">
        <f t="shared" si="42"/>
        <v>3.9650349855853213E-5</v>
      </c>
      <c r="Y162" s="15">
        <v>181315.66400000002</v>
      </c>
      <c r="Z162" s="15">
        <v>62</v>
      </c>
      <c r="AA162" s="16">
        <f t="shared" si="43"/>
        <v>3.4194508423717872E-4</v>
      </c>
      <c r="AB162" s="13">
        <v>112297.62699999999</v>
      </c>
      <c r="AC162" s="13">
        <v>252</v>
      </c>
      <c r="AD162" s="14">
        <f t="shared" si="44"/>
        <v>2.2440367328509978E-3</v>
      </c>
      <c r="AE162" s="15">
        <v>89221.076000000001</v>
      </c>
      <c r="AF162">
        <v>412</v>
      </c>
      <c r="AG162" s="16">
        <f t="shared" si="45"/>
        <v>4.6177430095104433E-3</v>
      </c>
      <c r="AH162" s="17">
        <v>726</v>
      </c>
      <c r="AI162" s="17">
        <v>5696345</v>
      </c>
      <c r="AJ162" s="18">
        <f t="shared" si="46"/>
        <v>1.8963814708933902E-3</v>
      </c>
      <c r="AK162" s="19">
        <f>IFERROR(VLOOKUP(A162,[1]CDC_Visits_Integrated!$A$2:$D$501,2,FALSE),"NULL")</f>
        <v>1962</v>
      </c>
      <c r="AL162" s="19">
        <f>IFERROR(VLOOKUP(A162,[1]CDC_Visits_Integrated!$A$2:$D$501,3,FALSE),"NULL")</f>
        <v>245</v>
      </c>
      <c r="AM162" s="19">
        <f>IFERROR(VLOOKUP(A162,[1]CDC_Visits_Integrated!$A$2:$D$501,4,FALSE),"NULL")</f>
        <v>112167</v>
      </c>
      <c r="AN162" s="15">
        <f t="shared" si="47"/>
        <v>457.82448979591834</v>
      </c>
      <c r="AO162" s="16">
        <f t="shared" si="48"/>
        <v>1.7491775655941587E-2</v>
      </c>
      <c r="AP162" s="15">
        <f t="shared" si="49"/>
        <v>13</v>
      </c>
      <c r="AQ162" s="15">
        <f t="shared" si="50"/>
        <v>739</v>
      </c>
    </row>
    <row r="163" spans="1:43" x14ac:dyDescent="0.25">
      <c r="A163" t="s">
        <v>221</v>
      </c>
      <c r="B163" t="str">
        <f t="shared" si="34"/>
        <v>Maryland</v>
      </c>
      <c r="C163" t="str">
        <f t="shared" si="35"/>
        <v>2011</v>
      </c>
      <c r="D163" s="13">
        <v>362843.81699999998</v>
      </c>
      <c r="E163" s="13">
        <v>0</v>
      </c>
      <c r="F163" s="14">
        <f t="shared" si="36"/>
        <v>0</v>
      </c>
      <c r="G163" s="15">
        <v>370137.95650000009</v>
      </c>
      <c r="H163" s="15">
        <v>0</v>
      </c>
      <c r="I163" s="16">
        <f t="shared" si="37"/>
        <v>0</v>
      </c>
      <c r="J163" s="13">
        <v>396350.76</v>
      </c>
      <c r="K163" s="13">
        <v>0</v>
      </c>
      <c r="L163" s="14">
        <f t="shared" si="38"/>
        <v>0</v>
      </c>
      <c r="M163" s="15">
        <v>373221.47899999999</v>
      </c>
      <c r="N163" s="15">
        <v>0</v>
      </c>
      <c r="O163" s="16">
        <f t="shared" si="39"/>
        <v>0</v>
      </c>
      <c r="P163" s="13">
        <v>406005.5895</v>
      </c>
      <c r="Q163" s="13">
        <v>0</v>
      </c>
      <c r="R163" s="14">
        <f t="shared" si="40"/>
        <v>0</v>
      </c>
      <c r="S163" s="15">
        <v>442437.97749999998</v>
      </c>
      <c r="T163" s="15">
        <v>0</v>
      </c>
      <c r="U163" s="16">
        <f t="shared" si="41"/>
        <v>0</v>
      </c>
      <c r="V163" s="13">
        <v>336203.41200000001</v>
      </c>
      <c r="W163" s="13">
        <v>30</v>
      </c>
      <c r="X163" s="14">
        <f t="shared" si="42"/>
        <v>8.923169405550232E-5</v>
      </c>
      <c r="Y163" s="15">
        <v>186931.44449999998</v>
      </c>
      <c r="Z163" s="15">
        <v>111</v>
      </c>
      <c r="AA163" s="16">
        <f t="shared" si="43"/>
        <v>5.9380057912086597E-4</v>
      </c>
      <c r="AB163" s="13">
        <v>112693.7095</v>
      </c>
      <c r="AC163" s="13">
        <v>279</v>
      </c>
      <c r="AD163" s="14">
        <f t="shared" si="44"/>
        <v>2.4757371217778578E-3</v>
      </c>
      <c r="AE163" s="15">
        <v>92728.934000000023</v>
      </c>
      <c r="AF163">
        <v>457</v>
      </c>
      <c r="AG163" s="16">
        <f t="shared" si="45"/>
        <v>4.9283430779005818E-3</v>
      </c>
      <c r="AH163" s="17">
        <v>847</v>
      </c>
      <c r="AI163" s="17">
        <v>5704065</v>
      </c>
      <c r="AJ163" s="18">
        <f t="shared" si="46"/>
        <v>2.1587643047572885E-3</v>
      </c>
      <c r="AK163" s="19">
        <f>IFERROR(VLOOKUP(A163,[1]CDC_Visits_Integrated!$A$2:$D$501,2,FALSE),"NULL")</f>
        <v>7122</v>
      </c>
      <c r="AL163" s="19">
        <f>IFERROR(VLOOKUP(A163,[1]CDC_Visits_Integrated!$A$2:$D$501,3,FALSE),"NULL")</f>
        <v>601</v>
      </c>
      <c r="AM163" s="19">
        <f>IFERROR(VLOOKUP(A163,[1]CDC_Visits_Integrated!$A$2:$D$501,4,FALSE),"NULL")</f>
        <v>365373</v>
      </c>
      <c r="AN163" s="15">
        <f t="shared" si="47"/>
        <v>607.9417637271215</v>
      </c>
      <c r="AO163" s="16">
        <f t="shared" si="48"/>
        <v>1.9492409127111199E-2</v>
      </c>
      <c r="AP163" s="15">
        <f t="shared" si="49"/>
        <v>30</v>
      </c>
      <c r="AQ163" s="15">
        <f t="shared" si="50"/>
        <v>877</v>
      </c>
    </row>
    <row r="164" spans="1:43" x14ac:dyDescent="0.25">
      <c r="A164" t="s">
        <v>222</v>
      </c>
      <c r="B164" t="str">
        <f t="shared" si="34"/>
        <v>Maryland</v>
      </c>
      <c r="C164" t="str">
        <f t="shared" si="35"/>
        <v>2012</v>
      </c>
      <c r="D164" s="13">
        <v>365907.95699999994</v>
      </c>
      <c r="E164" s="13">
        <v>0</v>
      </c>
      <c r="F164" s="14">
        <f t="shared" si="36"/>
        <v>0</v>
      </c>
      <c r="G164" s="15">
        <v>371777.8345</v>
      </c>
      <c r="H164" s="15">
        <v>0</v>
      </c>
      <c r="I164" s="16">
        <f t="shared" si="37"/>
        <v>0</v>
      </c>
      <c r="J164" s="13">
        <v>400309.29700000002</v>
      </c>
      <c r="K164" s="13">
        <v>0</v>
      </c>
      <c r="L164" s="14">
        <f t="shared" si="38"/>
        <v>0</v>
      </c>
      <c r="M164" s="15">
        <v>382916.60149999999</v>
      </c>
      <c r="N164" s="15">
        <v>0</v>
      </c>
      <c r="O164" s="16">
        <f t="shared" si="39"/>
        <v>0</v>
      </c>
      <c r="P164" s="13">
        <v>399526.52449999994</v>
      </c>
      <c r="Q164" s="13">
        <v>0</v>
      </c>
      <c r="R164" s="14">
        <f t="shared" si="40"/>
        <v>0</v>
      </c>
      <c r="S164" s="15">
        <v>447034.429</v>
      </c>
      <c r="T164" s="15">
        <v>0</v>
      </c>
      <c r="U164" s="16">
        <f t="shared" si="41"/>
        <v>0</v>
      </c>
      <c r="V164" s="13">
        <v>349023.21549999999</v>
      </c>
      <c r="W164" s="13">
        <v>11</v>
      </c>
      <c r="X164" s="14">
        <f t="shared" si="42"/>
        <v>3.1516528160574467E-5</v>
      </c>
      <c r="Y164" s="15">
        <v>196306.50700000001</v>
      </c>
      <c r="Z164" s="15">
        <v>52</v>
      </c>
      <c r="AA164" s="16">
        <f t="shared" si="43"/>
        <v>2.6489188155133341E-4</v>
      </c>
      <c r="AB164" s="13">
        <v>112830.70500000002</v>
      </c>
      <c r="AC164" s="13">
        <v>250</v>
      </c>
      <c r="AD164" s="14">
        <f t="shared" si="44"/>
        <v>2.2157089242684424E-3</v>
      </c>
      <c r="AE164" s="15">
        <v>98018.225000000006</v>
      </c>
      <c r="AF164">
        <v>450</v>
      </c>
      <c r="AG164" s="16">
        <f t="shared" si="45"/>
        <v>4.5909829524050242E-3</v>
      </c>
      <c r="AH164" s="17">
        <v>752</v>
      </c>
      <c r="AI164" s="17">
        <v>5785496</v>
      </c>
      <c r="AJ164" s="18">
        <f t="shared" si="46"/>
        <v>1.8469604766692578E-3</v>
      </c>
      <c r="AK164" s="19">
        <f>IFERROR(VLOOKUP(A164,[1]CDC_Visits_Integrated!$A$2:$D$501,2,FALSE),"NULL")</f>
        <v>6220</v>
      </c>
      <c r="AL164" s="19">
        <f>IFERROR(VLOOKUP(A164,[1]CDC_Visits_Integrated!$A$2:$D$501,3,FALSE),"NULL")</f>
        <v>582</v>
      </c>
      <c r="AM164" s="19">
        <f>IFERROR(VLOOKUP(A164,[1]CDC_Visits_Integrated!$A$2:$D$501,4,FALSE),"NULL")</f>
        <v>295307</v>
      </c>
      <c r="AN164" s="15">
        <f t="shared" si="47"/>
        <v>507.40034364261169</v>
      </c>
      <c r="AO164" s="16">
        <f t="shared" si="48"/>
        <v>2.1062826143640346E-2</v>
      </c>
      <c r="AP164" s="15">
        <f t="shared" si="49"/>
        <v>11</v>
      </c>
      <c r="AQ164" s="15">
        <f t="shared" si="50"/>
        <v>763</v>
      </c>
    </row>
    <row r="165" spans="1:43" x14ac:dyDescent="0.25">
      <c r="A165" t="s">
        <v>223</v>
      </c>
      <c r="B165" t="str">
        <f t="shared" si="34"/>
        <v>Maryland</v>
      </c>
      <c r="C165" t="str">
        <f t="shared" si="35"/>
        <v>2013</v>
      </c>
      <c r="D165" s="13">
        <v>364820.08800000005</v>
      </c>
      <c r="E165" s="13">
        <v>0</v>
      </c>
      <c r="F165" s="14">
        <f t="shared" si="36"/>
        <v>0</v>
      </c>
      <c r="G165" s="15">
        <v>370869.31599999993</v>
      </c>
      <c r="H165" s="15">
        <v>0</v>
      </c>
      <c r="I165" s="16">
        <f t="shared" si="37"/>
        <v>0</v>
      </c>
      <c r="J165" s="13">
        <v>398187.02599999995</v>
      </c>
      <c r="K165" s="13">
        <v>0</v>
      </c>
      <c r="L165" s="14">
        <f t="shared" si="38"/>
        <v>0</v>
      </c>
      <c r="M165" s="15">
        <v>390073.69550000015</v>
      </c>
      <c r="N165" s="15">
        <v>0</v>
      </c>
      <c r="O165" s="16">
        <f t="shared" si="39"/>
        <v>0</v>
      </c>
      <c r="P165" s="13">
        <v>390786.33550000004</v>
      </c>
      <c r="Q165" s="13">
        <v>0</v>
      </c>
      <c r="R165" s="14">
        <f t="shared" si="40"/>
        <v>0</v>
      </c>
      <c r="S165" s="15">
        <v>445861.90450000006</v>
      </c>
      <c r="T165" s="15">
        <v>0</v>
      </c>
      <c r="U165" s="16">
        <f t="shared" si="41"/>
        <v>0</v>
      </c>
      <c r="V165" s="13">
        <v>357096.66300000006</v>
      </c>
      <c r="W165" s="13">
        <v>43</v>
      </c>
      <c r="X165" s="14">
        <f t="shared" si="42"/>
        <v>1.2041557498396447E-4</v>
      </c>
      <c r="Y165" s="15">
        <v>204455.42200000005</v>
      </c>
      <c r="Z165" s="15">
        <v>112</v>
      </c>
      <c r="AA165" s="16">
        <f t="shared" si="43"/>
        <v>5.4779667325232382E-4</v>
      </c>
      <c r="AB165" s="13">
        <v>112270.52650000001</v>
      </c>
      <c r="AC165" s="13">
        <v>275</v>
      </c>
      <c r="AD165" s="14">
        <f t="shared" si="44"/>
        <v>2.4494407265472297E-3</v>
      </c>
      <c r="AE165" s="15">
        <v>100625.353</v>
      </c>
      <c r="AF165">
        <v>513</v>
      </c>
      <c r="AG165" s="16">
        <f t="shared" si="45"/>
        <v>5.098118761382134E-3</v>
      </c>
      <c r="AH165" s="17">
        <v>900</v>
      </c>
      <c r="AI165" s="17">
        <v>5801682</v>
      </c>
      <c r="AJ165" s="18">
        <f t="shared" si="46"/>
        <v>2.1564566751446921E-3</v>
      </c>
      <c r="AK165" s="19">
        <f>IFERROR(VLOOKUP(A165,[1]CDC_Visits_Integrated!$A$2:$D$501,2,FALSE),"NULL")</f>
        <v>6429</v>
      </c>
      <c r="AL165" s="19">
        <f>IFERROR(VLOOKUP(A165,[1]CDC_Visits_Integrated!$A$2:$D$501,3,FALSE),"NULL")</f>
        <v>709</v>
      </c>
      <c r="AM165" s="19">
        <f>IFERROR(VLOOKUP(A165,[1]CDC_Visits_Integrated!$A$2:$D$501,4,FALSE),"NULL")</f>
        <v>388905</v>
      </c>
      <c r="AN165" s="15">
        <f t="shared" si="47"/>
        <v>548.52609308885758</v>
      </c>
      <c r="AO165" s="16">
        <f t="shared" si="48"/>
        <v>1.6531029428780809E-2</v>
      </c>
      <c r="AP165" s="15">
        <f t="shared" si="49"/>
        <v>43</v>
      </c>
      <c r="AQ165" s="15">
        <f t="shared" si="50"/>
        <v>943</v>
      </c>
    </row>
    <row r="166" spans="1:43" x14ac:dyDescent="0.25">
      <c r="A166" t="s">
        <v>224</v>
      </c>
      <c r="B166" t="str">
        <f t="shared" si="34"/>
        <v>Maryland</v>
      </c>
      <c r="C166" t="str">
        <f t="shared" si="35"/>
        <v>2014</v>
      </c>
      <c r="D166" s="13">
        <v>366246.83200000011</v>
      </c>
      <c r="E166" s="13">
        <v>0</v>
      </c>
      <c r="F166" s="14">
        <f t="shared" si="36"/>
        <v>0</v>
      </c>
      <c r="G166" s="15">
        <v>374666.40699999989</v>
      </c>
      <c r="H166" s="15">
        <v>0</v>
      </c>
      <c r="I166" s="16">
        <f t="shared" si="37"/>
        <v>0</v>
      </c>
      <c r="J166" s="13">
        <v>399566.90149999992</v>
      </c>
      <c r="K166" s="13">
        <v>0</v>
      </c>
      <c r="L166" s="14">
        <f t="shared" si="38"/>
        <v>0</v>
      </c>
      <c r="M166" s="15">
        <v>400292.63699999999</v>
      </c>
      <c r="N166" s="15">
        <v>0</v>
      </c>
      <c r="O166" s="16">
        <f t="shared" si="39"/>
        <v>0</v>
      </c>
      <c r="P166" s="13">
        <v>388856.5515</v>
      </c>
      <c r="Q166" s="13">
        <v>0</v>
      </c>
      <c r="R166" s="14">
        <f t="shared" si="40"/>
        <v>0</v>
      </c>
      <c r="S166" s="15">
        <v>445942.54599999997</v>
      </c>
      <c r="T166" s="15">
        <v>20</v>
      </c>
      <c r="U166" s="16">
        <f t="shared" si="41"/>
        <v>4.4848826781376457E-5</v>
      </c>
      <c r="V166" s="13">
        <v>367839.93949999992</v>
      </c>
      <c r="W166" s="13">
        <v>38</v>
      </c>
      <c r="X166" s="14">
        <f t="shared" si="42"/>
        <v>1.0330580211505283E-4</v>
      </c>
      <c r="Y166" s="15">
        <v>215542.04249999998</v>
      </c>
      <c r="Z166" s="15">
        <v>137</v>
      </c>
      <c r="AA166" s="16">
        <f t="shared" si="43"/>
        <v>6.3560685614269432E-4</v>
      </c>
      <c r="AB166" s="13">
        <v>114590.57999999999</v>
      </c>
      <c r="AC166" s="13">
        <v>242</v>
      </c>
      <c r="AD166" s="14">
        <f t="shared" si="44"/>
        <v>2.1118664378869541E-3</v>
      </c>
      <c r="AE166" s="15">
        <v>103575.16099999999</v>
      </c>
      <c r="AF166">
        <v>418</v>
      </c>
      <c r="AG166" s="16">
        <f t="shared" si="45"/>
        <v>4.0357166328710802E-3</v>
      </c>
      <c r="AH166" s="17">
        <v>797</v>
      </c>
      <c r="AI166" s="17">
        <v>5887776</v>
      </c>
      <c r="AJ166" s="18">
        <f t="shared" si="46"/>
        <v>1.8376428330804909E-3</v>
      </c>
      <c r="AK166" s="19">
        <f>IFERROR(VLOOKUP(A166,[1]CDC_Visits_Integrated!$A$2:$D$501,2,FALSE),"NULL")</f>
        <v>6472</v>
      </c>
      <c r="AL166" s="19">
        <f>IFERROR(VLOOKUP(A166,[1]CDC_Visits_Integrated!$A$2:$D$501,3,FALSE),"NULL")</f>
        <v>921</v>
      </c>
      <c r="AM166" s="19">
        <f>IFERROR(VLOOKUP(A166,[1]CDC_Visits_Integrated!$A$2:$D$501,4,FALSE),"NULL")</f>
        <v>438827</v>
      </c>
      <c r="AN166" s="15">
        <f t="shared" si="47"/>
        <v>476.46796959826275</v>
      </c>
      <c r="AO166" s="16">
        <f t="shared" si="48"/>
        <v>1.4748408826257272E-2</v>
      </c>
      <c r="AP166" s="15">
        <f t="shared" si="49"/>
        <v>58</v>
      </c>
      <c r="AQ166" s="15">
        <f t="shared" si="50"/>
        <v>855</v>
      </c>
    </row>
    <row r="167" spans="1:43" x14ac:dyDescent="0.25">
      <c r="A167" t="s">
        <v>225</v>
      </c>
      <c r="B167" t="str">
        <f t="shared" si="34"/>
        <v>Maryland</v>
      </c>
      <c r="C167" t="str">
        <f t="shared" si="35"/>
        <v>2015</v>
      </c>
      <c r="D167" s="13">
        <v>367816.799</v>
      </c>
      <c r="E167" s="13">
        <v>0</v>
      </c>
      <c r="F167" s="14">
        <f t="shared" si="36"/>
        <v>0</v>
      </c>
      <c r="G167" s="15">
        <v>375391.22200000001</v>
      </c>
      <c r="H167" s="15">
        <v>0</v>
      </c>
      <c r="I167" s="16">
        <f t="shared" si="37"/>
        <v>0</v>
      </c>
      <c r="J167" s="13">
        <v>399324.83100000001</v>
      </c>
      <c r="K167" s="13">
        <v>0</v>
      </c>
      <c r="L167" s="14">
        <f t="shared" si="38"/>
        <v>0</v>
      </c>
      <c r="M167" s="15">
        <v>406409.71549999999</v>
      </c>
      <c r="N167" s="15">
        <v>0</v>
      </c>
      <c r="O167" s="16">
        <f t="shared" si="39"/>
        <v>0</v>
      </c>
      <c r="P167" s="13">
        <v>387502.63150000002</v>
      </c>
      <c r="Q167" s="13">
        <v>0</v>
      </c>
      <c r="R167" s="14">
        <f t="shared" si="40"/>
        <v>0</v>
      </c>
      <c r="S167" s="15">
        <v>444659.54100000008</v>
      </c>
      <c r="T167" s="15">
        <v>0</v>
      </c>
      <c r="U167" s="16">
        <f t="shared" si="41"/>
        <v>0</v>
      </c>
      <c r="V167" s="13">
        <v>376444.88250000001</v>
      </c>
      <c r="W167" s="13">
        <v>25</v>
      </c>
      <c r="X167" s="14">
        <f t="shared" si="42"/>
        <v>6.6410784585443255E-5</v>
      </c>
      <c r="Y167" s="15">
        <v>225466.19899999999</v>
      </c>
      <c r="Z167" s="15">
        <v>170</v>
      </c>
      <c r="AA167" s="16">
        <f t="shared" si="43"/>
        <v>7.5399328482048881E-4</v>
      </c>
      <c r="AB167" s="13">
        <v>114931.8495</v>
      </c>
      <c r="AC167" s="13">
        <v>305</v>
      </c>
      <c r="AD167" s="14">
        <f t="shared" si="44"/>
        <v>2.6537465578677561E-3</v>
      </c>
      <c r="AE167" s="15">
        <v>105434.622</v>
      </c>
      <c r="AF167">
        <v>518</v>
      </c>
      <c r="AG167" s="16">
        <f t="shared" si="45"/>
        <v>4.9129971746851809E-3</v>
      </c>
      <c r="AH167" s="17">
        <v>993</v>
      </c>
      <c r="AI167" s="17">
        <v>5930195</v>
      </c>
      <c r="AJ167" s="18">
        <f t="shared" si="46"/>
        <v>2.2272930310072462E-3</v>
      </c>
      <c r="AK167" s="19">
        <f>IFERROR(VLOOKUP(A167,[1]CDC_Visits_Integrated!$A$2:$D$501,2,FALSE),"NULL")</f>
        <v>6487</v>
      </c>
      <c r="AL167" s="19">
        <f>IFERROR(VLOOKUP(A167,[1]CDC_Visits_Integrated!$A$2:$D$501,3,FALSE),"NULL")</f>
        <v>1269</v>
      </c>
      <c r="AM167" s="19">
        <f>IFERROR(VLOOKUP(A167,[1]CDC_Visits_Integrated!$A$2:$D$501,4,FALSE),"NULL")</f>
        <v>400260</v>
      </c>
      <c r="AN167" s="15">
        <f t="shared" si="47"/>
        <v>315.41371158392434</v>
      </c>
      <c r="AO167" s="16">
        <f t="shared" si="48"/>
        <v>1.6206965472442911E-2</v>
      </c>
      <c r="AP167" s="15">
        <f t="shared" si="49"/>
        <v>25</v>
      </c>
      <c r="AQ167" s="15">
        <f t="shared" si="50"/>
        <v>1018</v>
      </c>
    </row>
    <row r="168" spans="1:43" x14ac:dyDescent="0.25">
      <c r="A168" t="s">
        <v>226</v>
      </c>
      <c r="B168" t="str">
        <f t="shared" si="34"/>
        <v>Maryland</v>
      </c>
      <c r="C168" t="str">
        <f t="shared" si="35"/>
        <v>2016</v>
      </c>
      <c r="D168" s="13">
        <v>362932.74400000006</v>
      </c>
      <c r="E168" s="13">
        <v>0</v>
      </c>
      <c r="F168" s="14">
        <f t="shared" si="36"/>
        <v>0</v>
      </c>
      <c r="G168" s="15">
        <v>369384.7365</v>
      </c>
      <c r="H168" s="15">
        <v>0</v>
      </c>
      <c r="I168" s="16">
        <f t="shared" si="37"/>
        <v>0</v>
      </c>
      <c r="J168" s="13">
        <v>390096.56650000002</v>
      </c>
      <c r="K168" s="13">
        <v>0</v>
      </c>
      <c r="L168" s="14">
        <f t="shared" si="38"/>
        <v>0</v>
      </c>
      <c r="M168" s="15">
        <v>405954.32399999991</v>
      </c>
      <c r="N168" s="15">
        <v>0</v>
      </c>
      <c r="O168" s="16">
        <f t="shared" si="39"/>
        <v>0</v>
      </c>
      <c r="P168" s="13">
        <v>379936.24100000004</v>
      </c>
      <c r="Q168" s="13">
        <v>0</v>
      </c>
      <c r="R168" s="14">
        <f t="shared" si="40"/>
        <v>0</v>
      </c>
      <c r="S168" s="15">
        <v>432692.83100000001</v>
      </c>
      <c r="T168" s="15">
        <v>11</v>
      </c>
      <c r="U168" s="16">
        <f t="shared" si="41"/>
        <v>2.5422191476058914E-5</v>
      </c>
      <c r="V168" s="13">
        <v>377957.00550000003</v>
      </c>
      <c r="W168" s="13">
        <v>27</v>
      </c>
      <c r="X168" s="14">
        <f t="shared" si="42"/>
        <v>7.1436696785872909E-5</v>
      </c>
      <c r="Y168" s="15">
        <v>233940.26200000002</v>
      </c>
      <c r="Z168" s="15">
        <v>139</v>
      </c>
      <c r="AA168" s="16">
        <f t="shared" si="43"/>
        <v>5.9416877972035442E-4</v>
      </c>
      <c r="AB168" s="13">
        <v>115484.0515</v>
      </c>
      <c r="AC168" s="13">
        <v>254</v>
      </c>
      <c r="AD168" s="14">
        <f t="shared" si="44"/>
        <v>2.1994379024708878E-3</v>
      </c>
      <c r="AE168" s="15">
        <v>105973.87500000001</v>
      </c>
      <c r="AF168">
        <v>440</v>
      </c>
      <c r="AG168" s="16">
        <f t="shared" si="45"/>
        <v>4.1519666993398135E-3</v>
      </c>
      <c r="AH168" s="17">
        <v>833</v>
      </c>
      <c r="AI168" s="17">
        <v>5878915</v>
      </c>
      <c r="AJ168" s="18">
        <f t="shared" si="46"/>
        <v>1.8291684530932207E-3</v>
      </c>
      <c r="AK168" s="19">
        <f>IFERROR(VLOOKUP(A168,[1]CDC_Visits_Integrated!$A$2:$D$501,2,FALSE),"NULL")</f>
        <v>6074</v>
      </c>
      <c r="AL168" s="19">
        <f>IFERROR(VLOOKUP(A168,[1]CDC_Visits_Integrated!$A$2:$D$501,3,FALSE),"NULL")</f>
        <v>1447</v>
      </c>
      <c r="AM168" s="19">
        <f>IFERROR(VLOOKUP(A168,[1]CDC_Visits_Integrated!$A$2:$D$501,4,FALSE),"NULL")</f>
        <v>384833</v>
      </c>
      <c r="AN168" s="15">
        <f t="shared" si="47"/>
        <v>265.95231513476159</v>
      </c>
      <c r="AO168" s="16">
        <f t="shared" si="48"/>
        <v>1.5783469712836479E-2</v>
      </c>
      <c r="AP168" s="15">
        <f t="shared" si="49"/>
        <v>38</v>
      </c>
      <c r="AQ168" s="15">
        <f t="shared" si="50"/>
        <v>871</v>
      </c>
    </row>
    <row r="169" spans="1:43" x14ac:dyDescent="0.25">
      <c r="A169" t="s">
        <v>227</v>
      </c>
      <c r="B169" t="str">
        <f t="shared" si="34"/>
        <v>Maryland</v>
      </c>
      <c r="C169" t="str">
        <f t="shared" si="35"/>
        <v>2017</v>
      </c>
      <c r="D169" s="13">
        <v>363031</v>
      </c>
      <c r="E169" s="13">
        <v>0</v>
      </c>
      <c r="F169" s="14">
        <f t="shared" si="36"/>
        <v>0</v>
      </c>
      <c r="G169" s="15">
        <v>370696</v>
      </c>
      <c r="H169" s="15">
        <v>0</v>
      </c>
      <c r="I169" s="16">
        <f t="shared" si="37"/>
        <v>0</v>
      </c>
      <c r="J169" s="13">
        <v>386439.5</v>
      </c>
      <c r="K169" s="13">
        <v>0</v>
      </c>
      <c r="L169" s="14">
        <f t="shared" si="38"/>
        <v>0</v>
      </c>
      <c r="M169" s="15">
        <v>409401</v>
      </c>
      <c r="N169" s="15">
        <v>0</v>
      </c>
      <c r="O169" s="16">
        <f t="shared" si="39"/>
        <v>0</v>
      </c>
      <c r="P169" s="13">
        <v>379916.5</v>
      </c>
      <c r="Q169" s="13">
        <v>0</v>
      </c>
      <c r="R169" s="14">
        <f t="shared" si="40"/>
        <v>0</v>
      </c>
      <c r="S169" s="15">
        <v>428516</v>
      </c>
      <c r="T169" s="15">
        <v>0</v>
      </c>
      <c r="U169" s="16">
        <f t="shared" si="41"/>
        <v>0</v>
      </c>
      <c r="V169" s="13">
        <v>385882</v>
      </c>
      <c r="W169" s="13">
        <v>15</v>
      </c>
      <c r="X169" s="14">
        <f t="shared" si="42"/>
        <v>3.8871986773158635E-5</v>
      </c>
      <c r="Y169" s="15">
        <v>244591</v>
      </c>
      <c r="Z169" s="15">
        <v>145</v>
      </c>
      <c r="AA169" s="16">
        <f t="shared" si="43"/>
        <v>5.92826391813272E-4</v>
      </c>
      <c r="AB169" s="13">
        <v>120155.5</v>
      </c>
      <c r="AC169" s="13">
        <v>235</v>
      </c>
      <c r="AD169" s="14">
        <f t="shared" si="44"/>
        <v>1.9557989438685705E-3</v>
      </c>
      <c r="AE169" s="15">
        <v>106981</v>
      </c>
      <c r="AF169">
        <v>442</v>
      </c>
      <c r="AG169" s="16">
        <f t="shared" si="45"/>
        <v>4.1315747656125853E-3</v>
      </c>
      <c r="AH169" s="17">
        <v>822</v>
      </c>
      <c r="AI169" s="17">
        <v>5921207</v>
      </c>
      <c r="AJ169" s="18">
        <f t="shared" si="46"/>
        <v>1.7425314402912699E-3</v>
      </c>
      <c r="AK169" s="19">
        <f>IFERROR(VLOOKUP(A169,[1]CDC_Visits_Integrated!$A$2:$D$501,2,FALSE),"NULL")</f>
        <v>7467</v>
      </c>
      <c r="AL169" s="19">
        <f>IFERROR(VLOOKUP(A169,[1]CDC_Visits_Integrated!$A$2:$D$501,3,FALSE),"NULL")</f>
        <v>1752</v>
      </c>
      <c r="AM169" s="19">
        <f>IFERROR(VLOOKUP(A169,[1]CDC_Visits_Integrated!$A$2:$D$501,4,FALSE),"NULL")</f>
        <v>361602</v>
      </c>
      <c r="AN169" s="15">
        <f t="shared" si="47"/>
        <v>206.39383561643837</v>
      </c>
      <c r="AO169" s="16">
        <f t="shared" si="48"/>
        <v>2.0649775167172747E-2</v>
      </c>
      <c r="AP169" s="15">
        <f t="shared" si="49"/>
        <v>15</v>
      </c>
      <c r="AQ169" s="15">
        <f t="shared" si="50"/>
        <v>837</v>
      </c>
    </row>
    <row r="170" spans="1:43" x14ac:dyDescent="0.25">
      <c r="A170" t="s">
        <v>229</v>
      </c>
      <c r="B170" t="str">
        <f t="shared" si="34"/>
        <v>Massachusetts</v>
      </c>
      <c r="C170" t="str">
        <f t="shared" si="35"/>
        <v>2010</v>
      </c>
      <c r="D170" s="13">
        <v>367201.01999999996</v>
      </c>
      <c r="E170" s="13">
        <v>0</v>
      </c>
      <c r="F170" s="14">
        <f t="shared" si="36"/>
        <v>0</v>
      </c>
      <c r="G170" s="15">
        <v>398368.29200000002</v>
      </c>
      <c r="H170" s="15">
        <v>0</v>
      </c>
      <c r="I170" s="16">
        <f t="shared" si="37"/>
        <v>0</v>
      </c>
      <c r="J170" s="13">
        <v>464034.76199999999</v>
      </c>
      <c r="K170" s="13">
        <v>0</v>
      </c>
      <c r="L170" s="14">
        <f t="shared" si="38"/>
        <v>0</v>
      </c>
      <c r="M170" s="15">
        <v>413861.68749999994</v>
      </c>
      <c r="N170" s="15">
        <v>0</v>
      </c>
      <c r="O170" s="16">
        <f t="shared" si="39"/>
        <v>0</v>
      </c>
      <c r="P170" s="13">
        <v>465703.10950000002</v>
      </c>
      <c r="Q170" s="13">
        <v>0</v>
      </c>
      <c r="R170" s="14">
        <f t="shared" si="40"/>
        <v>0</v>
      </c>
      <c r="S170" s="15">
        <v>495092.09349999996</v>
      </c>
      <c r="T170" s="15">
        <v>0</v>
      </c>
      <c r="U170" s="16">
        <f t="shared" si="41"/>
        <v>0</v>
      </c>
      <c r="V170" s="13">
        <v>377780.88399999996</v>
      </c>
      <c r="W170" s="13">
        <v>12</v>
      </c>
      <c r="X170" s="14">
        <f t="shared" si="42"/>
        <v>3.1764444703877607E-5</v>
      </c>
      <c r="Y170" s="15">
        <v>215091.34700000001</v>
      </c>
      <c r="Z170" s="15">
        <v>78</v>
      </c>
      <c r="AA170" s="16">
        <f t="shared" si="43"/>
        <v>3.6263662433617098E-4</v>
      </c>
      <c r="AB170" s="13">
        <v>153339.462</v>
      </c>
      <c r="AC170" s="13">
        <v>340</v>
      </c>
      <c r="AD170" s="14">
        <f t="shared" si="44"/>
        <v>2.2173026797237621E-3</v>
      </c>
      <c r="AE170" s="15">
        <v>137755.10800000001</v>
      </c>
      <c r="AF170">
        <v>703</v>
      </c>
      <c r="AG170" s="16">
        <f t="shared" si="45"/>
        <v>5.1032590384960533E-3</v>
      </c>
      <c r="AH170" s="17">
        <v>1121</v>
      </c>
      <c r="AI170" s="17">
        <v>6476616</v>
      </c>
      <c r="AJ170" s="18">
        <f t="shared" si="46"/>
        <v>2.2146013200916451E-3</v>
      </c>
      <c r="AK170" s="19">
        <f>IFERROR(VLOOKUP(A170,[1]CDC_Visits_Integrated!$A$2:$D$501,2,FALSE),"NULL")</f>
        <v>3041</v>
      </c>
      <c r="AL170" s="19">
        <f>IFERROR(VLOOKUP(A170,[1]CDC_Visits_Integrated!$A$2:$D$501,3,FALSE),"NULL")</f>
        <v>685</v>
      </c>
      <c r="AM170" s="19">
        <f>IFERROR(VLOOKUP(A170,[1]CDC_Visits_Integrated!$A$2:$D$501,4,FALSE),"NULL")</f>
        <v>335811</v>
      </c>
      <c r="AN170" s="15">
        <f t="shared" si="47"/>
        <v>490.23503649635035</v>
      </c>
      <c r="AO170" s="16">
        <f t="shared" si="48"/>
        <v>9.0556890631932844E-3</v>
      </c>
      <c r="AP170" s="15">
        <f t="shared" si="49"/>
        <v>12</v>
      </c>
      <c r="AQ170" s="15">
        <f t="shared" si="50"/>
        <v>1133</v>
      </c>
    </row>
    <row r="171" spans="1:43" x14ac:dyDescent="0.25">
      <c r="A171" t="s">
        <v>230</v>
      </c>
      <c r="B171" t="str">
        <f t="shared" si="34"/>
        <v>Massachusetts</v>
      </c>
      <c r="C171" t="str">
        <f t="shared" si="35"/>
        <v>2011</v>
      </c>
      <c r="D171" s="13">
        <v>366558.07400000002</v>
      </c>
      <c r="E171" s="13">
        <v>0</v>
      </c>
      <c r="F171" s="14">
        <f t="shared" si="36"/>
        <v>0</v>
      </c>
      <c r="G171" s="15">
        <v>396065.745</v>
      </c>
      <c r="H171" s="15">
        <v>0</v>
      </c>
      <c r="I171" s="16">
        <f t="shared" si="37"/>
        <v>0</v>
      </c>
      <c r="J171" s="13">
        <v>466932.84500000003</v>
      </c>
      <c r="K171" s="13">
        <v>0</v>
      </c>
      <c r="L171" s="14">
        <f t="shared" si="38"/>
        <v>0</v>
      </c>
      <c r="M171" s="15">
        <v>418393.49100000004</v>
      </c>
      <c r="N171" s="15">
        <v>0</v>
      </c>
      <c r="O171" s="16">
        <f t="shared" si="39"/>
        <v>0</v>
      </c>
      <c r="P171" s="13">
        <v>454889.83900000004</v>
      </c>
      <c r="Q171" s="13">
        <v>0</v>
      </c>
      <c r="R171" s="14">
        <f t="shared" si="40"/>
        <v>0</v>
      </c>
      <c r="S171" s="15">
        <v>499113.84450000001</v>
      </c>
      <c r="T171" s="15">
        <v>0</v>
      </c>
      <c r="U171" s="16">
        <f t="shared" si="41"/>
        <v>0</v>
      </c>
      <c r="V171" s="13">
        <v>390380.33050000004</v>
      </c>
      <c r="W171" s="13">
        <v>13</v>
      </c>
      <c r="X171" s="14">
        <f t="shared" si="42"/>
        <v>3.3300858123024715E-5</v>
      </c>
      <c r="Y171" s="15">
        <v>222952.59949999998</v>
      </c>
      <c r="Z171" s="15">
        <v>88</v>
      </c>
      <c r="AA171" s="16">
        <f t="shared" si="43"/>
        <v>3.9470273142072068E-4</v>
      </c>
      <c r="AB171" s="13">
        <v>153590.755</v>
      </c>
      <c r="AC171" s="13">
        <v>318</v>
      </c>
      <c r="AD171" s="14">
        <f t="shared" si="44"/>
        <v>2.0704371171298688E-3</v>
      </c>
      <c r="AE171" s="15">
        <v>141603.03799999997</v>
      </c>
      <c r="AF171">
        <v>838</v>
      </c>
      <c r="AG171" s="16">
        <f t="shared" si="45"/>
        <v>5.9179521275525187E-3</v>
      </c>
      <c r="AH171" s="17">
        <v>1244</v>
      </c>
      <c r="AI171" s="17">
        <v>6511549</v>
      </c>
      <c r="AJ171" s="18">
        <f t="shared" si="46"/>
        <v>2.4008658904249732E-3</v>
      </c>
      <c r="AK171" s="19">
        <f>IFERROR(VLOOKUP(A171,[1]CDC_Visits_Integrated!$A$2:$D$501,2,FALSE),"NULL")</f>
        <v>15542</v>
      </c>
      <c r="AL171" s="19">
        <f>IFERROR(VLOOKUP(A171,[1]CDC_Visits_Integrated!$A$2:$D$501,3,FALSE),"NULL")</f>
        <v>2227</v>
      </c>
      <c r="AM171" s="19">
        <f>IFERROR(VLOOKUP(A171,[1]CDC_Visits_Integrated!$A$2:$D$501,4,FALSE),"NULL")</f>
        <v>1336153</v>
      </c>
      <c r="AN171" s="15">
        <f t="shared" si="47"/>
        <v>599.97889537494382</v>
      </c>
      <c r="AO171" s="16">
        <f t="shared" si="48"/>
        <v>1.1631901436437294E-2</v>
      </c>
      <c r="AP171" s="15">
        <f t="shared" si="49"/>
        <v>13</v>
      </c>
      <c r="AQ171" s="15">
        <f t="shared" si="50"/>
        <v>1257</v>
      </c>
    </row>
    <row r="172" spans="1:43" x14ac:dyDescent="0.25">
      <c r="A172" t="s">
        <v>231</v>
      </c>
      <c r="B172" t="str">
        <f t="shared" si="34"/>
        <v>Massachusetts</v>
      </c>
      <c r="C172" t="str">
        <f t="shared" si="35"/>
        <v>2012</v>
      </c>
      <c r="D172" s="13">
        <v>366924.87400000007</v>
      </c>
      <c r="E172" s="13">
        <v>0</v>
      </c>
      <c r="F172" s="14">
        <f t="shared" si="36"/>
        <v>0</v>
      </c>
      <c r="G172" s="15">
        <v>394077.20050000004</v>
      </c>
      <c r="H172" s="15">
        <v>0</v>
      </c>
      <c r="I172" s="16">
        <f t="shared" si="37"/>
        <v>0</v>
      </c>
      <c r="J172" s="13">
        <v>467665.0625</v>
      </c>
      <c r="K172" s="13">
        <v>0</v>
      </c>
      <c r="L172" s="14">
        <f t="shared" si="38"/>
        <v>0</v>
      </c>
      <c r="M172" s="15">
        <v>425899.51250000001</v>
      </c>
      <c r="N172" s="15">
        <v>0</v>
      </c>
      <c r="O172" s="16">
        <f t="shared" si="39"/>
        <v>0</v>
      </c>
      <c r="P172" s="13">
        <v>443667.21749999991</v>
      </c>
      <c r="Q172" s="13">
        <v>0</v>
      </c>
      <c r="R172" s="14">
        <f t="shared" si="40"/>
        <v>0</v>
      </c>
      <c r="S172" s="15">
        <v>501939.82149999996</v>
      </c>
      <c r="T172" s="15">
        <v>0</v>
      </c>
      <c r="U172" s="16">
        <f t="shared" si="41"/>
        <v>0</v>
      </c>
      <c r="V172" s="13">
        <v>402188.46799999999</v>
      </c>
      <c r="W172" s="13">
        <v>0</v>
      </c>
      <c r="X172" s="14">
        <f t="shared" si="42"/>
        <v>0</v>
      </c>
      <c r="Y172" s="15">
        <v>231654.00649999996</v>
      </c>
      <c r="Z172" s="15">
        <v>106</v>
      </c>
      <c r="AA172" s="16">
        <f t="shared" si="43"/>
        <v>4.5757896270186038E-4</v>
      </c>
      <c r="AB172" s="13">
        <v>150864.26</v>
      </c>
      <c r="AC172" s="13">
        <v>329</v>
      </c>
      <c r="AD172" s="14">
        <f t="shared" si="44"/>
        <v>2.1807683277669607E-3</v>
      </c>
      <c r="AE172" s="15">
        <v>144422.84900000002</v>
      </c>
      <c r="AF172">
        <v>762</v>
      </c>
      <c r="AG172" s="16">
        <f t="shared" si="45"/>
        <v>5.2761734398412254E-3</v>
      </c>
      <c r="AH172" s="17">
        <v>1197</v>
      </c>
      <c r="AI172" s="17">
        <v>6544014</v>
      </c>
      <c r="AJ172" s="18">
        <f t="shared" si="46"/>
        <v>2.2716010665901438E-3</v>
      </c>
      <c r="AK172" s="19">
        <f>IFERROR(VLOOKUP(A172,[1]CDC_Visits_Integrated!$A$2:$D$501,2,FALSE),"NULL")</f>
        <v>13451</v>
      </c>
      <c r="AL172" s="19">
        <f>IFERROR(VLOOKUP(A172,[1]CDC_Visits_Integrated!$A$2:$D$501,3,FALSE),"NULL")</f>
        <v>2185</v>
      </c>
      <c r="AM172" s="19">
        <f>IFERROR(VLOOKUP(A172,[1]CDC_Visits_Integrated!$A$2:$D$501,4,FALSE),"NULL")</f>
        <v>1314710</v>
      </c>
      <c r="AN172" s="15">
        <f t="shared" si="47"/>
        <v>601.69794050343251</v>
      </c>
      <c r="AO172" s="16">
        <f t="shared" si="48"/>
        <v>1.0231153638444981E-2</v>
      </c>
      <c r="AP172" s="15">
        <f t="shared" si="49"/>
        <v>0</v>
      </c>
      <c r="AQ172" s="15">
        <f t="shared" si="50"/>
        <v>1197</v>
      </c>
    </row>
    <row r="173" spans="1:43" x14ac:dyDescent="0.25">
      <c r="A173" t="s">
        <v>232</v>
      </c>
      <c r="B173" t="str">
        <f t="shared" ref="B173:B229" si="51">LEFT(A173,FIND(",",A173)-1)</f>
        <v>Massachusetts</v>
      </c>
      <c r="C173" t="str">
        <f t="shared" ref="C173:C229" si="52">RIGHT(A173,4)</f>
        <v>2013</v>
      </c>
      <c r="D173" s="13">
        <v>365746.65100000001</v>
      </c>
      <c r="E173" s="13">
        <v>0</v>
      </c>
      <c r="F173" s="14">
        <f t="shared" ref="F173:F229" si="53">E173/D173</f>
        <v>0</v>
      </c>
      <c r="G173" s="15">
        <v>393261.42850000004</v>
      </c>
      <c r="H173" s="15">
        <v>0</v>
      </c>
      <c r="I173" s="16">
        <f t="shared" ref="I173:I229" si="54">H173/G173</f>
        <v>0</v>
      </c>
      <c r="J173" s="13">
        <v>471379.13199999998</v>
      </c>
      <c r="K173" s="13">
        <v>0</v>
      </c>
      <c r="L173" s="14">
        <f t="shared" ref="L173:L229" si="55">K173/J173</f>
        <v>0</v>
      </c>
      <c r="M173" s="15">
        <v>436793.50150000001</v>
      </c>
      <c r="N173" s="15">
        <v>0</v>
      </c>
      <c r="O173" s="16">
        <f t="shared" ref="O173:O229" si="56">N173/M173</f>
        <v>0</v>
      </c>
      <c r="P173" s="13">
        <v>435444.46550000005</v>
      </c>
      <c r="Q173" s="13">
        <v>0</v>
      </c>
      <c r="R173" s="14">
        <f t="shared" ref="R173:R229" si="57">Q173/P173</f>
        <v>0</v>
      </c>
      <c r="S173" s="15">
        <v>502896.45050000004</v>
      </c>
      <c r="T173" s="15">
        <v>0</v>
      </c>
      <c r="U173" s="16">
        <f t="shared" ref="U173:U229" si="58">T173/S173</f>
        <v>0</v>
      </c>
      <c r="V173" s="13">
        <v>414822.46399999998</v>
      </c>
      <c r="W173" s="13">
        <v>39</v>
      </c>
      <c r="X173" s="14">
        <f t="shared" ref="X173:X229" si="59">W173/V173</f>
        <v>9.4016123485540074E-5</v>
      </c>
      <c r="Y173" s="15">
        <v>243152.11850000004</v>
      </c>
      <c r="Z173" s="15">
        <v>137</v>
      </c>
      <c r="AA173" s="16">
        <f t="shared" ref="AA173:AA229" si="60">Z173/Y173</f>
        <v>5.6343329782668531E-4</v>
      </c>
      <c r="AB173" s="13">
        <v>150391.342</v>
      </c>
      <c r="AC173" s="13">
        <v>363</v>
      </c>
      <c r="AD173" s="14">
        <f t="shared" ref="AD173:AD229" si="61">AC173/AB173</f>
        <v>2.4137027781825364E-3</v>
      </c>
      <c r="AE173" s="15">
        <v>148437.78499999997</v>
      </c>
      <c r="AF173">
        <v>883</v>
      </c>
      <c r="AG173" s="16">
        <f t="shared" ref="AG173:AG229" si="62">AF173/AE173</f>
        <v>5.9486201575966666E-3</v>
      </c>
      <c r="AH173" s="17">
        <v>1383</v>
      </c>
      <c r="AI173" s="17">
        <v>6605058</v>
      </c>
      <c r="AJ173" s="18">
        <f t="shared" ref="AJ173:AJ229" si="63">AH173/(Y173+AB173+AE173)</f>
        <v>2.5517488132345348E-3</v>
      </c>
      <c r="AK173" s="19">
        <f>IFERROR(VLOOKUP(A173,[1]CDC_Visits_Integrated!$A$2:$D$501,2,FALSE),"NULL")</f>
        <v>14455</v>
      </c>
      <c r="AL173" s="19">
        <f>IFERROR(VLOOKUP(A173,[1]CDC_Visits_Integrated!$A$2:$D$501,3,FALSE),"NULL")</f>
        <v>2236</v>
      </c>
      <c r="AM173" s="19">
        <f>IFERROR(VLOOKUP(A173,[1]CDC_Visits_Integrated!$A$2:$D$501,4,FALSE),"NULL")</f>
        <v>1337844</v>
      </c>
      <c r="AN173" s="15">
        <f t="shared" ref="AN173:AN229" si="64">IFERROR(AM173/AL173,"NULL")</f>
        <v>598.32021466905189</v>
      </c>
      <c r="AO173" s="16">
        <f t="shared" ref="AO173:AO229" si="65">IFERROR(AK173/AM173,"NULL")</f>
        <v>1.0804697707655003E-2</v>
      </c>
      <c r="AP173" s="15">
        <f t="shared" ref="AP173:AP229" si="66">SUM(E173,H173,K173,N173,Q173,T173,W173)</f>
        <v>39</v>
      </c>
      <c r="AQ173" s="15">
        <f t="shared" ref="AQ173:AQ229" si="67">SUM(AP173,AH173)</f>
        <v>1422</v>
      </c>
    </row>
    <row r="174" spans="1:43" x14ac:dyDescent="0.25">
      <c r="A174" t="s">
        <v>233</v>
      </c>
      <c r="B174" t="str">
        <f t="shared" si="51"/>
        <v>Massachusetts</v>
      </c>
      <c r="C174" t="str">
        <f t="shared" si="52"/>
        <v>2014</v>
      </c>
      <c r="D174" s="13">
        <v>365071.283</v>
      </c>
      <c r="E174" s="13">
        <v>0</v>
      </c>
      <c r="F174" s="14">
        <f t="shared" si="53"/>
        <v>0</v>
      </c>
      <c r="G174" s="15">
        <v>391856.76449999999</v>
      </c>
      <c r="H174" s="15">
        <v>0</v>
      </c>
      <c r="I174" s="16">
        <f t="shared" si="54"/>
        <v>0</v>
      </c>
      <c r="J174" s="13">
        <v>473741.304</v>
      </c>
      <c r="K174" s="13">
        <v>0</v>
      </c>
      <c r="L174" s="14">
        <f t="shared" si="55"/>
        <v>0</v>
      </c>
      <c r="M174" s="15">
        <v>446132.35849999997</v>
      </c>
      <c r="N174" s="15">
        <v>0</v>
      </c>
      <c r="O174" s="16">
        <f t="shared" si="56"/>
        <v>0</v>
      </c>
      <c r="P174" s="13">
        <v>428373.64750000002</v>
      </c>
      <c r="Q174" s="13">
        <v>0</v>
      </c>
      <c r="R174" s="14">
        <f t="shared" si="57"/>
        <v>0</v>
      </c>
      <c r="S174" s="15">
        <v>500945.35049999994</v>
      </c>
      <c r="T174" s="15">
        <v>0</v>
      </c>
      <c r="U174" s="16">
        <f t="shared" si="58"/>
        <v>0</v>
      </c>
      <c r="V174" s="13">
        <v>425381.46149999998</v>
      </c>
      <c r="W174" s="13">
        <v>74</v>
      </c>
      <c r="X174" s="14">
        <f t="shared" si="59"/>
        <v>1.7396150678277737E-4</v>
      </c>
      <c r="Y174" s="15">
        <v>254965.23700000002</v>
      </c>
      <c r="Z174" s="15">
        <v>148</v>
      </c>
      <c r="AA174" s="16">
        <f t="shared" si="60"/>
        <v>5.804712898958849E-4</v>
      </c>
      <c r="AB174" s="13">
        <v>149800.35349999997</v>
      </c>
      <c r="AC174" s="13">
        <v>310</v>
      </c>
      <c r="AD174" s="14">
        <f t="shared" si="61"/>
        <v>2.0694210177548081E-3</v>
      </c>
      <c r="AE174" s="15">
        <v>151002.726</v>
      </c>
      <c r="AF174">
        <v>720</v>
      </c>
      <c r="AG174" s="16">
        <f t="shared" si="62"/>
        <v>4.7681258416487132E-3</v>
      </c>
      <c r="AH174" s="17">
        <v>1178</v>
      </c>
      <c r="AI174" s="17">
        <v>6657291</v>
      </c>
      <c r="AJ174" s="18">
        <f t="shared" si="63"/>
        <v>2.1195882619192094E-3</v>
      </c>
      <c r="AK174" s="19">
        <f>IFERROR(VLOOKUP(A174,[1]CDC_Visits_Integrated!$A$2:$D$501,2,FALSE),"NULL")</f>
        <v>14544</v>
      </c>
      <c r="AL174" s="19">
        <f>IFERROR(VLOOKUP(A174,[1]CDC_Visits_Integrated!$A$2:$D$501,3,FALSE),"NULL")</f>
        <v>2259</v>
      </c>
      <c r="AM174" s="19">
        <f>IFERROR(VLOOKUP(A174,[1]CDC_Visits_Integrated!$A$2:$D$501,4,FALSE),"NULL")</f>
        <v>1341175</v>
      </c>
      <c r="AN174" s="15">
        <f t="shared" si="64"/>
        <v>593.70296591412125</v>
      </c>
      <c r="AO174" s="16">
        <f t="shared" si="65"/>
        <v>1.0844222416910545E-2</v>
      </c>
      <c r="AP174" s="15">
        <f t="shared" si="66"/>
        <v>74</v>
      </c>
      <c r="AQ174" s="15">
        <f t="shared" si="67"/>
        <v>1252</v>
      </c>
    </row>
    <row r="175" spans="1:43" x14ac:dyDescent="0.25">
      <c r="A175" t="s">
        <v>234</v>
      </c>
      <c r="B175" t="str">
        <f t="shared" si="51"/>
        <v>Massachusetts</v>
      </c>
      <c r="C175" t="str">
        <f t="shared" si="52"/>
        <v>2015</v>
      </c>
      <c r="D175" s="13">
        <v>363716.66799999995</v>
      </c>
      <c r="E175" s="13">
        <v>0</v>
      </c>
      <c r="F175" s="14">
        <f t="shared" si="53"/>
        <v>0</v>
      </c>
      <c r="G175" s="15">
        <v>388473.65299999993</v>
      </c>
      <c r="H175" s="15">
        <v>0</v>
      </c>
      <c r="I175" s="16">
        <f t="shared" si="54"/>
        <v>0</v>
      </c>
      <c r="J175" s="13">
        <v>474248.83999999997</v>
      </c>
      <c r="K175" s="13">
        <v>0</v>
      </c>
      <c r="L175" s="14">
        <f t="shared" si="55"/>
        <v>0</v>
      </c>
      <c r="M175" s="15">
        <v>454127.83250000002</v>
      </c>
      <c r="N175" s="15">
        <v>0</v>
      </c>
      <c r="O175" s="16">
        <f t="shared" si="56"/>
        <v>0</v>
      </c>
      <c r="P175" s="13">
        <v>423578.15149999992</v>
      </c>
      <c r="Q175" s="13">
        <v>0</v>
      </c>
      <c r="R175" s="14">
        <f t="shared" si="57"/>
        <v>0</v>
      </c>
      <c r="S175" s="15">
        <v>497099.15450000006</v>
      </c>
      <c r="T175" s="15">
        <v>0</v>
      </c>
      <c r="U175" s="16">
        <f t="shared" si="58"/>
        <v>0</v>
      </c>
      <c r="V175" s="13">
        <v>432537.13199999998</v>
      </c>
      <c r="W175" s="13">
        <v>40</v>
      </c>
      <c r="X175" s="14">
        <f t="shared" si="59"/>
        <v>9.24776095292554E-5</v>
      </c>
      <c r="Y175" s="15">
        <v>266469.86249999999</v>
      </c>
      <c r="Z175" s="15">
        <v>161</v>
      </c>
      <c r="AA175" s="16">
        <f t="shared" si="60"/>
        <v>6.0419590601920321E-4</v>
      </c>
      <c r="AB175" s="13">
        <v>146843.83499999996</v>
      </c>
      <c r="AC175" s="13">
        <v>337</v>
      </c>
      <c r="AD175" s="14">
        <f t="shared" si="61"/>
        <v>2.2949550452696912E-3</v>
      </c>
      <c r="AE175" s="15">
        <v>153639.87100000001</v>
      </c>
      <c r="AF175">
        <v>868</v>
      </c>
      <c r="AG175" s="16">
        <f t="shared" si="62"/>
        <v>5.6495751678937558E-3</v>
      </c>
      <c r="AH175" s="17">
        <v>1366</v>
      </c>
      <c r="AI175" s="17">
        <v>6688538</v>
      </c>
      <c r="AJ175" s="18">
        <f t="shared" si="63"/>
        <v>2.4093683784618424E-3</v>
      </c>
      <c r="AK175" s="19">
        <f>IFERROR(VLOOKUP(A175,[1]CDC_Visits_Integrated!$A$2:$D$501,2,FALSE),"NULL")</f>
        <v>12921</v>
      </c>
      <c r="AL175" s="19">
        <f>IFERROR(VLOOKUP(A175,[1]CDC_Visits_Integrated!$A$2:$D$501,3,FALSE),"NULL")</f>
        <v>1933</v>
      </c>
      <c r="AM175" s="19">
        <f>IFERROR(VLOOKUP(A175,[1]CDC_Visits_Integrated!$A$2:$D$501,4,FALSE),"NULL")</f>
        <v>1147979</v>
      </c>
      <c r="AN175" s="15">
        <f t="shared" si="64"/>
        <v>593.88463528194518</v>
      </c>
      <c r="AO175" s="16">
        <f t="shared" si="65"/>
        <v>1.1255432372891838E-2</v>
      </c>
      <c r="AP175" s="15">
        <f t="shared" si="66"/>
        <v>40</v>
      </c>
      <c r="AQ175" s="15">
        <f t="shared" si="67"/>
        <v>1406</v>
      </c>
    </row>
    <row r="176" spans="1:43" x14ac:dyDescent="0.25">
      <c r="A176" t="s">
        <v>235</v>
      </c>
      <c r="B176" t="str">
        <f t="shared" si="51"/>
        <v>Massachusetts</v>
      </c>
      <c r="C176" t="str">
        <f t="shared" si="52"/>
        <v>2016</v>
      </c>
      <c r="D176" s="13">
        <v>363626.19200000004</v>
      </c>
      <c r="E176" s="13">
        <v>0</v>
      </c>
      <c r="F176" s="14">
        <f t="shared" si="53"/>
        <v>0</v>
      </c>
      <c r="G176" s="15">
        <v>388292.53950000001</v>
      </c>
      <c r="H176" s="15">
        <v>0</v>
      </c>
      <c r="I176" s="16">
        <f t="shared" si="54"/>
        <v>0</v>
      </c>
      <c r="J176" s="13">
        <v>476990.32349999994</v>
      </c>
      <c r="K176" s="13">
        <v>0</v>
      </c>
      <c r="L176" s="14">
        <f t="shared" si="55"/>
        <v>0</v>
      </c>
      <c r="M176" s="15">
        <v>463082.902</v>
      </c>
      <c r="N176" s="15">
        <v>0</v>
      </c>
      <c r="O176" s="16">
        <f t="shared" si="56"/>
        <v>0</v>
      </c>
      <c r="P176" s="13">
        <v>419326.46799999999</v>
      </c>
      <c r="Q176" s="13">
        <v>0</v>
      </c>
      <c r="R176" s="14">
        <f t="shared" si="57"/>
        <v>0</v>
      </c>
      <c r="S176" s="15">
        <v>492184.50699999998</v>
      </c>
      <c r="T176" s="15">
        <v>0</v>
      </c>
      <c r="U176" s="16">
        <f t="shared" si="58"/>
        <v>0</v>
      </c>
      <c r="V176" s="13">
        <v>441870.99799999996</v>
      </c>
      <c r="W176" s="13">
        <v>22</v>
      </c>
      <c r="X176" s="14">
        <f t="shared" si="59"/>
        <v>4.9788286851992041E-5</v>
      </c>
      <c r="Y176" s="15">
        <v>280318.46950000001</v>
      </c>
      <c r="Z176" s="15">
        <v>150</v>
      </c>
      <c r="AA176" s="16">
        <f t="shared" si="60"/>
        <v>5.3510566131283763E-4</v>
      </c>
      <c r="AB176" s="13">
        <v>150476.70199999999</v>
      </c>
      <c r="AC176" s="13">
        <v>292</v>
      </c>
      <c r="AD176" s="14">
        <f t="shared" si="61"/>
        <v>1.9404997326429975E-3</v>
      </c>
      <c r="AE176" s="15">
        <v>155000.51</v>
      </c>
      <c r="AF176">
        <v>654</v>
      </c>
      <c r="AG176" s="16">
        <f t="shared" si="62"/>
        <v>4.2193409557168549E-3</v>
      </c>
      <c r="AH176" s="17">
        <v>1096</v>
      </c>
      <c r="AI176" s="17">
        <v>6741921</v>
      </c>
      <c r="AJ176" s="18">
        <f t="shared" si="63"/>
        <v>1.870959507918462E-3</v>
      </c>
      <c r="AK176" s="19">
        <f>IFERROR(VLOOKUP(A176,[1]CDC_Visits_Integrated!$A$2:$D$501,2,FALSE),"NULL")</f>
        <v>11701</v>
      </c>
      <c r="AL176" s="19">
        <f>IFERROR(VLOOKUP(A176,[1]CDC_Visits_Integrated!$A$2:$D$501,3,FALSE),"NULL")</f>
        <v>1876</v>
      </c>
      <c r="AM176" s="19">
        <f>IFERROR(VLOOKUP(A176,[1]CDC_Visits_Integrated!$A$2:$D$501,4,FALSE),"NULL")</f>
        <v>1193451</v>
      </c>
      <c r="AN176" s="15">
        <f t="shared" si="64"/>
        <v>636.16791044776119</v>
      </c>
      <c r="AO176" s="16">
        <f t="shared" si="65"/>
        <v>9.8043405217306777E-3</v>
      </c>
      <c r="AP176" s="15">
        <f t="shared" si="66"/>
        <v>22</v>
      </c>
      <c r="AQ176" s="15">
        <f t="shared" si="67"/>
        <v>1118</v>
      </c>
    </row>
    <row r="177" spans="1:43" x14ac:dyDescent="0.25">
      <c r="A177" t="s">
        <v>236</v>
      </c>
      <c r="B177" t="str">
        <f t="shared" si="51"/>
        <v>Massachusetts</v>
      </c>
      <c r="C177" t="str">
        <f t="shared" si="52"/>
        <v>2017</v>
      </c>
      <c r="D177" s="13">
        <v>362100</v>
      </c>
      <c r="E177" s="13">
        <v>0</v>
      </c>
      <c r="F177" s="14">
        <f t="shared" si="53"/>
        <v>0</v>
      </c>
      <c r="G177" s="15">
        <v>384037</v>
      </c>
      <c r="H177" s="15">
        <v>0</v>
      </c>
      <c r="I177" s="16">
        <f t="shared" si="54"/>
        <v>0</v>
      </c>
      <c r="J177" s="13">
        <v>474030.5</v>
      </c>
      <c r="K177" s="13">
        <v>0</v>
      </c>
      <c r="L177" s="14">
        <f t="shared" si="55"/>
        <v>0</v>
      </c>
      <c r="M177" s="15">
        <v>472621.5</v>
      </c>
      <c r="N177" s="15">
        <v>0</v>
      </c>
      <c r="O177" s="16">
        <f t="shared" si="56"/>
        <v>0</v>
      </c>
      <c r="P177" s="13">
        <v>416472.5</v>
      </c>
      <c r="Q177" s="13">
        <v>0</v>
      </c>
      <c r="R177" s="14">
        <f t="shared" si="57"/>
        <v>0</v>
      </c>
      <c r="S177" s="15">
        <v>485329.5</v>
      </c>
      <c r="T177" s="15">
        <v>0</v>
      </c>
      <c r="U177" s="16">
        <f t="shared" si="58"/>
        <v>0</v>
      </c>
      <c r="V177" s="13">
        <v>449435</v>
      </c>
      <c r="W177" s="13">
        <v>38</v>
      </c>
      <c r="X177" s="14">
        <f t="shared" si="59"/>
        <v>8.4550602423042259E-5</v>
      </c>
      <c r="Y177" s="15">
        <v>293530.5</v>
      </c>
      <c r="Z177" s="15">
        <v>164</v>
      </c>
      <c r="AA177" s="16">
        <f t="shared" si="60"/>
        <v>5.5871536348011536E-4</v>
      </c>
      <c r="AB177" s="13">
        <v>152118.5</v>
      </c>
      <c r="AC177" s="13">
        <v>342</v>
      </c>
      <c r="AD177" s="14">
        <f t="shared" si="61"/>
        <v>2.2482472546074277E-3</v>
      </c>
      <c r="AE177" s="15">
        <v>154794</v>
      </c>
      <c r="AF177">
        <v>791</v>
      </c>
      <c r="AG177" s="16">
        <f t="shared" si="62"/>
        <v>5.1100171841285836E-3</v>
      </c>
      <c r="AH177" s="17">
        <v>1297</v>
      </c>
      <c r="AI177" s="17">
        <v>6772044</v>
      </c>
      <c r="AJ177" s="18">
        <f t="shared" si="63"/>
        <v>2.1600718136442591E-3</v>
      </c>
      <c r="AK177" s="19">
        <f>IFERROR(VLOOKUP(A177,[1]CDC_Visits_Integrated!$A$2:$D$501,2,FALSE),"NULL")</f>
        <v>17714</v>
      </c>
      <c r="AL177" s="19">
        <f>IFERROR(VLOOKUP(A177,[1]CDC_Visits_Integrated!$A$2:$D$501,3,FALSE),"NULL")</f>
        <v>1925</v>
      </c>
      <c r="AM177" s="19">
        <f>IFERROR(VLOOKUP(A177,[1]CDC_Visits_Integrated!$A$2:$D$501,4,FALSE),"NULL")</f>
        <v>1386991</v>
      </c>
      <c r="AN177" s="15">
        <f t="shared" si="64"/>
        <v>720.51480519480515</v>
      </c>
      <c r="AO177" s="16">
        <f t="shared" si="65"/>
        <v>1.2771532043106264E-2</v>
      </c>
      <c r="AP177" s="15">
        <f t="shared" si="66"/>
        <v>38</v>
      </c>
      <c r="AQ177" s="15">
        <f t="shared" si="67"/>
        <v>1335</v>
      </c>
    </row>
    <row r="178" spans="1:43" x14ac:dyDescent="0.25">
      <c r="A178" t="s">
        <v>238</v>
      </c>
      <c r="B178" t="str">
        <f t="shared" si="51"/>
        <v>Michigan</v>
      </c>
      <c r="C178" t="str">
        <f t="shared" si="52"/>
        <v>2010</v>
      </c>
      <c r="D178" s="13">
        <v>614519.55900000001</v>
      </c>
      <c r="E178" s="13">
        <v>0</v>
      </c>
      <c r="F178" s="14">
        <f t="shared" si="53"/>
        <v>0</v>
      </c>
      <c r="G178" s="15">
        <v>675357.76049999997</v>
      </c>
      <c r="H178" s="15">
        <v>0</v>
      </c>
      <c r="I178" s="16">
        <f t="shared" si="54"/>
        <v>0</v>
      </c>
      <c r="J178" s="13">
        <v>711676.49249999993</v>
      </c>
      <c r="K178" s="13">
        <v>0</v>
      </c>
      <c r="L178" s="14">
        <f t="shared" si="55"/>
        <v>0</v>
      </c>
      <c r="M178" s="15">
        <v>593282.9709999999</v>
      </c>
      <c r="N178" s="15">
        <v>0</v>
      </c>
      <c r="O178" s="16">
        <f t="shared" si="56"/>
        <v>0</v>
      </c>
      <c r="P178" s="13">
        <v>677342.20199999993</v>
      </c>
      <c r="Q178" s="13">
        <v>0</v>
      </c>
      <c r="R178" s="14">
        <f t="shared" si="57"/>
        <v>0</v>
      </c>
      <c r="S178" s="15">
        <v>758176.89800000004</v>
      </c>
      <c r="T178" s="15">
        <v>0</v>
      </c>
      <c r="U178" s="16">
        <f t="shared" si="58"/>
        <v>0</v>
      </c>
      <c r="V178" s="13">
        <v>589539.59000000008</v>
      </c>
      <c r="W178" s="13">
        <v>62</v>
      </c>
      <c r="X178" s="14">
        <f t="shared" si="59"/>
        <v>1.0516681330934873E-4</v>
      </c>
      <c r="Y178" s="15">
        <v>341666.50799999997</v>
      </c>
      <c r="Z178" s="15">
        <v>193</v>
      </c>
      <c r="AA178" s="16">
        <f t="shared" si="60"/>
        <v>5.6487831110446456E-4</v>
      </c>
      <c r="AB178" s="13">
        <v>225930.35149999993</v>
      </c>
      <c r="AC178" s="13">
        <v>433</v>
      </c>
      <c r="AD178" s="14">
        <f t="shared" si="61"/>
        <v>1.9165198350961719E-3</v>
      </c>
      <c r="AE178" s="15">
        <v>178703.78200000001</v>
      </c>
      <c r="AF178">
        <v>643</v>
      </c>
      <c r="AG178" s="16">
        <f t="shared" si="62"/>
        <v>3.5981331385588691E-3</v>
      </c>
      <c r="AH178" s="17">
        <v>1269</v>
      </c>
      <c r="AI178" s="17">
        <v>9937232</v>
      </c>
      <c r="AJ178" s="18">
        <f t="shared" si="63"/>
        <v>1.7003871220710991E-3</v>
      </c>
      <c r="AK178" s="19">
        <f>IFERROR(VLOOKUP(A178,[1]CDC_Visits_Integrated!$A$2:$D$501,2,FALSE),"NULL")</f>
        <v>1340</v>
      </c>
      <c r="AL178" s="19">
        <f>IFERROR(VLOOKUP(A178,[1]CDC_Visits_Integrated!$A$2:$D$501,3,FALSE),"NULL")</f>
        <v>654</v>
      </c>
      <c r="AM178" s="19">
        <f>IFERROR(VLOOKUP(A178,[1]CDC_Visits_Integrated!$A$2:$D$501,4,FALSE),"NULL")</f>
        <v>188121</v>
      </c>
      <c r="AN178" s="15">
        <f t="shared" si="64"/>
        <v>287.64678899082571</v>
      </c>
      <c r="AO178" s="16">
        <f t="shared" si="65"/>
        <v>7.1230750421271416E-3</v>
      </c>
      <c r="AP178" s="15">
        <f t="shared" si="66"/>
        <v>62</v>
      </c>
      <c r="AQ178" s="15">
        <f t="shared" si="67"/>
        <v>1331</v>
      </c>
    </row>
    <row r="179" spans="1:43" x14ac:dyDescent="0.25">
      <c r="A179" t="s">
        <v>239</v>
      </c>
      <c r="B179" t="str">
        <f t="shared" si="51"/>
        <v>Michigan</v>
      </c>
      <c r="C179" t="str">
        <f t="shared" si="52"/>
        <v>2011</v>
      </c>
      <c r="D179" s="13">
        <v>603142.495</v>
      </c>
      <c r="E179" s="13">
        <v>0</v>
      </c>
      <c r="F179" s="14">
        <f t="shared" si="53"/>
        <v>0</v>
      </c>
      <c r="G179" s="15">
        <v>662408.68500000006</v>
      </c>
      <c r="H179" s="15">
        <v>0</v>
      </c>
      <c r="I179" s="16">
        <f t="shared" si="54"/>
        <v>0</v>
      </c>
      <c r="J179" s="13">
        <v>706245.04299999995</v>
      </c>
      <c r="K179" s="13">
        <v>0</v>
      </c>
      <c r="L179" s="14">
        <f t="shared" si="55"/>
        <v>0</v>
      </c>
      <c r="M179" s="15">
        <v>586731.94900000002</v>
      </c>
      <c r="N179" s="15">
        <v>0</v>
      </c>
      <c r="O179" s="16">
        <f t="shared" si="56"/>
        <v>0</v>
      </c>
      <c r="P179" s="13">
        <v>654746.96900000004</v>
      </c>
      <c r="Q179" s="13">
        <v>0</v>
      </c>
      <c r="R179" s="14">
        <f t="shared" si="57"/>
        <v>0</v>
      </c>
      <c r="S179" s="15">
        <v>750752.41949999984</v>
      </c>
      <c r="T179" s="15">
        <v>12</v>
      </c>
      <c r="U179" s="16">
        <f t="shared" si="58"/>
        <v>1.598396447125936E-5</v>
      </c>
      <c r="V179" s="13">
        <v>605384.70900000003</v>
      </c>
      <c r="W179" s="13">
        <v>130</v>
      </c>
      <c r="X179" s="14">
        <f t="shared" si="59"/>
        <v>2.1473948394689301E-4</v>
      </c>
      <c r="Y179" s="15">
        <v>348707.30900000012</v>
      </c>
      <c r="Z179" s="15">
        <v>216</v>
      </c>
      <c r="AA179" s="16">
        <f t="shared" si="60"/>
        <v>6.1943066412754747E-4</v>
      </c>
      <c r="AB179" s="13">
        <v>223377.6385</v>
      </c>
      <c r="AC179" s="13">
        <v>439</v>
      </c>
      <c r="AD179" s="14">
        <f t="shared" si="61"/>
        <v>1.9652817665542651E-3</v>
      </c>
      <c r="AE179" s="15">
        <v>183028.43399999998</v>
      </c>
      <c r="AF179">
        <v>805</v>
      </c>
      <c r="AG179" s="16">
        <f t="shared" si="62"/>
        <v>4.3982237208017643E-3</v>
      </c>
      <c r="AH179" s="17">
        <v>1460</v>
      </c>
      <c r="AI179" s="17">
        <v>9857189</v>
      </c>
      <c r="AJ179" s="18">
        <f t="shared" si="63"/>
        <v>1.9334844750066183E-3</v>
      </c>
      <c r="AK179" s="19">
        <f>IFERROR(VLOOKUP(A179,[1]CDC_Visits_Integrated!$A$2:$D$501,2,FALSE),"NULL")</f>
        <v>6200</v>
      </c>
      <c r="AL179" s="19">
        <f>IFERROR(VLOOKUP(A179,[1]CDC_Visits_Integrated!$A$2:$D$501,3,FALSE),"NULL")</f>
        <v>2320</v>
      </c>
      <c r="AM179" s="19">
        <f>IFERROR(VLOOKUP(A179,[1]CDC_Visits_Integrated!$A$2:$D$501,4,FALSE),"NULL")</f>
        <v>695410</v>
      </c>
      <c r="AN179" s="15">
        <f t="shared" si="64"/>
        <v>299.74568965517244</v>
      </c>
      <c r="AO179" s="16">
        <f t="shared" si="65"/>
        <v>8.9156037445535727E-3</v>
      </c>
      <c r="AP179" s="15">
        <f t="shared" si="66"/>
        <v>142</v>
      </c>
      <c r="AQ179" s="15">
        <f t="shared" si="67"/>
        <v>1602</v>
      </c>
    </row>
    <row r="180" spans="1:43" x14ac:dyDescent="0.25">
      <c r="A180" t="s">
        <v>240</v>
      </c>
      <c r="B180" t="str">
        <f t="shared" si="51"/>
        <v>Michigan</v>
      </c>
      <c r="C180" t="str">
        <f t="shared" si="52"/>
        <v>2012</v>
      </c>
      <c r="D180" s="13">
        <v>588603.09900000016</v>
      </c>
      <c r="E180" s="13">
        <v>0</v>
      </c>
      <c r="F180" s="14">
        <f t="shared" si="53"/>
        <v>0</v>
      </c>
      <c r="G180" s="15">
        <v>648545.62600000016</v>
      </c>
      <c r="H180" s="15">
        <v>0</v>
      </c>
      <c r="I180" s="16">
        <f t="shared" si="54"/>
        <v>0</v>
      </c>
      <c r="J180" s="13">
        <v>700441.08649999998</v>
      </c>
      <c r="K180" s="13">
        <v>0</v>
      </c>
      <c r="L180" s="14">
        <f t="shared" si="55"/>
        <v>0</v>
      </c>
      <c r="M180" s="15">
        <v>581555.7585</v>
      </c>
      <c r="N180" s="15">
        <v>0</v>
      </c>
      <c r="O180" s="16">
        <f t="shared" si="56"/>
        <v>0</v>
      </c>
      <c r="P180" s="13">
        <v>633455.40100000007</v>
      </c>
      <c r="Q180" s="13">
        <v>0</v>
      </c>
      <c r="R180" s="14">
        <f t="shared" si="57"/>
        <v>0</v>
      </c>
      <c r="S180" s="15">
        <v>738932.68200000015</v>
      </c>
      <c r="T180" s="15">
        <v>13</v>
      </c>
      <c r="U180" s="16">
        <f t="shared" si="58"/>
        <v>1.7592942248560602E-5</v>
      </c>
      <c r="V180" s="13">
        <v>618431.90700000012</v>
      </c>
      <c r="W180" s="13">
        <v>84</v>
      </c>
      <c r="X180" s="14">
        <f t="shared" si="59"/>
        <v>1.3582740322614045E-4</v>
      </c>
      <c r="Y180" s="15">
        <v>359555.62599999993</v>
      </c>
      <c r="Z180" s="15">
        <v>178</v>
      </c>
      <c r="AA180" s="16">
        <f t="shared" si="60"/>
        <v>4.9505552723572187E-4</v>
      </c>
      <c r="AB180" s="13">
        <v>220553.25849999994</v>
      </c>
      <c r="AC180" s="13">
        <v>435</v>
      </c>
      <c r="AD180" s="14">
        <f t="shared" si="61"/>
        <v>1.9723127327996386E-3</v>
      </c>
      <c r="AE180" s="15">
        <v>188165.75100000008</v>
      </c>
      <c r="AF180">
        <v>717</v>
      </c>
      <c r="AG180" s="16">
        <f t="shared" si="62"/>
        <v>3.8104702699058115E-3</v>
      </c>
      <c r="AH180" s="17">
        <v>1330</v>
      </c>
      <c r="AI180" s="17">
        <v>9778449</v>
      </c>
      <c r="AJ180" s="18">
        <f t="shared" si="63"/>
        <v>1.7311517763884318E-3</v>
      </c>
      <c r="AK180" s="19">
        <f>IFERROR(VLOOKUP(A180,[1]CDC_Visits_Integrated!$A$2:$D$501,2,FALSE),"NULL")</f>
        <v>6268</v>
      </c>
      <c r="AL180" s="19">
        <f>IFERROR(VLOOKUP(A180,[1]CDC_Visits_Integrated!$A$2:$D$501,3,FALSE),"NULL")</f>
        <v>2307</v>
      </c>
      <c r="AM180" s="19">
        <f>IFERROR(VLOOKUP(A180,[1]CDC_Visits_Integrated!$A$2:$D$501,4,FALSE),"NULL")</f>
        <v>651156</v>
      </c>
      <c r="AN180" s="15">
        <f t="shared" si="64"/>
        <v>282.25227568270481</v>
      </c>
      <c r="AO180" s="16">
        <f t="shared" si="65"/>
        <v>9.6259575278427895E-3</v>
      </c>
      <c r="AP180" s="15">
        <f t="shared" si="66"/>
        <v>97</v>
      </c>
      <c r="AQ180" s="15">
        <f t="shared" si="67"/>
        <v>1427</v>
      </c>
    </row>
    <row r="181" spans="1:43" x14ac:dyDescent="0.25">
      <c r="A181" t="s">
        <v>241</v>
      </c>
      <c r="B181" t="str">
        <f t="shared" si="51"/>
        <v>Michigan</v>
      </c>
      <c r="C181" t="str">
        <f t="shared" si="52"/>
        <v>2013</v>
      </c>
      <c r="D181" s="13">
        <v>577017.20999999985</v>
      </c>
      <c r="E181" s="13">
        <v>0</v>
      </c>
      <c r="F181" s="14">
        <f t="shared" si="53"/>
        <v>0</v>
      </c>
      <c r="G181" s="15">
        <v>638797.58799999999</v>
      </c>
      <c r="H181" s="15">
        <v>0</v>
      </c>
      <c r="I181" s="16">
        <f t="shared" si="54"/>
        <v>0</v>
      </c>
      <c r="J181" s="13">
        <v>697563.15699999989</v>
      </c>
      <c r="K181" s="13">
        <v>0</v>
      </c>
      <c r="L181" s="14">
        <f t="shared" si="55"/>
        <v>0</v>
      </c>
      <c r="M181" s="15">
        <v>577741.17699999991</v>
      </c>
      <c r="N181" s="15">
        <v>0</v>
      </c>
      <c r="O181" s="16">
        <f t="shared" si="56"/>
        <v>0</v>
      </c>
      <c r="P181" s="13">
        <v>615833.12399999984</v>
      </c>
      <c r="Q181" s="13">
        <v>0</v>
      </c>
      <c r="R181" s="14">
        <f t="shared" si="57"/>
        <v>0</v>
      </c>
      <c r="S181" s="15">
        <v>724854.21299999987</v>
      </c>
      <c r="T181" s="15">
        <v>20</v>
      </c>
      <c r="U181" s="16">
        <f t="shared" si="58"/>
        <v>2.7591755198917501E-5</v>
      </c>
      <c r="V181" s="13">
        <v>630981.06350000005</v>
      </c>
      <c r="W181" s="13">
        <v>161</v>
      </c>
      <c r="X181" s="14">
        <f t="shared" si="59"/>
        <v>2.5515821204989296E-4</v>
      </c>
      <c r="Y181" s="15">
        <v>370359.2699999999</v>
      </c>
      <c r="Z181" s="15">
        <v>267</v>
      </c>
      <c r="AA181" s="16">
        <f t="shared" si="60"/>
        <v>7.2092160674147587E-4</v>
      </c>
      <c r="AB181" s="13">
        <v>215945.20849999998</v>
      </c>
      <c r="AC181" s="13">
        <v>472</v>
      </c>
      <c r="AD181" s="14">
        <f t="shared" si="61"/>
        <v>2.185739629411597E-3</v>
      </c>
      <c r="AE181" s="15">
        <v>189853.31899999996</v>
      </c>
      <c r="AF181">
        <v>847</v>
      </c>
      <c r="AG181" s="16">
        <f t="shared" si="62"/>
        <v>4.4613389139644176E-3</v>
      </c>
      <c r="AH181" s="17">
        <v>1586</v>
      </c>
      <c r="AI181" s="17">
        <v>9711943</v>
      </c>
      <c r="AJ181" s="18">
        <f t="shared" si="63"/>
        <v>2.0433989133504778E-3</v>
      </c>
      <c r="AK181" s="19">
        <f>IFERROR(VLOOKUP(A181,[1]CDC_Visits_Integrated!$A$2:$D$501,2,FALSE),"NULL")</f>
        <v>13293</v>
      </c>
      <c r="AL181" s="19">
        <f>IFERROR(VLOOKUP(A181,[1]CDC_Visits_Integrated!$A$2:$D$501,3,FALSE),"NULL")</f>
        <v>2309</v>
      </c>
      <c r="AM181" s="19">
        <f>IFERROR(VLOOKUP(A181,[1]CDC_Visits_Integrated!$A$2:$D$501,4,FALSE),"NULL")</f>
        <v>663548</v>
      </c>
      <c r="AN181" s="15">
        <f t="shared" si="64"/>
        <v>287.37462104807275</v>
      </c>
      <c r="AO181" s="16">
        <f t="shared" si="65"/>
        <v>2.0033215381554913E-2</v>
      </c>
      <c r="AP181" s="15">
        <f t="shared" si="66"/>
        <v>181</v>
      </c>
      <c r="AQ181" s="15">
        <f t="shared" si="67"/>
        <v>1767</v>
      </c>
    </row>
    <row r="182" spans="1:43" x14ac:dyDescent="0.25">
      <c r="A182" t="s">
        <v>242</v>
      </c>
      <c r="B182" t="str">
        <f t="shared" si="51"/>
        <v>Michigan</v>
      </c>
      <c r="C182" t="str">
        <f t="shared" si="52"/>
        <v>2014</v>
      </c>
      <c r="D182" s="13">
        <v>574297.74999999988</v>
      </c>
      <c r="E182" s="13">
        <v>0</v>
      </c>
      <c r="F182" s="14">
        <f t="shared" si="53"/>
        <v>0</v>
      </c>
      <c r="G182" s="15">
        <v>632946.40750000009</v>
      </c>
      <c r="H182" s="15">
        <v>0</v>
      </c>
      <c r="I182" s="16">
        <f t="shared" si="54"/>
        <v>0</v>
      </c>
      <c r="J182" s="13">
        <v>696559.03899999999</v>
      </c>
      <c r="K182" s="13">
        <v>0</v>
      </c>
      <c r="L182" s="14">
        <f t="shared" si="55"/>
        <v>0</v>
      </c>
      <c r="M182" s="15">
        <v>583290.8075</v>
      </c>
      <c r="N182" s="15">
        <v>0</v>
      </c>
      <c r="O182" s="16">
        <f t="shared" si="56"/>
        <v>0</v>
      </c>
      <c r="P182" s="13">
        <v>606408.91600000008</v>
      </c>
      <c r="Q182" s="13">
        <v>11</v>
      </c>
      <c r="R182" s="14">
        <f t="shared" si="57"/>
        <v>1.8139574979468141E-5</v>
      </c>
      <c r="S182" s="15">
        <v>715986.598</v>
      </c>
      <c r="T182" s="15">
        <v>42</v>
      </c>
      <c r="U182" s="16">
        <f t="shared" si="58"/>
        <v>5.8660315873677845E-5</v>
      </c>
      <c r="V182" s="13">
        <v>648830.30149999994</v>
      </c>
      <c r="W182" s="13">
        <v>120</v>
      </c>
      <c r="X182" s="14">
        <f t="shared" si="59"/>
        <v>1.8494820559794711E-4</v>
      </c>
      <c r="Y182" s="15">
        <v>388663.91600000003</v>
      </c>
      <c r="Z182" s="15">
        <v>267</v>
      </c>
      <c r="AA182" s="16">
        <f t="shared" si="60"/>
        <v>6.869688412237373E-4</v>
      </c>
      <c r="AB182" s="13">
        <v>218600.10700000005</v>
      </c>
      <c r="AC182" s="13">
        <v>457</v>
      </c>
      <c r="AD182" s="14">
        <f t="shared" si="61"/>
        <v>2.0905753719507553E-3</v>
      </c>
      <c r="AE182" s="15">
        <v>196495.41899999999</v>
      </c>
      <c r="AF182">
        <v>829</v>
      </c>
      <c r="AG182" s="16">
        <f t="shared" si="62"/>
        <v>4.2189278723083106E-3</v>
      </c>
      <c r="AH182" s="17">
        <v>1553</v>
      </c>
      <c r="AI182" s="17">
        <v>9750020</v>
      </c>
      <c r="AJ182" s="18">
        <f t="shared" si="63"/>
        <v>1.9321701479931106E-3</v>
      </c>
      <c r="AK182" s="19">
        <f>IFERROR(VLOOKUP(A182,[1]CDC_Visits_Integrated!$A$2:$D$501,2,FALSE),"NULL")</f>
        <v>9844</v>
      </c>
      <c r="AL182" s="19">
        <f>IFERROR(VLOOKUP(A182,[1]CDC_Visits_Integrated!$A$2:$D$501,3,FALSE),"NULL")</f>
        <v>2159</v>
      </c>
      <c r="AM182" s="19">
        <f>IFERROR(VLOOKUP(A182,[1]CDC_Visits_Integrated!$A$2:$D$501,4,FALSE),"NULL")</f>
        <v>688508</v>
      </c>
      <c r="AN182" s="15">
        <f t="shared" si="64"/>
        <v>318.90134321445112</v>
      </c>
      <c r="AO182" s="16">
        <f t="shared" si="65"/>
        <v>1.4297582598895003E-2</v>
      </c>
      <c r="AP182" s="15">
        <f t="shared" si="66"/>
        <v>173</v>
      </c>
      <c r="AQ182" s="15">
        <f t="shared" si="67"/>
        <v>1726</v>
      </c>
    </row>
    <row r="183" spans="1:43" x14ac:dyDescent="0.25">
      <c r="A183" t="s">
        <v>243</v>
      </c>
      <c r="B183" t="str">
        <f t="shared" si="51"/>
        <v>Michigan</v>
      </c>
      <c r="C183" t="str">
        <f t="shared" si="52"/>
        <v>2015</v>
      </c>
      <c r="D183" s="13">
        <v>562749.53699999989</v>
      </c>
      <c r="E183" s="13">
        <v>0</v>
      </c>
      <c r="F183" s="14">
        <f t="shared" si="53"/>
        <v>0</v>
      </c>
      <c r="G183" s="15">
        <v>618206.57250000001</v>
      </c>
      <c r="H183" s="15">
        <v>0</v>
      </c>
      <c r="I183" s="16">
        <f t="shared" si="54"/>
        <v>0</v>
      </c>
      <c r="J183" s="13">
        <v>692102.03799999994</v>
      </c>
      <c r="K183" s="13">
        <v>0</v>
      </c>
      <c r="L183" s="14">
        <f t="shared" si="55"/>
        <v>0</v>
      </c>
      <c r="M183" s="15">
        <v>582376.32949999999</v>
      </c>
      <c r="N183" s="15">
        <v>0</v>
      </c>
      <c r="O183" s="16">
        <f t="shared" si="56"/>
        <v>0</v>
      </c>
      <c r="P183" s="13">
        <v>589952.64350000001</v>
      </c>
      <c r="Q183" s="13">
        <v>0</v>
      </c>
      <c r="R183" s="14">
        <f t="shared" si="57"/>
        <v>0</v>
      </c>
      <c r="S183" s="15">
        <v>693350.04800000007</v>
      </c>
      <c r="T183" s="15">
        <v>34</v>
      </c>
      <c r="U183" s="16">
        <f t="shared" si="58"/>
        <v>4.903727936281905E-5</v>
      </c>
      <c r="V183" s="13">
        <v>650695.26600000006</v>
      </c>
      <c r="W183" s="13">
        <v>135</v>
      </c>
      <c r="X183" s="14">
        <f t="shared" si="59"/>
        <v>2.074703890653478E-4</v>
      </c>
      <c r="Y183" s="15">
        <v>398166.42949999997</v>
      </c>
      <c r="Z183" s="15">
        <v>269</v>
      </c>
      <c r="AA183" s="16">
        <f t="shared" si="60"/>
        <v>6.7559688630153595E-4</v>
      </c>
      <c r="AB183" s="13">
        <v>216361.88449999999</v>
      </c>
      <c r="AC183" s="13">
        <v>438</v>
      </c>
      <c r="AD183" s="14">
        <f t="shared" si="61"/>
        <v>2.0243861390475178E-3</v>
      </c>
      <c r="AE183" s="15">
        <v>195686.24100000004</v>
      </c>
      <c r="AF183">
        <v>900</v>
      </c>
      <c r="AG183" s="16">
        <f t="shared" si="62"/>
        <v>4.5991991843718832E-3</v>
      </c>
      <c r="AH183" s="17">
        <v>1607</v>
      </c>
      <c r="AI183" s="17">
        <v>9637574</v>
      </c>
      <c r="AJ183" s="18">
        <f t="shared" si="63"/>
        <v>1.9834252422187108E-3</v>
      </c>
      <c r="AK183" s="19">
        <f>IFERROR(VLOOKUP(A183,[1]CDC_Visits_Integrated!$A$2:$D$501,2,FALSE),"NULL")</f>
        <v>6238</v>
      </c>
      <c r="AL183" s="19">
        <f>IFERROR(VLOOKUP(A183,[1]CDC_Visits_Integrated!$A$2:$D$501,3,FALSE),"NULL")</f>
        <v>2681</v>
      </c>
      <c r="AM183" s="19">
        <f>IFERROR(VLOOKUP(A183,[1]CDC_Visits_Integrated!$A$2:$D$501,4,FALSE),"NULL")</f>
        <v>863972</v>
      </c>
      <c r="AN183" s="15">
        <f t="shared" si="64"/>
        <v>322.25736665423352</v>
      </c>
      <c r="AO183" s="16">
        <f t="shared" si="65"/>
        <v>7.2201413934710849E-3</v>
      </c>
      <c r="AP183" s="15">
        <f t="shared" si="66"/>
        <v>169</v>
      </c>
      <c r="AQ183" s="15">
        <f t="shared" si="67"/>
        <v>1776</v>
      </c>
    </row>
    <row r="184" spans="1:43" x14ac:dyDescent="0.25">
      <c r="A184" t="s">
        <v>244</v>
      </c>
      <c r="B184" t="str">
        <f t="shared" si="51"/>
        <v>Michigan</v>
      </c>
      <c r="C184" t="str">
        <f t="shared" si="52"/>
        <v>2016</v>
      </c>
      <c r="D184" s="13">
        <v>560201.51199999999</v>
      </c>
      <c r="E184" s="13">
        <v>0</v>
      </c>
      <c r="F184" s="14">
        <f t="shared" si="53"/>
        <v>0</v>
      </c>
      <c r="G184" s="15">
        <v>609517.86599999992</v>
      </c>
      <c r="H184" s="15">
        <v>0</v>
      </c>
      <c r="I184" s="16">
        <f t="shared" si="54"/>
        <v>0</v>
      </c>
      <c r="J184" s="13">
        <v>690263.93599999999</v>
      </c>
      <c r="K184" s="13">
        <v>0</v>
      </c>
      <c r="L184" s="14">
        <f t="shared" si="55"/>
        <v>0</v>
      </c>
      <c r="M184" s="15">
        <v>591379.04850000003</v>
      </c>
      <c r="N184" s="15">
        <v>0</v>
      </c>
      <c r="O184" s="16">
        <f t="shared" si="56"/>
        <v>0</v>
      </c>
      <c r="P184" s="13">
        <v>580986.36099999992</v>
      </c>
      <c r="Q184" s="13">
        <v>0</v>
      </c>
      <c r="R184" s="14">
        <f t="shared" si="57"/>
        <v>0</v>
      </c>
      <c r="S184" s="15">
        <v>677700.52399999998</v>
      </c>
      <c r="T184" s="15">
        <v>26</v>
      </c>
      <c r="U184" s="16">
        <f t="shared" si="58"/>
        <v>3.8365028621403278E-5</v>
      </c>
      <c r="V184" s="13">
        <v>654961.37199999997</v>
      </c>
      <c r="W184" s="13">
        <v>134</v>
      </c>
      <c r="X184" s="14">
        <f t="shared" si="59"/>
        <v>2.0459221830260854E-4</v>
      </c>
      <c r="Y184" s="15">
        <v>413948.19700000004</v>
      </c>
      <c r="Z184" s="15">
        <v>272</v>
      </c>
      <c r="AA184" s="16">
        <f t="shared" si="60"/>
        <v>6.5708705091907906E-4</v>
      </c>
      <c r="AB184" s="13">
        <v>214956.62849999999</v>
      </c>
      <c r="AC184" s="13">
        <v>442</v>
      </c>
      <c r="AD184" s="14">
        <f t="shared" si="61"/>
        <v>2.0562287522108212E-3</v>
      </c>
      <c r="AE184" s="15">
        <v>197501.09499999997</v>
      </c>
      <c r="AF184">
        <v>640</v>
      </c>
      <c r="AG184" s="16">
        <f t="shared" si="62"/>
        <v>3.2404883628619889E-3</v>
      </c>
      <c r="AH184" s="17">
        <v>1354</v>
      </c>
      <c r="AI184" s="17">
        <v>9624709</v>
      </c>
      <c r="AJ184" s="18">
        <f t="shared" si="63"/>
        <v>1.6384200141993054E-3</v>
      </c>
      <c r="AK184" s="19">
        <f>IFERROR(VLOOKUP(A184,[1]CDC_Visits_Integrated!$A$2:$D$501,2,FALSE),"NULL")</f>
        <v>12749</v>
      </c>
      <c r="AL184" s="19">
        <f>IFERROR(VLOOKUP(A184,[1]CDC_Visits_Integrated!$A$2:$D$501,3,FALSE),"NULL")</f>
        <v>3526</v>
      </c>
      <c r="AM184" s="19">
        <f>IFERROR(VLOOKUP(A184,[1]CDC_Visits_Integrated!$A$2:$D$501,4,FALSE),"NULL")</f>
        <v>1088281</v>
      </c>
      <c r="AN184" s="15">
        <f t="shared" si="64"/>
        <v>308.64463981849121</v>
      </c>
      <c r="AO184" s="16">
        <f t="shared" si="65"/>
        <v>1.1714805275475727E-2</v>
      </c>
      <c r="AP184" s="15">
        <f t="shared" si="66"/>
        <v>160</v>
      </c>
      <c r="AQ184" s="15">
        <f t="shared" si="67"/>
        <v>1514</v>
      </c>
    </row>
    <row r="185" spans="1:43" x14ac:dyDescent="0.25">
      <c r="A185" t="s">
        <v>245</v>
      </c>
      <c r="B185" t="str">
        <f t="shared" si="51"/>
        <v>Michigan</v>
      </c>
      <c r="C185" t="str">
        <f t="shared" si="52"/>
        <v>2017</v>
      </c>
      <c r="D185" s="13">
        <v>554329</v>
      </c>
      <c r="E185" s="13">
        <v>0</v>
      </c>
      <c r="F185" s="14">
        <f t="shared" si="53"/>
        <v>0</v>
      </c>
      <c r="G185" s="15">
        <v>597021</v>
      </c>
      <c r="H185" s="15">
        <v>0</v>
      </c>
      <c r="I185" s="16">
        <f t="shared" si="54"/>
        <v>0</v>
      </c>
      <c r="J185" s="13">
        <v>674637.5</v>
      </c>
      <c r="K185" s="13">
        <v>0</v>
      </c>
      <c r="L185" s="14">
        <f t="shared" si="55"/>
        <v>0</v>
      </c>
      <c r="M185" s="15">
        <v>590864.5</v>
      </c>
      <c r="N185" s="15">
        <v>0</v>
      </c>
      <c r="O185" s="16">
        <f t="shared" si="56"/>
        <v>0</v>
      </c>
      <c r="P185" s="13">
        <v>569172.5</v>
      </c>
      <c r="Q185" s="13">
        <v>0</v>
      </c>
      <c r="R185" s="14">
        <f t="shared" si="57"/>
        <v>0</v>
      </c>
      <c r="S185" s="15">
        <v>659036.5</v>
      </c>
      <c r="T185" s="15">
        <v>10</v>
      </c>
      <c r="U185" s="16">
        <f t="shared" si="58"/>
        <v>1.517366640542671E-5</v>
      </c>
      <c r="V185" s="13">
        <v>658573.5</v>
      </c>
      <c r="W185" s="13">
        <v>162</v>
      </c>
      <c r="X185" s="14">
        <f t="shared" si="59"/>
        <v>2.4598621110627744E-4</v>
      </c>
      <c r="Y185" s="15">
        <v>432091</v>
      </c>
      <c r="Z185" s="15">
        <v>270</v>
      </c>
      <c r="AA185" s="16">
        <f t="shared" si="60"/>
        <v>6.248683726344682E-4</v>
      </c>
      <c r="AB185" s="13">
        <v>218228</v>
      </c>
      <c r="AC185" s="13">
        <v>441</v>
      </c>
      <c r="AD185" s="14">
        <f t="shared" si="61"/>
        <v>2.0208222592884508E-3</v>
      </c>
      <c r="AE185" s="15">
        <v>197450</v>
      </c>
      <c r="AF185">
        <v>784</v>
      </c>
      <c r="AG185" s="16">
        <f t="shared" si="62"/>
        <v>3.9706254748037477E-3</v>
      </c>
      <c r="AH185" s="17">
        <v>1495</v>
      </c>
      <c r="AI185" s="17">
        <v>9551028</v>
      </c>
      <c r="AJ185" s="18">
        <f t="shared" si="63"/>
        <v>1.7634520724395444E-3</v>
      </c>
      <c r="AK185" s="19">
        <f>IFERROR(VLOOKUP(A185,[1]CDC_Visits_Integrated!$A$2:$D$501,2,FALSE),"NULL")</f>
        <v>19608</v>
      </c>
      <c r="AL185" s="19">
        <f>IFERROR(VLOOKUP(A185,[1]CDC_Visits_Integrated!$A$2:$D$501,3,FALSE),"NULL")</f>
        <v>3711</v>
      </c>
      <c r="AM185" s="19">
        <f>IFERROR(VLOOKUP(A185,[1]CDC_Visits_Integrated!$A$2:$D$501,4,FALSE),"NULL")</f>
        <v>1113070</v>
      </c>
      <c r="AN185" s="15">
        <f t="shared" si="64"/>
        <v>299.93802209646998</v>
      </c>
      <c r="AO185" s="16">
        <f t="shared" si="65"/>
        <v>1.7616142740348766E-2</v>
      </c>
      <c r="AP185" s="15">
        <f t="shared" si="66"/>
        <v>172</v>
      </c>
      <c r="AQ185" s="15">
        <f t="shared" si="67"/>
        <v>1667</v>
      </c>
    </row>
    <row r="186" spans="1:43" x14ac:dyDescent="0.25">
      <c r="A186" t="s">
        <v>247</v>
      </c>
      <c r="B186" t="str">
        <f t="shared" si="51"/>
        <v>Minnesota</v>
      </c>
      <c r="C186" t="str">
        <f t="shared" si="52"/>
        <v>2010</v>
      </c>
      <c r="D186" s="13">
        <v>352390.09799999988</v>
      </c>
      <c r="E186" s="13">
        <v>0</v>
      </c>
      <c r="F186" s="14">
        <f t="shared" si="53"/>
        <v>0</v>
      </c>
      <c r="G186" s="15">
        <v>350728.50949999993</v>
      </c>
      <c r="H186" s="15">
        <v>0</v>
      </c>
      <c r="I186" s="16">
        <f t="shared" si="54"/>
        <v>0</v>
      </c>
      <c r="J186" s="13">
        <v>366533.69900000002</v>
      </c>
      <c r="K186" s="13">
        <v>0</v>
      </c>
      <c r="L186" s="14">
        <f t="shared" si="55"/>
        <v>0</v>
      </c>
      <c r="M186" s="15">
        <v>346316.64450000005</v>
      </c>
      <c r="N186" s="15">
        <v>0</v>
      </c>
      <c r="O186" s="16">
        <f t="shared" si="56"/>
        <v>0</v>
      </c>
      <c r="P186" s="13">
        <v>356914.96249999991</v>
      </c>
      <c r="Q186" s="13">
        <v>0</v>
      </c>
      <c r="R186" s="14">
        <f t="shared" si="57"/>
        <v>0</v>
      </c>
      <c r="S186" s="15">
        <v>399279.45600000001</v>
      </c>
      <c r="T186" s="15">
        <v>0</v>
      </c>
      <c r="U186" s="16">
        <f t="shared" si="58"/>
        <v>0</v>
      </c>
      <c r="V186" s="13">
        <v>291766.35649999988</v>
      </c>
      <c r="W186" s="13">
        <v>0</v>
      </c>
      <c r="X186" s="14">
        <f t="shared" si="59"/>
        <v>0</v>
      </c>
      <c r="Y186" s="15">
        <v>165709.674</v>
      </c>
      <c r="Z186" s="15">
        <v>0</v>
      </c>
      <c r="AA186" s="16">
        <f t="shared" si="60"/>
        <v>0</v>
      </c>
      <c r="AB186" s="13">
        <v>111630.79850000002</v>
      </c>
      <c r="AC186" s="13">
        <v>84</v>
      </c>
      <c r="AD186" s="14">
        <f t="shared" si="61"/>
        <v>7.5248050832494933E-4</v>
      </c>
      <c r="AE186" s="15">
        <v>98524.028999999966</v>
      </c>
      <c r="AF186">
        <v>355</v>
      </c>
      <c r="AG186" s="16">
        <f t="shared" si="62"/>
        <v>3.6031819202196869E-3</v>
      </c>
      <c r="AH186" s="17">
        <v>439</v>
      </c>
      <c r="AI186" s="17">
        <v>5228413</v>
      </c>
      <c r="AJ186" s="18">
        <f t="shared" si="63"/>
        <v>1.1679740923871205E-3</v>
      </c>
      <c r="AK186" s="19">
        <f>IFERROR(VLOOKUP(A186,[1]CDC_Visits_Integrated!$A$2:$D$501,2,FALSE),"NULL")</f>
        <v>554</v>
      </c>
      <c r="AL186" s="19">
        <f>IFERROR(VLOOKUP(A186,[1]CDC_Visits_Integrated!$A$2:$D$501,3,FALSE),"NULL")</f>
        <v>220</v>
      </c>
      <c r="AM186" s="19">
        <f>IFERROR(VLOOKUP(A186,[1]CDC_Visits_Integrated!$A$2:$D$501,4,FALSE),"NULL")</f>
        <v>72521</v>
      </c>
      <c r="AN186" s="15">
        <f t="shared" si="64"/>
        <v>329.64090909090908</v>
      </c>
      <c r="AO186" s="16">
        <f t="shared" si="65"/>
        <v>7.6391665862301956E-3</v>
      </c>
      <c r="AP186" s="15">
        <f t="shared" si="66"/>
        <v>0</v>
      </c>
      <c r="AQ186" s="15">
        <f t="shared" si="67"/>
        <v>439</v>
      </c>
    </row>
    <row r="187" spans="1:43" x14ac:dyDescent="0.25">
      <c r="A187" t="s">
        <v>248</v>
      </c>
      <c r="B187" t="str">
        <f t="shared" si="51"/>
        <v>Minnesota</v>
      </c>
      <c r="C187" t="str">
        <f t="shared" si="52"/>
        <v>2011</v>
      </c>
      <c r="D187" s="13">
        <v>339163.89199999993</v>
      </c>
      <c r="E187" s="13">
        <v>0</v>
      </c>
      <c r="F187" s="14">
        <f t="shared" si="53"/>
        <v>0</v>
      </c>
      <c r="G187" s="15">
        <v>338502.45149999991</v>
      </c>
      <c r="H187" s="15">
        <v>0</v>
      </c>
      <c r="I187" s="16">
        <f t="shared" si="54"/>
        <v>0</v>
      </c>
      <c r="J187" s="13">
        <v>351143.60349999991</v>
      </c>
      <c r="K187" s="13">
        <v>0</v>
      </c>
      <c r="L187" s="14">
        <f t="shared" si="55"/>
        <v>0</v>
      </c>
      <c r="M187" s="15">
        <v>339881.50549999997</v>
      </c>
      <c r="N187" s="15">
        <v>0</v>
      </c>
      <c r="O187" s="16">
        <f t="shared" si="56"/>
        <v>0</v>
      </c>
      <c r="P187" s="13">
        <v>336822.77400000009</v>
      </c>
      <c r="Q187" s="13">
        <v>0</v>
      </c>
      <c r="R187" s="14">
        <f t="shared" si="57"/>
        <v>0</v>
      </c>
      <c r="S187" s="15">
        <v>385116.93900000007</v>
      </c>
      <c r="T187" s="15">
        <v>0</v>
      </c>
      <c r="U187" s="16">
        <f t="shared" si="58"/>
        <v>0</v>
      </c>
      <c r="V187" s="13">
        <v>290137.36650000006</v>
      </c>
      <c r="W187" s="13">
        <v>0</v>
      </c>
      <c r="X187" s="14">
        <f t="shared" si="59"/>
        <v>0</v>
      </c>
      <c r="Y187" s="15">
        <v>161954.88800000004</v>
      </c>
      <c r="Z187" s="15">
        <v>0</v>
      </c>
      <c r="AA187" s="16">
        <f t="shared" si="60"/>
        <v>0</v>
      </c>
      <c r="AB187" s="13">
        <v>104984.52500000002</v>
      </c>
      <c r="AC187" s="13">
        <v>107</v>
      </c>
      <c r="AD187" s="14">
        <f t="shared" si="61"/>
        <v>1.0191978293943795E-3</v>
      </c>
      <c r="AE187" s="15">
        <v>95140.465000000011</v>
      </c>
      <c r="AF187">
        <v>394</v>
      </c>
      <c r="AG187" s="16">
        <f t="shared" si="62"/>
        <v>4.1412452629908834E-3</v>
      </c>
      <c r="AH187" s="17">
        <v>501</v>
      </c>
      <c r="AI187" s="17">
        <v>5049930</v>
      </c>
      <c r="AJ187" s="18">
        <f t="shared" si="63"/>
        <v>1.3836725828768642E-3</v>
      </c>
      <c r="AK187" s="19">
        <f>IFERROR(VLOOKUP(A187,[1]CDC_Visits_Integrated!$A$2:$D$501,2,FALSE),"NULL")</f>
        <v>3076</v>
      </c>
      <c r="AL187" s="19">
        <f>IFERROR(VLOOKUP(A187,[1]CDC_Visits_Integrated!$A$2:$D$501,3,FALSE),"NULL")</f>
        <v>605</v>
      </c>
      <c r="AM187" s="19">
        <f>IFERROR(VLOOKUP(A187,[1]CDC_Visits_Integrated!$A$2:$D$501,4,FALSE),"NULL")</f>
        <v>208509</v>
      </c>
      <c r="AN187" s="15">
        <f t="shared" si="64"/>
        <v>344.6429752066116</v>
      </c>
      <c r="AO187" s="16">
        <f t="shared" si="65"/>
        <v>1.4752360809365542E-2</v>
      </c>
      <c r="AP187" s="15">
        <f t="shared" si="66"/>
        <v>0</v>
      </c>
      <c r="AQ187" s="15">
        <f t="shared" si="67"/>
        <v>501</v>
      </c>
    </row>
    <row r="188" spans="1:43" x14ac:dyDescent="0.25">
      <c r="A188" t="s">
        <v>249</v>
      </c>
      <c r="B188" t="str">
        <f t="shared" si="51"/>
        <v>Minnesota</v>
      </c>
      <c r="C188" t="str">
        <f t="shared" si="52"/>
        <v>2012</v>
      </c>
      <c r="D188" s="13">
        <v>335678.71800000005</v>
      </c>
      <c r="E188" s="13">
        <v>0</v>
      </c>
      <c r="F188" s="14">
        <f t="shared" si="53"/>
        <v>0</v>
      </c>
      <c r="G188" s="15">
        <v>336211.87450000003</v>
      </c>
      <c r="H188" s="15">
        <v>0</v>
      </c>
      <c r="I188" s="16">
        <f t="shared" si="54"/>
        <v>0</v>
      </c>
      <c r="J188" s="13">
        <v>347771.255</v>
      </c>
      <c r="K188" s="13">
        <v>0</v>
      </c>
      <c r="L188" s="14">
        <f t="shared" si="55"/>
        <v>0</v>
      </c>
      <c r="M188" s="15">
        <v>343688.93849999993</v>
      </c>
      <c r="N188" s="15">
        <v>0</v>
      </c>
      <c r="O188" s="16">
        <f t="shared" si="56"/>
        <v>0</v>
      </c>
      <c r="P188" s="13">
        <v>327448.58799999999</v>
      </c>
      <c r="Q188" s="13">
        <v>0</v>
      </c>
      <c r="R188" s="14">
        <f t="shared" si="57"/>
        <v>0</v>
      </c>
      <c r="S188" s="15">
        <v>379181.59249999997</v>
      </c>
      <c r="T188" s="15">
        <v>0</v>
      </c>
      <c r="U188" s="16">
        <f t="shared" si="58"/>
        <v>0</v>
      </c>
      <c r="V188" s="13">
        <v>296728.12300000002</v>
      </c>
      <c r="W188" s="13">
        <v>0</v>
      </c>
      <c r="X188" s="14">
        <f t="shared" si="59"/>
        <v>0</v>
      </c>
      <c r="Y188" s="15">
        <v>166015.41200000001</v>
      </c>
      <c r="Z188" s="15">
        <v>20</v>
      </c>
      <c r="AA188" s="16">
        <f t="shared" si="60"/>
        <v>1.2047074280067442E-4</v>
      </c>
      <c r="AB188" s="13">
        <v>103002.40700000001</v>
      </c>
      <c r="AC188" s="13">
        <v>131</v>
      </c>
      <c r="AD188" s="14">
        <f t="shared" si="61"/>
        <v>1.2718149392372936E-3</v>
      </c>
      <c r="AE188" s="15">
        <v>94985.637999999948</v>
      </c>
      <c r="AF188">
        <v>366</v>
      </c>
      <c r="AG188" s="16">
        <f t="shared" si="62"/>
        <v>3.8532141037995681E-3</v>
      </c>
      <c r="AH188" s="17">
        <v>517</v>
      </c>
      <c r="AI188" s="17">
        <v>5032187</v>
      </c>
      <c r="AJ188" s="18">
        <f t="shared" si="63"/>
        <v>1.4203161812279164E-3</v>
      </c>
      <c r="AK188" s="19">
        <f>IFERROR(VLOOKUP(A188,[1]CDC_Visits_Integrated!$A$2:$D$501,2,FALSE),"NULL")</f>
        <v>2625</v>
      </c>
      <c r="AL188" s="19">
        <f>IFERROR(VLOOKUP(A188,[1]CDC_Visits_Integrated!$A$2:$D$501,3,FALSE),"NULL")</f>
        <v>672</v>
      </c>
      <c r="AM188" s="19">
        <f>IFERROR(VLOOKUP(A188,[1]CDC_Visits_Integrated!$A$2:$D$501,4,FALSE),"NULL")</f>
        <v>212972</v>
      </c>
      <c r="AN188" s="15">
        <f t="shared" si="64"/>
        <v>316.92261904761904</v>
      </c>
      <c r="AO188" s="16">
        <f t="shared" si="65"/>
        <v>1.23255639238961E-2</v>
      </c>
      <c r="AP188" s="15">
        <f t="shared" si="66"/>
        <v>0</v>
      </c>
      <c r="AQ188" s="15">
        <f t="shared" si="67"/>
        <v>517</v>
      </c>
    </row>
    <row r="189" spans="1:43" x14ac:dyDescent="0.25">
      <c r="A189" t="s">
        <v>250</v>
      </c>
      <c r="B189" t="str">
        <f t="shared" si="51"/>
        <v>Minnesota</v>
      </c>
      <c r="C189" t="str">
        <f t="shared" si="52"/>
        <v>2013</v>
      </c>
      <c r="D189" s="13">
        <v>336961.84200000012</v>
      </c>
      <c r="E189" s="13">
        <v>0</v>
      </c>
      <c r="F189" s="14">
        <f t="shared" si="53"/>
        <v>0</v>
      </c>
      <c r="G189" s="15">
        <v>340214.7365</v>
      </c>
      <c r="H189" s="15">
        <v>0</v>
      </c>
      <c r="I189" s="16">
        <f t="shared" si="54"/>
        <v>0</v>
      </c>
      <c r="J189" s="13">
        <v>349459.52549999999</v>
      </c>
      <c r="K189" s="13">
        <v>0</v>
      </c>
      <c r="L189" s="14">
        <f t="shared" si="55"/>
        <v>0</v>
      </c>
      <c r="M189" s="15">
        <v>349868.93199999997</v>
      </c>
      <c r="N189" s="15">
        <v>0</v>
      </c>
      <c r="O189" s="16">
        <f t="shared" si="56"/>
        <v>0</v>
      </c>
      <c r="P189" s="13">
        <v>324893.9929999999</v>
      </c>
      <c r="Q189" s="13">
        <v>0</v>
      </c>
      <c r="R189" s="14">
        <f t="shared" si="57"/>
        <v>0</v>
      </c>
      <c r="S189" s="15">
        <v>380691.21300000011</v>
      </c>
      <c r="T189" s="15">
        <v>0</v>
      </c>
      <c r="U189" s="16">
        <f t="shared" si="58"/>
        <v>0</v>
      </c>
      <c r="V189" s="13">
        <v>320629.69099999999</v>
      </c>
      <c r="W189" s="13">
        <v>0</v>
      </c>
      <c r="X189" s="14">
        <f t="shared" si="59"/>
        <v>0</v>
      </c>
      <c r="Y189" s="15">
        <v>191044.07900000006</v>
      </c>
      <c r="Z189" s="15">
        <v>28</v>
      </c>
      <c r="AA189" s="16">
        <f t="shared" si="60"/>
        <v>1.4656303480622393E-4</v>
      </c>
      <c r="AB189" s="13">
        <v>117411.466</v>
      </c>
      <c r="AC189" s="13">
        <v>119</v>
      </c>
      <c r="AD189" s="14">
        <f t="shared" si="61"/>
        <v>1.0135296326169712E-3</v>
      </c>
      <c r="AE189" s="15">
        <v>107269.71299999999</v>
      </c>
      <c r="AF189">
        <v>420</v>
      </c>
      <c r="AG189" s="16">
        <f t="shared" si="62"/>
        <v>3.9153642557056157E-3</v>
      </c>
      <c r="AH189" s="17">
        <v>567</v>
      </c>
      <c r="AI189" s="17">
        <v>5190792</v>
      </c>
      <c r="AJ189" s="18">
        <f t="shared" si="63"/>
        <v>1.363881527737244E-3</v>
      </c>
      <c r="AK189" s="19">
        <f>IFERROR(VLOOKUP(A189,[1]CDC_Visits_Integrated!$A$2:$D$501,2,FALSE),"NULL")</f>
        <v>2697</v>
      </c>
      <c r="AL189" s="19">
        <f>IFERROR(VLOOKUP(A189,[1]CDC_Visits_Integrated!$A$2:$D$501,3,FALSE),"NULL")</f>
        <v>652</v>
      </c>
      <c r="AM189" s="19">
        <f>IFERROR(VLOOKUP(A189,[1]CDC_Visits_Integrated!$A$2:$D$501,4,FALSE),"NULL")</f>
        <v>216501</v>
      </c>
      <c r="AN189" s="15">
        <f t="shared" si="64"/>
        <v>332.05674846625766</v>
      </c>
      <c r="AO189" s="16">
        <f t="shared" si="65"/>
        <v>1.2457217287679965E-2</v>
      </c>
      <c r="AP189" s="15">
        <f t="shared" si="66"/>
        <v>0</v>
      </c>
      <c r="AQ189" s="15">
        <f t="shared" si="67"/>
        <v>567</v>
      </c>
    </row>
    <row r="190" spans="1:43" x14ac:dyDescent="0.25">
      <c r="A190" t="s">
        <v>251</v>
      </c>
      <c r="B190" t="str">
        <f t="shared" si="51"/>
        <v>Minnesota</v>
      </c>
      <c r="C190" t="str">
        <f t="shared" si="52"/>
        <v>2014</v>
      </c>
      <c r="D190" s="13">
        <v>338865.79599999997</v>
      </c>
      <c r="E190" s="13">
        <v>0</v>
      </c>
      <c r="F190" s="14">
        <f t="shared" si="53"/>
        <v>0</v>
      </c>
      <c r="G190" s="15">
        <v>344113.53799999994</v>
      </c>
      <c r="H190" s="15">
        <v>0</v>
      </c>
      <c r="I190" s="16">
        <f t="shared" si="54"/>
        <v>0</v>
      </c>
      <c r="J190" s="13">
        <v>346801.9580000001</v>
      </c>
      <c r="K190" s="13">
        <v>0</v>
      </c>
      <c r="L190" s="14">
        <f t="shared" si="55"/>
        <v>0</v>
      </c>
      <c r="M190" s="15">
        <v>358030.32349999994</v>
      </c>
      <c r="N190" s="15">
        <v>0</v>
      </c>
      <c r="O190" s="16">
        <f t="shared" si="56"/>
        <v>0</v>
      </c>
      <c r="P190" s="13">
        <v>324986.59299999999</v>
      </c>
      <c r="Q190" s="13">
        <v>0</v>
      </c>
      <c r="R190" s="14">
        <f t="shared" si="57"/>
        <v>0</v>
      </c>
      <c r="S190" s="15">
        <v>375833.77500000002</v>
      </c>
      <c r="T190" s="15">
        <v>10</v>
      </c>
      <c r="U190" s="16">
        <f t="shared" si="58"/>
        <v>2.6607507534414647E-5</v>
      </c>
      <c r="V190" s="13">
        <v>321346.27499999985</v>
      </c>
      <c r="W190" s="13">
        <v>10</v>
      </c>
      <c r="X190" s="14">
        <f t="shared" si="59"/>
        <v>3.1119078632543678E-5</v>
      </c>
      <c r="Y190" s="15">
        <v>186045.2905</v>
      </c>
      <c r="Z190" s="15">
        <v>11</v>
      </c>
      <c r="AA190" s="16">
        <f t="shared" si="60"/>
        <v>5.9125388073179956E-5</v>
      </c>
      <c r="AB190" s="13">
        <v>106845.4535</v>
      </c>
      <c r="AC190" s="13">
        <v>77</v>
      </c>
      <c r="AD190" s="14">
        <f t="shared" si="61"/>
        <v>7.206670707799466E-4</v>
      </c>
      <c r="AE190" s="15">
        <v>100288.46400000002</v>
      </c>
      <c r="AF190">
        <v>337</v>
      </c>
      <c r="AG190" s="16">
        <f t="shared" si="62"/>
        <v>3.3603067248093453E-3</v>
      </c>
      <c r="AH190" s="17">
        <v>425</v>
      </c>
      <c r="AI190" s="17">
        <v>5166404</v>
      </c>
      <c r="AJ190" s="18">
        <f t="shared" si="63"/>
        <v>1.0809320313804589E-3</v>
      </c>
      <c r="AK190" s="19">
        <f>IFERROR(VLOOKUP(A190,[1]CDC_Visits_Integrated!$A$2:$D$501,2,FALSE),"NULL")</f>
        <v>4099</v>
      </c>
      <c r="AL190" s="19">
        <f>IFERROR(VLOOKUP(A190,[1]CDC_Visits_Integrated!$A$2:$D$501,3,FALSE),"NULL")</f>
        <v>758</v>
      </c>
      <c r="AM190" s="19">
        <f>IFERROR(VLOOKUP(A190,[1]CDC_Visits_Integrated!$A$2:$D$501,4,FALSE),"NULL")</f>
        <v>230671</v>
      </c>
      <c r="AN190" s="15">
        <f t="shared" si="64"/>
        <v>304.31530343007915</v>
      </c>
      <c r="AO190" s="16">
        <f t="shared" si="65"/>
        <v>1.7769897386320777E-2</v>
      </c>
      <c r="AP190" s="15">
        <f t="shared" si="66"/>
        <v>20</v>
      </c>
      <c r="AQ190" s="15">
        <f t="shared" si="67"/>
        <v>445</v>
      </c>
    </row>
    <row r="191" spans="1:43" x14ac:dyDescent="0.25">
      <c r="A191" t="s">
        <v>252</v>
      </c>
      <c r="B191" t="str">
        <f t="shared" si="51"/>
        <v>Minnesota</v>
      </c>
      <c r="C191" t="str">
        <f t="shared" si="52"/>
        <v>2015</v>
      </c>
      <c r="D191" s="13">
        <v>332898.69199999998</v>
      </c>
      <c r="E191" s="13">
        <v>0</v>
      </c>
      <c r="F191" s="14">
        <f t="shared" si="53"/>
        <v>0</v>
      </c>
      <c r="G191" s="15">
        <v>340203.57299999997</v>
      </c>
      <c r="H191" s="15">
        <v>0</v>
      </c>
      <c r="I191" s="16">
        <f t="shared" si="54"/>
        <v>0</v>
      </c>
      <c r="J191" s="13">
        <v>341117.86449999991</v>
      </c>
      <c r="K191" s="13">
        <v>0</v>
      </c>
      <c r="L191" s="14">
        <f t="shared" si="55"/>
        <v>0</v>
      </c>
      <c r="M191" s="15">
        <v>356799.85600000009</v>
      </c>
      <c r="N191" s="15">
        <v>0</v>
      </c>
      <c r="O191" s="16">
        <f t="shared" si="56"/>
        <v>0</v>
      </c>
      <c r="P191" s="13">
        <v>321170.56799999991</v>
      </c>
      <c r="Q191" s="13">
        <v>0</v>
      </c>
      <c r="R191" s="14">
        <f t="shared" si="57"/>
        <v>0</v>
      </c>
      <c r="S191" s="15">
        <v>368402.10750000004</v>
      </c>
      <c r="T191" s="15">
        <v>0</v>
      </c>
      <c r="U191" s="16">
        <f t="shared" si="58"/>
        <v>0</v>
      </c>
      <c r="V191" s="13">
        <v>329114.89500000002</v>
      </c>
      <c r="W191" s="13">
        <v>0</v>
      </c>
      <c r="X191" s="14">
        <f t="shared" si="59"/>
        <v>0</v>
      </c>
      <c r="Y191" s="15">
        <v>192849.89049999998</v>
      </c>
      <c r="Z191" s="15">
        <v>31</v>
      </c>
      <c r="AA191" s="16">
        <f t="shared" si="60"/>
        <v>1.607467855938451E-4</v>
      </c>
      <c r="AB191" s="13">
        <v>107883.69649999999</v>
      </c>
      <c r="AC191" s="13">
        <v>116</v>
      </c>
      <c r="AD191" s="14">
        <f t="shared" si="61"/>
        <v>1.0752319744624251E-3</v>
      </c>
      <c r="AE191" s="15">
        <v>102889.867</v>
      </c>
      <c r="AF191">
        <v>415</v>
      </c>
      <c r="AG191" s="16">
        <f t="shared" si="62"/>
        <v>4.03343897800937E-3</v>
      </c>
      <c r="AH191" s="17">
        <v>562</v>
      </c>
      <c r="AI191" s="17">
        <v>5152678</v>
      </c>
      <c r="AJ191" s="18">
        <f t="shared" si="63"/>
        <v>1.3923868755159113E-3</v>
      </c>
      <c r="AK191" s="19">
        <f>IFERROR(VLOOKUP(A191,[1]CDC_Visits_Integrated!$A$2:$D$501,2,FALSE),"NULL")</f>
        <v>3962</v>
      </c>
      <c r="AL191" s="19">
        <f>IFERROR(VLOOKUP(A191,[1]CDC_Visits_Integrated!$A$2:$D$501,3,FALSE),"NULL")</f>
        <v>756</v>
      </c>
      <c r="AM191" s="19">
        <f>IFERROR(VLOOKUP(A191,[1]CDC_Visits_Integrated!$A$2:$D$501,4,FALSE),"NULL")</f>
        <v>252376</v>
      </c>
      <c r="AN191" s="15">
        <f t="shared" si="64"/>
        <v>333.83068783068785</v>
      </c>
      <c r="AO191" s="16">
        <f t="shared" si="65"/>
        <v>1.5698798617935144E-2</v>
      </c>
      <c r="AP191" s="15">
        <f t="shared" si="66"/>
        <v>0</v>
      </c>
      <c r="AQ191" s="15">
        <f t="shared" si="67"/>
        <v>562</v>
      </c>
    </row>
    <row r="192" spans="1:43" x14ac:dyDescent="0.25">
      <c r="A192" t="s">
        <v>253</v>
      </c>
      <c r="B192" t="str">
        <f t="shared" si="51"/>
        <v>Minnesota</v>
      </c>
      <c r="C192" t="str">
        <f t="shared" si="52"/>
        <v>2016</v>
      </c>
      <c r="D192" s="13">
        <v>333261.73300000007</v>
      </c>
      <c r="E192" s="13">
        <v>0</v>
      </c>
      <c r="F192" s="14">
        <f t="shared" si="53"/>
        <v>0</v>
      </c>
      <c r="G192" s="15">
        <v>343140.41449999996</v>
      </c>
      <c r="H192" s="15">
        <v>0</v>
      </c>
      <c r="I192" s="16">
        <f t="shared" si="54"/>
        <v>0</v>
      </c>
      <c r="J192" s="13">
        <v>341694.47749999992</v>
      </c>
      <c r="K192" s="13">
        <v>0</v>
      </c>
      <c r="L192" s="14">
        <f t="shared" si="55"/>
        <v>0</v>
      </c>
      <c r="M192" s="15">
        <v>357973.51499999996</v>
      </c>
      <c r="N192" s="15">
        <v>0</v>
      </c>
      <c r="O192" s="16">
        <f t="shared" si="56"/>
        <v>0</v>
      </c>
      <c r="P192" s="13">
        <v>321881.4794999999</v>
      </c>
      <c r="Q192" s="13">
        <v>0</v>
      </c>
      <c r="R192" s="14">
        <f t="shared" si="57"/>
        <v>0</v>
      </c>
      <c r="S192" s="15">
        <v>362095.46500000008</v>
      </c>
      <c r="T192" s="15">
        <v>0</v>
      </c>
      <c r="U192" s="16">
        <f t="shared" si="58"/>
        <v>0</v>
      </c>
      <c r="V192" s="13">
        <v>337169.25349999999</v>
      </c>
      <c r="W192" s="13">
        <v>0</v>
      </c>
      <c r="X192" s="14">
        <f t="shared" si="59"/>
        <v>0</v>
      </c>
      <c r="Y192" s="15">
        <v>204004.74599999993</v>
      </c>
      <c r="Z192" s="15">
        <v>13</v>
      </c>
      <c r="AA192" s="16">
        <f t="shared" si="60"/>
        <v>6.3724007675782239E-5</v>
      </c>
      <c r="AB192" s="13">
        <v>109267.86550000001</v>
      </c>
      <c r="AC192" s="13">
        <v>56</v>
      </c>
      <c r="AD192" s="14">
        <f t="shared" si="61"/>
        <v>5.1250200361971918E-4</v>
      </c>
      <c r="AE192" s="15">
        <v>107132.141</v>
      </c>
      <c r="AF192">
        <v>275</v>
      </c>
      <c r="AG192" s="16">
        <f t="shared" si="62"/>
        <v>2.5669234035003556E-3</v>
      </c>
      <c r="AH192" s="17">
        <v>344</v>
      </c>
      <c r="AI192" s="17">
        <v>5195638</v>
      </c>
      <c r="AJ192" s="18">
        <f t="shared" si="63"/>
        <v>8.1825906570834979E-4</v>
      </c>
      <c r="AK192" s="19">
        <f>IFERROR(VLOOKUP(A192,[1]CDC_Visits_Integrated!$A$2:$D$501,2,FALSE),"NULL")</f>
        <v>2764</v>
      </c>
      <c r="AL192" s="19">
        <f>IFERROR(VLOOKUP(A192,[1]CDC_Visits_Integrated!$A$2:$D$501,3,FALSE),"NULL")</f>
        <v>783</v>
      </c>
      <c r="AM192" s="19">
        <f>IFERROR(VLOOKUP(A192,[1]CDC_Visits_Integrated!$A$2:$D$501,4,FALSE),"NULL")</f>
        <v>208374</v>
      </c>
      <c r="AN192" s="15">
        <f t="shared" si="64"/>
        <v>266.12260536398469</v>
      </c>
      <c r="AO192" s="16">
        <f t="shared" si="65"/>
        <v>1.3264610747981994E-2</v>
      </c>
      <c r="AP192" s="15">
        <f t="shared" si="66"/>
        <v>0</v>
      </c>
      <c r="AQ192" s="15">
        <f t="shared" si="67"/>
        <v>344</v>
      </c>
    </row>
    <row r="193" spans="1:43" x14ac:dyDescent="0.25">
      <c r="A193" t="s">
        <v>254</v>
      </c>
      <c r="B193" t="str">
        <f t="shared" si="51"/>
        <v>Minnesota</v>
      </c>
      <c r="C193" t="str">
        <f t="shared" si="52"/>
        <v>2017</v>
      </c>
      <c r="D193" s="13">
        <v>316049</v>
      </c>
      <c r="E193" s="13">
        <v>0</v>
      </c>
      <c r="F193" s="14">
        <f t="shared" si="53"/>
        <v>0</v>
      </c>
      <c r="G193" s="15">
        <v>325488</v>
      </c>
      <c r="H193" s="15">
        <v>0</v>
      </c>
      <c r="I193" s="16">
        <f t="shared" si="54"/>
        <v>0</v>
      </c>
      <c r="J193" s="13">
        <v>319927</v>
      </c>
      <c r="K193" s="13">
        <v>0</v>
      </c>
      <c r="L193" s="14">
        <f t="shared" si="55"/>
        <v>0</v>
      </c>
      <c r="M193" s="15">
        <v>342162</v>
      </c>
      <c r="N193" s="15">
        <v>0</v>
      </c>
      <c r="O193" s="16">
        <f t="shared" si="56"/>
        <v>0</v>
      </c>
      <c r="P193" s="13">
        <v>308074</v>
      </c>
      <c r="Q193" s="13">
        <v>0</v>
      </c>
      <c r="R193" s="14">
        <f t="shared" si="57"/>
        <v>0</v>
      </c>
      <c r="S193" s="15">
        <v>335703.5</v>
      </c>
      <c r="T193" s="15">
        <v>0</v>
      </c>
      <c r="U193" s="16">
        <f t="shared" si="58"/>
        <v>0</v>
      </c>
      <c r="V193" s="13">
        <v>323225.5</v>
      </c>
      <c r="W193" s="13">
        <v>0</v>
      </c>
      <c r="X193" s="14">
        <f t="shared" si="59"/>
        <v>0</v>
      </c>
      <c r="Y193" s="15">
        <v>199252</v>
      </c>
      <c r="Z193" s="15">
        <v>27</v>
      </c>
      <c r="AA193" s="16">
        <f t="shared" si="60"/>
        <v>1.3550679541485155E-4</v>
      </c>
      <c r="AB193" s="13">
        <v>102878</v>
      </c>
      <c r="AC193" s="13">
        <v>88</v>
      </c>
      <c r="AD193" s="14">
        <f t="shared" si="61"/>
        <v>8.5538210307354342E-4</v>
      </c>
      <c r="AE193" s="15">
        <v>98505</v>
      </c>
      <c r="AF193">
        <v>377</v>
      </c>
      <c r="AG193" s="16">
        <f t="shared" si="62"/>
        <v>3.8272168925435257E-3</v>
      </c>
      <c r="AH193" s="17">
        <v>492</v>
      </c>
      <c r="AI193" s="17">
        <v>4927974</v>
      </c>
      <c r="AJ193" s="18">
        <f t="shared" si="63"/>
        <v>1.2280504698790669E-3</v>
      </c>
      <c r="AK193" s="19">
        <f>IFERROR(VLOOKUP(A193,[1]CDC_Visits_Integrated!$A$2:$D$501,2,FALSE),"NULL")</f>
        <v>6325</v>
      </c>
      <c r="AL193" s="19">
        <f>IFERROR(VLOOKUP(A193,[1]CDC_Visits_Integrated!$A$2:$D$501,3,FALSE),"NULL")</f>
        <v>981</v>
      </c>
      <c r="AM193" s="19">
        <f>IFERROR(VLOOKUP(A193,[1]CDC_Visits_Integrated!$A$2:$D$501,4,FALSE),"NULL")</f>
        <v>293219</v>
      </c>
      <c r="AN193" s="15">
        <f t="shared" si="64"/>
        <v>298.8980632008155</v>
      </c>
      <c r="AO193" s="16">
        <f t="shared" si="65"/>
        <v>2.1570907751544067E-2</v>
      </c>
      <c r="AP193" s="15">
        <f t="shared" si="66"/>
        <v>0</v>
      </c>
      <c r="AQ193" s="15">
        <f t="shared" si="67"/>
        <v>492</v>
      </c>
    </row>
    <row r="194" spans="1:43" x14ac:dyDescent="0.25">
      <c r="A194" t="s">
        <v>256</v>
      </c>
      <c r="B194" t="str">
        <f t="shared" si="51"/>
        <v>Mississippi</v>
      </c>
      <c r="C194" t="str">
        <f t="shared" si="52"/>
        <v>2010</v>
      </c>
      <c r="D194" s="13">
        <v>199939.44999999995</v>
      </c>
      <c r="E194" s="13">
        <v>0</v>
      </c>
      <c r="F194" s="14">
        <f t="shared" si="53"/>
        <v>0</v>
      </c>
      <c r="G194" s="15">
        <v>199126.16749999998</v>
      </c>
      <c r="H194" s="15">
        <v>0</v>
      </c>
      <c r="I194" s="16">
        <f t="shared" si="54"/>
        <v>0</v>
      </c>
      <c r="J194" s="13">
        <v>212170.19649999996</v>
      </c>
      <c r="K194" s="13">
        <v>0</v>
      </c>
      <c r="L194" s="14">
        <f t="shared" si="55"/>
        <v>0</v>
      </c>
      <c r="M194" s="15">
        <v>182189.07399999994</v>
      </c>
      <c r="N194" s="15">
        <v>0</v>
      </c>
      <c r="O194" s="16">
        <f t="shared" si="56"/>
        <v>0</v>
      </c>
      <c r="P194" s="13">
        <v>184819.34299999999</v>
      </c>
      <c r="Q194" s="13">
        <v>0</v>
      </c>
      <c r="R194" s="14">
        <f t="shared" si="57"/>
        <v>0</v>
      </c>
      <c r="S194" s="15">
        <v>198565.38500000007</v>
      </c>
      <c r="T194" s="15">
        <v>0</v>
      </c>
      <c r="U194" s="16">
        <f t="shared" si="58"/>
        <v>0</v>
      </c>
      <c r="V194" s="13">
        <v>157867.68049999999</v>
      </c>
      <c r="W194" s="13">
        <v>10</v>
      </c>
      <c r="X194" s="14">
        <f t="shared" si="59"/>
        <v>6.334418779276358E-5</v>
      </c>
      <c r="Y194" s="15">
        <v>97831.919000000024</v>
      </c>
      <c r="Z194" s="15">
        <v>31</v>
      </c>
      <c r="AA194" s="16">
        <f t="shared" si="60"/>
        <v>3.1686999822624342E-4</v>
      </c>
      <c r="AB194" s="13">
        <v>56871.699000000008</v>
      </c>
      <c r="AC194" s="13">
        <v>123</v>
      </c>
      <c r="AD194" s="14">
        <f t="shared" si="61"/>
        <v>2.1627628884447426E-3</v>
      </c>
      <c r="AE194" s="15">
        <v>41388.429999999993</v>
      </c>
      <c r="AF194">
        <v>217</v>
      </c>
      <c r="AG194" s="16">
        <f t="shared" si="62"/>
        <v>5.2430111507008126E-3</v>
      </c>
      <c r="AH194" s="17">
        <v>371</v>
      </c>
      <c r="AI194" s="17">
        <v>2821136</v>
      </c>
      <c r="AJ194" s="18">
        <f t="shared" si="63"/>
        <v>1.8919686126180903E-3</v>
      </c>
      <c r="AK194" s="19">
        <f>IFERROR(VLOOKUP(A194,[1]CDC_Visits_Integrated!$A$2:$D$501,2,FALSE),"NULL")</f>
        <v>11416</v>
      </c>
      <c r="AL194" s="19">
        <f>IFERROR(VLOOKUP(A194,[1]CDC_Visits_Integrated!$A$2:$D$501,3,FALSE),"NULL")</f>
        <v>587</v>
      </c>
      <c r="AM194" s="19">
        <f>IFERROR(VLOOKUP(A194,[1]CDC_Visits_Integrated!$A$2:$D$501,4,FALSE),"NULL")</f>
        <v>220284</v>
      </c>
      <c r="AN194" s="15">
        <f t="shared" si="64"/>
        <v>375.27086882453153</v>
      </c>
      <c r="AO194" s="16">
        <f t="shared" si="65"/>
        <v>5.1824009006555177E-2</v>
      </c>
      <c r="AP194" s="15">
        <f t="shared" si="66"/>
        <v>10</v>
      </c>
      <c r="AQ194" s="15">
        <f t="shared" si="67"/>
        <v>381</v>
      </c>
    </row>
    <row r="195" spans="1:43" x14ac:dyDescent="0.25">
      <c r="A195" t="s">
        <v>257</v>
      </c>
      <c r="B195" t="str">
        <f t="shared" si="51"/>
        <v>Mississippi</v>
      </c>
      <c r="C195" t="str">
        <f t="shared" si="52"/>
        <v>2011</v>
      </c>
      <c r="D195" s="13">
        <v>194829.02499999999</v>
      </c>
      <c r="E195" s="13">
        <v>0</v>
      </c>
      <c r="F195" s="14">
        <f t="shared" si="53"/>
        <v>0</v>
      </c>
      <c r="G195" s="15">
        <v>194197.36899999995</v>
      </c>
      <c r="H195" s="15">
        <v>0</v>
      </c>
      <c r="I195" s="16">
        <f t="shared" si="54"/>
        <v>0</v>
      </c>
      <c r="J195" s="13">
        <v>200730.17999999996</v>
      </c>
      <c r="K195" s="13">
        <v>0</v>
      </c>
      <c r="L195" s="14">
        <f t="shared" si="55"/>
        <v>0</v>
      </c>
      <c r="M195" s="15">
        <v>178172.85000000006</v>
      </c>
      <c r="N195" s="15">
        <v>0</v>
      </c>
      <c r="O195" s="16">
        <f t="shared" si="56"/>
        <v>0</v>
      </c>
      <c r="P195" s="13">
        <v>179222.94949999999</v>
      </c>
      <c r="Q195" s="13">
        <v>0</v>
      </c>
      <c r="R195" s="14">
        <f t="shared" si="57"/>
        <v>0</v>
      </c>
      <c r="S195" s="15">
        <v>194153.29</v>
      </c>
      <c r="T195" s="15">
        <v>0</v>
      </c>
      <c r="U195" s="16">
        <f t="shared" si="58"/>
        <v>0</v>
      </c>
      <c r="V195" s="13">
        <v>158578.84299999999</v>
      </c>
      <c r="W195" s="13">
        <v>0</v>
      </c>
      <c r="X195" s="14">
        <f t="shared" si="59"/>
        <v>0</v>
      </c>
      <c r="Y195" s="15">
        <v>97643.436000000002</v>
      </c>
      <c r="Z195" s="15">
        <v>21</v>
      </c>
      <c r="AA195" s="16">
        <f t="shared" si="60"/>
        <v>2.1506822025394519E-4</v>
      </c>
      <c r="AB195" s="13">
        <v>55739.720499999996</v>
      </c>
      <c r="AC195" s="13">
        <v>201</v>
      </c>
      <c r="AD195" s="14">
        <f t="shared" si="61"/>
        <v>3.6060460690684666E-3</v>
      </c>
      <c r="AE195" s="15">
        <v>40236.578000000001</v>
      </c>
      <c r="AF195">
        <v>217</v>
      </c>
      <c r="AG195" s="16">
        <f t="shared" si="62"/>
        <v>5.3931027633612382E-3</v>
      </c>
      <c r="AH195" s="17">
        <v>439</v>
      </c>
      <c r="AI195" s="17">
        <v>2752624</v>
      </c>
      <c r="AJ195" s="18">
        <f t="shared" si="63"/>
        <v>2.2673308644579307E-3</v>
      </c>
      <c r="AK195" s="19">
        <f>IFERROR(VLOOKUP(A195,[1]CDC_Visits_Integrated!$A$2:$D$501,2,FALSE),"NULL")</f>
        <v>26015</v>
      </c>
      <c r="AL195" s="19">
        <f>IFERROR(VLOOKUP(A195,[1]CDC_Visits_Integrated!$A$2:$D$501,3,FALSE),"NULL")</f>
        <v>2124</v>
      </c>
      <c r="AM195" s="19">
        <f>IFERROR(VLOOKUP(A195,[1]CDC_Visits_Integrated!$A$2:$D$501,4,FALSE),"NULL")</f>
        <v>795501</v>
      </c>
      <c r="AN195" s="15">
        <f t="shared" si="64"/>
        <v>374.52966101694915</v>
      </c>
      <c r="AO195" s="16">
        <f t="shared" si="65"/>
        <v>3.270266159313439E-2</v>
      </c>
      <c r="AP195" s="15">
        <f t="shared" si="66"/>
        <v>0</v>
      </c>
      <c r="AQ195" s="15">
        <f t="shared" si="67"/>
        <v>439</v>
      </c>
    </row>
    <row r="196" spans="1:43" x14ac:dyDescent="0.25">
      <c r="A196" t="s">
        <v>258</v>
      </c>
      <c r="B196" t="str">
        <f t="shared" si="51"/>
        <v>Mississippi</v>
      </c>
      <c r="C196" t="str">
        <f t="shared" si="52"/>
        <v>2012</v>
      </c>
      <c r="D196" s="13">
        <v>195379.45999999985</v>
      </c>
      <c r="E196" s="13">
        <v>0</v>
      </c>
      <c r="F196" s="14">
        <f t="shared" si="53"/>
        <v>0</v>
      </c>
      <c r="G196" s="15">
        <v>195033.82649999994</v>
      </c>
      <c r="H196" s="15">
        <v>0</v>
      </c>
      <c r="I196" s="16">
        <f t="shared" si="54"/>
        <v>0</v>
      </c>
      <c r="J196" s="13">
        <v>206234.27299999999</v>
      </c>
      <c r="K196" s="13">
        <v>0</v>
      </c>
      <c r="L196" s="14">
        <f t="shared" si="55"/>
        <v>0</v>
      </c>
      <c r="M196" s="15">
        <v>180238.65949999998</v>
      </c>
      <c r="N196" s="15">
        <v>0</v>
      </c>
      <c r="O196" s="16">
        <f t="shared" si="56"/>
        <v>0</v>
      </c>
      <c r="P196" s="13">
        <v>176878.26999999993</v>
      </c>
      <c r="Q196" s="13">
        <v>0</v>
      </c>
      <c r="R196" s="14">
        <f t="shared" si="57"/>
        <v>0</v>
      </c>
      <c r="S196" s="15">
        <v>194032.94849999994</v>
      </c>
      <c r="T196" s="15">
        <v>0</v>
      </c>
      <c r="U196" s="16">
        <f t="shared" si="58"/>
        <v>0</v>
      </c>
      <c r="V196" s="13">
        <v>164448.67949999997</v>
      </c>
      <c r="W196" s="13">
        <v>0</v>
      </c>
      <c r="X196" s="14">
        <f t="shared" si="59"/>
        <v>0</v>
      </c>
      <c r="Y196" s="15">
        <v>101850.59249999997</v>
      </c>
      <c r="Z196" s="15">
        <v>46</v>
      </c>
      <c r="AA196" s="16">
        <f t="shared" si="60"/>
        <v>4.5164194798375879E-4</v>
      </c>
      <c r="AB196" s="13">
        <v>56620.620500000005</v>
      </c>
      <c r="AC196" s="13">
        <v>102</v>
      </c>
      <c r="AD196" s="14">
        <f t="shared" si="61"/>
        <v>1.8014638324212642E-3</v>
      </c>
      <c r="AE196" s="15">
        <v>42044.557000000001</v>
      </c>
      <c r="AF196">
        <v>237</v>
      </c>
      <c r="AG196" s="16">
        <f t="shared" si="62"/>
        <v>5.6368770873242878E-3</v>
      </c>
      <c r="AH196" s="17">
        <v>385</v>
      </c>
      <c r="AI196" s="17">
        <v>2787849</v>
      </c>
      <c r="AJ196" s="18">
        <f t="shared" si="63"/>
        <v>1.9200484829696937E-3</v>
      </c>
      <c r="AK196" s="19">
        <f>IFERROR(VLOOKUP(A196,[1]CDC_Visits_Integrated!$A$2:$D$501,2,FALSE),"NULL")</f>
        <v>26976</v>
      </c>
      <c r="AL196" s="19">
        <f>IFERROR(VLOOKUP(A196,[1]CDC_Visits_Integrated!$A$2:$D$501,3,FALSE),"NULL")</f>
        <v>1892</v>
      </c>
      <c r="AM196" s="19">
        <f>IFERROR(VLOOKUP(A196,[1]CDC_Visits_Integrated!$A$2:$D$501,4,FALSE),"NULL")</f>
        <v>618102</v>
      </c>
      <c r="AN196" s="15">
        <f t="shared" si="64"/>
        <v>326.69238900634247</v>
      </c>
      <c r="AO196" s="16">
        <f t="shared" si="65"/>
        <v>4.364328217672811E-2</v>
      </c>
      <c r="AP196" s="15">
        <f t="shared" si="66"/>
        <v>0</v>
      </c>
      <c r="AQ196" s="15">
        <f t="shared" si="67"/>
        <v>385</v>
      </c>
    </row>
    <row r="197" spans="1:43" x14ac:dyDescent="0.25">
      <c r="A197" t="s">
        <v>259</v>
      </c>
      <c r="B197" t="str">
        <f t="shared" si="51"/>
        <v>Mississippi</v>
      </c>
      <c r="C197" t="str">
        <f t="shared" si="52"/>
        <v>2013</v>
      </c>
      <c r="D197" s="13">
        <v>194963.78499999997</v>
      </c>
      <c r="E197" s="13">
        <v>0</v>
      </c>
      <c r="F197" s="14">
        <f t="shared" si="53"/>
        <v>0</v>
      </c>
      <c r="G197" s="15">
        <v>196699.91599999997</v>
      </c>
      <c r="H197" s="15">
        <v>0</v>
      </c>
      <c r="I197" s="16">
        <f t="shared" si="54"/>
        <v>0</v>
      </c>
      <c r="J197" s="13">
        <v>206702.62949999998</v>
      </c>
      <c r="K197" s="13">
        <v>0</v>
      </c>
      <c r="L197" s="14">
        <f t="shared" si="55"/>
        <v>0</v>
      </c>
      <c r="M197" s="15">
        <v>183134.85350000003</v>
      </c>
      <c r="N197" s="15">
        <v>0</v>
      </c>
      <c r="O197" s="16">
        <f t="shared" si="56"/>
        <v>0</v>
      </c>
      <c r="P197" s="13">
        <v>175852.22699999996</v>
      </c>
      <c r="Q197" s="13">
        <v>0</v>
      </c>
      <c r="R197" s="14">
        <f t="shared" si="57"/>
        <v>0</v>
      </c>
      <c r="S197" s="15">
        <v>192053.94799999997</v>
      </c>
      <c r="T197" s="15">
        <v>0</v>
      </c>
      <c r="U197" s="16">
        <f t="shared" si="58"/>
        <v>0</v>
      </c>
      <c r="V197" s="13">
        <v>167793.24900000001</v>
      </c>
      <c r="W197" s="13">
        <v>38</v>
      </c>
      <c r="X197" s="14">
        <f t="shared" si="59"/>
        <v>2.2646918291688837E-4</v>
      </c>
      <c r="Y197" s="15">
        <v>104681.95250000001</v>
      </c>
      <c r="Z197" s="15">
        <v>78</v>
      </c>
      <c r="AA197" s="16">
        <f t="shared" si="60"/>
        <v>7.451141112409036E-4</v>
      </c>
      <c r="AB197" s="13">
        <v>57629.876999999993</v>
      </c>
      <c r="AC197" s="13">
        <v>200</v>
      </c>
      <c r="AD197" s="14">
        <f t="shared" si="61"/>
        <v>3.4704221214978477E-3</v>
      </c>
      <c r="AE197" s="15">
        <v>43571.198000000011</v>
      </c>
      <c r="AF197">
        <v>282</v>
      </c>
      <c r="AG197" s="16">
        <f t="shared" si="62"/>
        <v>6.4721653969670497E-3</v>
      </c>
      <c r="AH197" s="17">
        <v>560</v>
      </c>
      <c r="AI197" s="17">
        <v>2808240</v>
      </c>
      <c r="AJ197" s="18">
        <f t="shared" si="63"/>
        <v>2.7199910881434849E-3</v>
      </c>
      <c r="AK197" s="19">
        <f>IFERROR(VLOOKUP(A197,[1]CDC_Visits_Integrated!$A$2:$D$501,2,FALSE),"NULL")</f>
        <v>31897</v>
      </c>
      <c r="AL197" s="19">
        <f>IFERROR(VLOOKUP(A197,[1]CDC_Visits_Integrated!$A$2:$D$501,3,FALSE),"NULL")</f>
        <v>2171</v>
      </c>
      <c r="AM197" s="19">
        <f>IFERROR(VLOOKUP(A197,[1]CDC_Visits_Integrated!$A$2:$D$501,4,FALSE),"NULL")</f>
        <v>845638</v>
      </c>
      <c r="AN197" s="15">
        <f t="shared" si="64"/>
        <v>389.5154306771073</v>
      </c>
      <c r="AO197" s="16">
        <f t="shared" si="65"/>
        <v>3.7719449693604121E-2</v>
      </c>
      <c r="AP197" s="15">
        <f t="shared" si="66"/>
        <v>38</v>
      </c>
      <c r="AQ197" s="15">
        <f t="shared" si="67"/>
        <v>598</v>
      </c>
    </row>
    <row r="198" spans="1:43" x14ac:dyDescent="0.25">
      <c r="A198" t="s">
        <v>260</v>
      </c>
      <c r="B198" t="str">
        <f t="shared" si="51"/>
        <v>Mississippi</v>
      </c>
      <c r="C198" t="str">
        <f t="shared" si="52"/>
        <v>2014</v>
      </c>
      <c r="D198" s="13">
        <v>179679.43800000002</v>
      </c>
      <c r="E198" s="13">
        <v>0</v>
      </c>
      <c r="F198" s="14">
        <f t="shared" si="53"/>
        <v>0</v>
      </c>
      <c r="G198" s="15">
        <v>186383.15950000007</v>
      </c>
      <c r="H198" s="15">
        <v>0</v>
      </c>
      <c r="I198" s="16">
        <f t="shared" si="54"/>
        <v>0</v>
      </c>
      <c r="J198" s="13">
        <v>191926.60549999995</v>
      </c>
      <c r="K198" s="13">
        <v>0</v>
      </c>
      <c r="L198" s="14">
        <f t="shared" si="55"/>
        <v>0</v>
      </c>
      <c r="M198" s="15">
        <v>174265.54700000002</v>
      </c>
      <c r="N198" s="15">
        <v>0</v>
      </c>
      <c r="O198" s="16">
        <f t="shared" si="56"/>
        <v>0</v>
      </c>
      <c r="P198" s="13">
        <v>167613.56600000005</v>
      </c>
      <c r="Q198" s="13">
        <v>0</v>
      </c>
      <c r="R198" s="14">
        <f t="shared" si="57"/>
        <v>0</v>
      </c>
      <c r="S198" s="15">
        <v>182715.66149999999</v>
      </c>
      <c r="T198" s="15">
        <v>12</v>
      </c>
      <c r="U198" s="16">
        <f t="shared" si="58"/>
        <v>6.567581509699978E-5</v>
      </c>
      <c r="V198" s="13">
        <v>164997.02849999996</v>
      </c>
      <c r="W198" s="13">
        <v>75</v>
      </c>
      <c r="X198" s="14">
        <f t="shared" si="59"/>
        <v>4.5455364064329206E-4</v>
      </c>
      <c r="Y198" s="15">
        <v>104987.1685</v>
      </c>
      <c r="Z198" s="15">
        <v>92</v>
      </c>
      <c r="AA198" s="16">
        <f t="shared" si="60"/>
        <v>8.7629756392563346E-4</v>
      </c>
      <c r="AB198" s="13">
        <v>57709.073000000011</v>
      </c>
      <c r="AC198" s="13">
        <v>197</v>
      </c>
      <c r="AD198" s="14">
        <f t="shared" si="61"/>
        <v>3.4136746573628024E-3</v>
      </c>
      <c r="AE198" s="15">
        <v>43631.316000000013</v>
      </c>
      <c r="AF198">
        <v>236</v>
      </c>
      <c r="AG198" s="16">
        <f t="shared" si="62"/>
        <v>5.4089590146673529E-3</v>
      </c>
      <c r="AH198" s="17">
        <v>525</v>
      </c>
      <c r="AI198" s="17">
        <v>2684587</v>
      </c>
      <c r="AJ198" s="18">
        <f t="shared" si="63"/>
        <v>2.5444977217839644E-3</v>
      </c>
      <c r="AK198" s="19">
        <f>IFERROR(VLOOKUP(A198,[1]CDC_Visits_Integrated!$A$2:$D$501,2,FALSE),"NULL")</f>
        <v>31018</v>
      </c>
      <c r="AL198" s="19">
        <f>IFERROR(VLOOKUP(A198,[1]CDC_Visits_Integrated!$A$2:$D$501,3,FALSE),"NULL")</f>
        <v>2322</v>
      </c>
      <c r="AM198" s="19">
        <f>IFERROR(VLOOKUP(A198,[1]CDC_Visits_Integrated!$A$2:$D$501,4,FALSE),"NULL")</f>
        <v>897864</v>
      </c>
      <c r="AN198" s="15">
        <f t="shared" si="64"/>
        <v>386.67700258397934</v>
      </c>
      <c r="AO198" s="16">
        <f t="shared" si="65"/>
        <v>3.4546434649345557E-2</v>
      </c>
      <c r="AP198" s="15">
        <f t="shared" si="66"/>
        <v>87</v>
      </c>
      <c r="AQ198" s="15">
        <f t="shared" si="67"/>
        <v>612</v>
      </c>
    </row>
    <row r="199" spans="1:43" x14ac:dyDescent="0.25">
      <c r="A199" t="s">
        <v>261</v>
      </c>
      <c r="B199" t="str">
        <f t="shared" si="51"/>
        <v>Mississippi</v>
      </c>
      <c r="C199" t="str">
        <f t="shared" si="52"/>
        <v>2015</v>
      </c>
      <c r="D199" s="13">
        <v>181973.66300000009</v>
      </c>
      <c r="E199" s="13">
        <v>0</v>
      </c>
      <c r="F199" s="14">
        <f t="shared" si="53"/>
        <v>0</v>
      </c>
      <c r="G199" s="15">
        <v>190820.16550000003</v>
      </c>
      <c r="H199" s="15">
        <v>0</v>
      </c>
      <c r="I199" s="16">
        <f t="shared" si="54"/>
        <v>0</v>
      </c>
      <c r="J199" s="13">
        <v>199624.76650000003</v>
      </c>
      <c r="K199" s="13">
        <v>0</v>
      </c>
      <c r="L199" s="14">
        <f t="shared" si="55"/>
        <v>0</v>
      </c>
      <c r="M199" s="15">
        <v>180258.9755</v>
      </c>
      <c r="N199" s="15">
        <v>0</v>
      </c>
      <c r="O199" s="16">
        <f t="shared" si="56"/>
        <v>0</v>
      </c>
      <c r="P199" s="13">
        <v>171402.48250000004</v>
      </c>
      <c r="Q199" s="13">
        <v>0</v>
      </c>
      <c r="R199" s="14">
        <f t="shared" si="57"/>
        <v>0</v>
      </c>
      <c r="S199" s="15">
        <v>182430.23849999998</v>
      </c>
      <c r="T199" s="15">
        <v>0</v>
      </c>
      <c r="U199" s="16">
        <f t="shared" si="58"/>
        <v>0</v>
      </c>
      <c r="V199" s="13">
        <v>169218.06549999997</v>
      </c>
      <c r="W199" s="13">
        <v>33</v>
      </c>
      <c r="X199" s="14">
        <f t="shared" si="59"/>
        <v>1.950146392614328E-4</v>
      </c>
      <c r="Y199" s="15">
        <v>109949.93850000002</v>
      </c>
      <c r="Z199" s="15">
        <v>128</v>
      </c>
      <c r="AA199" s="16">
        <f t="shared" si="60"/>
        <v>1.1641661809569815E-3</v>
      </c>
      <c r="AB199" s="13">
        <v>57577.55799999999</v>
      </c>
      <c r="AC199" s="13">
        <v>210</v>
      </c>
      <c r="AD199" s="14">
        <f t="shared" si="61"/>
        <v>3.6472543694888908E-3</v>
      </c>
      <c r="AE199" s="15">
        <v>43534.561000000009</v>
      </c>
      <c r="AF199">
        <v>290</v>
      </c>
      <c r="AG199" s="16">
        <f t="shared" si="62"/>
        <v>6.6613741666075362E-3</v>
      </c>
      <c r="AH199" s="17">
        <v>628</v>
      </c>
      <c r="AI199" s="17">
        <v>2747550</v>
      </c>
      <c r="AJ199" s="18">
        <f t="shared" si="63"/>
        <v>2.9754282102551753E-3</v>
      </c>
      <c r="AK199" s="19">
        <f>IFERROR(VLOOKUP(A199,[1]CDC_Visits_Integrated!$A$2:$D$501,2,FALSE),"NULL")</f>
        <v>29733</v>
      </c>
      <c r="AL199" s="19">
        <f>IFERROR(VLOOKUP(A199,[1]CDC_Visits_Integrated!$A$2:$D$501,3,FALSE),"NULL")</f>
        <v>2492</v>
      </c>
      <c r="AM199" s="19">
        <f>IFERROR(VLOOKUP(A199,[1]CDC_Visits_Integrated!$A$2:$D$501,4,FALSE),"NULL")</f>
        <v>950595</v>
      </c>
      <c r="AN199" s="15">
        <f t="shared" si="64"/>
        <v>381.4586677367576</v>
      </c>
      <c r="AO199" s="16">
        <f t="shared" si="65"/>
        <v>3.1278304640777618E-2</v>
      </c>
      <c r="AP199" s="15">
        <f t="shared" si="66"/>
        <v>33</v>
      </c>
      <c r="AQ199" s="15">
        <f t="shared" si="67"/>
        <v>661</v>
      </c>
    </row>
    <row r="200" spans="1:43" x14ac:dyDescent="0.25">
      <c r="A200" t="s">
        <v>262</v>
      </c>
      <c r="B200" t="str">
        <f t="shared" si="51"/>
        <v>Mississippi</v>
      </c>
      <c r="C200" t="str">
        <f t="shared" si="52"/>
        <v>2016</v>
      </c>
      <c r="D200" s="13">
        <v>175449.29399999994</v>
      </c>
      <c r="E200" s="13">
        <v>0</v>
      </c>
      <c r="F200" s="14">
        <f t="shared" si="53"/>
        <v>0</v>
      </c>
      <c r="G200" s="15">
        <v>189188.03849999997</v>
      </c>
      <c r="H200" s="15">
        <v>0</v>
      </c>
      <c r="I200" s="16">
        <f t="shared" si="54"/>
        <v>0</v>
      </c>
      <c r="J200" s="13">
        <v>198096.79249999992</v>
      </c>
      <c r="K200" s="13">
        <v>0</v>
      </c>
      <c r="L200" s="14">
        <f t="shared" si="55"/>
        <v>0</v>
      </c>
      <c r="M200" s="15">
        <v>179059.10700000002</v>
      </c>
      <c r="N200" s="15">
        <v>0</v>
      </c>
      <c r="O200" s="16">
        <f t="shared" si="56"/>
        <v>0</v>
      </c>
      <c r="P200" s="13">
        <v>169767.54200000002</v>
      </c>
      <c r="Q200" s="13">
        <v>0</v>
      </c>
      <c r="R200" s="14">
        <f t="shared" si="57"/>
        <v>0</v>
      </c>
      <c r="S200" s="15">
        <v>178863.59450000004</v>
      </c>
      <c r="T200" s="15">
        <v>0</v>
      </c>
      <c r="U200" s="16">
        <f t="shared" si="58"/>
        <v>0</v>
      </c>
      <c r="V200" s="13">
        <v>171049.26799999998</v>
      </c>
      <c r="W200" s="13">
        <v>45</v>
      </c>
      <c r="X200" s="14">
        <f t="shared" si="59"/>
        <v>2.6308209632326521E-4</v>
      </c>
      <c r="Y200" s="15">
        <v>113441.44600000003</v>
      </c>
      <c r="Z200" s="15">
        <v>142</v>
      </c>
      <c r="AA200" s="16">
        <f t="shared" si="60"/>
        <v>1.2517470907414206E-3</v>
      </c>
      <c r="AB200" s="13">
        <v>57908.864500000011</v>
      </c>
      <c r="AC200" s="13">
        <v>206</v>
      </c>
      <c r="AD200" s="14">
        <f t="shared" si="61"/>
        <v>3.5573137511615335E-3</v>
      </c>
      <c r="AE200" s="15">
        <v>44504.654999999984</v>
      </c>
      <c r="AF200">
        <v>263</v>
      </c>
      <c r="AG200" s="16">
        <f t="shared" si="62"/>
        <v>5.9094941866193566E-3</v>
      </c>
      <c r="AH200" s="17">
        <v>611</v>
      </c>
      <c r="AI200" s="17">
        <v>2734849</v>
      </c>
      <c r="AJ200" s="18">
        <f t="shared" si="63"/>
        <v>2.8306043300171382E-3</v>
      </c>
      <c r="AK200" s="19">
        <f>IFERROR(VLOOKUP(A200,[1]CDC_Visits_Integrated!$A$2:$D$501,2,FALSE),"NULL")</f>
        <v>25068</v>
      </c>
      <c r="AL200" s="19">
        <f>IFERROR(VLOOKUP(A200,[1]CDC_Visits_Integrated!$A$2:$D$501,3,FALSE),"NULL")</f>
        <v>2483</v>
      </c>
      <c r="AM200" s="19">
        <f>IFERROR(VLOOKUP(A200,[1]CDC_Visits_Integrated!$A$2:$D$501,4,FALSE),"NULL")</f>
        <v>952489</v>
      </c>
      <c r="AN200" s="15">
        <f t="shared" si="64"/>
        <v>383.60410793395084</v>
      </c>
      <c r="AO200" s="16">
        <f t="shared" si="65"/>
        <v>2.6318414175911742E-2</v>
      </c>
      <c r="AP200" s="15">
        <f t="shared" si="66"/>
        <v>45</v>
      </c>
      <c r="AQ200" s="15">
        <f t="shared" si="67"/>
        <v>656</v>
      </c>
    </row>
    <row r="201" spans="1:43" x14ac:dyDescent="0.25">
      <c r="A201" t="s">
        <v>263</v>
      </c>
      <c r="B201" t="str">
        <f t="shared" si="51"/>
        <v>Mississippi</v>
      </c>
      <c r="C201" t="str">
        <f t="shared" si="52"/>
        <v>2017</v>
      </c>
      <c r="D201" s="13">
        <v>149621</v>
      </c>
      <c r="E201" s="13">
        <v>0</v>
      </c>
      <c r="F201" s="14">
        <f t="shared" si="53"/>
        <v>0</v>
      </c>
      <c r="G201" s="15">
        <v>161664</v>
      </c>
      <c r="H201" s="15">
        <v>0</v>
      </c>
      <c r="I201" s="16">
        <f t="shared" si="54"/>
        <v>0</v>
      </c>
      <c r="J201" s="13">
        <v>168588</v>
      </c>
      <c r="K201" s="13">
        <v>0</v>
      </c>
      <c r="L201" s="14">
        <f t="shared" si="55"/>
        <v>0</v>
      </c>
      <c r="M201" s="15">
        <v>153972.5</v>
      </c>
      <c r="N201" s="15">
        <v>0</v>
      </c>
      <c r="O201" s="16">
        <f t="shared" si="56"/>
        <v>0</v>
      </c>
      <c r="P201" s="13">
        <v>146915.5</v>
      </c>
      <c r="Q201" s="13">
        <v>0</v>
      </c>
      <c r="R201" s="14">
        <f t="shared" si="57"/>
        <v>0</v>
      </c>
      <c r="S201" s="15">
        <v>153662</v>
      </c>
      <c r="T201" s="15">
        <v>0</v>
      </c>
      <c r="U201" s="16">
        <f t="shared" si="58"/>
        <v>0</v>
      </c>
      <c r="V201" s="13">
        <v>150196</v>
      </c>
      <c r="W201" s="13">
        <v>54</v>
      </c>
      <c r="X201" s="14">
        <f t="shared" si="59"/>
        <v>3.5953021385389758E-4</v>
      </c>
      <c r="Y201" s="15">
        <v>102116.5</v>
      </c>
      <c r="Z201" s="15">
        <v>136</v>
      </c>
      <c r="AA201" s="16">
        <f t="shared" si="60"/>
        <v>1.3318121948950464E-3</v>
      </c>
      <c r="AB201" s="13">
        <v>52190</v>
      </c>
      <c r="AC201" s="13">
        <v>212</v>
      </c>
      <c r="AD201" s="14">
        <f t="shared" si="61"/>
        <v>4.0620808584019927E-3</v>
      </c>
      <c r="AE201" s="15">
        <v>38602</v>
      </c>
      <c r="AF201">
        <v>219</v>
      </c>
      <c r="AG201" s="16">
        <f t="shared" si="62"/>
        <v>5.673281177141081E-3</v>
      </c>
      <c r="AH201" s="17">
        <v>567</v>
      </c>
      <c r="AI201" s="17">
        <v>2366832</v>
      </c>
      <c r="AJ201" s="18">
        <f t="shared" si="63"/>
        <v>2.9392172973197136E-3</v>
      </c>
      <c r="AK201" s="19">
        <f>IFERROR(VLOOKUP(A201,[1]CDC_Visits_Integrated!$A$2:$D$501,2,FALSE),"NULL")</f>
        <v>33587</v>
      </c>
      <c r="AL201" s="19">
        <f>IFERROR(VLOOKUP(A201,[1]CDC_Visits_Integrated!$A$2:$D$501,3,FALSE),"NULL")</f>
        <v>2349</v>
      </c>
      <c r="AM201" s="19">
        <f>IFERROR(VLOOKUP(A201,[1]CDC_Visits_Integrated!$A$2:$D$501,4,FALSE),"NULL")</f>
        <v>890896</v>
      </c>
      <c r="AN201" s="15">
        <f t="shared" si="64"/>
        <v>379.26607066836954</v>
      </c>
      <c r="AO201" s="16">
        <f t="shared" si="65"/>
        <v>3.7700247840376427E-2</v>
      </c>
      <c r="AP201" s="15">
        <f t="shared" si="66"/>
        <v>54</v>
      </c>
      <c r="AQ201" s="15">
        <f t="shared" si="67"/>
        <v>621</v>
      </c>
    </row>
    <row r="202" spans="1:43" x14ac:dyDescent="0.25">
      <c r="A202" t="s">
        <v>265</v>
      </c>
      <c r="B202" t="str">
        <f t="shared" si="51"/>
        <v>Missouri</v>
      </c>
      <c r="C202" t="str">
        <f t="shared" si="52"/>
        <v>2010</v>
      </c>
      <c r="D202" s="13">
        <v>375261.68</v>
      </c>
      <c r="E202" s="13">
        <v>0</v>
      </c>
      <c r="F202" s="14">
        <f t="shared" si="53"/>
        <v>0</v>
      </c>
      <c r="G202" s="15">
        <v>381612.64599999995</v>
      </c>
      <c r="H202" s="15">
        <v>0</v>
      </c>
      <c r="I202" s="16">
        <f t="shared" si="54"/>
        <v>0</v>
      </c>
      <c r="J202" s="13">
        <v>405823.45399999991</v>
      </c>
      <c r="K202" s="13">
        <v>0</v>
      </c>
      <c r="L202" s="14">
        <f t="shared" si="55"/>
        <v>0</v>
      </c>
      <c r="M202" s="15">
        <v>365184.08500000008</v>
      </c>
      <c r="N202" s="15">
        <v>0</v>
      </c>
      <c r="O202" s="16">
        <f t="shared" si="56"/>
        <v>0</v>
      </c>
      <c r="P202" s="13">
        <v>378175.24250000005</v>
      </c>
      <c r="Q202" s="13">
        <v>0</v>
      </c>
      <c r="R202" s="14">
        <f t="shared" si="57"/>
        <v>0</v>
      </c>
      <c r="S202" s="15">
        <v>426050.22100000002</v>
      </c>
      <c r="T202" s="15">
        <v>10</v>
      </c>
      <c r="U202" s="16">
        <f t="shared" si="58"/>
        <v>2.3471411366783447E-5</v>
      </c>
      <c r="V202" s="13">
        <v>329662.44200000004</v>
      </c>
      <c r="W202" s="13">
        <v>12</v>
      </c>
      <c r="X202" s="14">
        <f t="shared" si="59"/>
        <v>3.640087092481102E-5</v>
      </c>
      <c r="Y202" s="15">
        <v>207001.71250000005</v>
      </c>
      <c r="Z202" s="15">
        <v>106</v>
      </c>
      <c r="AA202" s="16">
        <f t="shared" si="60"/>
        <v>5.1207305833279025E-4</v>
      </c>
      <c r="AB202" s="13">
        <v>132375.326</v>
      </c>
      <c r="AC202" s="13">
        <v>312</v>
      </c>
      <c r="AD202" s="14">
        <f t="shared" si="61"/>
        <v>2.3569347054903569E-3</v>
      </c>
      <c r="AE202" s="15">
        <v>107837.817</v>
      </c>
      <c r="AF202">
        <v>568</v>
      </c>
      <c r="AG202" s="16">
        <f t="shared" si="62"/>
        <v>5.2671689375907898E-3</v>
      </c>
      <c r="AH202" s="17">
        <v>986</v>
      </c>
      <c r="AI202" s="17">
        <v>5733300</v>
      </c>
      <c r="AJ202" s="18">
        <f t="shared" si="63"/>
        <v>2.2047568140320865E-3</v>
      </c>
      <c r="AK202" s="19">
        <f>IFERROR(VLOOKUP(A202,[1]CDC_Visits_Integrated!$A$2:$D$501,2,FALSE),"NULL")</f>
        <v>1472</v>
      </c>
      <c r="AL202" s="19">
        <f>IFERROR(VLOOKUP(A202,[1]CDC_Visits_Integrated!$A$2:$D$501,3,FALSE),"NULL")</f>
        <v>408</v>
      </c>
      <c r="AM202" s="19">
        <f>IFERROR(VLOOKUP(A202,[1]CDC_Visits_Integrated!$A$2:$D$501,4,FALSE),"NULL")</f>
        <v>108334</v>
      </c>
      <c r="AN202" s="15">
        <f t="shared" si="64"/>
        <v>265.52450980392155</v>
      </c>
      <c r="AO202" s="16">
        <f t="shared" si="65"/>
        <v>1.358760869163882E-2</v>
      </c>
      <c r="AP202" s="15">
        <f t="shared" si="66"/>
        <v>22</v>
      </c>
      <c r="AQ202" s="15">
        <f t="shared" si="67"/>
        <v>1008</v>
      </c>
    </row>
    <row r="203" spans="1:43" x14ac:dyDescent="0.25">
      <c r="A203" t="s">
        <v>266</v>
      </c>
      <c r="B203" t="str">
        <f t="shared" si="51"/>
        <v>Missouri</v>
      </c>
      <c r="C203" t="str">
        <f t="shared" si="52"/>
        <v>2011</v>
      </c>
      <c r="D203" s="13">
        <v>374261.94099999982</v>
      </c>
      <c r="E203" s="13">
        <v>0</v>
      </c>
      <c r="F203" s="14">
        <f t="shared" si="53"/>
        <v>0</v>
      </c>
      <c r="G203" s="15">
        <v>379074.77899999986</v>
      </c>
      <c r="H203" s="15">
        <v>0</v>
      </c>
      <c r="I203" s="16">
        <f t="shared" si="54"/>
        <v>0</v>
      </c>
      <c r="J203" s="13">
        <v>407312.35349999997</v>
      </c>
      <c r="K203" s="13">
        <v>0</v>
      </c>
      <c r="L203" s="14">
        <f t="shared" si="55"/>
        <v>0</v>
      </c>
      <c r="M203" s="15">
        <v>373102.15750000009</v>
      </c>
      <c r="N203" s="15">
        <v>0</v>
      </c>
      <c r="O203" s="16">
        <f t="shared" si="56"/>
        <v>0</v>
      </c>
      <c r="P203" s="13">
        <v>369839.40099999995</v>
      </c>
      <c r="Q203" s="13">
        <v>0</v>
      </c>
      <c r="R203" s="14">
        <f t="shared" si="57"/>
        <v>0</v>
      </c>
      <c r="S203" s="15">
        <v>425117.90199999994</v>
      </c>
      <c r="T203" s="15">
        <v>0</v>
      </c>
      <c r="U203" s="16">
        <f t="shared" si="58"/>
        <v>0</v>
      </c>
      <c r="V203" s="13">
        <v>339523.60499999998</v>
      </c>
      <c r="W203" s="13">
        <v>39</v>
      </c>
      <c r="X203" s="14">
        <f t="shared" si="59"/>
        <v>1.148668293622766E-4</v>
      </c>
      <c r="Y203" s="15">
        <v>209100.54200000002</v>
      </c>
      <c r="Z203" s="15">
        <v>129</v>
      </c>
      <c r="AA203" s="16">
        <f t="shared" si="60"/>
        <v>6.1692809959335254E-4</v>
      </c>
      <c r="AB203" s="13">
        <v>130529.34900000005</v>
      </c>
      <c r="AC203" s="13">
        <v>310</v>
      </c>
      <c r="AD203" s="14">
        <f t="shared" si="61"/>
        <v>2.3749448103046918E-3</v>
      </c>
      <c r="AE203" s="15">
        <v>107997.07800000002</v>
      </c>
      <c r="AF203">
        <v>562</v>
      </c>
      <c r="AG203" s="16">
        <f t="shared" si="62"/>
        <v>5.2038444966075832E-3</v>
      </c>
      <c r="AH203" s="17">
        <v>1001</v>
      </c>
      <c r="AI203" s="17">
        <v>5750826</v>
      </c>
      <c r="AJ203" s="18">
        <f t="shared" si="63"/>
        <v>2.2362370217242199E-3</v>
      </c>
      <c r="AK203" s="19">
        <f>IFERROR(VLOOKUP(A203,[1]CDC_Visits_Integrated!$A$2:$D$501,2,FALSE),"NULL")</f>
        <v>5403</v>
      </c>
      <c r="AL203" s="19">
        <f>IFERROR(VLOOKUP(A203,[1]CDC_Visits_Integrated!$A$2:$D$501,3,FALSE),"NULL")</f>
        <v>1339</v>
      </c>
      <c r="AM203" s="19">
        <f>IFERROR(VLOOKUP(A203,[1]CDC_Visits_Integrated!$A$2:$D$501,4,FALSE),"NULL")</f>
        <v>312055</v>
      </c>
      <c r="AN203" s="15">
        <f t="shared" si="64"/>
        <v>233.05078416728901</v>
      </c>
      <c r="AO203" s="16">
        <f t="shared" si="65"/>
        <v>1.731425549983176E-2</v>
      </c>
      <c r="AP203" s="15">
        <f t="shared" si="66"/>
        <v>39</v>
      </c>
      <c r="AQ203" s="15">
        <f t="shared" si="67"/>
        <v>1040</v>
      </c>
    </row>
    <row r="204" spans="1:43" x14ac:dyDescent="0.25">
      <c r="A204" t="s">
        <v>267</v>
      </c>
      <c r="B204" t="str">
        <f t="shared" si="51"/>
        <v>Missouri</v>
      </c>
      <c r="C204" t="str">
        <f t="shared" si="52"/>
        <v>2012</v>
      </c>
      <c r="D204" s="13">
        <v>373549.68699999992</v>
      </c>
      <c r="E204" s="13">
        <v>0</v>
      </c>
      <c r="F204" s="14">
        <f t="shared" si="53"/>
        <v>0</v>
      </c>
      <c r="G204" s="15">
        <v>380011.23499999993</v>
      </c>
      <c r="H204" s="15">
        <v>0</v>
      </c>
      <c r="I204" s="16">
        <f t="shared" si="54"/>
        <v>0</v>
      </c>
      <c r="J204" s="13">
        <v>404087.51149999985</v>
      </c>
      <c r="K204" s="13">
        <v>0</v>
      </c>
      <c r="L204" s="14">
        <f t="shared" si="55"/>
        <v>0</v>
      </c>
      <c r="M204" s="15">
        <v>376858.86699999997</v>
      </c>
      <c r="N204" s="15">
        <v>0</v>
      </c>
      <c r="O204" s="16">
        <f t="shared" si="56"/>
        <v>0</v>
      </c>
      <c r="P204" s="13">
        <v>363753.40800000005</v>
      </c>
      <c r="Q204" s="13">
        <v>0</v>
      </c>
      <c r="R204" s="14">
        <f t="shared" si="57"/>
        <v>0</v>
      </c>
      <c r="S204" s="15">
        <v>422687.34649999999</v>
      </c>
      <c r="T204" s="15">
        <v>0</v>
      </c>
      <c r="U204" s="16">
        <f t="shared" si="58"/>
        <v>0</v>
      </c>
      <c r="V204" s="13">
        <v>349247.74799999996</v>
      </c>
      <c r="W204" s="13">
        <v>69</v>
      </c>
      <c r="X204" s="14">
        <f t="shared" si="59"/>
        <v>1.9756748724976747E-4</v>
      </c>
      <c r="Y204" s="15">
        <v>217126.10500000004</v>
      </c>
      <c r="Z204" s="15">
        <v>129</v>
      </c>
      <c r="AA204" s="16">
        <f t="shared" si="60"/>
        <v>5.9412478292280874E-4</v>
      </c>
      <c r="AB204" s="13">
        <v>130098.35150000003</v>
      </c>
      <c r="AC204" s="13">
        <v>317</v>
      </c>
      <c r="AD204" s="14">
        <f t="shared" si="61"/>
        <v>2.4366181150266143E-3</v>
      </c>
      <c r="AE204" s="15">
        <v>110457.48900000002</v>
      </c>
      <c r="AF204">
        <v>573</v>
      </c>
      <c r="AG204" s="16">
        <f t="shared" si="62"/>
        <v>5.1875160768863754E-3</v>
      </c>
      <c r="AH204" s="17">
        <v>1019</v>
      </c>
      <c r="AI204" s="17">
        <v>5772855</v>
      </c>
      <c r="AJ204" s="18">
        <f t="shared" si="63"/>
        <v>2.2264369613417484E-3</v>
      </c>
      <c r="AK204" s="19">
        <f>IFERROR(VLOOKUP(A204,[1]CDC_Visits_Integrated!$A$2:$D$501,2,FALSE),"NULL")</f>
        <v>6358</v>
      </c>
      <c r="AL204" s="19">
        <f>IFERROR(VLOOKUP(A204,[1]CDC_Visits_Integrated!$A$2:$D$501,3,FALSE),"NULL")</f>
        <v>1307</v>
      </c>
      <c r="AM204" s="19">
        <f>IFERROR(VLOOKUP(A204,[1]CDC_Visits_Integrated!$A$2:$D$501,4,FALSE),"NULL")</f>
        <v>325645</v>
      </c>
      <c r="AN204" s="15">
        <f t="shared" si="64"/>
        <v>249.15455241009946</v>
      </c>
      <c r="AO204" s="16">
        <f t="shared" si="65"/>
        <v>1.9524328640083525E-2</v>
      </c>
      <c r="AP204" s="15">
        <f t="shared" si="66"/>
        <v>69</v>
      </c>
      <c r="AQ204" s="15">
        <f t="shared" si="67"/>
        <v>1088</v>
      </c>
    </row>
    <row r="205" spans="1:43" x14ac:dyDescent="0.25">
      <c r="A205" t="s">
        <v>268</v>
      </c>
      <c r="B205" t="str">
        <f t="shared" si="51"/>
        <v>Missouri</v>
      </c>
      <c r="C205" t="str">
        <f t="shared" si="52"/>
        <v>2013</v>
      </c>
      <c r="D205" s="13">
        <v>353791.23699999991</v>
      </c>
      <c r="E205" s="13">
        <v>0</v>
      </c>
      <c r="F205" s="14">
        <f t="shared" si="53"/>
        <v>0</v>
      </c>
      <c r="G205" s="15">
        <v>364460.64250000002</v>
      </c>
      <c r="H205" s="15">
        <v>0</v>
      </c>
      <c r="I205" s="16">
        <f t="shared" si="54"/>
        <v>0</v>
      </c>
      <c r="J205" s="13">
        <v>387694.80700000003</v>
      </c>
      <c r="K205" s="13">
        <v>0</v>
      </c>
      <c r="L205" s="14">
        <f t="shared" si="55"/>
        <v>0</v>
      </c>
      <c r="M205" s="15">
        <v>367841.17349999998</v>
      </c>
      <c r="N205" s="15">
        <v>0</v>
      </c>
      <c r="O205" s="16">
        <f t="shared" si="56"/>
        <v>0</v>
      </c>
      <c r="P205" s="13">
        <v>345092.27049999998</v>
      </c>
      <c r="Q205" s="13">
        <v>0</v>
      </c>
      <c r="R205" s="14">
        <f t="shared" si="57"/>
        <v>0</v>
      </c>
      <c r="S205" s="15">
        <v>403022.24249999999</v>
      </c>
      <c r="T205" s="15">
        <v>10</v>
      </c>
      <c r="U205" s="16">
        <f t="shared" si="58"/>
        <v>2.4812526321050384E-5</v>
      </c>
      <c r="V205" s="13">
        <v>343257.52149999992</v>
      </c>
      <c r="W205" s="13">
        <v>45</v>
      </c>
      <c r="X205" s="14">
        <f t="shared" si="59"/>
        <v>1.3109690882622075E-4</v>
      </c>
      <c r="Y205" s="15">
        <v>212528.47650000002</v>
      </c>
      <c r="Z205" s="15">
        <v>165</v>
      </c>
      <c r="AA205" s="16">
        <f t="shared" si="60"/>
        <v>7.7636654963740819E-4</v>
      </c>
      <c r="AB205" s="13">
        <v>125154.52049999998</v>
      </c>
      <c r="AC205" s="13">
        <v>318</v>
      </c>
      <c r="AD205" s="14">
        <f t="shared" si="61"/>
        <v>2.5408590814744087E-3</v>
      </c>
      <c r="AE205" s="15">
        <v>107825.95599999999</v>
      </c>
      <c r="AF205">
        <v>647</v>
      </c>
      <c r="AG205" s="16">
        <f t="shared" si="62"/>
        <v>6.0004105134018014E-3</v>
      </c>
      <c r="AH205" s="17">
        <v>1130</v>
      </c>
      <c r="AI205" s="17">
        <v>5560104</v>
      </c>
      <c r="AJ205" s="18">
        <f t="shared" si="63"/>
        <v>2.5364248964936066E-3</v>
      </c>
      <c r="AK205" s="19">
        <f>IFERROR(VLOOKUP(A205,[1]CDC_Visits_Integrated!$A$2:$D$501,2,FALSE),"NULL")</f>
        <v>5849</v>
      </c>
      <c r="AL205" s="19">
        <f>IFERROR(VLOOKUP(A205,[1]CDC_Visits_Integrated!$A$2:$D$501,3,FALSE),"NULL")</f>
        <v>1139</v>
      </c>
      <c r="AM205" s="19">
        <f>IFERROR(VLOOKUP(A205,[1]CDC_Visits_Integrated!$A$2:$D$501,4,FALSE),"NULL")</f>
        <v>297395</v>
      </c>
      <c r="AN205" s="15">
        <f t="shared" si="64"/>
        <v>261.10184372256367</v>
      </c>
      <c r="AO205" s="16">
        <f t="shared" si="65"/>
        <v>1.9667445653087645E-2</v>
      </c>
      <c r="AP205" s="15">
        <f t="shared" si="66"/>
        <v>55</v>
      </c>
      <c r="AQ205" s="15">
        <f t="shared" si="67"/>
        <v>1185</v>
      </c>
    </row>
    <row r="206" spans="1:43" x14ac:dyDescent="0.25">
      <c r="A206" t="s">
        <v>269</v>
      </c>
      <c r="B206" t="str">
        <f t="shared" si="51"/>
        <v>Missouri</v>
      </c>
      <c r="C206" t="str">
        <f t="shared" si="52"/>
        <v>2014</v>
      </c>
      <c r="D206" s="13">
        <v>364253.70500000002</v>
      </c>
      <c r="E206" s="13">
        <v>0</v>
      </c>
      <c r="F206" s="14">
        <f t="shared" si="53"/>
        <v>0</v>
      </c>
      <c r="G206" s="15">
        <v>375924.06900000002</v>
      </c>
      <c r="H206" s="15">
        <v>0</v>
      </c>
      <c r="I206" s="16">
        <f t="shared" si="54"/>
        <v>0</v>
      </c>
      <c r="J206" s="13">
        <v>399433.10049999994</v>
      </c>
      <c r="K206" s="13">
        <v>0</v>
      </c>
      <c r="L206" s="14">
        <f t="shared" si="55"/>
        <v>0</v>
      </c>
      <c r="M206" s="15">
        <v>382068.87700000009</v>
      </c>
      <c r="N206" s="15">
        <v>0</v>
      </c>
      <c r="O206" s="16">
        <f t="shared" si="56"/>
        <v>0</v>
      </c>
      <c r="P206" s="13">
        <v>353885.9375</v>
      </c>
      <c r="Q206" s="13">
        <v>12</v>
      </c>
      <c r="R206" s="14">
        <f t="shared" si="57"/>
        <v>3.3909230993390346E-5</v>
      </c>
      <c r="S206" s="15">
        <v>409743.60700000008</v>
      </c>
      <c r="T206" s="15">
        <v>15</v>
      </c>
      <c r="U206" s="16">
        <f t="shared" si="58"/>
        <v>3.6608258783644666E-5</v>
      </c>
      <c r="V206" s="13">
        <v>365712.99349999998</v>
      </c>
      <c r="W206" s="13">
        <v>60</v>
      </c>
      <c r="X206" s="14">
        <f t="shared" si="59"/>
        <v>1.6406307970022948E-4</v>
      </c>
      <c r="Y206" s="15">
        <v>229907.88400000002</v>
      </c>
      <c r="Z206" s="15">
        <v>149</v>
      </c>
      <c r="AA206" s="16">
        <f t="shared" si="60"/>
        <v>6.4808564807633995E-4</v>
      </c>
      <c r="AB206" s="13">
        <v>131032.58749999997</v>
      </c>
      <c r="AC206" s="13">
        <v>355</v>
      </c>
      <c r="AD206" s="14">
        <f t="shared" si="61"/>
        <v>2.709249712404558E-3</v>
      </c>
      <c r="AE206" s="15">
        <v>112865.90399999999</v>
      </c>
      <c r="AF206">
        <v>586</v>
      </c>
      <c r="AG206" s="16">
        <f t="shared" si="62"/>
        <v>5.1920020062037513E-3</v>
      </c>
      <c r="AH206" s="17">
        <v>1090</v>
      </c>
      <c r="AI206" s="17">
        <v>5773588</v>
      </c>
      <c r="AJ206" s="18">
        <f t="shared" si="63"/>
        <v>2.3005177987521614E-3</v>
      </c>
      <c r="AK206" s="19">
        <f>IFERROR(VLOOKUP(A206,[1]CDC_Visits_Integrated!$A$2:$D$501,2,FALSE),"NULL")</f>
        <v>5830</v>
      </c>
      <c r="AL206" s="19">
        <f>IFERROR(VLOOKUP(A206,[1]CDC_Visits_Integrated!$A$2:$D$501,3,FALSE),"NULL")</f>
        <v>1079</v>
      </c>
      <c r="AM206" s="19">
        <f>IFERROR(VLOOKUP(A206,[1]CDC_Visits_Integrated!$A$2:$D$501,4,FALSE),"NULL")</f>
        <v>300344</v>
      </c>
      <c r="AN206" s="15">
        <f t="shared" si="64"/>
        <v>278.35403151065799</v>
      </c>
      <c r="AO206" s="16">
        <f t="shared" si="65"/>
        <v>1.9411075300322298E-2</v>
      </c>
      <c r="AP206" s="15">
        <f t="shared" si="66"/>
        <v>87</v>
      </c>
      <c r="AQ206" s="15">
        <f t="shared" si="67"/>
        <v>1177</v>
      </c>
    </row>
    <row r="207" spans="1:43" x14ac:dyDescent="0.25">
      <c r="A207" t="s">
        <v>270</v>
      </c>
      <c r="B207" t="str">
        <f t="shared" si="51"/>
        <v>Missouri</v>
      </c>
      <c r="C207" t="str">
        <f t="shared" si="52"/>
        <v>2015</v>
      </c>
      <c r="D207" s="13">
        <v>350015.489</v>
      </c>
      <c r="E207" s="13">
        <v>0</v>
      </c>
      <c r="F207" s="14">
        <f t="shared" si="53"/>
        <v>0</v>
      </c>
      <c r="G207" s="15">
        <v>361570.63699999999</v>
      </c>
      <c r="H207" s="15">
        <v>0</v>
      </c>
      <c r="I207" s="16">
        <f t="shared" si="54"/>
        <v>0</v>
      </c>
      <c r="J207" s="13">
        <v>385812.02099999995</v>
      </c>
      <c r="K207" s="13">
        <v>0</v>
      </c>
      <c r="L207" s="14">
        <f t="shared" si="55"/>
        <v>0</v>
      </c>
      <c r="M207" s="15">
        <v>374610.14</v>
      </c>
      <c r="N207" s="15">
        <v>0</v>
      </c>
      <c r="O207" s="16">
        <f t="shared" si="56"/>
        <v>0</v>
      </c>
      <c r="P207" s="13">
        <v>341829.46600000001</v>
      </c>
      <c r="Q207" s="13">
        <v>0</v>
      </c>
      <c r="R207" s="14">
        <f t="shared" si="57"/>
        <v>0</v>
      </c>
      <c r="S207" s="15">
        <v>387194.8345</v>
      </c>
      <c r="T207" s="15">
        <v>0</v>
      </c>
      <c r="U207" s="16">
        <f t="shared" si="58"/>
        <v>0</v>
      </c>
      <c r="V207" s="13">
        <v>357687.83600000007</v>
      </c>
      <c r="W207" s="13">
        <v>36</v>
      </c>
      <c r="X207" s="14">
        <f t="shared" si="59"/>
        <v>1.0064641952207733E-4</v>
      </c>
      <c r="Y207" s="15">
        <v>227074.70900000003</v>
      </c>
      <c r="Z207" s="15">
        <v>159</v>
      </c>
      <c r="AA207" s="16">
        <f t="shared" si="60"/>
        <v>7.0021007931799211E-4</v>
      </c>
      <c r="AB207" s="13">
        <v>126629.61900000001</v>
      </c>
      <c r="AC207" s="13">
        <v>327</v>
      </c>
      <c r="AD207" s="14">
        <f t="shared" si="61"/>
        <v>2.5823342325621305E-3</v>
      </c>
      <c r="AE207" s="15">
        <v>109650.774</v>
      </c>
      <c r="AF207">
        <v>663</v>
      </c>
      <c r="AG207" s="16">
        <f t="shared" si="62"/>
        <v>6.0464689469497037E-3</v>
      </c>
      <c r="AH207" s="17">
        <v>1149</v>
      </c>
      <c r="AI207" s="17">
        <v>5583743</v>
      </c>
      <c r="AJ207" s="18">
        <f t="shared" si="63"/>
        <v>2.4797396101618836E-3</v>
      </c>
      <c r="AK207" s="19">
        <f>IFERROR(VLOOKUP(A207,[1]CDC_Visits_Integrated!$A$2:$D$501,2,FALSE),"NULL")</f>
        <v>4665</v>
      </c>
      <c r="AL207" s="19">
        <f>IFERROR(VLOOKUP(A207,[1]CDC_Visits_Integrated!$A$2:$D$501,3,FALSE),"NULL")</f>
        <v>972</v>
      </c>
      <c r="AM207" s="19">
        <f>IFERROR(VLOOKUP(A207,[1]CDC_Visits_Integrated!$A$2:$D$501,4,FALSE),"NULL")</f>
        <v>287361</v>
      </c>
      <c r="AN207" s="15">
        <f t="shared" si="64"/>
        <v>295.63888888888891</v>
      </c>
      <c r="AO207" s="16">
        <f t="shared" si="65"/>
        <v>1.6233935711526617E-2</v>
      </c>
      <c r="AP207" s="15">
        <f t="shared" si="66"/>
        <v>36</v>
      </c>
      <c r="AQ207" s="15">
        <f t="shared" si="67"/>
        <v>1185</v>
      </c>
    </row>
    <row r="208" spans="1:43" x14ac:dyDescent="0.25">
      <c r="A208" t="s">
        <v>271</v>
      </c>
      <c r="B208" t="str">
        <f t="shared" si="51"/>
        <v>Missouri</v>
      </c>
      <c r="C208" t="str">
        <f t="shared" si="52"/>
        <v>2016</v>
      </c>
      <c r="D208" s="13">
        <v>355932.80800000008</v>
      </c>
      <c r="E208" s="13">
        <v>0</v>
      </c>
      <c r="F208" s="14">
        <f t="shared" si="53"/>
        <v>0</v>
      </c>
      <c r="G208" s="15">
        <v>372372.25650000002</v>
      </c>
      <c r="H208" s="15">
        <v>0</v>
      </c>
      <c r="I208" s="16">
        <f t="shared" si="54"/>
        <v>0</v>
      </c>
      <c r="J208" s="13">
        <v>393933.29100000008</v>
      </c>
      <c r="K208" s="13">
        <v>0</v>
      </c>
      <c r="L208" s="14">
        <f t="shared" si="55"/>
        <v>0</v>
      </c>
      <c r="M208" s="15">
        <v>383983.60999999993</v>
      </c>
      <c r="N208" s="15">
        <v>0</v>
      </c>
      <c r="O208" s="16">
        <f t="shared" si="56"/>
        <v>0</v>
      </c>
      <c r="P208" s="13">
        <v>351133.77799999993</v>
      </c>
      <c r="Q208" s="13">
        <v>0</v>
      </c>
      <c r="R208" s="14">
        <f t="shared" si="57"/>
        <v>0</v>
      </c>
      <c r="S208" s="15">
        <v>392302.19600000011</v>
      </c>
      <c r="T208" s="15">
        <v>12</v>
      </c>
      <c r="U208" s="16">
        <f t="shared" si="58"/>
        <v>3.0588663847295913E-5</v>
      </c>
      <c r="V208" s="13">
        <v>378279.36550000007</v>
      </c>
      <c r="W208" s="13">
        <v>59</v>
      </c>
      <c r="X208" s="14">
        <f t="shared" si="59"/>
        <v>1.5596938501262234E-4</v>
      </c>
      <c r="Y208" s="15">
        <v>248393.51</v>
      </c>
      <c r="Z208" s="15">
        <v>172</v>
      </c>
      <c r="AA208" s="16">
        <f t="shared" si="60"/>
        <v>6.9244965377718607E-4</v>
      </c>
      <c r="AB208" s="13">
        <v>133267.56150000001</v>
      </c>
      <c r="AC208" s="13">
        <v>292</v>
      </c>
      <c r="AD208" s="14">
        <f t="shared" si="61"/>
        <v>2.1910808355265058E-3</v>
      </c>
      <c r="AE208" s="15">
        <v>113788.272</v>
      </c>
      <c r="AF208">
        <v>492</v>
      </c>
      <c r="AG208" s="16">
        <f t="shared" si="62"/>
        <v>4.323819945169745E-3</v>
      </c>
      <c r="AH208" s="17">
        <v>956</v>
      </c>
      <c r="AI208" s="17">
        <v>5777156</v>
      </c>
      <c r="AJ208" s="18">
        <f t="shared" si="63"/>
        <v>1.929561543560709E-3</v>
      </c>
      <c r="AK208" s="19">
        <f>IFERROR(VLOOKUP(A208,[1]CDC_Visits_Integrated!$A$2:$D$501,2,FALSE),"NULL")</f>
        <v>4827</v>
      </c>
      <c r="AL208" s="19">
        <f>IFERROR(VLOOKUP(A208,[1]CDC_Visits_Integrated!$A$2:$D$501,3,FALSE),"NULL")</f>
        <v>962</v>
      </c>
      <c r="AM208" s="19">
        <f>IFERROR(VLOOKUP(A208,[1]CDC_Visits_Integrated!$A$2:$D$501,4,FALSE),"NULL")</f>
        <v>302192</v>
      </c>
      <c r="AN208" s="15">
        <f t="shared" si="64"/>
        <v>314.12889812889813</v>
      </c>
      <c r="AO208" s="16">
        <f t="shared" si="65"/>
        <v>1.597328850532112E-2</v>
      </c>
      <c r="AP208" s="15">
        <f t="shared" si="66"/>
        <v>71</v>
      </c>
      <c r="AQ208" s="15">
        <f t="shared" si="67"/>
        <v>1027</v>
      </c>
    </row>
    <row r="209" spans="1:43" x14ac:dyDescent="0.25">
      <c r="A209" t="s">
        <v>272</v>
      </c>
      <c r="B209" t="str">
        <f t="shared" si="51"/>
        <v>Missouri</v>
      </c>
      <c r="C209" t="str">
        <f t="shared" si="52"/>
        <v>2017</v>
      </c>
      <c r="D209" s="13">
        <v>344037</v>
      </c>
      <c r="E209" s="13">
        <v>0</v>
      </c>
      <c r="F209" s="14">
        <f t="shared" si="53"/>
        <v>0</v>
      </c>
      <c r="G209" s="15">
        <v>356376</v>
      </c>
      <c r="H209" s="15">
        <v>0</v>
      </c>
      <c r="I209" s="16">
        <f t="shared" si="54"/>
        <v>0</v>
      </c>
      <c r="J209" s="13">
        <v>382933</v>
      </c>
      <c r="K209" s="13">
        <v>0</v>
      </c>
      <c r="L209" s="14">
        <f t="shared" si="55"/>
        <v>0</v>
      </c>
      <c r="M209" s="15">
        <v>375642.5</v>
      </c>
      <c r="N209" s="15">
        <v>0</v>
      </c>
      <c r="O209" s="16">
        <f t="shared" si="56"/>
        <v>0</v>
      </c>
      <c r="P209" s="13">
        <v>337725</v>
      </c>
      <c r="Q209" s="13">
        <v>0</v>
      </c>
      <c r="R209" s="14">
        <f t="shared" si="57"/>
        <v>0</v>
      </c>
      <c r="S209" s="15">
        <v>368287.5</v>
      </c>
      <c r="T209" s="15">
        <v>0</v>
      </c>
      <c r="U209" s="16">
        <f t="shared" si="58"/>
        <v>0</v>
      </c>
      <c r="V209" s="13">
        <v>364838</v>
      </c>
      <c r="W209" s="13">
        <v>20</v>
      </c>
      <c r="X209" s="14">
        <f t="shared" si="59"/>
        <v>5.481885110651851E-5</v>
      </c>
      <c r="Y209" s="15">
        <v>243233.5</v>
      </c>
      <c r="Z209" s="15">
        <v>166</v>
      </c>
      <c r="AA209" s="16">
        <f t="shared" si="60"/>
        <v>6.8247178123079265E-4</v>
      </c>
      <c r="AB209" s="13">
        <v>128196.5</v>
      </c>
      <c r="AC209" s="13">
        <v>365</v>
      </c>
      <c r="AD209" s="14">
        <f t="shared" si="61"/>
        <v>2.8471916159957564E-3</v>
      </c>
      <c r="AE209" s="15">
        <v>110075</v>
      </c>
      <c r="AF209">
        <v>566</v>
      </c>
      <c r="AG209" s="16">
        <f t="shared" si="62"/>
        <v>5.1419486713604363E-3</v>
      </c>
      <c r="AH209" s="17">
        <v>1097</v>
      </c>
      <c r="AI209" s="17">
        <v>5568576</v>
      </c>
      <c r="AJ209" s="18">
        <f t="shared" si="63"/>
        <v>2.2782733304950106E-3</v>
      </c>
      <c r="AK209" s="19">
        <f>IFERROR(VLOOKUP(A209,[1]CDC_Visits_Integrated!$A$2:$D$501,2,FALSE),"NULL")</f>
        <v>5831</v>
      </c>
      <c r="AL209" s="19">
        <f>IFERROR(VLOOKUP(A209,[1]CDC_Visits_Integrated!$A$2:$D$501,3,FALSE),"NULL")</f>
        <v>891</v>
      </c>
      <c r="AM209" s="19">
        <f>IFERROR(VLOOKUP(A209,[1]CDC_Visits_Integrated!$A$2:$D$501,4,FALSE),"NULL")</f>
        <v>262468</v>
      </c>
      <c r="AN209" s="15">
        <f t="shared" si="64"/>
        <v>294.57687991021322</v>
      </c>
      <c r="AO209" s="16">
        <f t="shared" si="65"/>
        <v>2.2216041574591949E-2</v>
      </c>
      <c r="AP209" s="15">
        <f t="shared" si="66"/>
        <v>20</v>
      </c>
      <c r="AQ209" s="15">
        <f t="shared" si="67"/>
        <v>1117</v>
      </c>
    </row>
    <row r="210" spans="1:43" x14ac:dyDescent="0.25">
      <c r="A210" t="s">
        <v>274</v>
      </c>
      <c r="B210" t="str">
        <f t="shared" si="51"/>
        <v>Montana</v>
      </c>
      <c r="C210" t="str">
        <f t="shared" si="52"/>
        <v>2010</v>
      </c>
      <c r="D210" s="13">
        <v>57620.566999999995</v>
      </c>
      <c r="E210" s="13">
        <v>0</v>
      </c>
      <c r="F210" s="14">
        <f t="shared" si="53"/>
        <v>0</v>
      </c>
      <c r="G210" s="15">
        <v>58760.367999999995</v>
      </c>
      <c r="H210" s="15">
        <v>0</v>
      </c>
      <c r="I210" s="16">
        <f t="shared" si="54"/>
        <v>0</v>
      </c>
      <c r="J210" s="13">
        <v>66604.086499999976</v>
      </c>
      <c r="K210" s="13">
        <v>0</v>
      </c>
      <c r="L210" s="14">
        <f t="shared" si="55"/>
        <v>0</v>
      </c>
      <c r="M210" s="15">
        <v>55959.405499999993</v>
      </c>
      <c r="N210" s="15">
        <v>0</v>
      </c>
      <c r="O210" s="16">
        <f t="shared" si="56"/>
        <v>0</v>
      </c>
      <c r="P210" s="13">
        <v>56503.791000000012</v>
      </c>
      <c r="Q210" s="13">
        <v>0</v>
      </c>
      <c r="R210" s="14">
        <f t="shared" si="57"/>
        <v>0</v>
      </c>
      <c r="S210" s="15">
        <v>73341.287000000011</v>
      </c>
      <c r="T210" s="15">
        <v>0</v>
      </c>
      <c r="U210" s="16">
        <f t="shared" si="58"/>
        <v>0</v>
      </c>
      <c r="V210" s="13">
        <v>62025.6685</v>
      </c>
      <c r="W210" s="13">
        <v>0</v>
      </c>
      <c r="X210" s="14">
        <f t="shared" si="59"/>
        <v>0</v>
      </c>
      <c r="Y210" s="15">
        <v>35916.969999999994</v>
      </c>
      <c r="Z210" s="15">
        <v>0</v>
      </c>
      <c r="AA210" s="16">
        <f t="shared" si="60"/>
        <v>0</v>
      </c>
      <c r="AB210" s="13">
        <v>22528.186500000003</v>
      </c>
      <c r="AC210" s="13">
        <v>0</v>
      </c>
      <c r="AD210" s="14">
        <f t="shared" si="61"/>
        <v>0</v>
      </c>
      <c r="AE210" s="15">
        <v>17196.359000000004</v>
      </c>
      <c r="AF210">
        <v>53</v>
      </c>
      <c r="AG210" s="16">
        <f t="shared" si="62"/>
        <v>3.0820477753459316E-3</v>
      </c>
      <c r="AH210" s="17">
        <v>53</v>
      </c>
      <c r="AI210" s="17">
        <v>937821</v>
      </c>
      <c r="AJ210" s="18">
        <f t="shared" si="63"/>
        <v>7.0067342846931717E-4</v>
      </c>
      <c r="AK210" s="19">
        <f>IFERROR(VLOOKUP(A210,[1]CDC_Visits_Integrated!$A$2:$D$501,2,FALSE),"NULL")</f>
        <v>40</v>
      </c>
      <c r="AL210" s="19">
        <f>IFERROR(VLOOKUP(A210,[1]CDC_Visits_Integrated!$A$2:$D$501,3,FALSE),"NULL")</f>
        <v>82</v>
      </c>
      <c r="AM210" s="19">
        <f>IFERROR(VLOOKUP(A210,[1]CDC_Visits_Integrated!$A$2:$D$501,4,FALSE),"NULL")</f>
        <v>31291</v>
      </c>
      <c r="AN210" s="15">
        <f t="shared" si="64"/>
        <v>381.59756097560978</v>
      </c>
      <c r="AO210" s="16">
        <f t="shared" si="65"/>
        <v>1.2783228404333515E-3</v>
      </c>
      <c r="AP210" s="15">
        <f t="shared" si="66"/>
        <v>0</v>
      </c>
      <c r="AQ210" s="15">
        <f t="shared" si="67"/>
        <v>53</v>
      </c>
    </row>
    <row r="211" spans="1:43" x14ac:dyDescent="0.25">
      <c r="A211" t="s">
        <v>275</v>
      </c>
      <c r="B211" t="str">
        <f t="shared" si="51"/>
        <v>Montana</v>
      </c>
      <c r="C211" t="str">
        <f t="shared" si="52"/>
        <v>2011</v>
      </c>
      <c r="D211" s="13">
        <v>56386.385999999999</v>
      </c>
      <c r="E211" s="13">
        <v>0</v>
      </c>
      <c r="F211" s="14">
        <f t="shared" si="53"/>
        <v>0</v>
      </c>
      <c r="G211" s="15">
        <v>56683.146000000015</v>
      </c>
      <c r="H211" s="15">
        <v>0</v>
      </c>
      <c r="I211" s="16">
        <f t="shared" si="54"/>
        <v>0</v>
      </c>
      <c r="J211" s="13">
        <v>63875.129500000003</v>
      </c>
      <c r="K211" s="13">
        <v>0</v>
      </c>
      <c r="L211" s="14">
        <f t="shared" si="55"/>
        <v>0</v>
      </c>
      <c r="M211" s="15">
        <v>56933.479000000007</v>
      </c>
      <c r="N211" s="15">
        <v>0</v>
      </c>
      <c r="O211" s="16">
        <f t="shared" si="56"/>
        <v>0</v>
      </c>
      <c r="P211" s="13">
        <v>54130.803499999995</v>
      </c>
      <c r="Q211" s="13">
        <v>0</v>
      </c>
      <c r="R211" s="14">
        <f t="shared" si="57"/>
        <v>0</v>
      </c>
      <c r="S211" s="15">
        <v>70115.025999999983</v>
      </c>
      <c r="T211" s="15">
        <v>0</v>
      </c>
      <c r="U211" s="16">
        <f t="shared" si="58"/>
        <v>0</v>
      </c>
      <c r="V211" s="13">
        <v>62933.54250000001</v>
      </c>
      <c r="W211" s="13">
        <v>0</v>
      </c>
      <c r="X211" s="14">
        <f t="shared" si="59"/>
        <v>0</v>
      </c>
      <c r="Y211" s="15">
        <v>36518.972999999998</v>
      </c>
      <c r="Z211" s="15">
        <v>0</v>
      </c>
      <c r="AA211" s="16">
        <f t="shared" si="60"/>
        <v>0</v>
      </c>
      <c r="AB211" s="13">
        <v>22099.288500000002</v>
      </c>
      <c r="AC211" s="13">
        <v>0</v>
      </c>
      <c r="AD211" s="14">
        <f t="shared" si="61"/>
        <v>0</v>
      </c>
      <c r="AE211" s="15">
        <v>18023.067999999996</v>
      </c>
      <c r="AF211">
        <v>27</v>
      </c>
      <c r="AG211" s="16">
        <f t="shared" si="62"/>
        <v>1.4980801270904603E-3</v>
      </c>
      <c r="AH211" s="17">
        <v>27</v>
      </c>
      <c r="AI211" s="17">
        <v>921330</v>
      </c>
      <c r="AJ211" s="18">
        <f t="shared" si="63"/>
        <v>3.5229033963978928E-4</v>
      </c>
      <c r="AK211" s="19">
        <f>IFERROR(VLOOKUP(A211,[1]CDC_Visits_Integrated!$A$2:$D$501,2,FALSE),"NULL")</f>
        <v>279</v>
      </c>
      <c r="AL211" s="19">
        <f>IFERROR(VLOOKUP(A211,[1]CDC_Visits_Integrated!$A$2:$D$501,3,FALSE),"NULL")</f>
        <v>291</v>
      </c>
      <c r="AM211" s="19">
        <f>IFERROR(VLOOKUP(A211,[1]CDC_Visits_Integrated!$A$2:$D$501,4,FALSE),"NULL")</f>
        <v>114560</v>
      </c>
      <c r="AN211" s="15">
        <f t="shared" si="64"/>
        <v>393.6769759450172</v>
      </c>
      <c r="AO211" s="16">
        <f t="shared" si="65"/>
        <v>2.4354050279329609E-3</v>
      </c>
      <c r="AP211" s="15">
        <f t="shared" si="66"/>
        <v>0</v>
      </c>
      <c r="AQ211" s="15">
        <f t="shared" si="67"/>
        <v>27</v>
      </c>
    </row>
    <row r="212" spans="1:43" x14ac:dyDescent="0.25">
      <c r="A212" t="s">
        <v>276</v>
      </c>
      <c r="B212" t="str">
        <f t="shared" si="51"/>
        <v>Montana</v>
      </c>
      <c r="C212" t="str">
        <f t="shared" si="52"/>
        <v>2012</v>
      </c>
      <c r="D212" s="13">
        <v>55365.135999999977</v>
      </c>
      <c r="E212" s="13">
        <v>0</v>
      </c>
      <c r="F212" s="14">
        <f t="shared" si="53"/>
        <v>0</v>
      </c>
      <c r="G212" s="15">
        <v>56353.199000000008</v>
      </c>
      <c r="H212" s="15">
        <v>0</v>
      </c>
      <c r="I212" s="16">
        <f t="shared" si="54"/>
        <v>0</v>
      </c>
      <c r="J212" s="13">
        <v>62698.616000000009</v>
      </c>
      <c r="K212" s="13">
        <v>0</v>
      </c>
      <c r="L212" s="14">
        <f t="shared" si="55"/>
        <v>0</v>
      </c>
      <c r="M212" s="15">
        <v>56850.673999999999</v>
      </c>
      <c r="N212" s="15">
        <v>0</v>
      </c>
      <c r="O212" s="16">
        <f t="shared" si="56"/>
        <v>0</v>
      </c>
      <c r="P212" s="13">
        <v>53173.758499999996</v>
      </c>
      <c r="Q212" s="13">
        <v>0</v>
      </c>
      <c r="R212" s="14">
        <f t="shared" si="57"/>
        <v>0</v>
      </c>
      <c r="S212" s="15">
        <v>68279.920500000007</v>
      </c>
      <c r="T212" s="15">
        <v>0</v>
      </c>
      <c r="U212" s="16">
        <f t="shared" si="58"/>
        <v>0</v>
      </c>
      <c r="V212" s="13">
        <v>64622.632499999992</v>
      </c>
      <c r="W212" s="13">
        <v>0</v>
      </c>
      <c r="X212" s="14">
        <f t="shared" si="59"/>
        <v>0</v>
      </c>
      <c r="Y212" s="15">
        <v>37684.444999999992</v>
      </c>
      <c r="Z212" s="15">
        <v>0</v>
      </c>
      <c r="AA212" s="16">
        <f t="shared" si="60"/>
        <v>0</v>
      </c>
      <c r="AB212" s="13">
        <v>21682.948499999999</v>
      </c>
      <c r="AC212" s="13">
        <v>0</v>
      </c>
      <c r="AD212" s="14">
        <f t="shared" si="61"/>
        <v>0</v>
      </c>
      <c r="AE212" s="15">
        <v>18376.076999999994</v>
      </c>
      <c r="AF212">
        <v>39</v>
      </c>
      <c r="AG212" s="16">
        <f t="shared" si="62"/>
        <v>2.1223245853834861E-3</v>
      </c>
      <c r="AH212" s="17">
        <v>39</v>
      </c>
      <c r="AI212" s="17">
        <v>916291</v>
      </c>
      <c r="AJ212" s="18">
        <f t="shared" si="63"/>
        <v>5.0164984595072858E-4</v>
      </c>
      <c r="AK212" s="19">
        <f>IFERROR(VLOOKUP(A212,[1]CDC_Visits_Integrated!$A$2:$D$501,2,FALSE),"NULL")</f>
        <v>249</v>
      </c>
      <c r="AL212" s="19">
        <f>IFERROR(VLOOKUP(A212,[1]CDC_Visits_Integrated!$A$2:$D$501,3,FALSE),"NULL")</f>
        <v>346</v>
      </c>
      <c r="AM212" s="19">
        <f>IFERROR(VLOOKUP(A212,[1]CDC_Visits_Integrated!$A$2:$D$501,4,FALSE),"NULL")</f>
        <v>106071</v>
      </c>
      <c r="AN212" s="15">
        <f t="shared" si="64"/>
        <v>306.56358381502889</v>
      </c>
      <c r="AO212" s="16">
        <f t="shared" si="65"/>
        <v>2.3474842322595245E-3</v>
      </c>
      <c r="AP212" s="15">
        <f t="shared" si="66"/>
        <v>0</v>
      </c>
      <c r="AQ212" s="15">
        <f t="shared" si="67"/>
        <v>39</v>
      </c>
    </row>
    <row r="213" spans="1:43" x14ac:dyDescent="0.25">
      <c r="A213" t="s">
        <v>277</v>
      </c>
      <c r="B213" t="str">
        <f t="shared" si="51"/>
        <v>Montana</v>
      </c>
      <c r="C213" t="str">
        <f t="shared" si="52"/>
        <v>2013</v>
      </c>
      <c r="D213" s="13">
        <v>54267.971999999987</v>
      </c>
      <c r="E213" s="13">
        <v>0</v>
      </c>
      <c r="F213" s="14">
        <f t="shared" si="53"/>
        <v>0</v>
      </c>
      <c r="G213" s="15">
        <v>55006.829000000005</v>
      </c>
      <c r="H213" s="15">
        <v>0</v>
      </c>
      <c r="I213" s="16">
        <f t="shared" si="54"/>
        <v>0</v>
      </c>
      <c r="J213" s="13">
        <v>61437.25499999999</v>
      </c>
      <c r="K213" s="13">
        <v>0</v>
      </c>
      <c r="L213" s="14">
        <f t="shared" si="55"/>
        <v>0</v>
      </c>
      <c r="M213" s="15">
        <v>56382.29050000001</v>
      </c>
      <c r="N213" s="15">
        <v>0</v>
      </c>
      <c r="O213" s="16">
        <f t="shared" si="56"/>
        <v>0</v>
      </c>
      <c r="P213" s="13">
        <v>50918.40800000001</v>
      </c>
      <c r="Q213" s="13">
        <v>0</v>
      </c>
      <c r="R213" s="14">
        <f t="shared" si="57"/>
        <v>0</v>
      </c>
      <c r="S213" s="15">
        <v>64218.545499999993</v>
      </c>
      <c r="T213" s="15">
        <v>0</v>
      </c>
      <c r="U213" s="16">
        <f t="shared" si="58"/>
        <v>0</v>
      </c>
      <c r="V213" s="13">
        <v>63600.724000000002</v>
      </c>
      <c r="W213" s="13">
        <v>0</v>
      </c>
      <c r="X213" s="14">
        <f t="shared" si="59"/>
        <v>0</v>
      </c>
      <c r="Y213" s="15">
        <v>37656.646000000008</v>
      </c>
      <c r="Z213" s="15">
        <v>0</v>
      </c>
      <c r="AA213" s="16">
        <f t="shared" si="60"/>
        <v>0</v>
      </c>
      <c r="AB213" s="13">
        <v>21051.826000000001</v>
      </c>
      <c r="AC213" s="13">
        <v>14</v>
      </c>
      <c r="AD213" s="14">
        <f t="shared" si="61"/>
        <v>6.65025447198737E-4</v>
      </c>
      <c r="AE213" s="15">
        <v>18148.066999999999</v>
      </c>
      <c r="AF213">
        <v>57</v>
      </c>
      <c r="AG213" s="16">
        <f t="shared" si="62"/>
        <v>3.140830370529269E-3</v>
      </c>
      <c r="AH213" s="17">
        <v>71</v>
      </c>
      <c r="AI213" s="17">
        <v>892590</v>
      </c>
      <c r="AJ213" s="18">
        <f t="shared" si="63"/>
        <v>9.2379907973737924E-4</v>
      </c>
      <c r="AK213" s="19">
        <f>IFERROR(VLOOKUP(A213,[1]CDC_Visits_Integrated!$A$2:$D$501,2,FALSE),"NULL")</f>
        <v>440</v>
      </c>
      <c r="AL213" s="19">
        <f>IFERROR(VLOOKUP(A213,[1]CDC_Visits_Integrated!$A$2:$D$501,3,FALSE),"NULL")</f>
        <v>342</v>
      </c>
      <c r="AM213" s="19">
        <f>IFERROR(VLOOKUP(A213,[1]CDC_Visits_Integrated!$A$2:$D$501,4,FALSE),"NULL")</f>
        <v>106430</v>
      </c>
      <c r="AN213" s="15">
        <f t="shared" si="64"/>
        <v>311.19883040935673</v>
      </c>
      <c r="AO213" s="16">
        <f t="shared" si="65"/>
        <v>4.1341726956685143E-3</v>
      </c>
      <c r="AP213" s="15">
        <f t="shared" si="66"/>
        <v>0</v>
      </c>
      <c r="AQ213" s="15">
        <f t="shared" si="67"/>
        <v>71</v>
      </c>
    </row>
    <row r="214" spans="1:43" x14ac:dyDescent="0.25">
      <c r="A214" t="s">
        <v>278</v>
      </c>
      <c r="B214" t="str">
        <f t="shared" si="51"/>
        <v>Montana</v>
      </c>
      <c r="C214" t="str">
        <f t="shared" si="52"/>
        <v>2014</v>
      </c>
      <c r="D214" s="13">
        <v>54287.481999999996</v>
      </c>
      <c r="E214" s="13">
        <v>0</v>
      </c>
      <c r="F214" s="14">
        <f t="shared" si="53"/>
        <v>0</v>
      </c>
      <c r="G214" s="15">
        <v>54963.572</v>
      </c>
      <c r="H214" s="15">
        <v>0</v>
      </c>
      <c r="I214" s="16">
        <f t="shared" si="54"/>
        <v>0</v>
      </c>
      <c r="J214" s="13">
        <v>61082.748999999989</v>
      </c>
      <c r="K214" s="13">
        <v>0</v>
      </c>
      <c r="L214" s="14">
        <f t="shared" si="55"/>
        <v>0</v>
      </c>
      <c r="M214" s="15">
        <v>56914.27399999999</v>
      </c>
      <c r="N214" s="15">
        <v>0</v>
      </c>
      <c r="O214" s="16">
        <f t="shared" si="56"/>
        <v>0</v>
      </c>
      <c r="P214" s="13">
        <v>50554.447999999989</v>
      </c>
      <c r="Q214" s="13">
        <v>0</v>
      </c>
      <c r="R214" s="14">
        <f t="shared" si="57"/>
        <v>0</v>
      </c>
      <c r="S214" s="15">
        <v>61055.436999999998</v>
      </c>
      <c r="T214" s="15">
        <v>0</v>
      </c>
      <c r="U214" s="16">
        <f t="shared" si="58"/>
        <v>0</v>
      </c>
      <c r="V214" s="13">
        <v>63279.986500000006</v>
      </c>
      <c r="W214" s="13">
        <v>0</v>
      </c>
      <c r="X214" s="14">
        <f t="shared" si="59"/>
        <v>0</v>
      </c>
      <c r="Y214" s="15">
        <v>38473.244500000008</v>
      </c>
      <c r="Z214" s="15">
        <v>0</v>
      </c>
      <c r="AA214" s="16">
        <f t="shared" si="60"/>
        <v>0</v>
      </c>
      <c r="AB214" s="13">
        <v>20730.066000000003</v>
      </c>
      <c r="AC214" s="13">
        <v>0</v>
      </c>
      <c r="AD214" s="14">
        <f t="shared" si="61"/>
        <v>0</v>
      </c>
      <c r="AE214" s="15">
        <v>17786.077999999998</v>
      </c>
      <c r="AF214">
        <v>46</v>
      </c>
      <c r="AG214" s="16">
        <f t="shared" si="62"/>
        <v>2.5862924923639717E-3</v>
      </c>
      <c r="AH214" s="17">
        <v>46</v>
      </c>
      <c r="AI214" s="17">
        <v>886141</v>
      </c>
      <c r="AJ214" s="18">
        <f t="shared" si="63"/>
        <v>5.9748493781061791E-4</v>
      </c>
      <c r="AK214" s="19">
        <f>IFERROR(VLOOKUP(A214,[1]CDC_Visits_Integrated!$A$2:$D$501,2,FALSE),"NULL")</f>
        <v>315</v>
      </c>
      <c r="AL214" s="19">
        <f>IFERROR(VLOOKUP(A214,[1]CDC_Visits_Integrated!$A$2:$D$501,3,FALSE),"NULL")</f>
        <v>465</v>
      </c>
      <c r="AM214" s="19">
        <f>IFERROR(VLOOKUP(A214,[1]CDC_Visits_Integrated!$A$2:$D$501,4,FALSE),"NULL")</f>
        <v>125298</v>
      </c>
      <c r="AN214" s="15">
        <f t="shared" si="64"/>
        <v>269.45806451612901</v>
      </c>
      <c r="AO214" s="16">
        <f t="shared" si="65"/>
        <v>2.5140066082459415E-3</v>
      </c>
      <c r="AP214" s="15">
        <f t="shared" si="66"/>
        <v>0</v>
      </c>
      <c r="AQ214" s="15">
        <f t="shared" si="67"/>
        <v>46</v>
      </c>
    </row>
    <row r="215" spans="1:43" x14ac:dyDescent="0.25">
      <c r="A215" t="s">
        <v>279</v>
      </c>
      <c r="B215" t="str">
        <f t="shared" si="51"/>
        <v>Montana</v>
      </c>
      <c r="C215" t="str">
        <f t="shared" si="52"/>
        <v>2015</v>
      </c>
      <c r="D215" s="13">
        <v>56230.805000000015</v>
      </c>
      <c r="E215" s="13">
        <v>0</v>
      </c>
      <c r="F215" s="14">
        <f t="shared" si="53"/>
        <v>0</v>
      </c>
      <c r="G215" s="15">
        <v>58583.970999999976</v>
      </c>
      <c r="H215" s="15">
        <v>0</v>
      </c>
      <c r="I215" s="16">
        <f t="shared" si="54"/>
        <v>0</v>
      </c>
      <c r="J215" s="13">
        <v>64846.512500000004</v>
      </c>
      <c r="K215" s="13">
        <v>0</v>
      </c>
      <c r="L215" s="14">
        <f t="shared" si="55"/>
        <v>0</v>
      </c>
      <c r="M215" s="15">
        <v>60426.9355</v>
      </c>
      <c r="N215" s="15">
        <v>0</v>
      </c>
      <c r="O215" s="16">
        <f t="shared" si="56"/>
        <v>0</v>
      </c>
      <c r="P215" s="13">
        <v>53980.515500000009</v>
      </c>
      <c r="Q215" s="13">
        <v>0</v>
      </c>
      <c r="R215" s="14">
        <f t="shared" si="57"/>
        <v>0</v>
      </c>
      <c r="S215" s="15">
        <v>63371.234000000004</v>
      </c>
      <c r="T215" s="15">
        <v>0</v>
      </c>
      <c r="U215" s="16">
        <f t="shared" si="58"/>
        <v>0</v>
      </c>
      <c r="V215" s="13">
        <v>69335.247499999998</v>
      </c>
      <c r="W215" s="13">
        <v>0</v>
      </c>
      <c r="X215" s="14">
        <f t="shared" si="59"/>
        <v>0</v>
      </c>
      <c r="Y215" s="15">
        <v>44171.065000000002</v>
      </c>
      <c r="Z215" s="15">
        <v>0</v>
      </c>
      <c r="AA215" s="16">
        <f t="shared" si="60"/>
        <v>0</v>
      </c>
      <c r="AB215" s="13">
        <v>22803.232499999998</v>
      </c>
      <c r="AC215" s="13">
        <v>0</v>
      </c>
      <c r="AD215" s="14">
        <f t="shared" si="61"/>
        <v>0</v>
      </c>
      <c r="AE215" s="15">
        <v>19513.745000000003</v>
      </c>
      <c r="AF215">
        <v>58</v>
      </c>
      <c r="AG215" s="16">
        <f t="shared" si="62"/>
        <v>2.972263909362349E-3</v>
      </c>
      <c r="AH215" s="17">
        <v>58</v>
      </c>
      <c r="AI215" s="17">
        <v>950613</v>
      </c>
      <c r="AJ215" s="18">
        <f t="shared" si="63"/>
        <v>6.7061293473025469E-4</v>
      </c>
      <c r="AK215" s="19">
        <f>IFERROR(VLOOKUP(A215,[1]CDC_Visits_Integrated!$A$2:$D$501,2,FALSE),"NULL")</f>
        <v>528</v>
      </c>
      <c r="AL215" s="19">
        <f>IFERROR(VLOOKUP(A215,[1]CDC_Visits_Integrated!$A$2:$D$501,3,FALSE),"NULL")</f>
        <v>401</v>
      </c>
      <c r="AM215" s="19">
        <f>IFERROR(VLOOKUP(A215,[1]CDC_Visits_Integrated!$A$2:$D$501,4,FALSE),"NULL")</f>
        <v>136204</v>
      </c>
      <c r="AN215" s="15">
        <f t="shared" si="64"/>
        <v>339.66084788029923</v>
      </c>
      <c r="AO215" s="16">
        <f t="shared" si="65"/>
        <v>3.8765381339755075E-3</v>
      </c>
      <c r="AP215" s="15">
        <f t="shared" si="66"/>
        <v>0</v>
      </c>
      <c r="AQ215" s="15">
        <f t="shared" si="67"/>
        <v>58</v>
      </c>
    </row>
    <row r="216" spans="1:43" x14ac:dyDescent="0.25">
      <c r="A216" t="s">
        <v>280</v>
      </c>
      <c r="B216" t="str">
        <f t="shared" si="51"/>
        <v>Montana</v>
      </c>
      <c r="C216" t="str">
        <f t="shared" si="52"/>
        <v>2016</v>
      </c>
      <c r="D216" s="13">
        <v>56921.297000000013</v>
      </c>
      <c r="E216" s="13">
        <v>0</v>
      </c>
      <c r="F216" s="14">
        <f t="shared" si="53"/>
        <v>0</v>
      </c>
      <c r="G216" s="15">
        <v>58815.18450000001</v>
      </c>
      <c r="H216" s="15">
        <v>0</v>
      </c>
      <c r="I216" s="16">
        <f t="shared" si="54"/>
        <v>0</v>
      </c>
      <c r="J216" s="13">
        <v>63774.202500000007</v>
      </c>
      <c r="K216" s="13">
        <v>0</v>
      </c>
      <c r="L216" s="14">
        <f t="shared" si="55"/>
        <v>0</v>
      </c>
      <c r="M216" s="15">
        <v>60602.640500000001</v>
      </c>
      <c r="N216" s="15">
        <v>0</v>
      </c>
      <c r="O216" s="16">
        <f t="shared" si="56"/>
        <v>0</v>
      </c>
      <c r="P216" s="13">
        <v>54259.833500000008</v>
      </c>
      <c r="Q216" s="13">
        <v>0</v>
      </c>
      <c r="R216" s="14">
        <f t="shared" si="57"/>
        <v>0</v>
      </c>
      <c r="S216" s="15">
        <v>60946.608500000002</v>
      </c>
      <c r="T216" s="15">
        <v>0</v>
      </c>
      <c r="U216" s="16">
        <f t="shared" si="58"/>
        <v>0</v>
      </c>
      <c r="V216" s="13">
        <v>68298.141500000012</v>
      </c>
      <c r="W216" s="13">
        <v>0</v>
      </c>
      <c r="X216" s="14">
        <f t="shared" si="59"/>
        <v>0</v>
      </c>
      <c r="Y216" s="15">
        <v>45228.833999999995</v>
      </c>
      <c r="Z216" s="15">
        <v>0</v>
      </c>
      <c r="AA216" s="16">
        <f t="shared" si="60"/>
        <v>0</v>
      </c>
      <c r="AB216" s="13">
        <v>23051.291000000001</v>
      </c>
      <c r="AC216" s="13">
        <v>0</v>
      </c>
      <c r="AD216" s="14">
        <f t="shared" si="61"/>
        <v>0</v>
      </c>
      <c r="AE216" s="15">
        <v>19355.628000000001</v>
      </c>
      <c r="AF216">
        <v>11</v>
      </c>
      <c r="AG216" s="16">
        <f t="shared" si="62"/>
        <v>5.6831015764510458E-4</v>
      </c>
      <c r="AH216" s="17">
        <v>11</v>
      </c>
      <c r="AI216" s="17">
        <v>946419</v>
      </c>
      <c r="AJ216" s="18">
        <f t="shared" si="63"/>
        <v>1.2551954679958075E-4</v>
      </c>
      <c r="AK216" s="19">
        <f>IFERROR(VLOOKUP(A216,[1]CDC_Visits_Integrated!$A$2:$D$501,2,FALSE),"NULL")</f>
        <v>323</v>
      </c>
      <c r="AL216" s="19">
        <f>IFERROR(VLOOKUP(A216,[1]CDC_Visits_Integrated!$A$2:$D$501,3,FALSE),"NULL")</f>
        <v>353</v>
      </c>
      <c r="AM216" s="19">
        <f>IFERROR(VLOOKUP(A216,[1]CDC_Visits_Integrated!$A$2:$D$501,4,FALSE),"NULL")</f>
        <v>135522</v>
      </c>
      <c r="AN216" s="15">
        <f t="shared" si="64"/>
        <v>383.91501416430594</v>
      </c>
      <c r="AO216" s="16">
        <f t="shared" si="65"/>
        <v>2.3833768687002849E-3</v>
      </c>
      <c r="AP216" s="15">
        <f t="shared" si="66"/>
        <v>0</v>
      </c>
      <c r="AQ216" s="15">
        <f t="shared" si="67"/>
        <v>11</v>
      </c>
    </row>
    <row r="217" spans="1:43" x14ac:dyDescent="0.25">
      <c r="A217" t="s">
        <v>281</v>
      </c>
      <c r="B217" t="str">
        <f t="shared" si="51"/>
        <v>Montana</v>
      </c>
      <c r="C217" t="str">
        <f t="shared" si="52"/>
        <v>2017</v>
      </c>
      <c r="D217" s="13">
        <v>47734</v>
      </c>
      <c r="E217" s="13">
        <v>0</v>
      </c>
      <c r="F217" s="14">
        <f t="shared" si="53"/>
        <v>0</v>
      </c>
      <c r="G217" s="15">
        <v>49384</v>
      </c>
      <c r="H217" s="15">
        <v>0</v>
      </c>
      <c r="I217" s="16">
        <f t="shared" si="54"/>
        <v>0</v>
      </c>
      <c r="J217" s="13">
        <v>55221.5</v>
      </c>
      <c r="K217" s="13">
        <v>0</v>
      </c>
      <c r="L217" s="14">
        <f t="shared" si="55"/>
        <v>0</v>
      </c>
      <c r="M217" s="15">
        <v>52826</v>
      </c>
      <c r="N217" s="15">
        <v>0</v>
      </c>
      <c r="O217" s="16">
        <f t="shared" si="56"/>
        <v>0</v>
      </c>
      <c r="P217" s="13">
        <v>47310</v>
      </c>
      <c r="Q217" s="13">
        <v>0</v>
      </c>
      <c r="R217" s="14">
        <f t="shared" si="57"/>
        <v>0</v>
      </c>
      <c r="S217" s="15">
        <v>50168.5</v>
      </c>
      <c r="T217" s="15">
        <v>0</v>
      </c>
      <c r="U217" s="16">
        <f t="shared" si="58"/>
        <v>0</v>
      </c>
      <c r="V217" s="13">
        <v>56806.5</v>
      </c>
      <c r="W217" s="13">
        <v>0</v>
      </c>
      <c r="X217" s="14">
        <f t="shared" si="59"/>
        <v>0</v>
      </c>
      <c r="Y217" s="15">
        <v>39412.5</v>
      </c>
      <c r="Z217" s="15">
        <v>0</v>
      </c>
      <c r="AA217" s="16">
        <f t="shared" si="60"/>
        <v>0</v>
      </c>
      <c r="AB217" s="13">
        <v>19638</v>
      </c>
      <c r="AC217" s="13">
        <v>0</v>
      </c>
      <c r="AD217" s="14">
        <f t="shared" si="61"/>
        <v>0</v>
      </c>
      <c r="AE217" s="15">
        <v>16444</v>
      </c>
      <c r="AF217">
        <v>54</v>
      </c>
      <c r="AG217" s="16">
        <f t="shared" si="62"/>
        <v>3.2838725370955973E-3</v>
      </c>
      <c r="AH217" s="17">
        <v>54</v>
      </c>
      <c r="AI217" s="17">
        <v>805712</v>
      </c>
      <c r="AJ217" s="18">
        <f t="shared" si="63"/>
        <v>7.1528389485326748E-4</v>
      </c>
      <c r="AK217" s="19">
        <f>IFERROR(VLOOKUP(A217,[1]CDC_Visits_Integrated!$A$2:$D$501,2,FALSE),"NULL")</f>
        <v>184</v>
      </c>
      <c r="AL217" s="19">
        <f>IFERROR(VLOOKUP(A217,[1]CDC_Visits_Integrated!$A$2:$D$501,3,FALSE),"NULL")</f>
        <v>358</v>
      </c>
      <c r="AM217" s="19">
        <f>IFERROR(VLOOKUP(A217,[1]CDC_Visits_Integrated!$A$2:$D$501,4,FALSE),"NULL")</f>
        <v>145145</v>
      </c>
      <c r="AN217" s="15">
        <f t="shared" si="64"/>
        <v>405.43296089385473</v>
      </c>
      <c r="AO217" s="16">
        <f t="shared" si="65"/>
        <v>1.2676978194219573E-3</v>
      </c>
      <c r="AP217" s="15">
        <f t="shared" si="66"/>
        <v>0</v>
      </c>
      <c r="AQ217" s="15">
        <f t="shared" si="67"/>
        <v>54</v>
      </c>
    </row>
    <row r="218" spans="1:43" x14ac:dyDescent="0.25">
      <c r="A218" t="s">
        <v>283</v>
      </c>
      <c r="B218" t="str">
        <f t="shared" si="51"/>
        <v>Nebraska</v>
      </c>
      <c r="C218" t="str">
        <f t="shared" si="52"/>
        <v>2010</v>
      </c>
      <c r="D218" s="13">
        <v>125435.88100000001</v>
      </c>
      <c r="E218" s="13">
        <v>0</v>
      </c>
      <c r="F218" s="14">
        <f t="shared" si="53"/>
        <v>0</v>
      </c>
      <c r="G218" s="15">
        <v>118600.09550000002</v>
      </c>
      <c r="H218" s="15">
        <v>0</v>
      </c>
      <c r="I218" s="16">
        <f t="shared" si="54"/>
        <v>0</v>
      </c>
      <c r="J218" s="13">
        <v>126676.443</v>
      </c>
      <c r="K218" s="13">
        <v>0</v>
      </c>
      <c r="L218" s="14">
        <f t="shared" si="55"/>
        <v>0</v>
      </c>
      <c r="M218" s="15">
        <v>114317.59899999999</v>
      </c>
      <c r="N218" s="15">
        <v>0</v>
      </c>
      <c r="O218" s="16">
        <f t="shared" si="56"/>
        <v>0</v>
      </c>
      <c r="P218" s="13">
        <v>109611.99399999996</v>
      </c>
      <c r="Q218" s="13">
        <v>0</v>
      </c>
      <c r="R218" s="14">
        <f t="shared" si="57"/>
        <v>0</v>
      </c>
      <c r="S218" s="15">
        <v>124636.71900000001</v>
      </c>
      <c r="T218" s="15">
        <v>0</v>
      </c>
      <c r="U218" s="16">
        <f t="shared" si="58"/>
        <v>0</v>
      </c>
      <c r="V218" s="13">
        <v>95905.928000000014</v>
      </c>
      <c r="W218" s="13">
        <v>0</v>
      </c>
      <c r="X218" s="14">
        <f t="shared" si="59"/>
        <v>0</v>
      </c>
      <c r="Y218" s="15">
        <v>56890.90399999998</v>
      </c>
      <c r="Z218" s="15">
        <v>0</v>
      </c>
      <c r="AA218" s="16">
        <f t="shared" si="60"/>
        <v>0</v>
      </c>
      <c r="AB218" s="13">
        <v>40804.2045</v>
      </c>
      <c r="AC218" s="13">
        <v>0</v>
      </c>
      <c r="AD218" s="14">
        <f t="shared" si="61"/>
        <v>0</v>
      </c>
      <c r="AE218" s="15">
        <v>35917.661000000007</v>
      </c>
      <c r="AF218">
        <v>139</v>
      </c>
      <c r="AG218" s="16">
        <f t="shared" si="62"/>
        <v>3.869962467767597E-3</v>
      </c>
      <c r="AH218" s="17">
        <v>139</v>
      </c>
      <c r="AI218" s="17">
        <v>1736701</v>
      </c>
      <c r="AJ218" s="18">
        <f t="shared" si="63"/>
        <v>1.0403197278236196E-3</v>
      </c>
      <c r="AK218" s="19">
        <f>IFERROR(VLOOKUP(A218,[1]CDC_Visits_Integrated!$A$2:$D$501,2,FALSE),"NULL")</f>
        <v>947</v>
      </c>
      <c r="AL218" s="19">
        <f>IFERROR(VLOOKUP(A218,[1]CDC_Visits_Integrated!$A$2:$D$501,3,FALSE),"NULL")</f>
        <v>189</v>
      </c>
      <c r="AM218" s="19">
        <f>IFERROR(VLOOKUP(A218,[1]CDC_Visits_Integrated!$A$2:$D$501,4,FALSE),"NULL")</f>
        <v>39081</v>
      </c>
      <c r="AN218" s="15">
        <f t="shared" si="64"/>
        <v>206.77777777777777</v>
      </c>
      <c r="AO218" s="16">
        <f t="shared" si="65"/>
        <v>2.4231723855581998E-2</v>
      </c>
      <c r="AP218" s="15">
        <f t="shared" si="66"/>
        <v>0</v>
      </c>
      <c r="AQ218" s="15">
        <f t="shared" si="67"/>
        <v>139</v>
      </c>
    </row>
    <row r="219" spans="1:43" x14ac:dyDescent="0.25">
      <c r="A219" t="s">
        <v>284</v>
      </c>
      <c r="B219" t="str">
        <f t="shared" si="51"/>
        <v>Nebraska</v>
      </c>
      <c r="C219" t="str">
        <f t="shared" si="52"/>
        <v>2011</v>
      </c>
      <c r="D219" s="13">
        <v>125020.61300000006</v>
      </c>
      <c r="E219" s="13">
        <v>0</v>
      </c>
      <c r="F219" s="14">
        <f t="shared" si="53"/>
        <v>0</v>
      </c>
      <c r="G219" s="15">
        <v>118913.46950000004</v>
      </c>
      <c r="H219" s="15">
        <v>0</v>
      </c>
      <c r="I219" s="16">
        <f t="shared" si="54"/>
        <v>0</v>
      </c>
      <c r="J219" s="13">
        <v>125070.02799999999</v>
      </c>
      <c r="K219" s="13">
        <v>0</v>
      </c>
      <c r="L219" s="14">
        <f t="shared" si="55"/>
        <v>0</v>
      </c>
      <c r="M219" s="15">
        <v>116029.758</v>
      </c>
      <c r="N219" s="15">
        <v>0</v>
      </c>
      <c r="O219" s="16">
        <f t="shared" si="56"/>
        <v>0</v>
      </c>
      <c r="P219" s="13">
        <v>108912.76649999998</v>
      </c>
      <c r="Q219" s="13">
        <v>0</v>
      </c>
      <c r="R219" s="14">
        <f t="shared" si="57"/>
        <v>0</v>
      </c>
      <c r="S219" s="15">
        <v>123962.08800000003</v>
      </c>
      <c r="T219" s="15">
        <v>0</v>
      </c>
      <c r="U219" s="16">
        <f t="shared" si="58"/>
        <v>0</v>
      </c>
      <c r="V219" s="13">
        <v>99542.676500000016</v>
      </c>
      <c r="W219" s="13">
        <v>0</v>
      </c>
      <c r="X219" s="14">
        <f t="shared" si="59"/>
        <v>0</v>
      </c>
      <c r="Y219" s="15">
        <v>57556.792000000001</v>
      </c>
      <c r="Z219" s="15">
        <v>0</v>
      </c>
      <c r="AA219" s="16">
        <f t="shared" si="60"/>
        <v>0</v>
      </c>
      <c r="AB219" s="13">
        <v>39887.161500000009</v>
      </c>
      <c r="AC219" s="13">
        <v>0</v>
      </c>
      <c r="AD219" s="14">
        <f t="shared" si="61"/>
        <v>0</v>
      </c>
      <c r="AE219" s="15">
        <v>35650.773000000008</v>
      </c>
      <c r="AF219">
        <v>189</v>
      </c>
      <c r="AG219" s="16">
        <f t="shared" si="62"/>
        <v>5.3014278259829028E-3</v>
      </c>
      <c r="AH219" s="17">
        <v>189</v>
      </c>
      <c r="AI219" s="17">
        <v>1738683</v>
      </c>
      <c r="AJ219" s="18">
        <f t="shared" si="63"/>
        <v>1.4200412365699552E-3</v>
      </c>
      <c r="AK219" s="19">
        <f>IFERROR(VLOOKUP(A219,[1]CDC_Visits_Integrated!$A$2:$D$501,2,FALSE),"NULL")</f>
        <v>2784</v>
      </c>
      <c r="AL219" s="19">
        <f>IFERROR(VLOOKUP(A219,[1]CDC_Visits_Integrated!$A$2:$D$501,3,FALSE),"NULL")</f>
        <v>693</v>
      </c>
      <c r="AM219" s="19">
        <f>IFERROR(VLOOKUP(A219,[1]CDC_Visits_Integrated!$A$2:$D$501,4,FALSE),"NULL")</f>
        <v>126524</v>
      </c>
      <c r="AN219" s="15">
        <f t="shared" si="64"/>
        <v>182.57431457431457</v>
      </c>
      <c r="AO219" s="16">
        <f t="shared" si="65"/>
        <v>2.2003730517530271E-2</v>
      </c>
      <c r="AP219" s="15">
        <f t="shared" si="66"/>
        <v>0</v>
      </c>
      <c r="AQ219" s="15">
        <f t="shared" si="67"/>
        <v>189</v>
      </c>
    </row>
    <row r="220" spans="1:43" x14ac:dyDescent="0.25">
      <c r="A220" t="s">
        <v>285</v>
      </c>
      <c r="B220" t="str">
        <f t="shared" si="51"/>
        <v>Nebraska</v>
      </c>
      <c r="C220" t="str">
        <f t="shared" si="52"/>
        <v>2012</v>
      </c>
      <c r="D220" s="13">
        <v>122417.12199999997</v>
      </c>
      <c r="E220" s="13">
        <v>0</v>
      </c>
      <c r="F220" s="14">
        <f t="shared" si="53"/>
        <v>0</v>
      </c>
      <c r="G220" s="15">
        <v>116913.32449999999</v>
      </c>
      <c r="H220" s="15">
        <v>0</v>
      </c>
      <c r="I220" s="16">
        <f t="shared" si="54"/>
        <v>0</v>
      </c>
      <c r="J220" s="13">
        <v>123094.22800000003</v>
      </c>
      <c r="K220" s="13">
        <v>0</v>
      </c>
      <c r="L220" s="14">
        <f t="shared" si="55"/>
        <v>0</v>
      </c>
      <c r="M220" s="15">
        <v>116019.71650000004</v>
      </c>
      <c r="N220" s="15">
        <v>0</v>
      </c>
      <c r="O220" s="16">
        <f t="shared" si="56"/>
        <v>0</v>
      </c>
      <c r="P220" s="13">
        <v>104789.2015</v>
      </c>
      <c r="Q220" s="13">
        <v>0</v>
      </c>
      <c r="R220" s="14">
        <f t="shared" si="57"/>
        <v>0</v>
      </c>
      <c r="S220" s="15">
        <v>118615.6845</v>
      </c>
      <c r="T220" s="15">
        <v>0</v>
      </c>
      <c r="U220" s="16">
        <f t="shared" si="58"/>
        <v>0</v>
      </c>
      <c r="V220" s="13">
        <v>99027.393000000025</v>
      </c>
      <c r="W220" s="13">
        <v>0</v>
      </c>
      <c r="X220" s="14">
        <f t="shared" si="59"/>
        <v>0</v>
      </c>
      <c r="Y220" s="15">
        <v>57324.327999999994</v>
      </c>
      <c r="Z220" s="15">
        <v>0</v>
      </c>
      <c r="AA220" s="16">
        <f t="shared" si="60"/>
        <v>0</v>
      </c>
      <c r="AB220" s="13">
        <v>38329.685500000007</v>
      </c>
      <c r="AC220" s="13">
        <v>21</v>
      </c>
      <c r="AD220" s="14">
        <f t="shared" si="61"/>
        <v>5.4787822352468814E-4</v>
      </c>
      <c r="AE220" s="15">
        <v>34208.58</v>
      </c>
      <c r="AF220">
        <v>147</v>
      </c>
      <c r="AG220" s="16">
        <f t="shared" si="62"/>
        <v>4.2971675527016901E-3</v>
      </c>
      <c r="AH220" s="17">
        <v>168</v>
      </c>
      <c r="AI220" s="17">
        <v>1704870</v>
      </c>
      <c r="AJ220" s="18">
        <f t="shared" si="63"/>
        <v>1.2936750720291136E-3</v>
      </c>
      <c r="AK220" s="19">
        <f>IFERROR(VLOOKUP(A220,[1]CDC_Visits_Integrated!$A$2:$D$501,2,FALSE),"NULL")</f>
        <v>3735</v>
      </c>
      <c r="AL220" s="19">
        <f>IFERROR(VLOOKUP(A220,[1]CDC_Visits_Integrated!$A$2:$D$501,3,FALSE),"NULL")</f>
        <v>679</v>
      </c>
      <c r="AM220" s="19">
        <f>IFERROR(VLOOKUP(A220,[1]CDC_Visits_Integrated!$A$2:$D$501,4,FALSE),"NULL")</f>
        <v>129995</v>
      </c>
      <c r="AN220" s="15">
        <f t="shared" si="64"/>
        <v>191.45066273932252</v>
      </c>
      <c r="AO220" s="16">
        <f t="shared" si="65"/>
        <v>2.8731874302857802E-2</v>
      </c>
      <c r="AP220" s="15">
        <f t="shared" si="66"/>
        <v>0</v>
      </c>
      <c r="AQ220" s="15">
        <f t="shared" si="67"/>
        <v>168</v>
      </c>
    </row>
    <row r="221" spans="1:43" x14ac:dyDescent="0.25">
      <c r="A221" t="s">
        <v>286</v>
      </c>
      <c r="B221" t="str">
        <f t="shared" si="51"/>
        <v>Nebraska</v>
      </c>
      <c r="C221" t="str">
        <f t="shared" si="52"/>
        <v>2013</v>
      </c>
      <c r="D221" s="13">
        <v>122878.87</v>
      </c>
      <c r="E221" s="13">
        <v>0</v>
      </c>
      <c r="F221" s="14">
        <f t="shared" si="53"/>
        <v>0</v>
      </c>
      <c r="G221" s="15">
        <v>119425.85699999996</v>
      </c>
      <c r="H221" s="15">
        <v>0</v>
      </c>
      <c r="I221" s="16">
        <f t="shared" si="54"/>
        <v>0</v>
      </c>
      <c r="J221" s="13">
        <v>122925.39150000001</v>
      </c>
      <c r="K221" s="13">
        <v>0</v>
      </c>
      <c r="L221" s="14">
        <f t="shared" si="55"/>
        <v>0</v>
      </c>
      <c r="M221" s="15">
        <v>118615.7605</v>
      </c>
      <c r="N221" s="15">
        <v>0</v>
      </c>
      <c r="O221" s="16">
        <f t="shared" si="56"/>
        <v>0</v>
      </c>
      <c r="P221" s="13">
        <v>105374.36849999998</v>
      </c>
      <c r="Q221" s="13">
        <v>0</v>
      </c>
      <c r="R221" s="14">
        <f t="shared" si="57"/>
        <v>0</v>
      </c>
      <c r="S221" s="15">
        <v>118265.40700000001</v>
      </c>
      <c r="T221" s="15">
        <v>0</v>
      </c>
      <c r="U221" s="16">
        <f t="shared" si="58"/>
        <v>0</v>
      </c>
      <c r="V221" s="13">
        <v>102344.65699999998</v>
      </c>
      <c r="W221" s="13">
        <v>0</v>
      </c>
      <c r="X221" s="14">
        <f t="shared" si="59"/>
        <v>0</v>
      </c>
      <c r="Y221" s="15">
        <v>59190.350499999986</v>
      </c>
      <c r="Z221" s="15">
        <v>0</v>
      </c>
      <c r="AA221" s="16">
        <f t="shared" si="60"/>
        <v>0</v>
      </c>
      <c r="AB221" s="13">
        <v>37598.033500000005</v>
      </c>
      <c r="AC221" s="13">
        <v>11</v>
      </c>
      <c r="AD221" s="14">
        <f t="shared" si="61"/>
        <v>2.9256849297716592E-4</v>
      </c>
      <c r="AE221" s="15">
        <v>34816.172000000013</v>
      </c>
      <c r="AF221">
        <v>197</v>
      </c>
      <c r="AG221" s="16">
        <f t="shared" si="62"/>
        <v>5.6582900612967999E-3</v>
      </c>
      <c r="AH221" s="17">
        <v>208</v>
      </c>
      <c r="AI221" s="17">
        <v>1725065</v>
      </c>
      <c r="AJ221" s="18">
        <f t="shared" si="63"/>
        <v>1.5804923957191876E-3</v>
      </c>
      <c r="AK221" s="19">
        <f>IFERROR(VLOOKUP(A221,[1]CDC_Visits_Integrated!$A$2:$D$501,2,FALSE),"NULL")</f>
        <v>4206</v>
      </c>
      <c r="AL221" s="19">
        <f>IFERROR(VLOOKUP(A221,[1]CDC_Visits_Integrated!$A$2:$D$501,3,FALSE),"NULL")</f>
        <v>656</v>
      </c>
      <c r="AM221" s="19">
        <f>IFERROR(VLOOKUP(A221,[1]CDC_Visits_Integrated!$A$2:$D$501,4,FALSE),"NULL")</f>
        <v>114444</v>
      </c>
      <c r="AN221" s="15">
        <f t="shared" si="64"/>
        <v>174.45731707317074</v>
      </c>
      <c r="AO221" s="16">
        <f t="shared" si="65"/>
        <v>3.6751599035336056E-2</v>
      </c>
      <c r="AP221" s="15">
        <f t="shared" si="66"/>
        <v>0</v>
      </c>
      <c r="AQ221" s="15">
        <f t="shared" si="67"/>
        <v>208</v>
      </c>
    </row>
    <row r="222" spans="1:43" x14ac:dyDescent="0.25">
      <c r="A222" t="s">
        <v>287</v>
      </c>
      <c r="B222" t="str">
        <f t="shared" si="51"/>
        <v>Nebraska</v>
      </c>
      <c r="C222" t="str">
        <f t="shared" si="52"/>
        <v>2014</v>
      </c>
      <c r="D222" s="13">
        <v>118147.92000000003</v>
      </c>
      <c r="E222" s="13">
        <v>0</v>
      </c>
      <c r="F222" s="14">
        <f t="shared" si="53"/>
        <v>0</v>
      </c>
      <c r="G222" s="15">
        <v>115832.59550000001</v>
      </c>
      <c r="H222" s="15">
        <v>0</v>
      </c>
      <c r="I222" s="16">
        <f t="shared" si="54"/>
        <v>0</v>
      </c>
      <c r="J222" s="13">
        <v>116718.11849999998</v>
      </c>
      <c r="K222" s="13">
        <v>0</v>
      </c>
      <c r="L222" s="14">
        <f t="shared" si="55"/>
        <v>0</v>
      </c>
      <c r="M222" s="15">
        <v>114654.67500000002</v>
      </c>
      <c r="N222" s="15">
        <v>0</v>
      </c>
      <c r="O222" s="16">
        <f t="shared" si="56"/>
        <v>0</v>
      </c>
      <c r="P222" s="13">
        <v>101255.31350000002</v>
      </c>
      <c r="Q222" s="13">
        <v>0</v>
      </c>
      <c r="R222" s="14">
        <f t="shared" si="57"/>
        <v>0</v>
      </c>
      <c r="S222" s="15">
        <v>112464.02750000001</v>
      </c>
      <c r="T222" s="15">
        <v>0</v>
      </c>
      <c r="U222" s="16">
        <f t="shared" si="58"/>
        <v>0</v>
      </c>
      <c r="V222" s="13">
        <v>101628.22700000001</v>
      </c>
      <c r="W222" s="13">
        <v>0</v>
      </c>
      <c r="X222" s="14">
        <f t="shared" si="59"/>
        <v>0</v>
      </c>
      <c r="Y222" s="15">
        <v>59559.705999999998</v>
      </c>
      <c r="Z222" s="15">
        <v>0</v>
      </c>
      <c r="AA222" s="16">
        <f t="shared" si="60"/>
        <v>0</v>
      </c>
      <c r="AB222" s="13">
        <v>36908.565500000004</v>
      </c>
      <c r="AC222" s="13">
        <v>36</v>
      </c>
      <c r="AD222" s="14">
        <f t="shared" si="61"/>
        <v>9.7538334292618324E-4</v>
      </c>
      <c r="AE222" s="15">
        <v>34244.006999999983</v>
      </c>
      <c r="AF222">
        <v>151</v>
      </c>
      <c r="AG222" s="16">
        <f t="shared" si="62"/>
        <v>4.4095306954002218E-3</v>
      </c>
      <c r="AH222" s="17">
        <v>187</v>
      </c>
      <c r="AI222" s="17">
        <v>1668040</v>
      </c>
      <c r="AJ222" s="18">
        <f t="shared" si="63"/>
        <v>1.430623061168657E-3</v>
      </c>
      <c r="AK222" s="19">
        <f>IFERROR(VLOOKUP(A222,[1]CDC_Visits_Integrated!$A$2:$D$501,2,FALSE),"NULL")</f>
        <v>1159</v>
      </c>
      <c r="AL222" s="19">
        <f>IFERROR(VLOOKUP(A222,[1]CDC_Visits_Integrated!$A$2:$D$501,3,FALSE),"NULL")</f>
        <v>671</v>
      </c>
      <c r="AM222" s="19">
        <f>IFERROR(VLOOKUP(A222,[1]CDC_Visits_Integrated!$A$2:$D$501,4,FALSE),"NULL")</f>
        <v>103428</v>
      </c>
      <c r="AN222" s="15">
        <f t="shared" si="64"/>
        <v>154.14008941877793</v>
      </c>
      <c r="AO222" s="16">
        <f t="shared" si="65"/>
        <v>1.1205863015817767E-2</v>
      </c>
      <c r="AP222" s="15">
        <f t="shared" si="66"/>
        <v>0</v>
      </c>
      <c r="AQ222" s="15">
        <f t="shared" si="67"/>
        <v>187</v>
      </c>
    </row>
    <row r="223" spans="1:43" x14ac:dyDescent="0.25">
      <c r="A223" t="s">
        <v>288</v>
      </c>
      <c r="B223" t="str">
        <f t="shared" si="51"/>
        <v>Nebraska</v>
      </c>
      <c r="C223" t="str">
        <f t="shared" si="52"/>
        <v>2015</v>
      </c>
      <c r="D223" s="13">
        <v>114444.20300000002</v>
      </c>
      <c r="E223" s="13">
        <v>0</v>
      </c>
      <c r="F223" s="14">
        <f t="shared" si="53"/>
        <v>0</v>
      </c>
      <c r="G223" s="15">
        <v>113778.14950000003</v>
      </c>
      <c r="H223" s="15">
        <v>0</v>
      </c>
      <c r="I223" s="16">
        <f t="shared" si="54"/>
        <v>0</v>
      </c>
      <c r="J223" s="13">
        <v>118089.25499999998</v>
      </c>
      <c r="K223" s="13">
        <v>0</v>
      </c>
      <c r="L223" s="14">
        <f t="shared" si="55"/>
        <v>0</v>
      </c>
      <c r="M223" s="15">
        <v>113693.38999999998</v>
      </c>
      <c r="N223" s="15">
        <v>0</v>
      </c>
      <c r="O223" s="16">
        <f t="shared" si="56"/>
        <v>0</v>
      </c>
      <c r="P223" s="13">
        <v>100855.39300000001</v>
      </c>
      <c r="Q223" s="13">
        <v>0</v>
      </c>
      <c r="R223" s="14">
        <f t="shared" si="57"/>
        <v>0</v>
      </c>
      <c r="S223" s="15">
        <v>107491.37299999999</v>
      </c>
      <c r="T223" s="15">
        <v>0</v>
      </c>
      <c r="U223" s="16">
        <f t="shared" si="58"/>
        <v>0</v>
      </c>
      <c r="V223" s="13">
        <v>100836.88299999997</v>
      </c>
      <c r="W223" s="13">
        <v>0</v>
      </c>
      <c r="X223" s="14">
        <f t="shared" si="59"/>
        <v>0</v>
      </c>
      <c r="Y223" s="15">
        <v>61219.008500000018</v>
      </c>
      <c r="Z223" s="15">
        <v>0</v>
      </c>
      <c r="AA223" s="16">
        <f t="shared" si="60"/>
        <v>0</v>
      </c>
      <c r="AB223" s="13">
        <v>34896.344499999999</v>
      </c>
      <c r="AC223" s="13">
        <v>25</v>
      </c>
      <c r="AD223" s="14">
        <f t="shared" si="61"/>
        <v>7.1640741625530438E-4</v>
      </c>
      <c r="AE223" s="15">
        <v>32724.071000000011</v>
      </c>
      <c r="AF223">
        <v>183</v>
      </c>
      <c r="AG223" s="16">
        <f t="shared" si="62"/>
        <v>5.5922137560452043E-3</v>
      </c>
      <c r="AH223" s="17">
        <v>208</v>
      </c>
      <c r="AI223" s="17">
        <v>1649860</v>
      </c>
      <c r="AJ223" s="18">
        <f t="shared" si="63"/>
        <v>1.6144126816338448E-3</v>
      </c>
      <c r="AK223" s="19">
        <f>IFERROR(VLOOKUP(A223,[1]CDC_Visits_Integrated!$A$2:$D$501,2,FALSE),"NULL")</f>
        <v>1467</v>
      </c>
      <c r="AL223" s="19">
        <f>IFERROR(VLOOKUP(A223,[1]CDC_Visits_Integrated!$A$2:$D$501,3,FALSE),"NULL")</f>
        <v>683</v>
      </c>
      <c r="AM223" s="19">
        <f>IFERROR(VLOOKUP(A223,[1]CDC_Visits_Integrated!$A$2:$D$501,4,FALSE),"NULL")</f>
        <v>119876</v>
      </c>
      <c r="AN223" s="15">
        <f t="shared" si="64"/>
        <v>175.51390922401171</v>
      </c>
      <c r="AO223" s="16">
        <f t="shared" si="65"/>
        <v>1.2237645567085989E-2</v>
      </c>
      <c r="AP223" s="15">
        <f t="shared" si="66"/>
        <v>0</v>
      </c>
      <c r="AQ223" s="15">
        <f t="shared" si="67"/>
        <v>208</v>
      </c>
    </row>
    <row r="224" spans="1:43" x14ac:dyDescent="0.25">
      <c r="A224" t="s">
        <v>289</v>
      </c>
      <c r="B224" t="str">
        <f t="shared" si="51"/>
        <v>Nebraska</v>
      </c>
      <c r="C224" t="str">
        <f t="shared" si="52"/>
        <v>2016</v>
      </c>
      <c r="D224" s="13">
        <v>125129.478</v>
      </c>
      <c r="E224" s="13">
        <v>0</v>
      </c>
      <c r="F224" s="14">
        <f t="shared" si="53"/>
        <v>0</v>
      </c>
      <c r="G224" s="15">
        <v>125332.39549999996</v>
      </c>
      <c r="H224" s="15">
        <v>0</v>
      </c>
      <c r="I224" s="16">
        <f t="shared" si="54"/>
        <v>0</v>
      </c>
      <c r="J224" s="13">
        <v>126418.87150000001</v>
      </c>
      <c r="K224" s="13">
        <v>0</v>
      </c>
      <c r="L224" s="14">
        <f t="shared" si="55"/>
        <v>0</v>
      </c>
      <c r="M224" s="15">
        <v>122309.8725</v>
      </c>
      <c r="N224" s="15">
        <v>0</v>
      </c>
      <c r="O224" s="16">
        <f t="shared" si="56"/>
        <v>0</v>
      </c>
      <c r="P224" s="13">
        <v>109373.15100000001</v>
      </c>
      <c r="Q224" s="13">
        <v>0</v>
      </c>
      <c r="R224" s="14">
        <f t="shared" si="57"/>
        <v>0</v>
      </c>
      <c r="S224" s="15">
        <v>113908.83150000003</v>
      </c>
      <c r="T224" s="15">
        <v>0</v>
      </c>
      <c r="U224" s="16">
        <f t="shared" si="58"/>
        <v>0</v>
      </c>
      <c r="V224" s="13">
        <v>110976.841</v>
      </c>
      <c r="W224" s="13">
        <v>0</v>
      </c>
      <c r="X224" s="14">
        <f t="shared" si="59"/>
        <v>0</v>
      </c>
      <c r="Y224" s="15">
        <v>69391.986000000004</v>
      </c>
      <c r="Z224" s="15">
        <v>0</v>
      </c>
      <c r="AA224" s="16">
        <f t="shared" si="60"/>
        <v>0</v>
      </c>
      <c r="AB224" s="13">
        <v>38751.505499999999</v>
      </c>
      <c r="AC224" s="13">
        <v>14</v>
      </c>
      <c r="AD224" s="14">
        <f t="shared" si="61"/>
        <v>3.6127628641421429E-4</v>
      </c>
      <c r="AE224" s="15">
        <v>37013.792000000001</v>
      </c>
      <c r="AF224">
        <v>173</v>
      </c>
      <c r="AG224" s="16">
        <f t="shared" si="62"/>
        <v>4.673933435406996E-3</v>
      </c>
      <c r="AH224" s="17">
        <v>187</v>
      </c>
      <c r="AI224" s="17">
        <v>1795077</v>
      </c>
      <c r="AJ224" s="18">
        <f t="shared" si="63"/>
        <v>1.2882577814292038E-3</v>
      </c>
      <c r="AK224" s="19">
        <f>IFERROR(VLOOKUP(A224,[1]CDC_Visits_Integrated!$A$2:$D$501,2,FALSE),"NULL")</f>
        <v>794</v>
      </c>
      <c r="AL224" s="19">
        <f>IFERROR(VLOOKUP(A224,[1]CDC_Visits_Integrated!$A$2:$D$501,3,FALSE),"NULL")</f>
        <v>690</v>
      </c>
      <c r="AM224" s="19">
        <f>IFERROR(VLOOKUP(A224,[1]CDC_Visits_Integrated!$A$2:$D$501,4,FALSE),"NULL")</f>
        <v>140076</v>
      </c>
      <c r="AN224" s="15">
        <f t="shared" si="64"/>
        <v>203.00869565217391</v>
      </c>
      <c r="AO224" s="16">
        <f t="shared" si="65"/>
        <v>5.6683514663468399E-3</v>
      </c>
      <c r="AP224" s="15">
        <f t="shared" si="66"/>
        <v>0</v>
      </c>
      <c r="AQ224" s="15">
        <f t="shared" si="67"/>
        <v>187</v>
      </c>
    </row>
    <row r="225" spans="1:43" x14ac:dyDescent="0.25">
      <c r="A225" t="s">
        <v>290</v>
      </c>
      <c r="B225" t="str">
        <f t="shared" si="51"/>
        <v>Nebraska</v>
      </c>
      <c r="C225" t="str">
        <f t="shared" si="52"/>
        <v>2017</v>
      </c>
      <c r="D225" s="13">
        <v>119794</v>
      </c>
      <c r="E225" s="13">
        <v>0</v>
      </c>
      <c r="F225" s="14">
        <f t="shared" si="53"/>
        <v>0</v>
      </c>
      <c r="G225" s="15">
        <v>119534</v>
      </c>
      <c r="H225" s="15">
        <v>0</v>
      </c>
      <c r="I225" s="16">
        <f t="shared" si="54"/>
        <v>0</v>
      </c>
      <c r="J225" s="13">
        <v>120563.5</v>
      </c>
      <c r="K225" s="13">
        <v>0</v>
      </c>
      <c r="L225" s="14">
        <f t="shared" si="55"/>
        <v>0</v>
      </c>
      <c r="M225" s="15">
        <v>117544</v>
      </c>
      <c r="N225" s="15">
        <v>0</v>
      </c>
      <c r="O225" s="16">
        <f t="shared" si="56"/>
        <v>0</v>
      </c>
      <c r="P225" s="13">
        <v>104920.5</v>
      </c>
      <c r="Q225" s="13">
        <v>0</v>
      </c>
      <c r="R225" s="14">
        <f t="shared" si="57"/>
        <v>0</v>
      </c>
      <c r="S225" s="15">
        <v>105006.5</v>
      </c>
      <c r="T225" s="15">
        <v>0</v>
      </c>
      <c r="U225" s="16">
        <f t="shared" si="58"/>
        <v>0</v>
      </c>
      <c r="V225" s="13">
        <v>104888.5</v>
      </c>
      <c r="W225" s="13">
        <v>0</v>
      </c>
      <c r="X225" s="14">
        <f t="shared" si="59"/>
        <v>0</v>
      </c>
      <c r="Y225" s="15">
        <v>67298.5</v>
      </c>
      <c r="Z225" s="15">
        <v>0</v>
      </c>
      <c r="AA225" s="16">
        <f t="shared" si="60"/>
        <v>0</v>
      </c>
      <c r="AB225" s="13">
        <v>36176.5</v>
      </c>
      <c r="AC225" s="13">
        <v>33</v>
      </c>
      <c r="AD225" s="14">
        <f t="shared" si="61"/>
        <v>9.1219438032977209E-4</v>
      </c>
      <c r="AE225" s="15">
        <v>33744</v>
      </c>
      <c r="AF225">
        <v>210</v>
      </c>
      <c r="AG225" s="16">
        <f t="shared" si="62"/>
        <v>6.2233285917496443E-3</v>
      </c>
      <c r="AH225" s="17">
        <v>243</v>
      </c>
      <c r="AI225" s="17">
        <v>1705402</v>
      </c>
      <c r="AJ225" s="18">
        <f t="shared" si="63"/>
        <v>1.770891786122913E-3</v>
      </c>
      <c r="AK225" s="19">
        <f>IFERROR(VLOOKUP(A225,[1]CDC_Visits_Integrated!$A$2:$D$501,2,FALSE),"NULL")</f>
        <v>4159</v>
      </c>
      <c r="AL225" s="19">
        <f>IFERROR(VLOOKUP(A225,[1]CDC_Visits_Integrated!$A$2:$D$501,3,FALSE),"NULL")</f>
        <v>1039</v>
      </c>
      <c r="AM225" s="19">
        <f>IFERROR(VLOOKUP(A225,[1]CDC_Visits_Integrated!$A$2:$D$501,4,FALSE),"NULL")</f>
        <v>203371</v>
      </c>
      <c r="AN225" s="15">
        <f t="shared" si="64"/>
        <v>195.73724735322426</v>
      </c>
      <c r="AO225" s="16">
        <f t="shared" si="65"/>
        <v>2.0450310024536438E-2</v>
      </c>
      <c r="AP225" s="15">
        <f t="shared" si="66"/>
        <v>0</v>
      </c>
      <c r="AQ225" s="15">
        <f t="shared" si="67"/>
        <v>243</v>
      </c>
    </row>
    <row r="226" spans="1:43" x14ac:dyDescent="0.25">
      <c r="A226" t="s">
        <v>292</v>
      </c>
      <c r="B226" t="str">
        <f t="shared" si="51"/>
        <v>Nevada</v>
      </c>
      <c r="C226" t="str">
        <f t="shared" si="52"/>
        <v>2010</v>
      </c>
      <c r="D226" s="13">
        <v>188938.50899999993</v>
      </c>
      <c r="E226" s="13">
        <v>0</v>
      </c>
      <c r="F226" s="14">
        <f t="shared" si="53"/>
        <v>0</v>
      </c>
      <c r="G226" s="15">
        <v>179173.26</v>
      </c>
      <c r="H226" s="15">
        <v>0</v>
      </c>
      <c r="I226" s="16">
        <f t="shared" si="54"/>
        <v>0</v>
      </c>
      <c r="J226" s="13">
        <v>176416.08600000001</v>
      </c>
      <c r="K226" s="13">
        <v>0</v>
      </c>
      <c r="L226" s="14">
        <f t="shared" si="55"/>
        <v>0</v>
      </c>
      <c r="M226" s="15">
        <v>190415.50799999997</v>
      </c>
      <c r="N226" s="15">
        <v>0</v>
      </c>
      <c r="O226" s="16">
        <f t="shared" si="56"/>
        <v>0</v>
      </c>
      <c r="P226" s="13">
        <v>192647.3835</v>
      </c>
      <c r="Q226" s="13">
        <v>0</v>
      </c>
      <c r="R226" s="14">
        <f t="shared" si="57"/>
        <v>0</v>
      </c>
      <c r="S226" s="15">
        <v>182588.94849999997</v>
      </c>
      <c r="T226" s="15">
        <v>0</v>
      </c>
      <c r="U226" s="16">
        <f t="shared" si="58"/>
        <v>0</v>
      </c>
      <c r="V226" s="13">
        <v>149927.402</v>
      </c>
      <c r="W226" s="13">
        <v>0</v>
      </c>
      <c r="X226" s="14">
        <f t="shared" si="59"/>
        <v>0</v>
      </c>
      <c r="Y226" s="15">
        <v>90537.771999999997</v>
      </c>
      <c r="Z226" s="15">
        <v>21</v>
      </c>
      <c r="AA226" s="16">
        <f t="shared" si="60"/>
        <v>2.3194739097401248E-4</v>
      </c>
      <c r="AB226" s="13">
        <v>46009.995999999999</v>
      </c>
      <c r="AC226" s="13">
        <v>121</v>
      </c>
      <c r="AD226" s="14">
        <f t="shared" si="61"/>
        <v>2.6298633018790093E-3</v>
      </c>
      <c r="AE226" s="15">
        <v>28664.335999999996</v>
      </c>
      <c r="AF226">
        <v>91</v>
      </c>
      <c r="AG226" s="16">
        <f t="shared" si="62"/>
        <v>3.1746767132509197E-3</v>
      </c>
      <c r="AH226" s="17">
        <v>233</v>
      </c>
      <c r="AI226" s="17">
        <v>2633331</v>
      </c>
      <c r="AJ226" s="18">
        <f t="shared" si="63"/>
        <v>1.4103082907291104E-3</v>
      </c>
      <c r="AK226" s="19">
        <f>IFERROR(VLOOKUP(A226,[1]CDC_Visits_Integrated!$A$2:$D$501,2,FALSE),"NULL")</f>
        <v>3924</v>
      </c>
      <c r="AL226" s="19">
        <f>IFERROR(VLOOKUP(A226,[1]CDC_Visits_Integrated!$A$2:$D$501,3,FALSE),"NULL")</f>
        <v>444</v>
      </c>
      <c r="AM226" s="19">
        <f>IFERROR(VLOOKUP(A226,[1]CDC_Visits_Integrated!$A$2:$D$501,4,FALSE),"NULL")</f>
        <v>149999</v>
      </c>
      <c r="AN226" s="15">
        <f t="shared" si="64"/>
        <v>337.83558558558559</v>
      </c>
      <c r="AO226" s="16">
        <f t="shared" si="65"/>
        <v>2.6160174401162674E-2</v>
      </c>
      <c r="AP226" s="15">
        <f t="shared" si="66"/>
        <v>0</v>
      </c>
      <c r="AQ226" s="15">
        <f t="shared" si="67"/>
        <v>233</v>
      </c>
    </row>
    <row r="227" spans="1:43" x14ac:dyDescent="0.25">
      <c r="A227" t="s">
        <v>293</v>
      </c>
      <c r="B227" t="str">
        <f t="shared" si="51"/>
        <v>Nevada</v>
      </c>
      <c r="C227" t="str">
        <f t="shared" si="52"/>
        <v>2011</v>
      </c>
      <c r="D227" s="13">
        <v>189091.56299999999</v>
      </c>
      <c r="E227" s="13">
        <v>0</v>
      </c>
      <c r="F227" s="14">
        <f t="shared" si="53"/>
        <v>0</v>
      </c>
      <c r="G227" s="15">
        <v>181133.90650000001</v>
      </c>
      <c r="H227" s="15">
        <v>0</v>
      </c>
      <c r="I227" s="16">
        <f t="shared" si="54"/>
        <v>0</v>
      </c>
      <c r="J227" s="13">
        <v>178603.7225</v>
      </c>
      <c r="K227" s="13">
        <v>0</v>
      </c>
      <c r="L227" s="14">
        <f t="shared" si="55"/>
        <v>0</v>
      </c>
      <c r="M227" s="15">
        <v>192684.20600000001</v>
      </c>
      <c r="N227" s="15">
        <v>0</v>
      </c>
      <c r="O227" s="16">
        <f t="shared" si="56"/>
        <v>0</v>
      </c>
      <c r="P227" s="13">
        <v>192729.89350000001</v>
      </c>
      <c r="Q227" s="13">
        <v>0</v>
      </c>
      <c r="R227" s="14">
        <f t="shared" si="57"/>
        <v>0</v>
      </c>
      <c r="S227" s="15">
        <v>184406.64300000001</v>
      </c>
      <c r="T227" s="15">
        <v>0</v>
      </c>
      <c r="U227" s="16">
        <f t="shared" si="58"/>
        <v>0</v>
      </c>
      <c r="V227" s="13">
        <v>153233.64149999997</v>
      </c>
      <c r="W227" s="13">
        <v>0</v>
      </c>
      <c r="X227" s="14">
        <f t="shared" si="59"/>
        <v>0</v>
      </c>
      <c r="Y227" s="15">
        <v>95416.633499999982</v>
      </c>
      <c r="Z227" s="15">
        <v>48</v>
      </c>
      <c r="AA227" s="16">
        <f t="shared" si="60"/>
        <v>5.0305694342066688E-4</v>
      </c>
      <c r="AB227" s="13">
        <v>46968.008999999998</v>
      </c>
      <c r="AC227" s="13">
        <v>115</v>
      </c>
      <c r="AD227" s="14">
        <f t="shared" si="61"/>
        <v>2.4484750886502342E-3</v>
      </c>
      <c r="AE227" s="15">
        <v>29626.705999999995</v>
      </c>
      <c r="AF227">
        <v>77</v>
      </c>
      <c r="AG227" s="16">
        <f t="shared" si="62"/>
        <v>2.5990064504639839E-3</v>
      </c>
      <c r="AH227" s="17">
        <v>240</v>
      </c>
      <c r="AI227" s="17">
        <v>2667327</v>
      </c>
      <c r="AJ227" s="18">
        <f t="shared" si="63"/>
        <v>1.3952567786537644E-3</v>
      </c>
      <c r="AK227" s="19">
        <f>IFERROR(VLOOKUP(A227,[1]CDC_Visits_Integrated!$A$2:$D$501,2,FALSE),"NULL")</f>
        <v>12252</v>
      </c>
      <c r="AL227" s="19">
        <f>IFERROR(VLOOKUP(A227,[1]CDC_Visits_Integrated!$A$2:$D$501,3,FALSE),"NULL")</f>
        <v>1548</v>
      </c>
      <c r="AM227" s="19">
        <f>IFERROR(VLOOKUP(A227,[1]CDC_Visits_Integrated!$A$2:$D$501,4,FALSE),"NULL")</f>
        <v>629223</v>
      </c>
      <c r="AN227" s="15">
        <f t="shared" si="64"/>
        <v>406.47480620155039</v>
      </c>
      <c r="AO227" s="16">
        <f t="shared" si="65"/>
        <v>1.9471634062963369E-2</v>
      </c>
      <c r="AP227" s="15">
        <f t="shared" si="66"/>
        <v>0</v>
      </c>
      <c r="AQ227" s="15">
        <f t="shared" si="67"/>
        <v>240</v>
      </c>
    </row>
    <row r="228" spans="1:43" x14ac:dyDescent="0.25">
      <c r="A228" t="s">
        <v>294</v>
      </c>
      <c r="B228" t="str">
        <f t="shared" si="51"/>
        <v>Nevada</v>
      </c>
      <c r="C228" t="str">
        <f t="shared" si="52"/>
        <v>2012</v>
      </c>
      <c r="D228" s="13">
        <v>184328.69800000003</v>
      </c>
      <c r="E228" s="13">
        <v>0</v>
      </c>
      <c r="F228" s="14">
        <f t="shared" si="53"/>
        <v>0</v>
      </c>
      <c r="G228" s="15">
        <v>180114.16700000002</v>
      </c>
      <c r="H228" s="15">
        <v>0</v>
      </c>
      <c r="I228" s="16">
        <f t="shared" si="54"/>
        <v>0</v>
      </c>
      <c r="J228" s="13">
        <v>177814.57</v>
      </c>
      <c r="K228" s="13">
        <v>0</v>
      </c>
      <c r="L228" s="14">
        <f t="shared" si="55"/>
        <v>0</v>
      </c>
      <c r="M228" s="15">
        <v>191428.82549999998</v>
      </c>
      <c r="N228" s="15">
        <v>0</v>
      </c>
      <c r="O228" s="16">
        <f t="shared" si="56"/>
        <v>0</v>
      </c>
      <c r="P228" s="13">
        <v>189928.95650000003</v>
      </c>
      <c r="Q228" s="13">
        <v>0</v>
      </c>
      <c r="R228" s="14">
        <f t="shared" si="57"/>
        <v>0</v>
      </c>
      <c r="S228" s="15">
        <v>184601.57250000001</v>
      </c>
      <c r="T228" s="15">
        <v>0</v>
      </c>
      <c r="U228" s="16">
        <f t="shared" si="58"/>
        <v>0</v>
      </c>
      <c r="V228" s="13">
        <v>156472.15350000001</v>
      </c>
      <c r="W228" s="13">
        <v>0</v>
      </c>
      <c r="X228" s="14">
        <f t="shared" si="59"/>
        <v>0</v>
      </c>
      <c r="Y228" s="15">
        <v>99051.232000000004</v>
      </c>
      <c r="Z228" s="15">
        <v>35</v>
      </c>
      <c r="AA228" s="16">
        <f t="shared" si="60"/>
        <v>3.5335249540359074E-4</v>
      </c>
      <c r="AB228" s="13">
        <v>48014.862999999998</v>
      </c>
      <c r="AC228" s="13">
        <v>152</v>
      </c>
      <c r="AD228" s="14">
        <f t="shared" si="61"/>
        <v>3.1656864250555086E-3</v>
      </c>
      <c r="AE228" s="15">
        <v>32284.492999999999</v>
      </c>
      <c r="AF228">
        <v>127</v>
      </c>
      <c r="AG228" s="16">
        <f t="shared" si="62"/>
        <v>3.9337771232771102E-3</v>
      </c>
      <c r="AH228" s="17">
        <v>314</v>
      </c>
      <c r="AI228" s="17">
        <v>2669454</v>
      </c>
      <c r="AJ228" s="18">
        <f t="shared" si="63"/>
        <v>1.7507609174941764E-3</v>
      </c>
      <c r="AK228" s="19">
        <f>IFERROR(VLOOKUP(A228,[1]CDC_Visits_Integrated!$A$2:$D$501,2,FALSE),"NULL")</f>
        <v>5835</v>
      </c>
      <c r="AL228" s="19">
        <f>IFERROR(VLOOKUP(A228,[1]CDC_Visits_Integrated!$A$2:$D$501,3,FALSE),"NULL")</f>
        <v>1499</v>
      </c>
      <c r="AM228" s="19">
        <f>IFERROR(VLOOKUP(A228,[1]CDC_Visits_Integrated!$A$2:$D$501,4,FALSE),"NULL")</f>
        <v>612124</v>
      </c>
      <c r="AN228" s="15">
        <f t="shared" si="64"/>
        <v>408.35490326884587</v>
      </c>
      <c r="AO228" s="16">
        <f t="shared" si="65"/>
        <v>9.5323823277636555E-3</v>
      </c>
      <c r="AP228" s="15">
        <f t="shared" si="66"/>
        <v>0</v>
      </c>
      <c r="AQ228" s="15">
        <f t="shared" si="67"/>
        <v>314</v>
      </c>
    </row>
    <row r="229" spans="1:43" x14ac:dyDescent="0.25">
      <c r="A229" t="s">
        <v>295</v>
      </c>
      <c r="B229" t="str">
        <f t="shared" si="51"/>
        <v>Nevada</v>
      </c>
      <c r="C229" t="str">
        <f t="shared" si="52"/>
        <v>2013</v>
      </c>
      <c r="D229" s="13">
        <v>182415.45899999997</v>
      </c>
      <c r="E229" s="13">
        <v>0</v>
      </c>
      <c r="F229" s="14">
        <f t="shared" si="53"/>
        <v>0</v>
      </c>
      <c r="G229" s="15">
        <v>183252.41449999996</v>
      </c>
      <c r="H229" s="15">
        <v>0</v>
      </c>
      <c r="I229" s="16">
        <f t="shared" si="54"/>
        <v>0</v>
      </c>
      <c r="J229" s="13">
        <v>180228.4515</v>
      </c>
      <c r="K229" s="13">
        <v>0</v>
      </c>
      <c r="L229" s="14">
        <f t="shared" si="55"/>
        <v>0</v>
      </c>
      <c r="M229" s="15">
        <v>195088.37450000003</v>
      </c>
      <c r="N229" s="15">
        <v>0</v>
      </c>
      <c r="O229" s="16">
        <f t="shared" si="56"/>
        <v>0</v>
      </c>
      <c r="P229" s="13">
        <v>190701.68300000002</v>
      </c>
      <c r="Q229" s="13">
        <v>0</v>
      </c>
      <c r="R229" s="14">
        <f t="shared" si="57"/>
        <v>0</v>
      </c>
      <c r="S229" s="15">
        <v>187623.84649999999</v>
      </c>
      <c r="T229" s="15">
        <v>0</v>
      </c>
      <c r="U229" s="16">
        <f t="shared" si="58"/>
        <v>0</v>
      </c>
      <c r="V229" s="13">
        <v>161091.2795</v>
      </c>
      <c r="W229" s="13">
        <v>23</v>
      </c>
      <c r="X229" s="14">
        <f t="shared" si="59"/>
        <v>1.4277619540541299E-4</v>
      </c>
      <c r="Y229" s="15">
        <v>105663.13099999999</v>
      </c>
      <c r="Z229" s="15">
        <v>69</v>
      </c>
      <c r="AA229" s="16">
        <f t="shared" si="60"/>
        <v>6.5301869580222834E-4</v>
      </c>
      <c r="AB229" s="13">
        <v>49570.784</v>
      </c>
      <c r="AC229" s="13">
        <v>92</v>
      </c>
      <c r="AD229" s="14">
        <f t="shared" si="61"/>
        <v>1.8559319134432088E-3</v>
      </c>
      <c r="AE229" s="15">
        <v>33443.847000000002</v>
      </c>
      <c r="AF229">
        <v>92</v>
      </c>
      <c r="AG229" s="16">
        <f t="shared" si="62"/>
        <v>2.750879705914215E-3</v>
      </c>
      <c r="AH229" s="17">
        <v>253</v>
      </c>
      <c r="AI229" s="17">
        <v>2724791</v>
      </c>
      <c r="AJ229" s="18">
        <f t="shared" si="63"/>
        <v>1.3409105414341304E-3</v>
      </c>
      <c r="AK229" s="19">
        <f>IFERROR(VLOOKUP(A229,[1]CDC_Visits_Integrated!$A$2:$D$501,2,FALSE),"NULL")</f>
        <v>8500</v>
      </c>
      <c r="AL229" s="19">
        <f>IFERROR(VLOOKUP(A229,[1]CDC_Visits_Integrated!$A$2:$D$501,3,FALSE),"NULL")</f>
        <v>1300</v>
      </c>
      <c r="AM229" s="19">
        <f>IFERROR(VLOOKUP(A229,[1]CDC_Visits_Integrated!$A$2:$D$501,4,FALSE),"NULL")</f>
        <v>515027</v>
      </c>
      <c r="AN229" s="15">
        <f t="shared" si="64"/>
        <v>396.17461538461538</v>
      </c>
      <c r="AO229" s="16">
        <f t="shared" si="65"/>
        <v>1.6503989111250478E-2</v>
      </c>
      <c r="AP229" s="15">
        <f t="shared" si="66"/>
        <v>23</v>
      </c>
      <c r="AQ229" s="15">
        <f t="shared" si="67"/>
        <v>276</v>
      </c>
    </row>
    <row r="230" spans="1:43" x14ac:dyDescent="0.25">
      <c r="A230" t="s">
        <v>296</v>
      </c>
      <c r="B230" t="str">
        <f t="shared" ref="B230:B286" si="68">LEFT(A230,FIND(",",A230)-1)</f>
        <v>Nevada</v>
      </c>
      <c r="C230" t="str">
        <f t="shared" ref="C230:C286" si="69">RIGHT(A230,4)</f>
        <v>2014</v>
      </c>
      <c r="D230" s="13">
        <v>177718.796</v>
      </c>
      <c r="E230" s="13">
        <v>0</v>
      </c>
      <c r="F230" s="14">
        <f t="shared" ref="F230:F286" si="70">E230/D230</f>
        <v>0</v>
      </c>
      <c r="G230" s="15">
        <v>182005.69850000003</v>
      </c>
      <c r="H230" s="15">
        <v>0</v>
      </c>
      <c r="I230" s="16">
        <f t="shared" ref="I230:I286" si="71">H230/G230</f>
        <v>0</v>
      </c>
      <c r="J230" s="13">
        <v>178814.1035</v>
      </c>
      <c r="K230" s="13">
        <v>0</v>
      </c>
      <c r="L230" s="14">
        <f t="shared" ref="L230:L286" si="72">K230/J230</f>
        <v>0</v>
      </c>
      <c r="M230" s="15">
        <v>194801.47150000001</v>
      </c>
      <c r="N230" s="15">
        <v>0</v>
      </c>
      <c r="O230" s="16">
        <f t="shared" ref="O230:O286" si="73">N230/M230</f>
        <v>0</v>
      </c>
      <c r="P230" s="13">
        <v>187630.34700000001</v>
      </c>
      <c r="Q230" s="13">
        <v>0</v>
      </c>
      <c r="R230" s="14">
        <f t="shared" ref="R230:R286" si="74">Q230/P230</f>
        <v>0</v>
      </c>
      <c r="S230" s="15">
        <v>185275.77949999998</v>
      </c>
      <c r="T230" s="15">
        <v>0</v>
      </c>
      <c r="U230" s="16">
        <f t="shared" ref="U230:U286" si="75">T230/S230</f>
        <v>0</v>
      </c>
      <c r="V230" s="13">
        <v>161374.57499999998</v>
      </c>
      <c r="W230" s="13">
        <v>32</v>
      </c>
      <c r="X230" s="14">
        <f t="shared" ref="X230:X286" si="76">W230/V230</f>
        <v>1.9829641689219014E-4</v>
      </c>
      <c r="Y230" s="15">
        <v>108788.44099999999</v>
      </c>
      <c r="Z230" s="15">
        <v>152</v>
      </c>
      <c r="AA230" s="16">
        <f t="shared" ref="AA230:AA286" si="77">Z230/Y230</f>
        <v>1.397207263959229E-3</v>
      </c>
      <c r="AB230" s="13">
        <v>49538.763500000001</v>
      </c>
      <c r="AC230" s="13">
        <v>170</v>
      </c>
      <c r="AD230" s="14">
        <f t="shared" ref="AD230:AD286" si="78">AC230/AB230</f>
        <v>3.4316561009844339E-3</v>
      </c>
      <c r="AE230" s="15">
        <v>35485.930999999997</v>
      </c>
      <c r="AF230">
        <v>166</v>
      </c>
      <c r="AG230" s="16">
        <f t="shared" ref="AG230:AG286" si="79">AF230/AE230</f>
        <v>4.6779102399765139E-3</v>
      </c>
      <c r="AH230" s="17">
        <v>488</v>
      </c>
      <c r="AI230" s="17">
        <v>2710050</v>
      </c>
      <c r="AJ230" s="18">
        <f t="shared" ref="AJ230:AJ286" si="80">AH230/(Y230+AB230+AE230)</f>
        <v>2.5178891964213646E-3</v>
      </c>
      <c r="AK230" s="19">
        <f>IFERROR(VLOOKUP(A230,[1]CDC_Visits_Integrated!$A$2:$D$501,2,FALSE),"NULL")</f>
        <v>8826</v>
      </c>
      <c r="AL230" s="19">
        <f>IFERROR(VLOOKUP(A230,[1]CDC_Visits_Integrated!$A$2:$D$501,3,FALSE),"NULL")</f>
        <v>1754</v>
      </c>
      <c r="AM230" s="19">
        <f>IFERROR(VLOOKUP(A230,[1]CDC_Visits_Integrated!$A$2:$D$501,4,FALSE),"NULL")</f>
        <v>807206</v>
      </c>
      <c r="AN230" s="15">
        <f t="shared" ref="AN230:AN286" si="81">IFERROR(AM230/AL230,"NULL")</f>
        <v>460.20866590649945</v>
      </c>
      <c r="AO230" s="16">
        <f t="shared" ref="AO230:AO286" si="82">IFERROR(AK230/AM230,"NULL")</f>
        <v>1.0934011887919565E-2</v>
      </c>
      <c r="AP230" s="15">
        <f t="shared" ref="AP230:AP286" si="83">SUM(E230,H230,K230,N230,Q230,T230,W230)</f>
        <v>32</v>
      </c>
      <c r="AQ230" s="15">
        <f t="shared" ref="AQ230:AQ286" si="84">SUM(AP230,AH230)</f>
        <v>520</v>
      </c>
    </row>
    <row r="231" spans="1:43" x14ac:dyDescent="0.25">
      <c r="A231" t="s">
        <v>297</v>
      </c>
      <c r="B231" t="str">
        <f t="shared" si="68"/>
        <v>Nevada</v>
      </c>
      <c r="C231" t="str">
        <f t="shared" si="69"/>
        <v>2015</v>
      </c>
      <c r="D231" s="13">
        <v>178956.17600000001</v>
      </c>
      <c r="E231" s="13">
        <v>0</v>
      </c>
      <c r="F231" s="14">
        <f t="shared" si="70"/>
        <v>0</v>
      </c>
      <c r="G231" s="15">
        <v>184794.41200000001</v>
      </c>
      <c r="H231" s="15">
        <v>0</v>
      </c>
      <c r="I231" s="16">
        <f t="shared" si="71"/>
        <v>0</v>
      </c>
      <c r="J231" s="13">
        <v>180746.68350000004</v>
      </c>
      <c r="K231" s="13">
        <v>0</v>
      </c>
      <c r="L231" s="14">
        <f t="shared" si="72"/>
        <v>0</v>
      </c>
      <c r="M231" s="15">
        <v>199283.08700000006</v>
      </c>
      <c r="N231" s="15">
        <v>0</v>
      </c>
      <c r="O231" s="16">
        <f t="shared" si="73"/>
        <v>0</v>
      </c>
      <c r="P231" s="13">
        <v>190567.30650000001</v>
      </c>
      <c r="Q231" s="13">
        <v>0</v>
      </c>
      <c r="R231" s="14">
        <f t="shared" si="74"/>
        <v>0</v>
      </c>
      <c r="S231" s="15">
        <v>189811.19300000003</v>
      </c>
      <c r="T231" s="15">
        <v>0</v>
      </c>
      <c r="U231" s="16">
        <f t="shared" si="75"/>
        <v>0</v>
      </c>
      <c r="V231" s="13">
        <v>168173.86500000005</v>
      </c>
      <c r="W231" s="13">
        <v>32</v>
      </c>
      <c r="X231" s="14">
        <f t="shared" si="76"/>
        <v>1.9027926842259344E-4</v>
      </c>
      <c r="Y231" s="15">
        <v>116853.94250000002</v>
      </c>
      <c r="Z231" s="15">
        <v>100</v>
      </c>
      <c r="AA231" s="16">
        <f t="shared" si="77"/>
        <v>8.5576915815228048E-4</v>
      </c>
      <c r="AB231" s="13">
        <v>53446.684499999988</v>
      </c>
      <c r="AC231" s="13">
        <v>157</v>
      </c>
      <c r="AD231" s="14">
        <f t="shared" si="78"/>
        <v>2.9375068157876105E-3</v>
      </c>
      <c r="AE231" s="15">
        <v>36376.643000000004</v>
      </c>
      <c r="AF231">
        <v>165</v>
      </c>
      <c r="AG231" s="16">
        <f t="shared" si="79"/>
        <v>4.5358775959617823E-3</v>
      </c>
      <c r="AH231" s="17">
        <v>422</v>
      </c>
      <c r="AI231" s="17">
        <v>2786021</v>
      </c>
      <c r="AJ231" s="18">
        <f t="shared" si="80"/>
        <v>2.0418307247816849E-3</v>
      </c>
      <c r="AK231" s="19">
        <f>IFERROR(VLOOKUP(A231,[1]CDC_Visits_Integrated!$A$2:$D$501,2,FALSE),"NULL")</f>
        <v>5975</v>
      </c>
      <c r="AL231" s="19">
        <f>IFERROR(VLOOKUP(A231,[1]CDC_Visits_Integrated!$A$2:$D$501,3,FALSE),"NULL")</f>
        <v>1221</v>
      </c>
      <c r="AM231" s="19">
        <f>IFERROR(VLOOKUP(A231,[1]CDC_Visits_Integrated!$A$2:$D$501,4,FALSE),"NULL")</f>
        <v>577937</v>
      </c>
      <c r="AN231" s="15">
        <f t="shared" si="81"/>
        <v>473.33087633087632</v>
      </c>
      <c r="AO231" s="16">
        <f t="shared" si="82"/>
        <v>1.0338497102625372E-2</v>
      </c>
      <c r="AP231" s="15">
        <f t="shared" si="83"/>
        <v>32</v>
      </c>
      <c r="AQ231" s="15">
        <f t="shared" si="84"/>
        <v>454</v>
      </c>
    </row>
    <row r="232" spans="1:43" x14ac:dyDescent="0.25">
      <c r="A232" t="s">
        <v>298</v>
      </c>
      <c r="B232" t="str">
        <f t="shared" si="68"/>
        <v>Nevada</v>
      </c>
      <c r="C232" t="str">
        <f t="shared" si="69"/>
        <v>2016</v>
      </c>
      <c r="D232" s="13">
        <v>178087.73399999997</v>
      </c>
      <c r="E232" s="13">
        <v>0</v>
      </c>
      <c r="F232" s="14">
        <f t="shared" si="70"/>
        <v>0</v>
      </c>
      <c r="G232" s="15">
        <v>184827.75700000001</v>
      </c>
      <c r="H232" s="15">
        <v>0</v>
      </c>
      <c r="I232" s="16">
        <f t="shared" si="71"/>
        <v>0</v>
      </c>
      <c r="J232" s="13">
        <v>179792.79400000002</v>
      </c>
      <c r="K232" s="13">
        <v>0</v>
      </c>
      <c r="L232" s="14">
        <f t="shared" si="72"/>
        <v>0</v>
      </c>
      <c r="M232" s="15">
        <v>202149.25950000001</v>
      </c>
      <c r="N232" s="15">
        <v>0</v>
      </c>
      <c r="O232" s="16">
        <f t="shared" si="73"/>
        <v>0</v>
      </c>
      <c r="P232" s="13">
        <v>190502.299</v>
      </c>
      <c r="Q232" s="13">
        <v>0</v>
      </c>
      <c r="R232" s="14">
        <f t="shared" si="74"/>
        <v>0</v>
      </c>
      <c r="S232" s="15">
        <v>190914.97000000003</v>
      </c>
      <c r="T232" s="15">
        <v>12</v>
      </c>
      <c r="U232" s="16">
        <f t="shared" si="75"/>
        <v>6.2855207216071105E-5</v>
      </c>
      <c r="V232" s="13">
        <v>171295.90849999996</v>
      </c>
      <c r="W232" s="13">
        <v>35</v>
      </c>
      <c r="X232" s="14">
        <f t="shared" si="76"/>
        <v>2.0432478689355274E-4</v>
      </c>
      <c r="Y232" s="15">
        <v>125016.73699999996</v>
      </c>
      <c r="Z232" s="15">
        <v>87</v>
      </c>
      <c r="AA232" s="16">
        <f t="shared" si="77"/>
        <v>6.9590682086031433E-4</v>
      </c>
      <c r="AB232" s="13">
        <v>57231.284</v>
      </c>
      <c r="AC232" s="13">
        <v>144</v>
      </c>
      <c r="AD232" s="14">
        <f t="shared" si="78"/>
        <v>2.516106400827911E-3</v>
      </c>
      <c r="AE232" s="15">
        <v>37416.021999999997</v>
      </c>
      <c r="AF232">
        <v>96</v>
      </c>
      <c r="AG232" s="16">
        <f t="shared" si="79"/>
        <v>2.5657457652767043E-3</v>
      </c>
      <c r="AH232" s="17">
        <v>327</v>
      </c>
      <c r="AI232" s="17">
        <v>2821018</v>
      </c>
      <c r="AJ232" s="18">
        <f t="shared" si="80"/>
        <v>1.4886368999408796E-3</v>
      </c>
      <c r="AK232" s="19">
        <f>IFERROR(VLOOKUP(A232,[1]CDC_Visits_Integrated!$A$2:$D$501,2,FALSE),"NULL")</f>
        <v>6742</v>
      </c>
      <c r="AL232" s="19">
        <f>IFERROR(VLOOKUP(A232,[1]CDC_Visits_Integrated!$A$2:$D$501,3,FALSE),"NULL")</f>
        <v>1340</v>
      </c>
      <c r="AM232" s="19">
        <f>IFERROR(VLOOKUP(A232,[1]CDC_Visits_Integrated!$A$2:$D$501,4,FALSE),"NULL")</f>
        <v>701177</v>
      </c>
      <c r="AN232" s="15">
        <f t="shared" si="81"/>
        <v>523.26641791044779</v>
      </c>
      <c r="AO232" s="16">
        <f t="shared" si="82"/>
        <v>9.6152611965309755E-3</v>
      </c>
      <c r="AP232" s="15">
        <f t="shared" si="83"/>
        <v>47</v>
      </c>
      <c r="AQ232" s="15">
        <f t="shared" si="84"/>
        <v>374</v>
      </c>
    </row>
    <row r="233" spans="1:43" x14ac:dyDescent="0.25">
      <c r="A233" t="s">
        <v>299</v>
      </c>
      <c r="B233" t="str">
        <f t="shared" si="68"/>
        <v>Nevada</v>
      </c>
      <c r="C233" t="str">
        <f t="shared" si="69"/>
        <v>2017</v>
      </c>
      <c r="D233" s="13">
        <v>177619</v>
      </c>
      <c r="E233" s="13">
        <v>0</v>
      </c>
      <c r="F233" s="14">
        <f t="shared" si="70"/>
        <v>0</v>
      </c>
      <c r="G233" s="15">
        <v>184507.5</v>
      </c>
      <c r="H233" s="15">
        <v>0</v>
      </c>
      <c r="I233" s="16">
        <f t="shared" si="71"/>
        <v>0</v>
      </c>
      <c r="J233" s="13">
        <v>177302</v>
      </c>
      <c r="K233" s="13">
        <v>0</v>
      </c>
      <c r="L233" s="14">
        <f t="shared" si="72"/>
        <v>0</v>
      </c>
      <c r="M233" s="15">
        <v>204877</v>
      </c>
      <c r="N233" s="15">
        <v>0</v>
      </c>
      <c r="O233" s="16">
        <f t="shared" si="73"/>
        <v>0</v>
      </c>
      <c r="P233" s="13">
        <v>190032</v>
      </c>
      <c r="Q233" s="13">
        <v>0</v>
      </c>
      <c r="R233" s="14">
        <f t="shared" si="74"/>
        <v>0</v>
      </c>
      <c r="S233" s="15">
        <v>189158</v>
      </c>
      <c r="T233" s="15">
        <v>0</v>
      </c>
      <c r="U233" s="16">
        <f t="shared" si="75"/>
        <v>0</v>
      </c>
      <c r="V233" s="13">
        <v>171163.5</v>
      </c>
      <c r="W233" s="13">
        <v>49</v>
      </c>
      <c r="X233" s="14">
        <f t="shared" si="76"/>
        <v>2.8627598757912759E-4</v>
      </c>
      <c r="Y233" s="15">
        <v>127091.5</v>
      </c>
      <c r="Z233" s="15">
        <v>154</v>
      </c>
      <c r="AA233" s="16">
        <f t="shared" si="77"/>
        <v>1.2117254104326411E-3</v>
      </c>
      <c r="AB233" s="13">
        <v>57362.5</v>
      </c>
      <c r="AC233" s="13">
        <v>115</v>
      </c>
      <c r="AD233" s="14">
        <f t="shared" si="78"/>
        <v>2.0047940727827415E-3</v>
      </c>
      <c r="AE233" s="15">
        <v>38154</v>
      </c>
      <c r="AF233">
        <v>139</v>
      </c>
      <c r="AG233" s="16">
        <f t="shared" si="79"/>
        <v>3.6431304712480996E-3</v>
      </c>
      <c r="AH233" s="17">
        <v>408</v>
      </c>
      <c r="AI233" s="17">
        <v>2818761</v>
      </c>
      <c r="AJ233" s="18">
        <f t="shared" si="80"/>
        <v>1.8328182275569611E-3</v>
      </c>
      <c r="AK233" s="19">
        <f>IFERROR(VLOOKUP(A233,[1]CDC_Visits_Integrated!$A$2:$D$501,2,FALSE),"NULL")</f>
        <v>9118</v>
      </c>
      <c r="AL233" s="19">
        <f>IFERROR(VLOOKUP(A233,[1]CDC_Visits_Integrated!$A$2:$D$501,3,FALSE),"NULL")</f>
        <v>1709</v>
      </c>
      <c r="AM233" s="19">
        <f>IFERROR(VLOOKUP(A233,[1]CDC_Visits_Integrated!$A$2:$D$501,4,FALSE),"NULL")</f>
        <v>912503</v>
      </c>
      <c r="AN233" s="15">
        <f t="shared" si="81"/>
        <v>533.93973083674666</v>
      </c>
      <c r="AO233" s="16">
        <f t="shared" si="82"/>
        <v>9.9922959157394547E-3</v>
      </c>
      <c r="AP233" s="15">
        <f t="shared" si="83"/>
        <v>49</v>
      </c>
      <c r="AQ233" s="15">
        <f t="shared" si="84"/>
        <v>457</v>
      </c>
    </row>
    <row r="234" spans="1:43" x14ac:dyDescent="0.25">
      <c r="A234" t="s">
        <v>301</v>
      </c>
      <c r="B234" t="str">
        <f t="shared" si="68"/>
        <v>New Hampshire</v>
      </c>
      <c r="C234" t="str">
        <f t="shared" si="69"/>
        <v>2010</v>
      </c>
      <c r="D234" s="13">
        <v>72299.672999999995</v>
      </c>
      <c r="E234" s="13">
        <v>0</v>
      </c>
      <c r="F234" s="14">
        <f t="shared" si="70"/>
        <v>0</v>
      </c>
      <c r="G234" s="15">
        <v>83114.305499999988</v>
      </c>
      <c r="H234" s="15">
        <v>0</v>
      </c>
      <c r="I234" s="16">
        <f t="shared" si="71"/>
        <v>0</v>
      </c>
      <c r="J234" s="13">
        <v>89839.996499999994</v>
      </c>
      <c r="K234" s="13">
        <v>0</v>
      </c>
      <c r="L234" s="14">
        <f t="shared" si="72"/>
        <v>0</v>
      </c>
      <c r="M234" s="15">
        <v>72114.289500000014</v>
      </c>
      <c r="N234" s="15">
        <v>0</v>
      </c>
      <c r="O234" s="16">
        <f t="shared" si="73"/>
        <v>0</v>
      </c>
      <c r="P234" s="13">
        <v>96073.103999999992</v>
      </c>
      <c r="Q234" s="13">
        <v>0</v>
      </c>
      <c r="R234" s="14">
        <f t="shared" si="74"/>
        <v>0</v>
      </c>
      <c r="S234" s="15">
        <v>110838.31600000001</v>
      </c>
      <c r="T234" s="15">
        <v>0</v>
      </c>
      <c r="U234" s="16">
        <f t="shared" si="75"/>
        <v>0</v>
      </c>
      <c r="V234" s="13">
        <v>83408.827000000019</v>
      </c>
      <c r="W234" s="13">
        <v>0</v>
      </c>
      <c r="X234" s="14">
        <f t="shared" si="76"/>
        <v>0</v>
      </c>
      <c r="Y234" s="15">
        <v>45241.695</v>
      </c>
      <c r="Z234" s="15">
        <v>0</v>
      </c>
      <c r="AA234" s="16">
        <f t="shared" si="77"/>
        <v>0</v>
      </c>
      <c r="AB234" s="13">
        <v>28391.757000000005</v>
      </c>
      <c r="AC234" s="13">
        <v>0</v>
      </c>
      <c r="AD234" s="14">
        <f t="shared" si="78"/>
        <v>0</v>
      </c>
      <c r="AE234" s="15">
        <v>23051.814000000002</v>
      </c>
      <c r="AF234">
        <v>63</v>
      </c>
      <c r="AG234" s="16">
        <f t="shared" si="79"/>
        <v>2.7329736392979745E-3</v>
      </c>
      <c r="AH234" s="17">
        <v>63</v>
      </c>
      <c r="AI234" s="17">
        <v>1313939</v>
      </c>
      <c r="AJ234" s="18">
        <f t="shared" si="80"/>
        <v>6.5159876583470325E-4</v>
      </c>
      <c r="AK234" s="19">
        <f>IFERROR(VLOOKUP(A234,[1]CDC_Visits_Integrated!$A$2:$D$501,2,FALSE),"NULL")</f>
        <v>132</v>
      </c>
      <c r="AL234" s="19">
        <f>IFERROR(VLOOKUP(A234,[1]CDC_Visits_Integrated!$A$2:$D$501,3,FALSE),"NULL")</f>
        <v>372</v>
      </c>
      <c r="AM234" s="19">
        <f>IFERROR(VLOOKUP(A234,[1]CDC_Visits_Integrated!$A$2:$D$501,4,FALSE),"NULL")</f>
        <v>62977</v>
      </c>
      <c r="AN234" s="15">
        <f t="shared" si="81"/>
        <v>169.29301075268816</v>
      </c>
      <c r="AO234" s="16">
        <f t="shared" si="82"/>
        <v>2.0960033027930831E-3</v>
      </c>
      <c r="AP234" s="15">
        <f t="shared" si="83"/>
        <v>0</v>
      </c>
      <c r="AQ234" s="15">
        <f t="shared" si="84"/>
        <v>63</v>
      </c>
    </row>
    <row r="235" spans="1:43" x14ac:dyDescent="0.25">
      <c r="A235" t="s">
        <v>302</v>
      </c>
      <c r="B235" t="str">
        <f t="shared" si="68"/>
        <v>New Hampshire</v>
      </c>
      <c r="C235" t="str">
        <f t="shared" si="69"/>
        <v>2011</v>
      </c>
      <c r="D235" s="13">
        <v>69428.031999999992</v>
      </c>
      <c r="E235" s="13">
        <v>0</v>
      </c>
      <c r="F235" s="14">
        <f t="shared" si="70"/>
        <v>0</v>
      </c>
      <c r="G235" s="15">
        <v>79567.967499999999</v>
      </c>
      <c r="H235" s="15">
        <v>0</v>
      </c>
      <c r="I235" s="16">
        <f t="shared" si="71"/>
        <v>0</v>
      </c>
      <c r="J235" s="13">
        <v>84740.672500000001</v>
      </c>
      <c r="K235" s="13">
        <v>0</v>
      </c>
      <c r="L235" s="14">
        <f t="shared" si="72"/>
        <v>0</v>
      </c>
      <c r="M235" s="15">
        <v>69643.703000000009</v>
      </c>
      <c r="N235" s="15">
        <v>0</v>
      </c>
      <c r="O235" s="16">
        <f t="shared" si="73"/>
        <v>0</v>
      </c>
      <c r="P235" s="13">
        <v>89297.315000000002</v>
      </c>
      <c r="Q235" s="13">
        <v>0</v>
      </c>
      <c r="R235" s="14">
        <f t="shared" si="74"/>
        <v>0</v>
      </c>
      <c r="S235" s="15">
        <v>106326.126</v>
      </c>
      <c r="T235" s="15">
        <v>0</v>
      </c>
      <c r="U235" s="16">
        <f t="shared" si="75"/>
        <v>0</v>
      </c>
      <c r="V235" s="13">
        <v>81393.566000000006</v>
      </c>
      <c r="W235" s="13">
        <v>0</v>
      </c>
      <c r="X235" s="14">
        <f t="shared" si="76"/>
        <v>0</v>
      </c>
      <c r="Y235" s="15">
        <v>44454.811499999996</v>
      </c>
      <c r="Z235" s="15">
        <v>0</v>
      </c>
      <c r="AA235" s="16">
        <f t="shared" si="77"/>
        <v>0</v>
      </c>
      <c r="AB235" s="13">
        <v>26998.7425</v>
      </c>
      <c r="AC235" s="13">
        <v>10</v>
      </c>
      <c r="AD235" s="14">
        <f t="shared" si="78"/>
        <v>3.7038762083085907E-4</v>
      </c>
      <c r="AE235" s="15">
        <v>21840.059000000005</v>
      </c>
      <c r="AF235">
        <v>103</v>
      </c>
      <c r="AG235" s="16">
        <f t="shared" si="79"/>
        <v>4.7161044757250874E-3</v>
      </c>
      <c r="AH235" s="17">
        <v>113</v>
      </c>
      <c r="AI235" s="17">
        <v>1255618</v>
      </c>
      <c r="AJ235" s="18">
        <f t="shared" si="80"/>
        <v>1.2112297548171919E-3</v>
      </c>
      <c r="AK235" s="19">
        <f>IFERROR(VLOOKUP(A235,[1]CDC_Visits_Integrated!$A$2:$D$501,2,FALSE),"NULL")</f>
        <v>580</v>
      </c>
      <c r="AL235" s="19">
        <f>IFERROR(VLOOKUP(A235,[1]CDC_Visits_Integrated!$A$2:$D$501,3,FALSE),"NULL")</f>
        <v>1234</v>
      </c>
      <c r="AM235" s="19">
        <f>IFERROR(VLOOKUP(A235,[1]CDC_Visits_Integrated!$A$2:$D$501,4,FALSE),"NULL")</f>
        <v>216418</v>
      </c>
      <c r="AN235" s="15">
        <f t="shared" si="81"/>
        <v>175.37925445705025</v>
      </c>
      <c r="AO235" s="16">
        <f t="shared" si="82"/>
        <v>2.6799988910349419E-3</v>
      </c>
      <c r="AP235" s="15">
        <f t="shared" si="83"/>
        <v>0</v>
      </c>
      <c r="AQ235" s="15">
        <f t="shared" si="84"/>
        <v>113</v>
      </c>
    </row>
    <row r="236" spans="1:43" x14ac:dyDescent="0.25">
      <c r="A236" t="s">
        <v>303</v>
      </c>
      <c r="B236" t="str">
        <f t="shared" si="68"/>
        <v>New Hampshire</v>
      </c>
      <c r="C236" t="str">
        <f t="shared" si="69"/>
        <v>2012</v>
      </c>
      <c r="D236" s="13">
        <v>69384.82699999999</v>
      </c>
      <c r="E236" s="13">
        <v>0</v>
      </c>
      <c r="F236" s="14">
        <f t="shared" si="70"/>
        <v>0</v>
      </c>
      <c r="G236" s="15">
        <v>80835.797000000006</v>
      </c>
      <c r="H236" s="15">
        <v>0</v>
      </c>
      <c r="I236" s="16">
        <f t="shared" si="71"/>
        <v>0</v>
      </c>
      <c r="J236" s="13">
        <v>89393.177500000005</v>
      </c>
      <c r="K236" s="13">
        <v>0</v>
      </c>
      <c r="L236" s="14">
        <f t="shared" si="72"/>
        <v>0</v>
      </c>
      <c r="M236" s="15">
        <v>72842.917499999996</v>
      </c>
      <c r="N236" s="15">
        <v>0</v>
      </c>
      <c r="O236" s="16">
        <f t="shared" si="73"/>
        <v>0</v>
      </c>
      <c r="P236" s="13">
        <v>89661.538</v>
      </c>
      <c r="Q236" s="13">
        <v>0</v>
      </c>
      <c r="R236" s="14">
        <f t="shared" si="74"/>
        <v>0</v>
      </c>
      <c r="S236" s="15">
        <v>111611.909</v>
      </c>
      <c r="T236" s="15">
        <v>0</v>
      </c>
      <c r="U236" s="16">
        <f t="shared" si="75"/>
        <v>0</v>
      </c>
      <c r="V236" s="13">
        <v>89615.409500000009</v>
      </c>
      <c r="W236" s="13">
        <v>0</v>
      </c>
      <c r="X236" s="14">
        <f t="shared" si="76"/>
        <v>0</v>
      </c>
      <c r="Y236" s="15">
        <v>49522.281499999997</v>
      </c>
      <c r="Z236" s="15">
        <v>0</v>
      </c>
      <c r="AA236" s="16">
        <f t="shared" si="77"/>
        <v>0</v>
      </c>
      <c r="AB236" s="13">
        <v>28883.4375</v>
      </c>
      <c r="AC236" s="13">
        <v>0</v>
      </c>
      <c r="AD236" s="14">
        <f t="shared" si="78"/>
        <v>0</v>
      </c>
      <c r="AE236" s="15">
        <v>24345.947</v>
      </c>
      <c r="AF236">
        <v>98</v>
      </c>
      <c r="AG236" s="16">
        <f t="shared" si="79"/>
        <v>4.0253106605382819E-3</v>
      </c>
      <c r="AH236" s="17">
        <v>98</v>
      </c>
      <c r="AI236" s="17">
        <v>1317474</v>
      </c>
      <c r="AJ236" s="18">
        <f t="shared" si="80"/>
        <v>9.5375582523401614E-4</v>
      </c>
      <c r="AK236" s="19">
        <f>IFERROR(VLOOKUP(A236,[1]CDC_Visits_Integrated!$A$2:$D$501,2,FALSE),"NULL")</f>
        <v>461</v>
      </c>
      <c r="AL236" s="19">
        <f>IFERROR(VLOOKUP(A236,[1]CDC_Visits_Integrated!$A$2:$D$501,3,FALSE),"NULL")</f>
        <v>1258</v>
      </c>
      <c r="AM236" s="19">
        <f>IFERROR(VLOOKUP(A236,[1]CDC_Visits_Integrated!$A$2:$D$501,4,FALSE),"NULL")</f>
        <v>201775</v>
      </c>
      <c r="AN236" s="15">
        <f t="shared" si="81"/>
        <v>160.39348171701113</v>
      </c>
      <c r="AO236" s="16">
        <f t="shared" si="82"/>
        <v>2.2847230826415561E-3</v>
      </c>
      <c r="AP236" s="15">
        <f t="shared" si="83"/>
        <v>0</v>
      </c>
      <c r="AQ236" s="15">
        <f t="shared" si="84"/>
        <v>98</v>
      </c>
    </row>
    <row r="237" spans="1:43" x14ac:dyDescent="0.25">
      <c r="A237" t="s">
        <v>304</v>
      </c>
      <c r="B237" t="str">
        <f t="shared" si="68"/>
        <v>New Hampshire</v>
      </c>
      <c r="C237" t="str">
        <f t="shared" si="69"/>
        <v>2013</v>
      </c>
      <c r="D237" s="13">
        <v>68047.467999999993</v>
      </c>
      <c r="E237" s="13">
        <v>0</v>
      </c>
      <c r="F237" s="14">
        <f t="shared" si="70"/>
        <v>0</v>
      </c>
      <c r="G237" s="15">
        <v>79544.417499999996</v>
      </c>
      <c r="H237" s="15">
        <v>0</v>
      </c>
      <c r="I237" s="16">
        <f t="shared" si="71"/>
        <v>0</v>
      </c>
      <c r="J237" s="13">
        <v>89460.429499999998</v>
      </c>
      <c r="K237" s="13">
        <v>0</v>
      </c>
      <c r="L237" s="14">
        <f t="shared" si="72"/>
        <v>0</v>
      </c>
      <c r="M237" s="15">
        <v>73539.116999999998</v>
      </c>
      <c r="N237" s="15">
        <v>0</v>
      </c>
      <c r="O237" s="16">
        <f t="shared" si="73"/>
        <v>0</v>
      </c>
      <c r="P237" s="13">
        <v>86152.477500000008</v>
      </c>
      <c r="Q237" s="13">
        <v>0</v>
      </c>
      <c r="R237" s="14">
        <f t="shared" si="74"/>
        <v>0</v>
      </c>
      <c r="S237" s="15">
        <v>110981.75600000001</v>
      </c>
      <c r="T237" s="15">
        <v>0</v>
      </c>
      <c r="U237" s="16">
        <f t="shared" si="75"/>
        <v>0</v>
      </c>
      <c r="V237" s="13">
        <v>92324.116000000009</v>
      </c>
      <c r="W237" s="13">
        <v>0</v>
      </c>
      <c r="X237" s="14">
        <f t="shared" si="76"/>
        <v>0</v>
      </c>
      <c r="Y237" s="15">
        <v>52003.547000000006</v>
      </c>
      <c r="Z237" s="15">
        <v>0</v>
      </c>
      <c r="AA237" s="16">
        <f t="shared" si="77"/>
        <v>0</v>
      </c>
      <c r="AB237" s="13">
        <v>28954.495499999997</v>
      </c>
      <c r="AC237" s="13">
        <v>11</v>
      </c>
      <c r="AD237" s="14">
        <f t="shared" si="78"/>
        <v>3.7990646392025725E-4</v>
      </c>
      <c r="AE237" s="15">
        <v>24943.477000000003</v>
      </c>
      <c r="AF237">
        <v>69</v>
      </c>
      <c r="AG237" s="16">
        <f t="shared" si="79"/>
        <v>2.7662542796258916E-3</v>
      </c>
      <c r="AH237" s="17">
        <v>80</v>
      </c>
      <c r="AI237" s="17">
        <v>1319171</v>
      </c>
      <c r="AJ237" s="18">
        <f t="shared" si="80"/>
        <v>7.5541881153083916E-4</v>
      </c>
      <c r="AK237" s="19">
        <f>IFERROR(VLOOKUP(A237,[1]CDC_Visits_Integrated!$A$2:$D$501,2,FALSE),"NULL")</f>
        <v>787</v>
      </c>
      <c r="AL237" s="19">
        <f>IFERROR(VLOOKUP(A237,[1]CDC_Visits_Integrated!$A$2:$D$501,3,FALSE),"NULL")</f>
        <v>1176</v>
      </c>
      <c r="AM237" s="19">
        <f>IFERROR(VLOOKUP(A237,[1]CDC_Visits_Integrated!$A$2:$D$501,4,FALSE),"NULL")</f>
        <v>186057</v>
      </c>
      <c r="AN237" s="15">
        <f t="shared" si="81"/>
        <v>158.21173469387756</v>
      </c>
      <c r="AO237" s="16">
        <f t="shared" si="82"/>
        <v>4.2298865401462996E-3</v>
      </c>
      <c r="AP237" s="15">
        <f t="shared" si="83"/>
        <v>0</v>
      </c>
      <c r="AQ237" s="15">
        <f t="shared" si="84"/>
        <v>80</v>
      </c>
    </row>
    <row r="238" spans="1:43" x14ac:dyDescent="0.25">
      <c r="A238" t="s">
        <v>305</v>
      </c>
      <c r="B238" t="str">
        <f t="shared" si="68"/>
        <v>New Hampshire</v>
      </c>
      <c r="C238" t="str">
        <f t="shared" si="69"/>
        <v>2014</v>
      </c>
      <c r="D238" s="13">
        <v>64619.513000000006</v>
      </c>
      <c r="E238" s="13">
        <v>0</v>
      </c>
      <c r="F238" s="14">
        <f t="shared" si="70"/>
        <v>0</v>
      </c>
      <c r="G238" s="15">
        <v>75666.548500000004</v>
      </c>
      <c r="H238" s="15">
        <v>0</v>
      </c>
      <c r="I238" s="16">
        <f t="shared" si="71"/>
        <v>0</v>
      </c>
      <c r="J238" s="13">
        <v>87310.861499999999</v>
      </c>
      <c r="K238" s="13">
        <v>0</v>
      </c>
      <c r="L238" s="14">
        <f t="shared" si="72"/>
        <v>0</v>
      </c>
      <c r="M238" s="15">
        <v>72328.924999999988</v>
      </c>
      <c r="N238" s="15">
        <v>0</v>
      </c>
      <c r="O238" s="16">
        <f t="shared" si="73"/>
        <v>0</v>
      </c>
      <c r="P238" s="13">
        <v>81143.6685</v>
      </c>
      <c r="Q238" s="13">
        <v>0</v>
      </c>
      <c r="R238" s="14">
        <f t="shared" si="74"/>
        <v>0</v>
      </c>
      <c r="S238" s="15">
        <v>105752.546</v>
      </c>
      <c r="T238" s="15">
        <v>0</v>
      </c>
      <c r="U238" s="16">
        <f t="shared" si="75"/>
        <v>0</v>
      </c>
      <c r="V238" s="13">
        <v>91395.726999999999</v>
      </c>
      <c r="W238" s="13">
        <v>0</v>
      </c>
      <c r="X238" s="14">
        <f t="shared" si="76"/>
        <v>0</v>
      </c>
      <c r="Y238" s="15">
        <v>52763.021000000001</v>
      </c>
      <c r="Z238" s="15">
        <v>0</v>
      </c>
      <c r="AA238" s="16">
        <f t="shared" si="77"/>
        <v>0</v>
      </c>
      <c r="AB238" s="13">
        <v>28167.172999999999</v>
      </c>
      <c r="AC238" s="13">
        <v>0</v>
      </c>
      <c r="AD238" s="14">
        <f t="shared" si="78"/>
        <v>0</v>
      </c>
      <c r="AE238" s="15">
        <v>24367.115000000002</v>
      </c>
      <c r="AF238">
        <v>59</v>
      </c>
      <c r="AG238" s="16">
        <f t="shared" si="79"/>
        <v>2.421296078752039E-3</v>
      </c>
      <c r="AH238" s="17">
        <v>59</v>
      </c>
      <c r="AI238" s="17">
        <v>1277778</v>
      </c>
      <c r="AJ238" s="18">
        <f t="shared" si="80"/>
        <v>5.6031821288044501E-4</v>
      </c>
      <c r="AK238" s="19">
        <f>IFERROR(VLOOKUP(A238,[1]CDC_Visits_Integrated!$A$2:$D$501,2,FALSE),"NULL")</f>
        <v>508</v>
      </c>
      <c r="AL238" s="19">
        <f>IFERROR(VLOOKUP(A238,[1]CDC_Visits_Integrated!$A$2:$D$501,3,FALSE),"NULL")</f>
        <v>1093</v>
      </c>
      <c r="AM238" s="19">
        <f>IFERROR(VLOOKUP(A238,[1]CDC_Visits_Integrated!$A$2:$D$501,4,FALSE),"NULL")</f>
        <v>178759</v>
      </c>
      <c r="AN238" s="15">
        <f t="shared" si="81"/>
        <v>163.54894784995426</v>
      </c>
      <c r="AO238" s="16">
        <f t="shared" si="82"/>
        <v>2.8418149575685698E-3</v>
      </c>
      <c r="AP238" s="15">
        <f t="shared" si="83"/>
        <v>0</v>
      </c>
      <c r="AQ238" s="15">
        <f t="shared" si="84"/>
        <v>59</v>
      </c>
    </row>
    <row r="239" spans="1:43" x14ac:dyDescent="0.25">
      <c r="A239" t="s">
        <v>306</v>
      </c>
      <c r="B239" t="str">
        <f t="shared" si="68"/>
        <v>New Hampshire</v>
      </c>
      <c r="C239" t="str">
        <f t="shared" si="69"/>
        <v>2015</v>
      </c>
      <c r="D239" s="13">
        <v>62585.561000000009</v>
      </c>
      <c r="E239" s="13">
        <v>0</v>
      </c>
      <c r="F239" s="14">
        <f t="shared" si="70"/>
        <v>0</v>
      </c>
      <c r="G239" s="15">
        <v>73328.670499999993</v>
      </c>
      <c r="H239" s="15">
        <v>0</v>
      </c>
      <c r="I239" s="16">
        <f t="shared" si="71"/>
        <v>0</v>
      </c>
      <c r="J239" s="13">
        <v>85619.888000000006</v>
      </c>
      <c r="K239" s="13">
        <v>0</v>
      </c>
      <c r="L239" s="14">
        <f t="shared" si="72"/>
        <v>0</v>
      </c>
      <c r="M239" s="15">
        <v>72065.651499999993</v>
      </c>
      <c r="N239" s="15">
        <v>0</v>
      </c>
      <c r="O239" s="16">
        <f t="shared" si="73"/>
        <v>0</v>
      </c>
      <c r="P239" s="13">
        <v>77072.760500000004</v>
      </c>
      <c r="Q239" s="13">
        <v>0</v>
      </c>
      <c r="R239" s="14">
        <f t="shared" si="74"/>
        <v>0</v>
      </c>
      <c r="S239" s="15">
        <v>100914.65850000001</v>
      </c>
      <c r="T239" s="15">
        <v>0</v>
      </c>
      <c r="U239" s="16">
        <f t="shared" si="75"/>
        <v>0</v>
      </c>
      <c r="V239" s="13">
        <v>90042.962</v>
      </c>
      <c r="W239" s="13">
        <v>0</v>
      </c>
      <c r="X239" s="14">
        <f t="shared" si="76"/>
        <v>0</v>
      </c>
      <c r="Y239" s="15">
        <v>52876.6155</v>
      </c>
      <c r="Z239" s="15">
        <v>0</v>
      </c>
      <c r="AA239" s="16">
        <f t="shared" si="77"/>
        <v>0</v>
      </c>
      <c r="AB239" s="13">
        <v>27225.315499999997</v>
      </c>
      <c r="AC239" s="13">
        <v>0</v>
      </c>
      <c r="AD239" s="14">
        <f t="shared" si="78"/>
        <v>0</v>
      </c>
      <c r="AE239" s="15">
        <v>23990.132000000001</v>
      </c>
      <c r="AF239">
        <v>140</v>
      </c>
      <c r="AG239" s="16">
        <f t="shared" si="79"/>
        <v>5.8357327921330316E-3</v>
      </c>
      <c r="AH239" s="17">
        <v>140</v>
      </c>
      <c r="AI239" s="17">
        <v>1244818</v>
      </c>
      <c r="AJ239" s="18">
        <f t="shared" si="80"/>
        <v>1.3449632562282871E-3</v>
      </c>
      <c r="AK239" s="19">
        <f>IFERROR(VLOOKUP(A239,[1]CDC_Visits_Integrated!$A$2:$D$501,2,FALSE),"NULL")</f>
        <v>887</v>
      </c>
      <c r="AL239" s="19">
        <f>IFERROR(VLOOKUP(A239,[1]CDC_Visits_Integrated!$A$2:$D$501,3,FALSE),"NULL")</f>
        <v>1101</v>
      </c>
      <c r="AM239" s="19">
        <f>IFERROR(VLOOKUP(A239,[1]CDC_Visits_Integrated!$A$2:$D$501,4,FALSE),"NULL")</f>
        <v>199771</v>
      </c>
      <c r="AN239" s="15">
        <f t="shared" si="81"/>
        <v>181.44504995458675</v>
      </c>
      <c r="AO239" s="16">
        <f t="shared" si="82"/>
        <v>4.4400838960609902E-3</v>
      </c>
      <c r="AP239" s="15">
        <f t="shared" si="83"/>
        <v>0</v>
      </c>
      <c r="AQ239" s="15">
        <f t="shared" si="84"/>
        <v>140</v>
      </c>
    </row>
    <row r="240" spans="1:43" x14ac:dyDescent="0.25">
      <c r="A240" t="s">
        <v>307</v>
      </c>
      <c r="B240" t="str">
        <f t="shared" si="68"/>
        <v>New Hampshire</v>
      </c>
      <c r="C240" t="str">
        <f t="shared" si="69"/>
        <v>2016</v>
      </c>
      <c r="D240" s="13">
        <v>64868.707000000002</v>
      </c>
      <c r="E240" s="13">
        <v>0</v>
      </c>
      <c r="F240" s="14">
        <f t="shared" si="70"/>
        <v>0</v>
      </c>
      <c r="G240" s="15">
        <v>75765.611000000004</v>
      </c>
      <c r="H240" s="15">
        <v>0</v>
      </c>
      <c r="I240" s="16">
        <f t="shared" si="71"/>
        <v>0</v>
      </c>
      <c r="J240" s="13">
        <v>89424.616999999998</v>
      </c>
      <c r="K240" s="13">
        <v>0</v>
      </c>
      <c r="L240" s="14">
        <f t="shared" si="72"/>
        <v>0</v>
      </c>
      <c r="M240" s="15">
        <v>77360.583500000008</v>
      </c>
      <c r="N240" s="15">
        <v>0</v>
      </c>
      <c r="O240" s="16">
        <f t="shared" si="73"/>
        <v>0</v>
      </c>
      <c r="P240" s="13">
        <v>79441.488500000007</v>
      </c>
      <c r="Q240" s="13">
        <v>0</v>
      </c>
      <c r="R240" s="14">
        <f t="shared" si="74"/>
        <v>0</v>
      </c>
      <c r="S240" s="15">
        <v>104949.03850000001</v>
      </c>
      <c r="T240" s="15">
        <v>0</v>
      </c>
      <c r="U240" s="16">
        <f t="shared" si="75"/>
        <v>0</v>
      </c>
      <c r="V240" s="13">
        <v>98941.175500000012</v>
      </c>
      <c r="W240" s="13">
        <v>0</v>
      </c>
      <c r="X240" s="14">
        <f t="shared" si="76"/>
        <v>0</v>
      </c>
      <c r="Y240" s="15">
        <v>61744.772999999994</v>
      </c>
      <c r="Z240" s="15">
        <v>0</v>
      </c>
      <c r="AA240" s="16">
        <f t="shared" si="77"/>
        <v>0</v>
      </c>
      <c r="AB240" s="13">
        <v>29931.056499999999</v>
      </c>
      <c r="AC240" s="13">
        <v>0</v>
      </c>
      <c r="AD240" s="14">
        <f t="shared" si="78"/>
        <v>0</v>
      </c>
      <c r="AE240" s="15">
        <v>27162.325000000001</v>
      </c>
      <c r="AF240">
        <v>45</v>
      </c>
      <c r="AG240" s="16">
        <f t="shared" si="79"/>
        <v>1.656706485913853E-3</v>
      </c>
      <c r="AH240" s="17">
        <v>45</v>
      </c>
      <c r="AI240" s="17">
        <v>1327503</v>
      </c>
      <c r="AJ240" s="18">
        <f t="shared" si="80"/>
        <v>3.7866626412479338E-4</v>
      </c>
      <c r="AK240" s="19">
        <f>IFERROR(VLOOKUP(A240,[1]CDC_Visits_Integrated!$A$2:$D$501,2,FALSE),"NULL")</f>
        <v>990</v>
      </c>
      <c r="AL240" s="19">
        <f>IFERROR(VLOOKUP(A240,[1]CDC_Visits_Integrated!$A$2:$D$501,3,FALSE),"NULL")</f>
        <v>990</v>
      </c>
      <c r="AM240" s="19">
        <f>IFERROR(VLOOKUP(A240,[1]CDC_Visits_Integrated!$A$2:$D$501,4,FALSE),"NULL")</f>
        <v>186841</v>
      </c>
      <c r="AN240" s="15">
        <f t="shared" si="81"/>
        <v>188.72828282828283</v>
      </c>
      <c r="AO240" s="16">
        <f t="shared" si="82"/>
        <v>5.2986228932621858E-3</v>
      </c>
      <c r="AP240" s="15">
        <f t="shared" si="83"/>
        <v>0</v>
      </c>
      <c r="AQ240" s="15">
        <f t="shared" si="84"/>
        <v>45</v>
      </c>
    </row>
    <row r="241" spans="1:43" x14ac:dyDescent="0.25">
      <c r="A241" t="s">
        <v>308</v>
      </c>
      <c r="B241" t="str">
        <f t="shared" si="68"/>
        <v>New Hampshire</v>
      </c>
      <c r="C241" t="str">
        <f t="shared" si="69"/>
        <v>2017</v>
      </c>
      <c r="D241" s="13">
        <v>65300</v>
      </c>
      <c r="E241" s="13">
        <v>0</v>
      </c>
      <c r="F241" s="14">
        <f t="shared" si="70"/>
        <v>0</v>
      </c>
      <c r="G241" s="15">
        <v>75595</v>
      </c>
      <c r="H241" s="15">
        <v>0</v>
      </c>
      <c r="I241" s="16">
        <f t="shared" si="71"/>
        <v>0</v>
      </c>
      <c r="J241" s="13">
        <v>89992.5</v>
      </c>
      <c r="K241" s="13">
        <v>0</v>
      </c>
      <c r="L241" s="14">
        <f t="shared" si="72"/>
        <v>0</v>
      </c>
      <c r="M241" s="15">
        <v>78751.5</v>
      </c>
      <c r="N241" s="15">
        <v>0</v>
      </c>
      <c r="O241" s="16">
        <f t="shared" si="73"/>
        <v>0</v>
      </c>
      <c r="P241" s="13">
        <v>78374.5</v>
      </c>
      <c r="Q241" s="13">
        <v>0</v>
      </c>
      <c r="R241" s="14">
        <f t="shared" si="74"/>
        <v>0</v>
      </c>
      <c r="S241" s="15">
        <v>102242.5</v>
      </c>
      <c r="T241" s="15">
        <v>0</v>
      </c>
      <c r="U241" s="16">
        <f t="shared" si="75"/>
        <v>0</v>
      </c>
      <c r="V241" s="13">
        <v>100103.5</v>
      </c>
      <c r="W241" s="13">
        <v>0</v>
      </c>
      <c r="X241" s="14">
        <f t="shared" si="76"/>
        <v>0</v>
      </c>
      <c r="Y241" s="15">
        <v>64109</v>
      </c>
      <c r="Z241" s="15">
        <v>0</v>
      </c>
      <c r="AA241" s="16">
        <f t="shared" si="77"/>
        <v>0</v>
      </c>
      <c r="AB241" s="13">
        <v>30274.5</v>
      </c>
      <c r="AC241" s="13">
        <v>14</v>
      </c>
      <c r="AD241" s="14">
        <f t="shared" si="78"/>
        <v>4.6243538291301258E-4</v>
      </c>
      <c r="AE241" s="15">
        <v>28123</v>
      </c>
      <c r="AF241">
        <v>84</v>
      </c>
      <c r="AG241" s="16">
        <f t="shared" si="79"/>
        <v>2.9868790669558723E-3</v>
      </c>
      <c r="AH241" s="17">
        <v>98</v>
      </c>
      <c r="AI241" s="17">
        <v>1332309</v>
      </c>
      <c r="AJ241" s="18">
        <f t="shared" si="80"/>
        <v>7.9995755327268354E-4</v>
      </c>
      <c r="AK241" s="19">
        <f>IFERROR(VLOOKUP(A241,[1]CDC_Visits_Integrated!$A$2:$D$501,2,FALSE),"NULL")</f>
        <v>1083</v>
      </c>
      <c r="AL241" s="19">
        <f>IFERROR(VLOOKUP(A241,[1]CDC_Visits_Integrated!$A$2:$D$501,3,FALSE),"NULL")</f>
        <v>879</v>
      </c>
      <c r="AM241" s="19">
        <f>IFERROR(VLOOKUP(A241,[1]CDC_Visits_Integrated!$A$2:$D$501,4,FALSE),"NULL")</f>
        <v>149644</v>
      </c>
      <c r="AN241" s="15">
        <f t="shared" si="81"/>
        <v>170.24345847554039</v>
      </c>
      <c r="AO241" s="16">
        <f t="shared" si="82"/>
        <v>7.2371762315896395E-3</v>
      </c>
      <c r="AP241" s="15">
        <f t="shared" si="83"/>
        <v>0</v>
      </c>
      <c r="AQ241" s="15">
        <f t="shared" si="84"/>
        <v>98</v>
      </c>
    </row>
    <row r="242" spans="1:43" x14ac:dyDescent="0.25">
      <c r="A242" t="s">
        <v>310</v>
      </c>
      <c r="B242" t="str">
        <f t="shared" si="68"/>
        <v>New Jersey</v>
      </c>
      <c r="C242" t="str">
        <f t="shared" si="69"/>
        <v>2010</v>
      </c>
      <c r="D242" s="13">
        <v>547056.55200000003</v>
      </c>
      <c r="E242" s="13">
        <v>0</v>
      </c>
      <c r="F242" s="14">
        <f t="shared" si="70"/>
        <v>0</v>
      </c>
      <c r="G242" s="15">
        <v>578111.99049999996</v>
      </c>
      <c r="H242" s="15">
        <v>0</v>
      </c>
      <c r="I242" s="16">
        <f t="shared" si="71"/>
        <v>0</v>
      </c>
      <c r="J242" s="13">
        <v>563767.58649999998</v>
      </c>
      <c r="K242" s="13">
        <v>0</v>
      </c>
      <c r="L242" s="14">
        <f t="shared" si="72"/>
        <v>0</v>
      </c>
      <c r="M242" s="15">
        <v>548452.14650000003</v>
      </c>
      <c r="N242" s="15">
        <v>0</v>
      </c>
      <c r="O242" s="16">
        <f t="shared" si="73"/>
        <v>0</v>
      </c>
      <c r="P242" s="13">
        <v>647142.73099999991</v>
      </c>
      <c r="Q242" s="13">
        <v>0</v>
      </c>
      <c r="R242" s="14">
        <f t="shared" si="74"/>
        <v>0</v>
      </c>
      <c r="S242" s="15">
        <v>675280.11700000009</v>
      </c>
      <c r="T242" s="15">
        <v>0</v>
      </c>
      <c r="U242" s="16">
        <f t="shared" si="75"/>
        <v>0</v>
      </c>
      <c r="V242" s="13">
        <v>496573.94349999994</v>
      </c>
      <c r="W242" s="13">
        <v>31</v>
      </c>
      <c r="X242" s="14">
        <f t="shared" si="76"/>
        <v>6.242776208011004E-5</v>
      </c>
      <c r="Y242" s="15">
        <v>293115.49200000003</v>
      </c>
      <c r="Z242" s="15">
        <v>92</v>
      </c>
      <c r="AA242" s="16">
        <f t="shared" si="77"/>
        <v>3.1386945593445462E-4</v>
      </c>
      <c r="AB242" s="13">
        <v>201470.80150000003</v>
      </c>
      <c r="AC242" s="13">
        <v>286</v>
      </c>
      <c r="AD242" s="14">
        <f t="shared" si="78"/>
        <v>1.4195605411337978E-3</v>
      </c>
      <c r="AE242" s="15">
        <v>166413.69899999999</v>
      </c>
      <c r="AF242">
        <v>546</v>
      </c>
      <c r="AG242" s="16">
        <f t="shared" si="79"/>
        <v>3.280979890964385E-3</v>
      </c>
      <c r="AH242" s="17">
        <v>924</v>
      </c>
      <c r="AI242" s="17">
        <v>8721577</v>
      </c>
      <c r="AJ242" s="18">
        <f t="shared" si="80"/>
        <v>1.3978820128352724E-3</v>
      </c>
      <c r="AK242" s="19">
        <f>IFERROR(VLOOKUP(A242,[1]CDC_Visits_Integrated!$A$2:$D$501,2,FALSE),"NULL")</f>
        <v>2342</v>
      </c>
      <c r="AL242" s="19">
        <f>IFERROR(VLOOKUP(A242,[1]CDC_Visits_Integrated!$A$2:$D$501,3,FALSE),"NULL")</f>
        <v>317</v>
      </c>
      <c r="AM242" s="19">
        <f>IFERROR(VLOOKUP(A242,[1]CDC_Visits_Integrated!$A$2:$D$501,4,FALSE),"NULL")</f>
        <v>86782</v>
      </c>
      <c r="AN242" s="15">
        <f t="shared" si="81"/>
        <v>273.76025236593063</v>
      </c>
      <c r="AO242" s="16">
        <f t="shared" si="82"/>
        <v>2.6987163236615888E-2</v>
      </c>
      <c r="AP242" s="15">
        <f t="shared" si="83"/>
        <v>31</v>
      </c>
      <c r="AQ242" s="15">
        <f t="shared" si="84"/>
        <v>955</v>
      </c>
    </row>
    <row r="243" spans="1:43" x14ac:dyDescent="0.25">
      <c r="A243" t="s">
        <v>311</v>
      </c>
      <c r="B243" t="str">
        <f t="shared" si="68"/>
        <v>New Jersey</v>
      </c>
      <c r="C243" t="str">
        <f t="shared" si="69"/>
        <v>2011</v>
      </c>
      <c r="D243" s="13">
        <v>543388.18300000008</v>
      </c>
      <c r="E243" s="13">
        <v>0</v>
      </c>
      <c r="F243" s="14">
        <f t="shared" si="70"/>
        <v>0</v>
      </c>
      <c r="G243" s="15">
        <v>575192.04</v>
      </c>
      <c r="H243" s="15">
        <v>0</v>
      </c>
      <c r="I243" s="16">
        <f t="shared" si="71"/>
        <v>0</v>
      </c>
      <c r="J243" s="13">
        <v>565699.92299999995</v>
      </c>
      <c r="K243" s="13">
        <v>0</v>
      </c>
      <c r="L243" s="14">
        <f t="shared" si="72"/>
        <v>0</v>
      </c>
      <c r="M243" s="15">
        <v>551700.00099999993</v>
      </c>
      <c r="N243" s="15">
        <v>0</v>
      </c>
      <c r="O243" s="16">
        <f t="shared" si="73"/>
        <v>0</v>
      </c>
      <c r="P243" s="13">
        <v>632854.67200000002</v>
      </c>
      <c r="Q243" s="13">
        <v>0</v>
      </c>
      <c r="R243" s="14">
        <f t="shared" si="74"/>
        <v>0</v>
      </c>
      <c r="S243" s="15">
        <v>680702.37349999999</v>
      </c>
      <c r="T243" s="15">
        <v>12</v>
      </c>
      <c r="U243" s="16">
        <f t="shared" si="75"/>
        <v>1.7628849945533501E-5</v>
      </c>
      <c r="V243" s="13">
        <v>510552.978</v>
      </c>
      <c r="W243" s="13">
        <v>46</v>
      </c>
      <c r="X243" s="14">
        <f t="shared" si="76"/>
        <v>9.0098387399867438E-5</v>
      </c>
      <c r="Y243" s="15">
        <v>300076.57800000004</v>
      </c>
      <c r="Z243" s="15">
        <v>94</v>
      </c>
      <c r="AA243" s="16">
        <f t="shared" si="77"/>
        <v>3.1325337227752575E-4</v>
      </c>
      <c r="AB243" s="13">
        <v>200367.15549999999</v>
      </c>
      <c r="AC243" s="13">
        <v>292</v>
      </c>
      <c r="AD243" s="14">
        <f t="shared" si="78"/>
        <v>1.4573246761493304E-3</v>
      </c>
      <c r="AE243" s="15">
        <v>172153.21099999998</v>
      </c>
      <c r="AF243">
        <v>603</v>
      </c>
      <c r="AG243" s="16">
        <f t="shared" si="79"/>
        <v>3.502693888178479E-3</v>
      </c>
      <c r="AH243" s="17">
        <v>989</v>
      </c>
      <c r="AI243" s="17">
        <v>8753064</v>
      </c>
      <c r="AJ243" s="18">
        <f t="shared" si="80"/>
        <v>1.4704200012909813E-3</v>
      </c>
      <c r="AK243" s="19">
        <f>IFERROR(VLOOKUP(A243,[1]CDC_Visits_Integrated!$A$2:$D$501,2,FALSE),"NULL")</f>
        <v>6525</v>
      </c>
      <c r="AL243" s="19">
        <f>IFERROR(VLOOKUP(A243,[1]CDC_Visits_Integrated!$A$2:$D$501,3,FALSE),"NULL")</f>
        <v>1023</v>
      </c>
      <c r="AM243" s="19">
        <f>IFERROR(VLOOKUP(A243,[1]CDC_Visits_Integrated!$A$2:$D$501,4,FALSE),"NULL")</f>
        <v>257094</v>
      </c>
      <c r="AN243" s="15">
        <f t="shared" si="81"/>
        <v>251.31378299120234</v>
      </c>
      <c r="AO243" s="16">
        <f t="shared" si="82"/>
        <v>2.5379822166211579E-2</v>
      </c>
      <c r="AP243" s="15">
        <f t="shared" si="83"/>
        <v>58</v>
      </c>
      <c r="AQ243" s="15">
        <f t="shared" si="84"/>
        <v>1047</v>
      </c>
    </row>
    <row r="244" spans="1:43" x14ac:dyDescent="0.25">
      <c r="A244" t="s">
        <v>312</v>
      </c>
      <c r="B244" t="str">
        <f t="shared" si="68"/>
        <v>New Jersey</v>
      </c>
      <c r="C244" t="str">
        <f t="shared" si="69"/>
        <v>2012</v>
      </c>
      <c r="D244" s="13">
        <v>538329.97499999998</v>
      </c>
      <c r="E244" s="13">
        <v>0</v>
      </c>
      <c r="F244" s="14">
        <f t="shared" si="70"/>
        <v>0</v>
      </c>
      <c r="G244" s="15">
        <v>574521.30150000006</v>
      </c>
      <c r="H244" s="15">
        <v>0</v>
      </c>
      <c r="I244" s="16">
        <f t="shared" si="71"/>
        <v>0</v>
      </c>
      <c r="J244" s="13">
        <v>568800.30900000012</v>
      </c>
      <c r="K244" s="13">
        <v>0</v>
      </c>
      <c r="L244" s="14">
        <f t="shared" si="72"/>
        <v>0</v>
      </c>
      <c r="M244" s="15">
        <v>556606.80199999991</v>
      </c>
      <c r="N244" s="15">
        <v>0</v>
      </c>
      <c r="O244" s="16">
        <f t="shared" si="73"/>
        <v>0</v>
      </c>
      <c r="P244" s="13">
        <v>621178.94750000001</v>
      </c>
      <c r="Q244" s="13">
        <v>0</v>
      </c>
      <c r="R244" s="14">
        <f t="shared" si="74"/>
        <v>0</v>
      </c>
      <c r="S244" s="15">
        <v>683285.01699999999</v>
      </c>
      <c r="T244" s="15">
        <v>0</v>
      </c>
      <c r="U244" s="16">
        <f t="shared" si="75"/>
        <v>0</v>
      </c>
      <c r="V244" s="13">
        <v>525231.31299999997</v>
      </c>
      <c r="W244" s="13">
        <v>23</v>
      </c>
      <c r="X244" s="14">
        <f t="shared" si="76"/>
        <v>4.3790230001005294E-5</v>
      </c>
      <c r="Y244" s="15">
        <v>311323.30550000002</v>
      </c>
      <c r="Z244" s="15">
        <v>98</v>
      </c>
      <c r="AA244" s="16">
        <f t="shared" si="77"/>
        <v>3.1478529961837372E-4</v>
      </c>
      <c r="AB244" s="13">
        <v>198934.609</v>
      </c>
      <c r="AC244" s="13">
        <v>283</v>
      </c>
      <c r="AD244" s="14">
        <f t="shared" si="78"/>
        <v>1.4225780090381358E-3</v>
      </c>
      <c r="AE244" s="15">
        <v>177893.38400000002</v>
      </c>
      <c r="AF244">
        <v>571</v>
      </c>
      <c r="AG244" s="16">
        <f t="shared" si="79"/>
        <v>3.2097877231904246E-3</v>
      </c>
      <c r="AH244" s="17">
        <v>952</v>
      </c>
      <c r="AI244" s="17">
        <v>8793888</v>
      </c>
      <c r="AJ244" s="18">
        <f t="shared" si="80"/>
        <v>1.3834167022210449E-3</v>
      </c>
      <c r="AK244" s="19">
        <f>IFERROR(VLOOKUP(A244,[1]CDC_Visits_Integrated!$A$2:$D$501,2,FALSE),"NULL")</f>
        <v>2474</v>
      </c>
      <c r="AL244" s="19">
        <f>IFERROR(VLOOKUP(A244,[1]CDC_Visits_Integrated!$A$2:$D$501,3,FALSE),"NULL")</f>
        <v>868</v>
      </c>
      <c r="AM244" s="19">
        <f>IFERROR(VLOOKUP(A244,[1]CDC_Visits_Integrated!$A$2:$D$501,4,FALSE),"NULL")</f>
        <v>219330</v>
      </c>
      <c r="AN244" s="15">
        <f t="shared" si="81"/>
        <v>252.68433179723502</v>
      </c>
      <c r="AO244" s="16">
        <f t="shared" si="82"/>
        <v>1.1279806683992158E-2</v>
      </c>
      <c r="AP244" s="15">
        <f t="shared" si="83"/>
        <v>23</v>
      </c>
      <c r="AQ244" s="15">
        <f t="shared" si="84"/>
        <v>975</v>
      </c>
    </row>
    <row r="245" spans="1:43" x14ac:dyDescent="0.25">
      <c r="A245" t="s">
        <v>313</v>
      </c>
      <c r="B245" t="str">
        <f t="shared" si="68"/>
        <v>New Jersey</v>
      </c>
      <c r="C245" t="str">
        <f t="shared" si="69"/>
        <v>2013</v>
      </c>
      <c r="D245" s="13">
        <v>538319.11199999996</v>
      </c>
      <c r="E245" s="13">
        <v>0</v>
      </c>
      <c r="F245" s="14">
        <f t="shared" si="70"/>
        <v>0</v>
      </c>
      <c r="G245" s="15">
        <v>571194.49050000007</v>
      </c>
      <c r="H245" s="15">
        <v>0</v>
      </c>
      <c r="I245" s="16">
        <f t="shared" si="71"/>
        <v>0</v>
      </c>
      <c r="J245" s="13">
        <v>571660.94250000012</v>
      </c>
      <c r="K245" s="13">
        <v>0</v>
      </c>
      <c r="L245" s="14">
        <f t="shared" si="72"/>
        <v>0</v>
      </c>
      <c r="M245" s="15">
        <v>561035.70500000007</v>
      </c>
      <c r="N245" s="15">
        <v>0</v>
      </c>
      <c r="O245" s="16">
        <f t="shared" si="73"/>
        <v>0</v>
      </c>
      <c r="P245" s="13">
        <v>608306.33400000003</v>
      </c>
      <c r="Q245" s="13">
        <v>11</v>
      </c>
      <c r="R245" s="14">
        <f t="shared" si="74"/>
        <v>1.8082994348699317E-5</v>
      </c>
      <c r="S245" s="15">
        <v>684518.20699999994</v>
      </c>
      <c r="T245" s="15">
        <v>0</v>
      </c>
      <c r="U245" s="16">
        <f t="shared" si="75"/>
        <v>0</v>
      </c>
      <c r="V245" s="13">
        <v>539358.9169999999</v>
      </c>
      <c r="W245" s="13">
        <v>52</v>
      </c>
      <c r="X245" s="14">
        <f t="shared" si="76"/>
        <v>9.6410754251050987E-5</v>
      </c>
      <c r="Y245" s="15">
        <v>321825.56900000002</v>
      </c>
      <c r="Z245" s="15">
        <v>122</v>
      </c>
      <c r="AA245" s="16">
        <f t="shared" si="77"/>
        <v>3.7908734342981926E-4</v>
      </c>
      <c r="AB245" s="13">
        <v>196867.13649999999</v>
      </c>
      <c r="AC245" s="13">
        <v>334</v>
      </c>
      <c r="AD245" s="14">
        <f t="shared" si="78"/>
        <v>1.6965757004343892E-3</v>
      </c>
      <c r="AE245" s="15">
        <v>184432.49400000004</v>
      </c>
      <c r="AF245">
        <v>690</v>
      </c>
      <c r="AG245" s="16">
        <f t="shared" si="79"/>
        <v>3.7412062540346054E-3</v>
      </c>
      <c r="AH245" s="17">
        <v>1146</v>
      </c>
      <c r="AI245" s="17">
        <v>8832406</v>
      </c>
      <c r="AJ245" s="18">
        <f t="shared" si="80"/>
        <v>1.6298662042192953E-3</v>
      </c>
      <c r="AK245" s="19">
        <f>IFERROR(VLOOKUP(A245,[1]CDC_Visits_Integrated!$A$2:$D$501,2,FALSE),"NULL")</f>
        <v>6805</v>
      </c>
      <c r="AL245" s="19">
        <f>IFERROR(VLOOKUP(A245,[1]CDC_Visits_Integrated!$A$2:$D$501,3,FALSE),"NULL")</f>
        <v>928</v>
      </c>
      <c r="AM245" s="19">
        <f>IFERROR(VLOOKUP(A245,[1]CDC_Visits_Integrated!$A$2:$D$501,4,FALSE),"NULL")</f>
        <v>306598</v>
      </c>
      <c r="AN245" s="15">
        <f t="shared" si="81"/>
        <v>330.38577586206895</v>
      </c>
      <c r="AO245" s="16">
        <f t="shared" si="82"/>
        <v>2.2195187183217113E-2</v>
      </c>
      <c r="AP245" s="15">
        <f t="shared" si="83"/>
        <v>63</v>
      </c>
      <c r="AQ245" s="15">
        <f t="shared" si="84"/>
        <v>1209</v>
      </c>
    </row>
    <row r="246" spans="1:43" x14ac:dyDescent="0.25">
      <c r="A246" t="s">
        <v>314</v>
      </c>
      <c r="B246" t="str">
        <f t="shared" si="68"/>
        <v>New Jersey</v>
      </c>
      <c r="C246" t="str">
        <f t="shared" si="69"/>
        <v>2014</v>
      </c>
      <c r="D246" s="13">
        <v>536678.34100000001</v>
      </c>
      <c r="E246" s="13">
        <v>0</v>
      </c>
      <c r="F246" s="14">
        <f t="shared" si="70"/>
        <v>0</v>
      </c>
      <c r="G246" s="15">
        <v>569680.20700000005</v>
      </c>
      <c r="H246" s="15">
        <v>0</v>
      </c>
      <c r="I246" s="16">
        <f t="shared" si="71"/>
        <v>0</v>
      </c>
      <c r="J246" s="13">
        <v>574330.49699999997</v>
      </c>
      <c r="K246" s="13">
        <v>0</v>
      </c>
      <c r="L246" s="14">
        <f t="shared" si="72"/>
        <v>0</v>
      </c>
      <c r="M246" s="15">
        <v>566349.46500000008</v>
      </c>
      <c r="N246" s="15">
        <v>0</v>
      </c>
      <c r="O246" s="16">
        <f t="shared" si="73"/>
        <v>0</v>
      </c>
      <c r="P246" s="13">
        <v>600648.09699999995</v>
      </c>
      <c r="Q246" s="13">
        <v>0</v>
      </c>
      <c r="R246" s="14">
        <f t="shared" si="74"/>
        <v>0</v>
      </c>
      <c r="S246" s="15">
        <v>682205.27150000003</v>
      </c>
      <c r="T246" s="15">
        <v>0</v>
      </c>
      <c r="U246" s="16">
        <f t="shared" si="75"/>
        <v>0</v>
      </c>
      <c r="V246" s="13">
        <v>553543.09900000005</v>
      </c>
      <c r="W246" s="13">
        <v>43</v>
      </c>
      <c r="X246" s="14">
        <f t="shared" si="76"/>
        <v>7.7681394777897862E-5</v>
      </c>
      <c r="Y246" s="15">
        <v>334796.81200000003</v>
      </c>
      <c r="Z246" s="15">
        <v>119</v>
      </c>
      <c r="AA246" s="16">
        <f t="shared" si="77"/>
        <v>3.5543946577364658E-4</v>
      </c>
      <c r="AB246" s="13">
        <v>194832.2935</v>
      </c>
      <c r="AC246" s="13">
        <v>274</v>
      </c>
      <c r="AD246" s="14">
        <f t="shared" si="78"/>
        <v>1.4063377024302185E-3</v>
      </c>
      <c r="AE246" s="15">
        <v>188698.62600000005</v>
      </c>
      <c r="AF246">
        <v>633</v>
      </c>
      <c r="AG246" s="16">
        <f t="shared" si="79"/>
        <v>3.3545554274465139E-3</v>
      </c>
      <c r="AH246" s="17">
        <v>1026</v>
      </c>
      <c r="AI246" s="17">
        <v>8874374</v>
      </c>
      <c r="AJ246" s="18">
        <f t="shared" si="80"/>
        <v>1.4283174030571308E-3</v>
      </c>
      <c r="AK246" s="19">
        <f>IFERROR(VLOOKUP(A246,[1]CDC_Visits_Integrated!$A$2:$D$501,2,FALSE),"NULL")</f>
        <v>10397</v>
      </c>
      <c r="AL246" s="19">
        <f>IFERROR(VLOOKUP(A246,[1]CDC_Visits_Integrated!$A$2:$D$501,3,FALSE),"NULL")</f>
        <v>1269</v>
      </c>
      <c r="AM246" s="19">
        <f>IFERROR(VLOOKUP(A246,[1]CDC_Visits_Integrated!$A$2:$D$501,4,FALSE),"NULL")</f>
        <v>452989</v>
      </c>
      <c r="AN246" s="15">
        <f t="shared" si="81"/>
        <v>356.96532702915681</v>
      </c>
      <c r="AO246" s="16">
        <f t="shared" si="82"/>
        <v>2.2951992211731411E-2</v>
      </c>
      <c r="AP246" s="15">
        <f t="shared" si="83"/>
        <v>43</v>
      </c>
      <c r="AQ246" s="15">
        <f t="shared" si="84"/>
        <v>1069</v>
      </c>
    </row>
    <row r="247" spans="1:43" x14ac:dyDescent="0.25">
      <c r="A247" t="s">
        <v>315</v>
      </c>
      <c r="B247" t="str">
        <f t="shared" si="68"/>
        <v>New Jersey</v>
      </c>
      <c r="C247" t="str">
        <f t="shared" si="69"/>
        <v>2015</v>
      </c>
      <c r="D247" s="13">
        <v>532953.62</v>
      </c>
      <c r="E247" s="13">
        <v>0</v>
      </c>
      <c r="F247" s="14">
        <f t="shared" si="70"/>
        <v>0</v>
      </c>
      <c r="G247" s="15">
        <v>565215.96950000001</v>
      </c>
      <c r="H247" s="15">
        <v>0</v>
      </c>
      <c r="I247" s="16">
        <f t="shared" si="71"/>
        <v>0</v>
      </c>
      <c r="J247" s="13">
        <v>573751.28900000011</v>
      </c>
      <c r="K247" s="13">
        <v>0</v>
      </c>
      <c r="L247" s="14">
        <f t="shared" si="72"/>
        <v>0</v>
      </c>
      <c r="M247" s="15">
        <v>570369.34749999992</v>
      </c>
      <c r="N247" s="15">
        <v>0</v>
      </c>
      <c r="O247" s="16">
        <f t="shared" si="73"/>
        <v>0</v>
      </c>
      <c r="P247" s="13">
        <v>594365.82650000008</v>
      </c>
      <c r="Q247" s="13">
        <v>0</v>
      </c>
      <c r="R247" s="14">
        <f t="shared" si="74"/>
        <v>0</v>
      </c>
      <c r="S247" s="15">
        <v>676386.93350000004</v>
      </c>
      <c r="T247" s="15">
        <v>10</v>
      </c>
      <c r="U247" s="16">
        <f t="shared" si="75"/>
        <v>1.4784436991197435E-5</v>
      </c>
      <c r="V247" s="13">
        <v>565520.11</v>
      </c>
      <c r="W247" s="13">
        <v>43</v>
      </c>
      <c r="X247" s="14">
        <f t="shared" si="76"/>
        <v>7.6036199667594499E-5</v>
      </c>
      <c r="Y247" s="15">
        <v>349667.69799999997</v>
      </c>
      <c r="Z247" s="15">
        <v>140</v>
      </c>
      <c r="AA247" s="16">
        <f t="shared" si="77"/>
        <v>4.0038013462713392E-4</v>
      </c>
      <c r="AB247" s="13">
        <v>194407.57799999998</v>
      </c>
      <c r="AC247" s="13">
        <v>331</v>
      </c>
      <c r="AD247" s="14">
        <f t="shared" si="78"/>
        <v>1.7026085269165796E-3</v>
      </c>
      <c r="AE247" s="15">
        <v>191618.64100000003</v>
      </c>
      <c r="AF247">
        <v>754</v>
      </c>
      <c r="AG247" s="16">
        <f t="shared" si="79"/>
        <v>3.9348990059897143E-3</v>
      </c>
      <c r="AH247" s="17">
        <v>1225</v>
      </c>
      <c r="AI247" s="17">
        <v>8904413</v>
      </c>
      <c r="AJ247" s="18">
        <f t="shared" si="80"/>
        <v>1.6650946428852964E-3</v>
      </c>
      <c r="AK247" s="19">
        <f>IFERROR(VLOOKUP(A247,[1]CDC_Visits_Integrated!$A$2:$D$501,2,FALSE),"NULL")</f>
        <v>6241</v>
      </c>
      <c r="AL247" s="19">
        <f>IFERROR(VLOOKUP(A247,[1]CDC_Visits_Integrated!$A$2:$D$501,3,FALSE),"NULL")</f>
        <v>1007</v>
      </c>
      <c r="AM247" s="19">
        <f>IFERROR(VLOOKUP(A247,[1]CDC_Visits_Integrated!$A$2:$D$501,4,FALSE),"NULL")</f>
        <v>335471</v>
      </c>
      <c r="AN247" s="15">
        <f t="shared" si="81"/>
        <v>333.13902681231383</v>
      </c>
      <c r="AO247" s="16">
        <f t="shared" si="82"/>
        <v>1.8603694507125804E-2</v>
      </c>
      <c r="AP247" s="15">
        <f t="shared" si="83"/>
        <v>53</v>
      </c>
      <c r="AQ247" s="15">
        <f t="shared" si="84"/>
        <v>1278</v>
      </c>
    </row>
    <row r="248" spans="1:43" x14ac:dyDescent="0.25">
      <c r="A248" t="s">
        <v>316</v>
      </c>
      <c r="B248" t="str">
        <f t="shared" si="68"/>
        <v>New Jersey</v>
      </c>
      <c r="C248" t="str">
        <f t="shared" si="69"/>
        <v>2016</v>
      </c>
      <c r="D248" s="13">
        <v>524747.13300000003</v>
      </c>
      <c r="E248" s="13">
        <v>0</v>
      </c>
      <c r="F248" s="14">
        <f t="shared" si="70"/>
        <v>0</v>
      </c>
      <c r="G248" s="15">
        <v>558293.43249999988</v>
      </c>
      <c r="H248" s="15">
        <v>0</v>
      </c>
      <c r="I248" s="16">
        <f t="shared" si="71"/>
        <v>0</v>
      </c>
      <c r="J248" s="13">
        <v>571024.31499999994</v>
      </c>
      <c r="K248" s="13">
        <v>0</v>
      </c>
      <c r="L248" s="14">
        <f t="shared" si="72"/>
        <v>0</v>
      </c>
      <c r="M248" s="15">
        <v>570467.87199999997</v>
      </c>
      <c r="N248" s="15">
        <v>0</v>
      </c>
      <c r="O248" s="16">
        <f t="shared" si="73"/>
        <v>0</v>
      </c>
      <c r="P248" s="13">
        <v>580682.44849999994</v>
      </c>
      <c r="Q248" s="13">
        <v>0</v>
      </c>
      <c r="R248" s="14">
        <f t="shared" si="74"/>
        <v>0</v>
      </c>
      <c r="S248" s="15">
        <v>661127.21549999993</v>
      </c>
      <c r="T248" s="15">
        <v>0</v>
      </c>
      <c r="U248" s="16">
        <f t="shared" si="75"/>
        <v>0</v>
      </c>
      <c r="V248" s="13">
        <v>571186.97700000007</v>
      </c>
      <c r="W248" s="13">
        <v>63</v>
      </c>
      <c r="X248" s="14">
        <f t="shared" si="76"/>
        <v>1.1029663234076149E-4</v>
      </c>
      <c r="Y248" s="15">
        <v>360172.74350000004</v>
      </c>
      <c r="Z248" s="15">
        <v>159</v>
      </c>
      <c r="AA248" s="16">
        <f t="shared" si="77"/>
        <v>4.4145483762848917E-4</v>
      </c>
      <c r="AB248" s="13">
        <v>193981.60499999998</v>
      </c>
      <c r="AC248" s="13">
        <v>281</v>
      </c>
      <c r="AD248" s="14">
        <f t="shared" si="78"/>
        <v>1.4485909630451816E-3</v>
      </c>
      <c r="AE248" s="15">
        <v>193387.77899999995</v>
      </c>
      <c r="AF248">
        <v>581</v>
      </c>
      <c r="AG248" s="16">
        <f t="shared" si="79"/>
        <v>3.0043263488744041E-3</v>
      </c>
      <c r="AH248" s="17">
        <v>1021</v>
      </c>
      <c r="AI248" s="17">
        <v>8850952</v>
      </c>
      <c r="AJ248" s="18">
        <f t="shared" si="80"/>
        <v>1.3658093135359786E-3</v>
      </c>
      <c r="AK248" s="19">
        <f>IFERROR(VLOOKUP(A248,[1]CDC_Visits_Integrated!$A$2:$D$501,2,FALSE),"NULL")</f>
        <v>9055</v>
      </c>
      <c r="AL248" s="19">
        <f>IFERROR(VLOOKUP(A248,[1]CDC_Visits_Integrated!$A$2:$D$501,3,FALSE),"NULL")</f>
        <v>829</v>
      </c>
      <c r="AM248" s="19">
        <f>IFERROR(VLOOKUP(A248,[1]CDC_Visits_Integrated!$A$2:$D$501,4,FALSE),"NULL")</f>
        <v>355474</v>
      </c>
      <c r="AN248" s="15">
        <f t="shared" si="81"/>
        <v>428.79855247285889</v>
      </c>
      <c r="AO248" s="16">
        <f t="shared" si="82"/>
        <v>2.5473030376342572E-2</v>
      </c>
      <c r="AP248" s="15">
        <f t="shared" si="83"/>
        <v>63</v>
      </c>
      <c r="AQ248" s="15">
        <f t="shared" si="84"/>
        <v>1084</v>
      </c>
    </row>
    <row r="249" spans="1:43" x14ac:dyDescent="0.25">
      <c r="A249" t="s">
        <v>317</v>
      </c>
      <c r="B249" t="str">
        <f t="shared" si="68"/>
        <v>New Jersey</v>
      </c>
      <c r="C249" t="str">
        <f t="shared" si="69"/>
        <v>2017</v>
      </c>
      <c r="D249" s="13">
        <v>526716</v>
      </c>
      <c r="E249" s="13">
        <v>0</v>
      </c>
      <c r="F249" s="14">
        <f t="shared" si="70"/>
        <v>0</v>
      </c>
      <c r="G249" s="15">
        <v>559515</v>
      </c>
      <c r="H249" s="15">
        <v>0</v>
      </c>
      <c r="I249" s="16">
        <f t="shared" si="71"/>
        <v>0</v>
      </c>
      <c r="J249" s="13">
        <v>575358</v>
      </c>
      <c r="K249" s="13">
        <v>0</v>
      </c>
      <c r="L249" s="14">
        <f t="shared" si="72"/>
        <v>0</v>
      </c>
      <c r="M249" s="15">
        <v>575715.5</v>
      </c>
      <c r="N249" s="15">
        <v>0</v>
      </c>
      <c r="O249" s="16">
        <f t="shared" si="73"/>
        <v>0</v>
      </c>
      <c r="P249" s="13">
        <v>582578</v>
      </c>
      <c r="Q249" s="13">
        <v>0</v>
      </c>
      <c r="R249" s="14">
        <f t="shared" si="74"/>
        <v>0</v>
      </c>
      <c r="S249" s="15">
        <v>658826</v>
      </c>
      <c r="T249" s="15">
        <v>0</v>
      </c>
      <c r="U249" s="16">
        <f t="shared" si="75"/>
        <v>0</v>
      </c>
      <c r="V249" s="13">
        <v>587730.5</v>
      </c>
      <c r="W249" s="13">
        <v>69</v>
      </c>
      <c r="X249" s="14">
        <f t="shared" si="76"/>
        <v>1.1740074745142544E-4</v>
      </c>
      <c r="Y249" s="15">
        <v>377738</v>
      </c>
      <c r="Z249" s="15">
        <v>131</v>
      </c>
      <c r="AA249" s="16">
        <f t="shared" si="77"/>
        <v>3.4680122201102354E-4</v>
      </c>
      <c r="AB249" s="13">
        <v>199894</v>
      </c>
      <c r="AC249" s="13">
        <v>343</v>
      </c>
      <c r="AD249" s="14">
        <f t="shared" si="78"/>
        <v>1.7159094319989594E-3</v>
      </c>
      <c r="AE249" s="15">
        <v>198735</v>
      </c>
      <c r="AF249">
        <v>650</v>
      </c>
      <c r="AG249" s="16">
        <f t="shared" si="79"/>
        <v>3.2706870958814503E-3</v>
      </c>
      <c r="AH249" s="17">
        <v>1124</v>
      </c>
      <c r="AI249" s="17">
        <v>8960161</v>
      </c>
      <c r="AJ249" s="18">
        <f t="shared" si="80"/>
        <v>1.4477689031089677E-3</v>
      </c>
      <c r="AK249" s="19">
        <f>IFERROR(VLOOKUP(A249,[1]CDC_Visits_Integrated!$A$2:$D$501,2,FALSE),"NULL")</f>
        <v>27155</v>
      </c>
      <c r="AL249" s="19">
        <f>IFERROR(VLOOKUP(A249,[1]CDC_Visits_Integrated!$A$2:$D$501,3,FALSE),"NULL")</f>
        <v>1683</v>
      </c>
      <c r="AM249" s="19">
        <f>IFERROR(VLOOKUP(A249,[1]CDC_Visits_Integrated!$A$2:$D$501,4,FALSE),"NULL")</f>
        <v>959695</v>
      </c>
      <c r="AN249" s="15">
        <f t="shared" si="81"/>
        <v>570.22875816993462</v>
      </c>
      <c r="AO249" s="16">
        <f t="shared" si="82"/>
        <v>2.8295448032968809E-2</v>
      </c>
      <c r="AP249" s="15">
        <f t="shared" si="83"/>
        <v>69</v>
      </c>
      <c r="AQ249" s="15">
        <f t="shared" si="84"/>
        <v>1193</v>
      </c>
    </row>
    <row r="250" spans="1:43" x14ac:dyDescent="0.25">
      <c r="A250" t="s">
        <v>319</v>
      </c>
      <c r="B250" t="str">
        <f t="shared" si="68"/>
        <v>New Mexico</v>
      </c>
      <c r="C250" t="str">
        <f t="shared" si="69"/>
        <v>2010</v>
      </c>
      <c r="D250" s="13">
        <v>141911.87400000001</v>
      </c>
      <c r="E250" s="13">
        <v>0</v>
      </c>
      <c r="F250" s="14">
        <f t="shared" si="70"/>
        <v>0</v>
      </c>
      <c r="G250" s="15">
        <v>137785.58199999999</v>
      </c>
      <c r="H250" s="15">
        <v>0</v>
      </c>
      <c r="I250" s="16">
        <f t="shared" si="71"/>
        <v>0</v>
      </c>
      <c r="J250" s="13">
        <v>145569.07549999998</v>
      </c>
      <c r="K250" s="13">
        <v>0</v>
      </c>
      <c r="L250" s="14">
        <f t="shared" si="72"/>
        <v>0</v>
      </c>
      <c r="M250" s="15">
        <v>126900.44500000001</v>
      </c>
      <c r="N250" s="15">
        <v>0</v>
      </c>
      <c r="O250" s="16">
        <f t="shared" si="73"/>
        <v>0</v>
      </c>
      <c r="P250" s="13">
        <v>126057.47799999999</v>
      </c>
      <c r="Q250" s="13">
        <v>0</v>
      </c>
      <c r="R250" s="14">
        <f t="shared" si="74"/>
        <v>0</v>
      </c>
      <c r="S250" s="15">
        <v>141810.78050000005</v>
      </c>
      <c r="T250" s="15">
        <v>0</v>
      </c>
      <c r="U250" s="16">
        <f t="shared" si="75"/>
        <v>0</v>
      </c>
      <c r="V250" s="13">
        <v>117431.47849999998</v>
      </c>
      <c r="W250" s="13">
        <v>0</v>
      </c>
      <c r="X250" s="14">
        <f t="shared" si="76"/>
        <v>0</v>
      </c>
      <c r="Y250" s="15">
        <v>70493.193999999989</v>
      </c>
      <c r="Z250" s="15">
        <v>0</v>
      </c>
      <c r="AA250" s="16">
        <f t="shared" si="77"/>
        <v>0</v>
      </c>
      <c r="AB250" s="13">
        <v>40821.144999999997</v>
      </c>
      <c r="AC250" s="13">
        <v>23</v>
      </c>
      <c r="AD250" s="14">
        <f t="shared" si="78"/>
        <v>5.6343348526848036E-4</v>
      </c>
      <c r="AE250" s="15">
        <v>29812.348000000005</v>
      </c>
      <c r="AF250">
        <v>109</v>
      </c>
      <c r="AG250" s="16">
        <f t="shared" si="79"/>
        <v>3.6562031276436186E-3</v>
      </c>
      <c r="AH250" s="17">
        <v>132</v>
      </c>
      <c r="AI250" s="17">
        <v>1986370</v>
      </c>
      <c r="AJ250" s="18">
        <f t="shared" si="80"/>
        <v>9.3532982886503969E-4</v>
      </c>
      <c r="AK250" s="19">
        <f>IFERROR(VLOOKUP(A250,[1]CDC_Visits_Integrated!$A$2:$D$501,2,FALSE),"NULL")</f>
        <v>2523</v>
      </c>
      <c r="AL250" s="19">
        <f>IFERROR(VLOOKUP(A250,[1]CDC_Visits_Integrated!$A$2:$D$501,3,FALSE),"NULL")</f>
        <v>302</v>
      </c>
      <c r="AM250" s="19">
        <f>IFERROR(VLOOKUP(A250,[1]CDC_Visits_Integrated!$A$2:$D$501,4,FALSE),"NULL")</f>
        <v>97332</v>
      </c>
      <c r="AN250" s="15">
        <f t="shared" si="81"/>
        <v>322.29139072847681</v>
      </c>
      <c r="AO250" s="16">
        <f t="shared" si="82"/>
        <v>2.592158796695845E-2</v>
      </c>
      <c r="AP250" s="15">
        <f t="shared" si="83"/>
        <v>0</v>
      </c>
      <c r="AQ250" s="15">
        <f t="shared" si="84"/>
        <v>132</v>
      </c>
    </row>
    <row r="251" spans="1:43" x14ac:dyDescent="0.25">
      <c r="A251" t="s">
        <v>320</v>
      </c>
      <c r="B251" t="str">
        <f t="shared" si="68"/>
        <v>New Mexico</v>
      </c>
      <c r="C251" t="str">
        <f t="shared" si="69"/>
        <v>2011</v>
      </c>
      <c r="D251" s="13">
        <v>142660.66700000002</v>
      </c>
      <c r="E251" s="13">
        <v>0</v>
      </c>
      <c r="F251" s="14">
        <f t="shared" si="70"/>
        <v>0</v>
      </c>
      <c r="G251" s="15">
        <v>139163.25949999999</v>
      </c>
      <c r="H251" s="15">
        <v>0</v>
      </c>
      <c r="I251" s="16">
        <f t="shared" si="71"/>
        <v>0</v>
      </c>
      <c r="J251" s="13">
        <v>144497.60800000001</v>
      </c>
      <c r="K251" s="13">
        <v>0</v>
      </c>
      <c r="L251" s="14">
        <f t="shared" si="72"/>
        <v>0</v>
      </c>
      <c r="M251" s="15">
        <v>129083.8315</v>
      </c>
      <c r="N251" s="15">
        <v>0</v>
      </c>
      <c r="O251" s="16">
        <f t="shared" si="73"/>
        <v>0</v>
      </c>
      <c r="P251" s="13">
        <v>123695.25899999999</v>
      </c>
      <c r="Q251" s="13">
        <v>0</v>
      </c>
      <c r="R251" s="14">
        <f t="shared" si="74"/>
        <v>0</v>
      </c>
      <c r="S251" s="15">
        <v>142368.35249999998</v>
      </c>
      <c r="T251" s="15">
        <v>0</v>
      </c>
      <c r="U251" s="16">
        <f t="shared" si="75"/>
        <v>0</v>
      </c>
      <c r="V251" s="13">
        <v>122094.20800000001</v>
      </c>
      <c r="W251" s="13">
        <v>0</v>
      </c>
      <c r="X251" s="14">
        <f t="shared" si="76"/>
        <v>0</v>
      </c>
      <c r="Y251" s="15">
        <v>72902.550499999998</v>
      </c>
      <c r="Z251" s="15">
        <v>0</v>
      </c>
      <c r="AA251" s="16">
        <f t="shared" si="77"/>
        <v>0</v>
      </c>
      <c r="AB251" s="13">
        <v>41124.686999999998</v>
      </c>
      <c r="AC251" s="13">
        <v>24</v>
      </c>
      <c r="AD251" s="14">
        <f t="shared" si="78"/>
        <v>5.8359106781773196E-4</v>
      </c>
      <c r="AE251" s="15">
        <v>30365.834999999999</v>
      </c>
      <c r="AF251">
        <v>138</v>
      </c>
      <c r="AG251" s="16">
        <f t="shared" si="79"/>
        <v>4.5445811057064625E-3</v>
      </c>
      <c r="AH251" s="17">
        <v>162</v>
      </c>
      <c r="AI251" s="17">
        <v>2004554</v>
      </c>
      <c r="AJ251" s="18">
        <f t="shared" si="80"/>
        <v>1.1219374807610665E-3</v>
      </c>
      <c r="AK251" s="19">
        <f>IFERROR(VLOOKUP(A251,[1]CDC_Visits_Integrated!$A$2:$D$501,2,FALSE),"NULL")</f>
        <v>9331</v>
      </c>
      <c r="AL251" s="19">
        <f>IFERROR(VLOOKUP(A251,[1]CDC_Visits_Integrated!$A$2:$D$501,3,FALSE),"NULL")</f>
        <v>1046</v>
      </c>
      <c r="AM251" s="19">
        <f>IFERROR(VLOOKUP(A251,[1]CDC_Visits_Integrated!$A$2:$D$501,4,FALSE),"NULL")</f>
        <v>360759</v>
      </c>
      <c r="AN251" s="15">
        <f t="shared" si="81"/>
        <v>344.89388145315485</v>
      </c>
      <c r="AO251" s="16">
        <f t="shared" si="82"/>
        <v>2.5864912587073366E-2</v>
      </c>
      <c r="AP251" s="15">
        <f t="shared" si="83"/>
        <v>0</v>
      </c>
      <c r="AQ251" s="15">
        <f t="shared" si="84"/>
        <v>162</v>
      </c>
    </row>
    <row r="252" spans="1:43" x14ac:dyDescent="0.25">
      <c r="A252" t="s">
        <v>321</v>
      </c>
      <c r="B252" t="str">
        <f t="shared" si="68"/>
        <v>New Mexico</v>
      </c>
      <c r="C252" t="str">
        <f t="shared" si="69"/>
        <v>2012</v>
      </c>
      <c r="D252" s="13">
        <v>140717.658</v>
      </c>
      <c r="E252" s="13">
        <v>0</v>
      </c>
      <c r="F252" s="14">
        <f t="shared" si="70"/>
        <v>0</v>
      </c>
      <c r="G252" s="15">
        <v>138727.51049999997</v>
      </c>
      <c r="H252" s="15">
        <v>0</v>
      </c>
      <c r="I252" s="16">
        <f t="shared" si="71"/>
        <v>0</v>
      </c>
      <c r="J252" s="13">
        <v>143293.72199999998</v>
      </c>
      <c r="K252" s="13">
        <v>0</v>
      </c>
      <c r="L252" s="14">
        <f t="shared" si="72"/>
        <v>0</v>
      </c>
      <c r="M252" s="15">
        <v>131381.39449999999</v>
      </c>
      <c r="N252" s="15">
        <v>0</v>
      </c>
      <c r="O252" s="16">
        <f t="shared" si="73"/>
        <v>0</v>
      </c>
      <c r="P252" s="13">
        <v>122431.072</v>
      </c>
      <c r="Q252" s="13">
        <v>0</v>
      </c>
      <c r="R252" s="14">
        <f t="shared" si="74"/>
        <v>0</v>
      </c>
      <c r="S252" s="15">
        <v>139757.63099999999</v>
      </c>
      <c r="T252" s="15">
        <v>0</v>
      </c>
      <c r="U252" s="16">
        <f t="shared" si="75"/>
        <v>0</v>
      </c>
      <c r="V252" s="13">
        <v>123869.69749999999</v>
      </c>
      <c r="W252" s="13">
        <v>0</v>
      </c>
      <c r="X252" s="14">
        <f t="shared" si="76"/>
        <v>0</v>
      </c>
      <c r="Y252" s="15">
        <v>74151.116000000009</v>
      </c>
      <c r="Z252" s="15">
        <v>0</v>
      </c>
      <c r="AA252" s="16">
        <f t="shared" si="77"/>
        <v>0</v>
      </c>
      <c r="AB252" s="13">
        <v>41197.693500000008</v>
      </c>
      <c r="AC252" s="13">
        <v>10</v>
      </c>
      <c r="AD252" s="14">
        <f t="shared" si="78"/>
        <v>2.4273203547184015E-4</v>
      </c>
      <c r="AE252" s="15">
        <v>31407.492999999995</v>
      </c>
      <c r="AF252">
        <v>93</v>
      </c>
      <c r="AG252" s="16">
        <f t="shared" si="79"/>
        <v>2.9610768360276325E-3</v>
      </c>
      <c r="AH252" s="17">
        <v>103</v>
      </c>
      <c r="AI252" s="17">
        <v>2000640</v>
      </c>
      <c r="AJ252" s="18">
        <f t="shared" si="80"/>
        <v>7.0184379304595785E-4</v>
      </c>
      <c r="AK252" s="19">
        <f>IFERROR(VLOOKUP(A252,[1]CDC_Visits_Integrated!$A$2:$D$501,2,FALSE),"NULL")</f>
        <v>7710</v>
      </c>
      <c r="AL252" s="19">
        <f>IFERROR(VLOOKUP(A252,[1]CDC_Visits_Integrated!$A$2:$D$501,3,FALSE),"NULL")</f>
        <v>1016</v>
      </c>
      <c r="AM252" s="19">
        <f>IFERROR(VLOOKUP(A252,[1]CDC_Visits_Integrated!$A$2:$D$501,4,FALSE),"NULL")</f>
        <v>347837</v>
      </c>
      <c r="AN252" s="15">
        <f t="shared" si="81"/>
        <v>342.35925196850394</v>
      </c>
      <c r="AO252" s="16">
        <f t="shared" si="82"/>
        <v>2.2165554555725813E-2</v>
      </c>
      <c r="AP252" s="15">
        <f t="shared" si="83"/>
        <v>0</v>
      </c>
      <c r="AQ252" s="15">
        <f t="shared" si="84"/>
        <v>103</v>
      </c>
    </row>
    <row r="253" spans="1:43" x14ac:dyDescent="0.25">
      <c r="A253" t="s">
        <v>322</v>
      </c>
      <c r="B253" t="str">
        <f t="shared" si="68"/>
        <v>New Mexico</v>
      </c>
      <c r="C253" t="str">
        <f t="shared" si="69"/>
        <v>2013</v>
      </c>
      <c r="D253" s="13">
        <v>138758.95499999999</v>
      </c>
      <c r="E253" s="13">
        <v>0</v>
      </c>
      <c r="F253" s="14">
        <f t="shared" si="70"/>
        <v>0</v>
      </c>
      <c r="G253" s="15">
        <v>139084.2905</v>
      </c>
      <c r="H253" s="15">
        <v>0</v>
      </c>
      <c r="I253" s="16">
        <f t="shared" si="71"/>
        <v>0</v>
      </c>
      <c r="J253" s="13">
        <v>143111.8155</v>
      </c>
      <c r="K253" s="13">
        <v>0</v>
      </c>
      <c r="L253" s="14">
        <f t="shared" si="72"/>
        <v>0</v>
      </c>
      <c r="M253" s="15">
        <v>132661.4675</v>
      </c>
      <c r="N253" s="15">
        <v>0</v>
      </c>
      <c r="O253" s="16">
        <f t="shared" si="73"/>
        <v>0</v>
      </c>
      <c r="P253" s="13">
        <v>121605.833</v>
      </c>
      <c r="Q253" s="13">
        <v>0</v>
      </c>
      <c r="R253" s="14">
        <f t="shared" si="74"/>
        <v>0</v>
      </c>
      <c r="S253" s="15">
        <v>137528.70150000002</v>
      </c>
      <c r="T253" s="15">
        <v>0</v>
      </c>
      <c r="U253" s="16">
        <f t="shared" si="75"/>
        <v>0</v>
      </c>
      <c r="V253" s="13">
        <v>126045.35199999998</v>
      </c>
      <c r="W253" s="13">
        <v>0</v>
      </c>
      <c r="X253" s="14">
        <f t="shared" si="76"/>
        <v>0</v>
      </c>
      <c r="Y253" s="15">
        <v>77730.750499999995</v>
      </c>
      <c r="Z253" s="15">
        <v>0</v>
      </c>
      <c r="AA253" s="16">
        <f t="shared" si="77"/>
        <v>0</v>
      </c>
      <c r="AB253" s="13">
        <v>42322.593499999988</v>
      </c>
      <c r="AC253" s="13">
        <v>45</v>
      </c>
      <c r="AD253" s="14">
        <f t="shared" si="78"/>
        <v>1.063261872172366E-3</v>
      </c>
      <c r="AE253" s="15">
        <v>32424.165999999997</v>
      </c>
      <c r="AF253">
        <v>121</v>
      </c>
      <c r="AG253" s="16">
        <f t="shared" si="79"/>
        <v>3.7317844967855152E-3</v>
      </c>
      <c r="AH253" s="17">
        <v>166</v>
      </c>
      <c r="AI253" s="17">
        <v>2011476</v>
      </c>
      <c r="AJ253" s="18">
        <f t="shared" si="80"/>
        <v>1.088685144451795E-3</v>
      </c>
      <c r="AK253" s="19">
        <f>IFERROR(VLOOKUP(A253,[1]CDC_Visits_Integrated!$A$2:$D$501,2,FALSE),"NULL")</f>
        <v>9795</v>
      </c>
      <c r="AL253" s="19">
        <f>IFERROR(VLOOKUP(A253,[1]CDC_Visits_Integrated!$A$2:$D$501,3,FALSE),"NULL")</f>
        <v>1175</v>
      </c>
      <c r="AM253" s="19">
        <f>IFERROR(VLOOKUP(A253,[1]CDC_Visits_Integrated!$A$2:$D$501,4,FALSE),"NULL")</f>
        <v>428831</v>
      </c>
      <c r="AN253" s="15">
        <f t="shared" si="81"/>
        <v>364.96255319148935</v>
      </c>
      <c r="AO253" s="16">
        <f t="shared" si="82"/>
        <v>2.2841165867206428E-2</v>
      </c>
      <c r="AP253" s="15">
        <f t="shared" si="83"/>
        <v>0</v>
      </c>
      <c r="AQ253" s="15">
        <f t="shared" si="84"/>
        <v>166</v>
      </c>
    </row>
    <row r="254" spans="1:43" x14ac:dyDescent="0.25">
      <c r="A254" t="s">
        <v>323</v>
      </c>
      <c r="B254" t="str">
        <f t="shared" si="68"/>
        <v>New Mexico</v>
      </c>
      <c r="C254" t="str">
        <f t="shared" si="69"/>
        <v>2014</v>
      </c>
      <c r="D254" s="13">
        <v>133591.897</v>
      </c>
      <c r="E254" s="13">
        <v>0</v>
      </c>
      <c r="F254" s="14">
        <f t="shared" si="70"/>
        <v>0</v>
      </c>
      <c r="G254" s="15">
        <v>137006.58000000002</v>
      </c>
      <c r="H254" s="15">
        <v>0</v>
      </c>
      <c r="I254" s="16">
        <f t="shared" si="71"/>
        <v>0</v>
      </c>
      <c r="J254" s="13">
        <v>140988.76199999999</v>
      </c>
      <c r="K254" s="13">
        <v>0</v>
      </c>
      <c r="L254" s="14">
        <f t="shared" si="72"/>
        <v>0</v>
      </c>
      <c r="M254" s="15">
        <v>131185.93649999998</v>
      </c>
      <c r="N254" s="15">
        <v>0</v>
      </c>
      <c r="O254" s="16">
        <f t="shared" si="73"/>
        <v>0</v>
      </c>
      <c r="P254" s="13">
        <v>118202.82050000002</v>
      </c>
      <c r="Q254" s="13">
        <v>0</v>
      </c>
      <c r="R254" s="14">
        <f t="shared" si="74"/>
        <v>0</v>
      </c>
      <c r="S254" s="15">
        <v>132401.00750000001</v>
      </c>
      <c r="T254" s="15">
        <v>0</v>
      </c>
      <c r="U254" s="16">
        <f t="shared" si="75"/>
        <v>0</v>
      </c>
      <c r="V254" s="13">
        <v>126503.69649999999</v>
      </c>
      <c r="W254" s="13">
        <v>0</v>
      </c>
      <c r="X254" s="14">
        <f t="shared" si="76"/>
        <v>0</v>
      </c>
      <c r="Y254" s="15">
        <v>80397.224999999977</v>
      </c>
      <c r="Z254" s="15">
        <v>10</v>
      </c>
      <c r="AA254" s="16">
        <f t="shared" si="77"/>
        <v>1.2438240250207646E-4</v>
      </c>
      <c r="AB254" s="13">
        <v>43184.784499999994</v>
      </c>
      <c r="AC254" s="13">
        <v>22</v>
      </c>
      <c r="AD254" s="14">
        <f t="shared" si="78"/>
        <v>5.0943868899010029E-4</v>
      </c>
      <c r="AE254" s="15">
        <v>31741.363999999998</v>
      </c>
      <c r="AF254">
        <v>97</v>
      </c>
      <c r="AG254" s="16">
        <f t="shared" si="79"/>
        <v>3.05594932845356E-3</v>
      </c>
      <c r="AH254" s="17">
        <v>129</v>
      </c>
      <c r="AI254" s="17">
        <v>1983368</v>
      </c>
      <c r="AJ254" s="18">
        <f t="shared" si="80"/>
        <v>8.3052535554154719E-4</v>
      </c>
      <c r="AK254" s="19">
        <f>IFERROR(VLOOKUP(A254,[1]CDC_Visits_Integrated!$A$2:$D$501,2,FALSE),"NULL")</f>
        <v>12351</v>
      </c>
      <c r="AL254" s="19">
        <f>IFERROR(VLOOKUP(A254,[1]CDC_Visits_Integrated!$A$2:$D$501,3,FALSE),"NULL")</f>
        <v>1210</v>
      </c>
      <c r="AM254" s="19">
        <f>IFERROR(VLOOKUP(A254,[1]CDC_Visits_Integrated!$A$2:$D$501,4,FALSE),"NULL")</f>
        <v>502519</v>
      </c>
      <c r="AN254" s="15">
        <f t="shared" si="81"/>
        <v>415.30495867768593</v>
      </c>
      <c r="AO254" s="16">
        <f t="shared" si="82"/>
        <v>2.4578175153576284E-2</v>
      </c>
      <c r="AP254" s="15">
        <f t="shared" si="83"/>
        <v>0</v>
      </c>
      <c r="AQ254" s="15">
        <f t="shared" si="84"/>
        <v>129</v>
      </c>
    </row>
    <row r="255" spans="1:43" x14ac:dyDescent="0.25">
      <c r="A255" t="s">
        <v>324</v>
      </c>
      <c r="B255" t="str">
        <f t="shared" si="68"/>
        <v>New Mexico</v>
      </c>
      <c r="C255" t="str">
        <f t="shared" si="69"/>
        <v>2015</v>
      </c>
      <c r="D255" s="13">
        <v>128774.43699999998</v>
      </c>
      <c r="E255" s="13">
        <v>0</v>
      </c>
      <c r="F255" s="14">
        <f t="shared" si="70"/>
        <v>0</v>
      </c>
      <c r="G255" s="15">
        <v>133140.53700000001</v>
      </c>
      <c r="H255" s="15">
        <v>0</v>
      </c>
      <c r="I255" s="16">
        <f t="shared" si="71"/>
        <v>0</v>
      </c>
      <c r="J255" s="13">
        <v>136287.908</v>
      </c>
      <c r="K255" s="13">
        <v>0</v>
      </c>
      <c r="L255" s="14">
        <f t="shared" si="72"/>
        <v>0</v>
      </c>
      <c r="M255" s="15">
        <v>130341.61049999998</v>
      </c>
      <c r="N255" s="15">
        <v>0</v>
      </c>
      <c r="O255" s="16">
        <f t="shared" si="73"/>
        <v>0</v>
      </c>
      <c r="P255" s="13">
        <v>114574.239</v>
      </c>
      <c r="Q255" s="13">
        <v>0</v>
      </c>
      <c r="R255" s="14">
        <f t="shared" si="74"/>
        <v>0</v>
      </c>
      <c r="S255" s="15">
        <v>126216.66500000001</v>
      </c>
      <c r="T255" s="15">
        <v>0</v>
      </c>
      <c r="U255" s="16">
        <f t="shared" si="75"/>
        <v>0</v>
      </c>
      <c r="V255" s="13">
        <v>124067.64449999999</v>
      </c>
      <c r="W255" s="13">
        <v>0</v>
      </c>
      <c r="X255" s="14">
        <f t="shared" si="76"/>
        <v>0</v>
      </c>
      <c r="Y255" s="15">
        <v>81812.506999999998</v>
      </c>
      <c r="Z255" s="15">
        <v>11</v>
      </c>
      <c r="AA255" s="16">
        <f t="shared" si="77"/>
        <v>1.3445377000853917E-4</v>
      </c>
      <c r="AB255" s="13">
        <v>42744.967499999999</v>
      </c>
      <c r="AC255" s="13">
        <v>30</v>
      </c>
      <c r="AD255" s="14">
        <f t="shared" si="78"/>
        <v>7.0183700572470898E-4</v>
      </c>
      <c r="AE255" s="15">
        <v>31939.522000000004</v>
      </c>
      <c r="AF255">
        <v>74</v>
      </c>
      <c r="AG255" s="16">
        <f t="shared" si="79"/>
        <v>2.3168787560440005E-3</v>
      </c>
      <c r="AH255" s="17">
        <v>115</v>
      </c>
      <c r="AI255" s="17">
        <v>1938740</v>
      </c>
      <c r="AJ255" s="18">
        <f t="shared" si="80"/>
        <v>7.3483838394304264E-4</v>
      </c>
      <c r="AK255" s="19">
        <f>IFERROR(VLOOKUP(A255,[1]CDC_Visits_Integrated!$A$2:$D$501,2,FALSE),"NULL")</f>
        <v>9658</v>
      </c>
      <c r="AL255" s="19">
        <f>IFERROR(VLOOKUP(A255,[1]CDC_Visits_Integrated!$A$2:$D$501,3,FALSE),"NULL")</f>
        <v>1162</v>
      </c>
      <c r="AM255" s="19">
        <f>IFERROR(VLOOKUP(A255,[1]CDC_Visits_Integrated!$A$2:$D$501,4,FALSE),"NULL")</f>
        <v>519623</v>
      </c>
      <c r="AN255" s="15">
        <f t="shared" si="81"/>
        <v>447.17986230636831</v>
      </c>
      <c r="AO255" s="16">
        <f t="shared" si="82"/>
        <v>1.8586552173402639E-2</v>
      </c>
      <c r="AP255" s="15">
        <f t="shared" si="83"/>
        <v>0</v>
      </c>
      <c r="AQ255" s="15">
        <f t="shared" si="84"/>
        <v>115</v>
      </c>
    </row>
    <row r="256" spans="1:43" x14ac:dyDescent="0.25">
      <c r="A256" t="s">
        <v>325</v>
      </c>
      <c r="B256" t="str">
        <f t="shared" si="68"/>
        <v>New Mexico</v>
      </c>
      <c r="C256" t="str">
        <f t="shared" si="69"/>
        <v>2016</v>
      </c>
      <c r="D256" s="13">
        <v>126153.17999999998</v>
      </c>
      <c r="E256" s="13">
        <v>0</v>
      </c>
      <c r="F256" s="14">
        <f t="shared" si="70"/>
        <v>0</v>
      </c>
      <c r="G256" s="15">
        <v>134768.59600000002</v>
      </c>
      <c r="H256" s="15">
        <v>0</v>
      </c>
      <c r="I256" s="16">
        <f t="shared" si="71"/>
        <v>0</v>
      </c>
      <c r="J256" s="13">
        <v>138368.10500000004</v>
      </c>
      <c r="K256" s="13">
        <v>0</v>
      </c>
      <c r="L256" s="14">
        <f t="shared" si="72"/>
        <v>0</v>
      </c>
      <c r="M256" s="15">
        <v>132326.02300000002</v>
      </c>
      <c r="N256" s="15">
        <v>0</v>
      </c>
      <c r="O256" s="16">
        <f t="shared" si="73"/>
        <v>0</v>
      </c>
      <c r="P256" s="13">
        <v>118195.94550000003</v>
      </c>
      <c r="Q256" s="13">
        <v>0</v>
      </c>
      <c r="R256" s="14">
        <f t="shared" si="74"/>
        <v>0</v>
      </c>
      <c r="S256" s="15">
        <v>126913.54800000001</v>
      </c>
      <c r="T256" s="15">
        <v>0</v>
      </c>
      <c r="U256" s="16">
        <f t="shared" si="75"/>
        <v>0</v>
      </c>
      <c r="V256" s="13">
        <v>128808.591</v>
      </c>
      <c r="W256" s="13">
        <v>0</v>
      </c>
      <c r="X256" s="14">
        <f t="shared" si="76"/>
        <v>0</v>
      </c>
      <c r="Y256" s="15">
        <v>88592.130999999994</v>
      </c>
      <c r="Z256" s="15">
        <v>0</v>
      </c>
      <c r="AA256" s="16">
        <f t="shared" si="77"/>
        <v>0</v>
      </c>
      <c r="AB256" s="13">
        <v>44326.19249999999</v>
      </c>
      <c r="AC256" s="13">
        <v>38</v>
      </c>
      <c r="AD256" s="14">
        <f t="shared" si="78"/>
        <v>8.5728094060864824E-4</v>
      </c>
      <c r="AE256" s="15">
        <v>33449.786999999997</v>
      </c>
      <c r="AF256">
        <v>81</v>
      </c>
      <c r="AG256" s="16">
        <f t="shared" si="79"/>
        <v>2.4215400833494101E-3</v>
      </c>
      <c r="AH256" s="17">
        <v>119</v>
      </c>
      <c r="AI256" s="17">
        <v>1984131</v>
      </c>
      <c r="AJ256" s="18">
        <f t="shared" si="80"/>
        <v>7.1528130987578889E-4</v>
      </c>
      <c r="AK256" s="19">
        <f>IFERROR(VLOOKUP(A256,[1]CDC_Visits_Integrated!$A$2:$D$501,2,FALSE),"NULL")</f>
        <v>10524</v>
      </c>
      <c r="AL256" s="19">
        <f>IFERROR(VLOOKUP(A256,[1]CDC_Visits_Integrated!$A$2:$D$501,3,FALSE),"NULL")</f>
        <v>1202</v>
      </c>
      <c r="AM256" s="19">
        <f>IFERROR(VLOOKUP(A256,[1]CDC_Visits_Integrated!$A$2:$D$501,4,FALSE),"NULL")</f>
        <v>509096</v>
      </c>
      <c r="AN256" s="15">
        <f t="shared" si="81"/>
        <v>423.54076539101499</v>
      </c>
      <c r="AO256" s="16">
        <f t="shared" si="82"/>
        <v>2.0671936137781479E-2</v>
      </c>
      <c r="AP256" s="15">
        <f t="shared" si="83"/>
        <v>0</v>
      </c>
      <c r="AQ256" s="15">
        <f t="shared" si="84"/>
        <v>119</v>
      </c>
    </row>
    <row r="257" spans="1:43" x14ac:dyDescent="0.25">
      <c r="A257" t="s">
        <v>326</v>
      </c>
      <c r="B257" t="str">
        <f t="shared" si="68"/>
        <v>New Mexico</v>
      </c>
      <c r="C257" t="str">
        <f t="shared" si="69"/>
        <v>2017</v>
      </c>
      <c r="D257" s="13">
        <v>129195</v>
      </c>
      <c r="E257" s="13">
        <v>0</v>
      </c>
      <c r="F257" s="14">
        <f t="shared" si="70"/>
        <v>0</v>
      </c>
      <c r="G257" s="15">
        <v>138102.5</v>
      </c>
      <c r="H257" s="15">
        <v>0</v>
      </c>
      <c r="I257" s="16">
        <f t="shared" si="71"/>
        <v>0</v>
      </c>
      <c r="J257" s="13">
        <v>140525.5</v>
      </c>
      <c r="K257" s="13">
        <v>0</v>
      </c>
      <c r="L257" s="14">
        <f t="shared" si="72"/>
        <v>0</v>
      </c>
      <c r="M257" s="15">
        <v>136809</v>
      </c>
      <c r="N257" s="15">
        <v>0</v>
      </c>
      <c r="O257" s="16">
        <f t="shared" si="73"/>
        <v>0</v>
      </c>
      <c r="P257" s="13">
        <v>119750.5</v>
      </c>
      <c r="Q257" s="13">
        <v>0</v>
      </c>
      <c r="R257" s="14">
        <f t="shared" si="74"/>
        <v>0</v>
      </c>
      <c r="S257" s="15">
        <v>125813.5</v>
      </c>
      <c r="T257" s="15">
        <v>0</v>
      </c>
      <c r="U257" s="16">
        <f t="shared" si="75"/>
        <v>0</v>
      </c>
      <c r="V257" s="13">
        <v>130713</v>
      </c>
      <c r="W257" s="13">
        <v>0</v>
      </c>
      <c r="X257" s="14">
        <f t="shared" si="76"/>
        <v>0</v>
      </c>
      <c r="Y257" s="15">
        <v>91740</v>
      </c>
      <c r="Z257" s="15">
        <v>11</v>
      </c>
      <c r="AA257" s="16">
        <f t="shared" si="77"/>
        <v>1.1990407673860912E-4</v>
      </c>
      <c r="AB257" s="13">
        <v>45839</v>
      </c>
      <c r="AC257" s="13">
        <v>55</v>
      </c>
      <c r="AD257" s="14">
        <f t="shared" si="78"/>
        <v>1.1998516547045092E-3</v>
      </c>
      <c r="AE257" s="15">
        <v>35086</v>
      </c>
      <c r="AF257">
        <v>54</v>
      </c>
      <c r="AG257" s="16">
        <f t="shared" si="79"/>
        <v>1.5390754146953202E-3</v>
      </c>
      <c r="AH257" s="17">
        <v>120</v>
      </c>
      <c r="AI257" s="17">
        <v>2022867</v>
      </c>
      <c r="AJ257" s="18">
        <f t="shared" si="80"/>
        <v>6.9498740335331417E-4</v>
      </c>
      <c r="AK257" s="19">
        <f>IFERROR(VLOOKUP(A257,[1]CDC_Visits_Integrated!$A$2:$D$501,2,FALSE),"NULL")</f>
        <v>11658</v>
      </c>
      <c r="AL257" s="19">
        <f>IFERROR(VLOOKUP(A257,[1]CDC_Visits_Integrated!$A$2:$D$501,3,FALSE),"NULL")</f>
        <v>1325</v>
      </c>
      <c r="AM257" s="19">
        <f>IFERROR(VLOOKUP(A257,[1]CDC_Visits_Integrated!$A$2:$D$501,4,FALSE),"NULL")</f>
        <v>576693</v>
      </c>
      <c r="AN257" s="15">
        <f t="shared" si="81"/>
        <v>435.24</v>
      </c>
      <c r="AO257" s="16">
        <f t="shared" si="82"/>
        <v>2.0215261846424352E-2</v>
      </c>
      <c r="AP257" s="15">
        <f t="shared" si="83"/>
        <v>0</v>
      </c>
      <c r="AQ257" s="15">
        <f t="shared" si="84"/>
        <v>120</v>
      </c>
    </row>
    <row r="258" spans="1:43" x14ac:dyDescent="0.25">
      <c r="A258" t="s">
        <v>328</v>
      </c>
      <c r="B258" t="str">
        <f t="shared" si="68"/>
        <v>New York</v>
      </c>
      <c r="C258" t="str">
        <f t="shared" si="69"/>
        <v>2010</v>
      </c>
      <c r="D258" s="13">
        <v>1160340.3079999997</v>
      </c>
      <c r="E258" s="13">
        <v>0</v>
      </c>
      <c r="F258" s="14">
        <f t="shared" si="70"/>
        <v>0</v>
      </c>
      <c r="G258" s="15">
        <v>1204200.9600000002</v>
      </c>
      <c r="H258" s="15">
        <v>0</v>
      </c>
      <c r="I258" s="16">
        <f t="shared" si="71"/>
        <v>0</v>
      </c>
      <c r="J258" s="13">
        <v>1376483.5005000001</v>
      </c>
      <c r="K258" s="13">
        <v>0</v>
      </c>
      <c r="L258" s="14">
        <f t="shared" si="72"/>
        <v>0</v>
      </c>
      <c r="M258" s="15">
        <v>1303275.8795000003</v>
      </c>
      <c r="N258" s="15">
        <v>0</v>
      </c>
      <c r="O258" s="16">
        <f t="shared" si="73"/>
        <v>0</v>
      </c>
      <c r="P258" s="13">
        <v>1363261.9065000003</v>
      </c>
      <c r="Q258" s="13">
        <v>0</v>
      </c>
      <c r="R258" s="14">
        <f t="shared" si="74"/>
        <v>0</v>
      </c>
      <c r="S258" s="15">
        <v>1418659.7779999999</v>
      </c>
      <c r="T258" s="15">
        <v>131</v>
      </c>
      <c r="U258" s="16">
        <f t="shared" si="75"/>
        <v>9.2340673945575142E-5</v>
      </c>
      <c r="V258" s="13">
        <v>1096105.53</v>
      </c>
      <c r="W258" s="13">
        <v>326</v>
      </c>
      <c r="X258" s="14">
        <f t="shared" si="76"/>
        <v>2.974166182703229E-4</v>
      </c>
      <c r="Y258" s="15">
        <v>653271.16399999999</v>
      </c>
      <c r="Z258" s="15">
        <v>523</v>
      </c>
      <c r="AA258" s="16">
        <f t="shared" si="77"/>
        <v>8.005863855946962E-4</v>
      </c>
      <c r="AB258" s="13">
        <v>441644.66100000002</v>
      </c>
      <c r="AC258" s="13">
        <v>1269</v>
      </c>
      <c r="AD258" s="14">
        <f t="shared" si="78"/>
        <v>2.8733507094292712E-3</v>
      </c>
      <c r="AE258" s="15">
        <v>366708.0610000001</v>
      </c>
      <c r="AF258">
        <v>2273</v>
      </c>
      <c r="AG258" s="16">
        <f t="shared" si="79"/>
        <v>6.1983911501743601E-3</v>
      </c>
      <c r="AH258" s="17">
        <v>4065</v>
      </c>
      <c r="AI258" s="17">
        <v>19229752</v>
      </c>
      <c r="AJ258" s="18">
        <f t="shared" si="80"/>
        <v>2.7811532357511024E-3</v>
      </c>
      <c r="AK258" s="19">
        <f>IFERROR(VLOOKUP(A258,[1]CDC_Visits_Integrated!$A$2:$D$501,2,FALSE),"NULL")</f>
        <v>28980</v>
      </c>
      <c r="AL258" s="19">
        <f>IFERROR(VLOOKUP(A258,[1]CDC_Visits_Integrated!$A$2:$D$501,3,FALSE),"NULL")</f>
        <v>1844</v>
      </c>
      <c r="AM258" s="19">
        <f>IFERROR(VLOOKUP(A258,[1]CDC_Visits_Integrated!$A$2:$D$501,4,FALSE),"NULL")</f>
        <v>1346467</v>
      </c>
      <c r="AN258" s="15">
        <f t="shared" si="81"/>
        <v>730.18817787418652</v>
      </c>
      <c r="AO258" s="16">
        <f t="shared" si="82"/>
        <v>2.1522993136853706E-2</v>
      </c>
      <c r="AP258" s="15">
        <f t="shared" si="83"/>
        <v>457</v>
      </c>
      <c r="AQ258" s="15">
        <f t="shared" si="84"/>
        <v>4522</v>
      </c>
    </row>
    <row r="259" spans="1:43" x14ac:dyDescent="0.25">
      <c r="A259" t="s">
        <v>329</v>
      </c>
      <c r="B259" t="str">
        <f t="shared" si="68"/>
        <v>New York</v>
      </c>
      <c r="C259" t="str">
        <f t="shared" si="69"/>
        <v>2011</v>
      </c>
      <c r="D259" s="13">
        <v>1153971.1410000003</v>
      </c>
      <c r="E259" s="13">
        <v>0</v>
      </c>
      <c r="F259" s="14">
        <f t="shared" si="70"/>
        <v>0</v>
      </c>
      <c r="G259" s="15">
        <v>1187486.0550000002</v>
      </c>
      <c r="H259" s="15">
        <v>0</v>
      </c>
      <c r="I259" s="16">
        <f t="shared" si="71"/>
        <v>0</v>
      </c>
      <c r="J259" s="13">
        <v>1369255.0250000004</v>
      </c>
      <c r="K259" s="13">
        <v>0</v>
      </c>
      <c r="L259" s="14">
        <f t="shared" si="72"/>
        <v>0</v>
      </c>
      <c r="M259" s="15">
        <v>1311710.8694999998</v>
      </c>
      <c r="N259" s="15">
        <v>0</v>
      </c>
      <c r="O259" s="16">
        <f t="shared" si="73"/>
        <v>0</v>
      </c>
      <c r="P259" s="13">
        <v>1330440.5915000001</v>
      </c>
      <c r="Q259" s="13">
        <v>10</v>
      </c>
      <c r="R259" s="14">
        <f t="shared" si="74"/>
        <v>7.5163070518808649E-6</v>
      </c>
      <c r="S259" s="15">
        <v>1417393.5140000002</v>
      </c>
      <c r="T259" s="15">
        <v>148</v>
      </c>
      <c r="U259" s="16">
        <f t="shared" si="75"/>
        <v>1.0441701513246799E-4</v>
      </c>
      <c r="V259" s="13">
        <v>1122229.6530000002</v>
      </c>
      <c r="W259" s="13">
        <v>333</v>
      </c>
      <c r="X259" s="14">
        <f t="shared" si="76"/>
        <v>2.9673070846934746E-4</v>
      </c>
      <c r="Y259" s="15">
        <v>665417.74900000007</v>
      </c>
      <c r="Z259" s="15">
        <v>530</v>
      </c>
      <c r="AA259" s="16">
        <f t="shared" si="77"/>
        <v>7.9649212963809886E-4</v>
      </c>
      <c r="AB259" s="13">
        <v>436604.84450000012</v>
      </c>
      <c r="AC259" s="13">
        <v>1268</v>
      </c>
      <c r="AD259" s="14">
        <f t="shared" si="78"/>
        <v>2.904227967172727E-3</v>
      </c>
      <c r="AE259" s="15">
        <v>376048.65199999994</v>
      </c>
      <c r="AF259">
        <v>2498</v>
      </c>
      <c r="AG259" s="16">
        <f t="shared" si="79"/>
        <v>6.6427574908578596E-3</v>
      </c>
      <c r="AH259" s="17">
        <v>4296</v>
      </c>
      <c r="AI259" s="17">
        <v>19219373</v>
      </c>
      <c r="AJ259" s="18">
        <f t="shared" si="80"/>
        <v>2.9064904774240121E-3</v>
      </c>
      <c r="AK259" s="19">
        <f>IFERROR(VLOOKUP(A259,[1]CDC_Visits_Integrated!$A$2:$D$501,2,FALSE),"NULL")</f>
        <v>88815</v>
      </c>
      <c r="AL259" s="19">
        <f>IFERROR(VLOOKUP(A259,[1]CDC_Visits_Integrated!$A$2:$D$501,3,FALSE),"NULL")</f>
        <v>6616</v>
      </c>
      <c r="AM259" s="19">
        <f>IFERROR(VLOOKUP(A259,[1]CDC_Visits_Integrated!$A$2:$D$501,4,FALSE),"NULL")</f>
        <v>5263001</v>
      </c>
      <c r="AN259" s="15">
        <f t="shared" si="81"/>
        <v>795.49591898428048</v>
      </c>
      <c r="AO259" s="16">
        <f t="shared" si="82"/>
        <v>1.6875353054274549E-2</v>
      </c>
      <c r="AP259" s="15">
        <f t="shared" si="83"/>
        <v>491</v>
      </c>
      <c r="AQ259" s="15">
        <f t="shared" si="84"/>
        <v>4787</v>
      </c>
    </row>
    <row r="260" spans="1:43" x14ac:dyDescent="0.25">
      <c r="A260" t="s">
        <v>330</v>
      </c>
      <c r="B260" t="str">
        <f t="shared" si="68"/>
        <v>New York</v>
      </c>
      <c r="C260" t="str">
        <f t="shared" si="69"/>
        <v>2012</v>
      </c>
      <c r="D260" s="13">
        <v>1146866.3539999998</v>
      </c>
      <c r="E260" s="13">
        <v>0</v>
      </c>
      <c r="F260" s="14">
        <f t="shared" si="70"/>
        <v>0</v>
      </c>
      <c r="G260" s="15">
        <v>1169938.6764999998</v>
      </c>
      <c r="H260" s="15">
        <v>0</v>
      </c>
      <c r="I260" s="16">
        <f t="shared" si="71"/>
        <v>0</v>
      </c>
      <c r="J260" s="13">
        <v>1368504.7839999998</v>
      </c>
      <c r="K260" s="13">
        <v>0</v>
      </c>
      <c r="L260" s="14">
        <f t="shared" si="72"/>
        <v>0</v>
      </c>
      <c r="M260" s="15">
        <v>1323757.3460000004</v>
      </c>
      <c r="N260" s="15">
        <v>0</v>
      </c>
      <c r="O260" s="16">
        <f t="shared" si="73"/>
        <v>0</v>
      </c>
      <c r="P260" s="13">
        <v>1294721.3859999999</v>
      </c>
      <c r="Q260" s="13">
        <v>0</v>
      </c>
      <c r="R260" s="14">
        <f t="shared" si="74"/>
        <v>0</v>
      </c>
      <c r="S260" s="15">
        <v>1407205.3189999997</v>
      </c>
      <c r="T260" s="15">
        <v>116</v>
      </c>
      <c r="U260" s="16">
        <f t="shared" si="75"/>
        <v>8.2432889098538173E-5</v>
      </c>
      <c r="V260" s="13">
        <v>1137589.3215000001</v>
      </c>
      <c r="W260" s="13">
        <v>307</v>
      </c>
      <c r="X260" s="14">
        <f t="shared" si="76"/>
        <v>2.6986891859638465E-4</v>
      </c>
      <c r="Y260" s="15">
        <v>678674.91150000005</v>
      </c>
      <c r="Z260" s="15">
        <v>509</v>
      </c>
      <c r="AA260" s="16">
        <f t="shared" si="77"/>
        <v>7.4999088867896068E-4</v>
      </c>
      <c r="AB260" s="13">
        <v>428204.63600000017</v>
      </c>
      <c r="AC260" s="13">
        <v>1152</v>
      </c>
      <c r="AD260" s="14">
        <f t="shared" si="78"/>
        <v>2.6903024935956078E-3</v>
      </c>
      <c r="AE260" s="15">
        <v>384980.28500000021</v>
      </c>
      <c r="AF260">
        <v>2208</v>
      </c>
      <c r="AG260" s="16">
        <f t="shared" si="79"/>
        <v>5.7353586301179E-3</v>
      </c>
      <c r="AH260" s="17">
        <v>3869</v>
      </c>
      <c r="AI260" s="17">
        <v>19158450</v>
      </c>
      <c r="AJ260" s="18">
        <f t="shared" si="80"/>
        <v>2.5934071792230512E-3</v>
      </c>
      <c r="AK260" s="19">
        <f>IFERROR(VLOOKUP(A260,[1]CDC_Visits_Integrated!$A$2:$D$501,2,FALSE),"NULL")</f>
        <v>99851</v>
      </c>
      <c r="AL260" s="19">
        <f>IFERROR(VLOOKUP(A260,[1]CDC_Visits_Integrated!$A$2:$D$501,3,FALSE),"NULL")</f>
        <v>9966</v>
      </c>
      <c r="AM260" s="19">
        <f>IFERROR(VLOOKUP(A260,[1]CDC_Visits_Integrated!$A$2:$D$501,4,FALSE),"NULL")</f>
        <v>5657162</v>
      </c>
      <c r="AN260" s="15">
        <f t="shared" si="81"/>
        <v>567.64619707003817</v>
      </c>
      <c r="AO260" s="16">
        <f t="shared" si="82"/>
        <v>1.7650369566931265E-2</v>
      </c>
      <c r="AP260" s="15">
        <f t="shared" si="83"/>
        <v>423</v>
      </c>
      <c r="AQ260" s="15">
        <f t="shared" si="84"/>
        <v>4292</v>
      </c>
    </row>
    <row r="261" spans="1:43" x14ac:dyDescent="0.25">
      <c r="A261" t="s">
        <v>331</v>
      </c>
      <c r="B261" t="str">
        <f t="shared" si="68"/>
        <v>New York</v>
      </c>
      <c r="C261" t="str">
        <f t="shared" si="69"/>
        <v>2013</v>
      </c>
      <c r="D261" s="13">
        <v>1165089.23</v>
      </c>
      <c r="E261" s="13">
        <v>0</v>
      </c>
      <c r="F261" s="14">
        <f t="shared" si="70"/>
        <v>0</v>
      </c>
      <c r="G261" s="15">
        <v>1175463.2774999999</v>
      </c>
      <c r="H261" s="15">
        <v>0</v>
      </c>
      <c r="I261" s="16">
        <f t="shared" si="71"/>
        <v>0</v>
      </c>
      <c r="J261" s="13">
        <v>1373797.4474999998</v>
      </c>
      <c r="K261" s="13">
        <v>0</v>
      </c>
      <c r="L261" s="14">
        <f t="shared" si="72"/>
        <v>0</v>
      </c>
      <c r="M261" s="15">
        <v>1355662.443</v>
      </c>
      <c r="N261" s="15">
        <v>0</v>
      </c>
      <c r="O261" s="16">
        <f t="shared" si="73"/>
        <v>0</v>
      </c>
      <c r="P261" s="13">
        <v>1283725.4975000005</v>
      </c>
      <c r="Q261" s="13">
        <v>0</v>
      </c>
      <c r="R261" s="14">
        <f t="shared" si="74"/>
        <v>0</v>
      </c>
      <c r="S261" s="15">
        <v>1421214.6055000001</v>
      </c>
      <c r="T261" s="15">
        <v>135</v>
      </c>
      <c r="U261" s="16">
        <f t="shared" si="75"/>
        <v>9.4989172977507787E-5</v>
      </c>
      <c r="V261" s="13">
        <v>1179360.5659999996</v>
      </c>
      <c r="W261" s="13">
        <v>350</v>
      </c>
      <c r="X261" s="14">
        <f t="shared" si="76"/>
        <v>2.9677098767774137E-4</v>
      </c>
      <c r="Y261" s="15">
        <v>710890.71</v>
      </c>
      <c r="Z261" s="15">
        <v>636</v>
      </c>
      <c r="AA261" s="16">
        <f t="shared" si="77"/>
        <v>8.9465228769131057E-4</v>
      </c>
      <c r="AB261" s="13">
        <v>433251.47950000002</v>
      </c>
      <c r="AC261" s="13">
        <v>1216</v>
      </c>
      <c r="AD261" s="14">
        <f t="shared" si="78"/>
        <v>2.8066840104120174E-3</v>
      </c>
      <c r="AE261" s="15">
        <v>399894.11800000007</v>
      </c>
      <c r="AF261">
        <v>2430</v>
      </c>
      <c r="AG261" s="16">
        <f t="shared" si="79"/>
        <v>6.0766085086552827E-3</v>
      </c>
      <c r="AH261" s="17">
        <v>4282</v>
      </c>
      <c r="AI261" s="17">
        <v>19427961</v>
      </c>
      <c r="AJ261" s="18">
        <f t="shared" si="80"/>
        <v>2.773250848571772E-3</v>
      </c>
      <c r="AK261" s="19">
        <f>IFERROR(VLOOKUP(A261,[1]CDC_Visits_Integrated!$A$2:$D$501,2,FALSE),"NULL")</f>
        <v>115439</v>
      </c>
      <c r="AL261" s="19">
        <f>IFERROR(VLOOKUP(A261,[1]CDC_Visits_Integrated!$A$2:$D$501,3,FALSE),"NULL")</f>
        <v>12358</v>
      </c>
      <c r="AM261" s="19">
        <f>IFERROR(VLOOKUP(A261,[1]CDC_Visits_Integrated!$A$2:$D$501,4,FALSE),"NULL")</f>
        <v>5483385</v>
      </c>
      <c r="AN261" s="15">
        <f t="shared" si="81"/>
        <v>443.71136106166045</v>
      </c>
      <c r="AO261" s="16">
        <f t="shared" si="82"/>
        <v>2.1052506800087901E-2</v>
      </c>
      <c r="AP261" s="15">
        <f t="shared" si="83"/>
        <v>485</v>
      </c>
      <c r="AQ261" s="15">
        <f t="shared" si="84"/>
        <v>4767</v>
      </c>
    </row>
    <row r="262" spans="1:43" x14ac:dyDescent="0.25">
      <c r="A262" t="s">
        <v>332</v>
      </c>
      <c r="B262" t="str">
        <f t="shared" si="68"/>
        <v>New York</v>
      </c>
      <c r="C262" t="str">
        <f t="shared" si="69"/>
        <v>2014</v>
      </c>
      <c r="D262" s="13">
        <v>1166343.5849999997</v>
      </c>
      <c r="E262" s="13">
        <v>0</v>
      </c>
      <c r="F262" s="14">
        <f t="shared" si="70"/>
        <v>0</v>
      </c>
      <c r="G262" s="15">
        <v>1168357.3854999999</v>
      </c>
      <c r="H262" s="15">
        <v>0</v>
      </c>
      <c r="I262" s="16">
        <f t="shared" si="71"/>
        <v>0</v>
      </c>
      <c r="J262" s="13">
        <v>1364864.1925000001</v>
      </c>
      <c r="K262" s="13">
        <v>0</v>
      </c>
      <c r="L262" s="14">
        <f t="shared" si="72"/>
        <v>0</v>
      </c>
      <c r="M262" s="15">
        <v>1376056.4240000001</v>
      </c>
      <c r="N262" s="15">
        <v>0</v>
      </c>
      <c r="O262" s="16">
        <f t="shared" si="73"/>
        <v>0</v>
      </c>
      <c r="P262" s="13">
        <v>1271891.7485000002</v>
      </c>
      <c r="Q262" s="13">
        <v>22</v>
      </c>
      <c r="R262" s="14">
        <f t="shared" si="74"/>
        <v>1.7297069523365964E-5</v>
      </c>
      <c r="S262" s="15">
        <v>1413226.7549999997</v>
      </c>
      <c r="T262" s="15">
        <v>155</v>
      </c>
      <c r="U262" s="16">
        <f t="shared" si="75"/>
        <v>1.0967808205697325E-4</v>
      </c>
      <c r="V262" s="13">
        <v>1201069.139</v>
      </c>
      <c r="W262" s="13">
        <v>394</v>
      </c>
      <c r="X262" s="14">
        <f t="shared" si="76"/>
        <v>3.2804106541946542E-4</v>
      </c>
      <c r="Y262" s="15">
        <v>735455.6264999999</v>
      </c>
      <c r="Z262" s="15">
        <v>615</v>
      </c>
      <c r="AA262" s="16">
        <f t="shared" si="77"/>
        <v>8.3621632337868871E-4</v>
      </c>
      <c r="AB262" s="13">
        <v>428676.56750000006</v>
      </c>
      <c r="AC262" s="13">
        <v>1171</v>
      </c>
      <c r="AD262" s="14">
        <f t="shared" si="78"/>
        <v>2.7316631903375492E-3</v>
      </c>
      <c r="AE262" s="15">
        <v>409762.80599999987</v>
      </c>
      <c r="AF262">
        <v>2244</v>
      </c>
      <c r="AG262" s="16">
        <f t="shared" si="79"/>
        <v>5.4763389139813748E-3</v>
      </c>
      <c r="AH262" s="17">
        <v>4030</v>
      </c>
      <c r="AI262" s="17">
        <v>19503160</v>
      </c>
      <c r="AJ262" s="18">
        <f t="shared" si="80"/>
        <v>2.5605265916722529E-3</v>
      </c>
      <c r="AK262" s="19">
        <f>IFERROR(VLOOKUP(A262,[1]CDC_Visits_Integrated!$A$2:$D$501,2,FALSE),"NULL")</f>
        <v>115875</v>
      </c>
      <c r="AL262" s="19">
        <f>IFERROR(VLOOKUP(A262,[1]CDC_Visits_Integrated!$A$2:$D$501,3,FALSE),"NULL")</f>
        <v>11393</v>
      </c>
      <c r="AM262" s="19">
        <f>IFERROR(VLOOKUP(A262,[1]CDC_Visits_Integrated!$A$2:$D$501,4,FALSE),"NULL")</f>
        <v>5836794</v>
      </c>
      <c r="AN262" s="15">
        <f t="shared" si="81"/>
        <v>512.31405248837007</v>
      </c>
      <c r="AO262" s="16">
        <f t="shared" si="82"/>
        <v>1.9852508072068332E-2</v>
      </c>
      <c r="AP262" s="15">
        <f t="shared" si="83"/>
        <v>571</v>
      </c>
      <c r="AQ262" s="15">
        <f t="shared" si="84"/>
        <v>4601</v>
      </c>
    </row>
    <row r="263" spans="1:43" x14ac:dyDescent="0.25">
      <c r="A263" t="s">
        <v>333</v>
      </c>
      <c r="B263" t="str">
        <f t="shared" si="68"/>
        <v>New York</v>
      </c>
      <c r="C263" t="str">
        <f t="shared" si="69"/>
        <v>2015</v>
      </c>
      <c r="D263" s="13">
        <v>1171359.1710000001</v>
      </c>
      <c r="E263" s="13">
        <v>0</v>
      </c>
      <c r="F263" s="14">
        <f t="shared" si="70"/>
        <v>0</v>
      </c>
      <c r="G263" s="15">
        <v>1157892.1669999999</v>
      </c>
      <c r="H263" s="15">
        <v>0</v>
      </c>
      <c r="I263" s="16">
        <f t="shared" si="71"/>
        <v>0</v>
      </c>
      <c r="J263" s="13">
        <v>1353600.6180000002</v>
      </c>
      <c r="K263" s="13">
        <v>0</v>
      </c>
      <c r="L263" s="14">
        <f t="shared" si="72"/>
        <v>0</v>
      </c>
      <c r="M263" s="15">
        <v>1394922.8110000002</v>
      </c>
      <c r="N263" s="15">
        <v>0</v>
      </c>
      <c r="O263" s="16">
        <f t="shared" si="73"/>
        <v>0</v>
      </c>
      <c r="P263" s="13">
        <v>1259698.9725000001</v>
      </c>
      <c r="Q263" s="13">
        <v>0</v>
      </c>
      <c r="R263" s="14">
        <f t="shared" si="74"/>
        <v>0</v>
      </c>
      <c r="S263" s="15">
        <v>1400110.3079999997</v>
      </c>
      <c r="T263" s="15">
        <v>126</v>
      </c>
      <c r="U263" s="16">
        <f t="shared" si="75"/>
        <v>8.9992909330112594E-5</v>
      </c>
      <c r="V263" s="13">
        <v>1222298.0619999999</v>
      </c>
      <c r="W263" s="13">
        <v>329</v>
      </c>
      <c r="X263" s="14">
        <f t="shared" si="76"/>
        <v>2.6916511629059594E-4</v>
      </c>
      <c r="Y263" s="15">
        <v>762350.45650000009</v>
      </c>
      <c r="Z263" s="15">
        <v>620</v>
      </c>
      <c r="AA263" s="16">
        <f t="shared" si="77"/>
        <v>8.1327425557854304E-4</v>
      </c>
      <c r="AB263" s="13">
        <v>427176.60349999997</v>
      </c>
      <c r="AC263" s="13">
        <v>1214</v>
      </c>
      <c r="AD263" s="14">
        <f t="shared" si="78"/>
        <v>2.8419159430860545E-3</v>
      </c>
      <c r="AE263" s="15">
        <v>414236.19699999981</v>
      </c>
      <c r="AF263">
        <v>2464</v>
      </c>
      <c r="AG263" s="16">
        <f t="shared" si="79"/>
        <v>5.9482971740395761E-3</v>
      </c>
      <c r="AH263" s="17">
        <v>4298</v>
      </c>
      <c r="AI263" s="17">
        <v>19540557</v>
      </c>
      <c r="AJ263" s="18">
        <f t="shared" si="80"/>
        <v>2.6799466699591562E-3</v>
      </c>
      <c r="AK263" s="19">
        <f>IFERROR(VLOOKUP(A263,[1]CDC_Visits_Integrated!$A$2:$D$501,2,FALSE),"NULL")</f>
        <v>96814</v>
      </c>
      <c r="AL263" s="19">
        <f>IFERROR(VLOOKUP(A263,[1]CDC_Visits_Integrated!$A$2:$D$501,3,FALSE),"NULL")</f>
        <v>8132</v>
      </c>
      <c r="AM263" s="19">
        <f>IFERROR(VLOOKUP(A263,[1]CDC_Visits_Integrated!$A$2:$D$501,4,FALSE),"NULL")</f>
        <v>5590353</v>
      </c>
      <c r="AN263" s="15">
        <f t="shared" si="81"/>
        <v>687.45118052139696</v>
      </c>
      <c r="AO263" s="16">
        <f t="shared" si="82"/>
        <v>1.7318047715412604E-2</v>
      </c>
      <c r="AP263" s="15">
        <f t="shared" si="83"/>
        <v>455</v>
      </c>
      <c r="AQ263" s="15">
        <f t="shared" si="84"/>
        <v>4753</v>
      </c>
    </row>
    <row r="264" spans="1:43" x14ac:dyDescent="0.25">
      <c r="A264" t="s">
        <v>334</v>
      </c>
      <c r="B264" t="str">
        <f t="shared" si="68"/>
        <v>New York</v>
      </c>
      <c r="C264" t="str">
        <f t="shared" si="69"/>
        <v>2016</v>
      </c>
      <c r="D264" s="13">
        <v>1169454.7979999997</v>
      </c>
      <c r="E264" s="13">
        <v>0</v>
      </c>
      <c r="F264" s="14">
        <f t="shared" si="70"/>
        <v>0</v>
      </c>
      <c r="G264" s="15">
        <v>1157445.6705</v>
      </c>
      <c r="H264" s="15">
        <v>0</v>
      </c>
      <c r="I264" s="16">
        <f t="shared" si="71"/>
        <v>0</v>
      </c>
      <c r="J264" s="13">
        <v>1345916.5729999999</v>
      </c>
      <c r="K264" s="13">
        <v>0</v>
      </c>
      <c r="L264" s="14">
        <f t="shared" si="72"/>
        <v>0</v>
      </c>
      <c r="M264" s="15">
        <v>1413997.4304999998</v>
      </c>
      <c r="N264" s="15">
        <v>0</v>
      </c>
      <c r="O264" s="16">
        <f t="shared" si="73"/>
        <v>0</v>
      </c>
      <c r="P264" s="13">
        <v>1250070.6339999998</v>
      </c>
      <c r="Q264" s="13">
        <v>13</v>
      </c>
      <c r="R264" s="14">
        <f t="shared" si="74"/>
        <v>1.0399412358325987E-5</v>
      </c>
      <c r="S264" s="15">
        <v>1385922.7415</v>
      </c>
      <c r="T264" s="15">
        <v>80</v>
      </c>
      <c r="U264" s="16">
        <f t="shared" si="75"/>
        <v>5.7723275334536389E-5</v>
      </c>
      <c r="V264" s="13">
        <v>1244980.9015000002</v>
      </c>
      <c r="W264" s="13">
        <v>376</v>
      </c>
      <c r="X264" s="14">
        <f t="shared" si="76"/>
        <v>3.0201266505131198E-4</v>
      </c>
      <c r="Y264" s="15">
        <v>797020.80300000031</v>
      </c>
      <c r="Z264" s="15">
        <v>695</v>
      </c>
      <c r="AA264" s="16">
        <f t="shared" si="77"/>
        <v>8.719973147300645E-4</v>
      </c>
      <c r="AB264" s="13">
        <v>432928.92999999993</v>
      </c>
      <c r="AC264" s="13">
        <v>1127</v>
      </c>
      <c r="AD264" s="14">
        <f t="shared" si="78"/>
        <v>2.6031986358592395E-3</v>
      </c>
      <c r="AE264" s="15">
        <v>424766.72799999994</v>
      </c>
      <c r="AF264">
        <v>2081</v>
      </c>
      <c r="AG264" s="16">
        <f t="shared" si="79"/>
        <v>4.899159615910407E-3</v>
      </c>
      <c r="AH264" s="17">
        <v>3903</v>
      </c>
      <c r="AI264" s="17">
        <v>19651526</v>
      </c>
      <c r="AJ264" s="18">
        <f t="shared" si="80"/>
        <v>2.3587122579546271E-3</v>
      </c>
      <c r="AK264" s="19">
        <f>IFERROR(VLOOKUP(A264,[1]CDC_Visits_Integrated!$A$2:$D$501,2,FALSE),"NULL")</f>
        <v>111593</v>
      </c>
      <c r="AL264" s="19">
        <f>IFERROR(VLOOKUP(A264,[1]CDC_Visits_Integrated!$A$2:$D$501,3,FALSE),"NULL")</f>
        <v>6964</v>
      </c>
      <c r="AM264" s="19">
        <f>IFERROR(VLOOKUP(A264,[1]CDC_Visits_Integrated!$A$2:$D$501,4,FALSE),"NULL")</f>
        <v>5630111</v>
      </c>
      <c r="AN264" s="15">
        <f t="shared" si="81"/>
        <v>808.45936243538199</v>
      </c>
      <c r="AO264" s="16">
        <f t="shared" si="82"/>
        <v>1.9820745985292296E-2</v>
      </c>
      <c r="AP264" s="15">
        <f t="shared" si="83"/>
        <v>469</v>
      </c>
      <c r="AQ264" s="15">
        <f t="shared" si="84"/>
        <v>4372</v>
      </c>
    </row>
    <row r="265" spans="1:43" x14ac:dyDescent="0.25">
      <c r="A265" t="s">
        <v>335</v>
      </c>
      <c r="B265" t="str">
        <f t="shared" si="68"/>
        <v>New York</v>
      </c>
      <c r="C265" t="str">
        <f t="shared" si="69"/>
        <v>2017</v>
      </c>
      <c r="D265" s="13">
        <v>1173210</v>
      </c>
      <c r="E265" s="13">
        <v>0</v>
      </c>
      <c r="F265" s="14">
        <f t="shared" si="70"/>
        <v>0</v>
      </c>
      <c r="G265" s="15">
        <v>1145922.5</v>
      </c>
      <c r="H265" s="15">
        <v>0</v>
      </c>
      <c r="I265" s="16">
        <f t="shared" si="71"/>
        <v>0</v>
      </c>
      <c r="J265" s="13">
        <v>1326760</v>
      </c>
      <c r="K265" s="13">
        <v>0</v>
      </c>
      <c r="L265" s="14">
        <f t="shared" si="72"/>
        <v>0</v>
      </c>
      <c r="M265" s="15">
        <v>1435547</v>
      </c>
      <c r="N265" s="15">
        <v>0</v>
      </c>
      <c r="O265" s="16">
        <f t="shared" si="73"/>
        <v>0</v>
      </c>
      <c r="P265" s="13">
        <v>1237120</v>
      </c>
      <c r="Q265" s="13">
        <v>0</v>
      </c>
      <c r="R265" s="14">
        <f t="shared" si="74"/>
        <v>0</v>
      </c>
      <c r="S265" s="15">
        <v>1362521</v>
      </c>
      <c r="T265" s="15">
        <v>104</v>
      </c>
      <c r="U265" s="16">
        <f t="shared" si="75"/>
        <v>7.6329098780862823E-5</v>
      </c>
      <c r="V265" s="13">
        <v>1258177</v>
      </c>
      <c r="W265" s="13">
        <v>333</v>
      </c>
      <c r="X265" s="14">
        <f t="shared" si="76"/>
        <v>2.6466864360101956E-4</v>
      </c>
      <c r="Y265" s="15">
        <v>828941</v>
      </c>
      <c r="Z265" s="15">
        <v>655</v>
      </c>
      <c r="AA265" s="16">
        <f t="shared" si="77"/>
        <v>7.9016480063116672E-4</v>
      </c>
      <c r="AB265" s="13">
        <v>443099.5</v>
      </c>
      <c r="AC265" s="13">
        <v>1134</v>
      </c>
      <c r="AD265" s="14">
        <f t="shared" si="78"/>
        <v>2.5592445940471609E-3</v>
      </c>
      <c r="AE265" s="15">
        <v>433729</v>
      </c>
      <c r="AF265">
        <v>2166</v>
      </c>
      <c r="AG265" s="16">
        <f t="shared" si="79"/>
        <v>4.9939017220430272E-3</v>
      </c>
      <c r="AH265" s="17">
        <v>3955</v>
      </c>
      <c r="AI265" s="17">
        <v>19683115</v>
      </c>
      <c r="AJ265" s="18">
        <f t="shared" si="80"/>
        <v>2.3186016633548671E-3</v>
      </c>
      <c r="AK265" s="19">
        <f>IFERROR(VLOOKUP(A265,[1]CDC_Visits_Integrated!$A$2:$D$501,2,FALSE),"NULL")</f>
        <v>121146</v>
      </c>
      <c r="AL265" s="19">
        <f>IFERROR(VLOOKUP(A265,[1]CDC_Visits_Integrated!$A$2:$D$501,3,FALSE),"NULL")</f>
        <v>6697</v>
      </c>
      <c r="AM265" s="19">
        <f>IFERROR(VLOOKUP(A265,[1]CDC_Visits_Integrated!$A$2:$D$501,4,FALSE),"NULL")</f>
        <v>5730041</v>
      </c>
      <c r="AN265" s="15">
        <f t="shared" si="81"/>
        <v>855.61311034791697</v>
      </c>
      <c r="AO265" s="16">
        <f t="shared" si="82"/>
        <v>2.1142257097287787E-2</v>
      </c>
      <c r="AP265" s="15">
        <f t="shared" si="83"/>
        <v>437</v>
      </c>
      <c r="AQ265" s="15">
        <f t="shared" si="84"/>
        <v>4392</v>
      </c>
    </row>
    <row r="266" spans="1:43" x14ac:dyDescent="0.25">
      <c r="A266" t="s">
        <v>337</v>
      </c>
      <c r="B266" t="str">
        <f t="shared" si="68"/>
        <v>North Carolina</v>
      </c>
      <c r="C266" t="str">
        <f t="shared" si="69"/>
        <v>2010</v>
      </c>
      <c r="D266" s="13">
        <v>619388.9049999998</v>
      </c>
      <c r="E266" s="13">
        <v>0</v>
      </c>
      <c r="F266" s="14">
        <f t="shared" si="70"/>
        <v>0</v>
      </c>
      <c r="G266" s="15">
        <v>615507.9145000003</v>
      </c>
      <c r="H266" s="15">
        <v>0</v>
      </c>
      <c r="I266" s="16">
        <f t="shared" si="71"/>
        <v>0</v>
      </c>
      <c r="J266" s="13">
        <v>643542.35150000011</v>
      </c>
      <c r="K266" s="13">
        <v>0</v>
      </c>
      <c r="L266" s="14">
        <f t="shared" si="72"/>
        <v>0</v>
      </c>
      <c r="M266" s="15">
        <v>607912.7415</v>
      </c>
      <c r="N266" s="15">
        <v>0</v>
      </c>
      <c r="O266" s="16">
        <f t="shared" si="73"/>
        <v>0</v>
      </c>
      <c r="P266" s="13">
        <v>666426.25399999996</v>
      </c>
      <c r="Q266" s="13">
        <v>0</v>
      </c>
      <c r="R266" s="14">
        <f t="shared" si="74"/>
        <v>0</v>
      </c>
      <c r="S266" s="15">
        <v>661696.43599999987</v>
      </c>
      <c r="T266" s="15">
        <v>21</v>
      </c>
      <c r="U266" s="16">
        <f t="shared" si="75"/>
        <v>3.173660738895079E-5</v>
      </c>
      <c r="V266" s="13">
        <v>531135.39900000009</v>
      </c>
      <c r="W266" s="13">
        <v>115</v>
      </c>
      <c r="X266" s="14">
        <f t="shared" si="76"/>
        <v>2.165172952443337E-4</v>
      </c>
      <c r="Y266" s="15">
        <v>323466.02650000004</v>
      </c>
      <c r="Z266" s="15">
        <v>213</v>
      </c>
      <c r="AA266" s="16">
        <f t="shared" si="77"/>
        <v>6.5849264698591146E-4</v>
      </c>
      <c r="AB266" s="13">
        <v>189755.4425</v>
      </c>
      <c r="AC266" s="13">
        <v>440</v>
      </c>
      <c r="AD266" s="14">
        <f t="shared" si="78"/>
        <v>2.3187740715263014E-3</v>
      </c>
      <c r="AE266" s="15">
        <v>134309.69200000007</v>
      </c>
      <c r="AF266">
        <v>783</v>
      </c>
      <c r="AG266" s="16">
        <f t="shared" si="79"/>
        <v>5.8298101078215533E-3</v>
      </c>
      <c r="AH266" s="17">
        <v>1436</v>
      </c>
      <c r="AI266" s="17">
        <v>9229081</v>
      </c>
      <c r="AJ266" s="18">
        <f t="shared" si="80"/>
        <v>2.2176538929529598E-3</v>
      </c>
      <c r="AK266" s="19">
        <f>IFERROR(VLOOKUP(A266,[1]CDC_Visits_Integrated!$A$2:$D$501,2,FALSE),"NULL")</f>
        <v>1721</v>
      </c>
      <c r="AL266" s="19">
        <f>IFERROR(VLOOKUP(A266,[1]CDC_Visits_Integrated!$A$2:$D$501,3,FALSE),"NULL")</f>
        <v>957</v>
      </c>
      <c r="AM266" s="19">
        <f>IFERROR(VLOOKUP(A266,[1]CDC_Visits_Integrated!$A$2:$D$501,4,FALSE),"NULL")</f>
        <v>282461</v>
      </c>
      <c r="AN266" s="15">
        <f t="shared" si="81"/>
        <v>295.15256008359455</v>
      </c>
      <c r="AO266" s="16">
        <f t="shared" si="82"/>
        <v>6.0928765387079989E-3</v>
      </c>
      <c r="AP266" s="15">
        <f t="shared" si="83"/>
        <v>136</v>
      </c>
      <c r="AQ266" s="15">
        <f t="shared" si="84"/>
        <v>1572</v>
      </c>
    </row>
    <row r="267" spans="1:43" x14ac:dyDescent="0.25">
      <c r="A267" t="s">
        <v>338</v>
      </c>
      <c r="B267" t="str">
        <f t="shared" si="68"/>
        <v>North Carolina</v>
      </c>
      <c r="C267" t="str">
        <f t="shared" si="69"/>
        <v>2011</v>
      </c>
      <c r="D267" s="13">
        <v>619095.12699999986</v>
      </c>
      <c r="E267" s="13">
        <v>0</v>
      </c>
      <c r="F267" s="14">
        <f t="shared" si="70"/>
        <v>0</v>
      </c>
      <c r="G267" s="15">
        <v>618311.44650000008</v>
      </c>
      <c r="H267" s="15">
        <v>0</v>
      </c>
      <c r="I267" s="16">
        <f t="shared" si="71"/>
        <v>0</v>
      </c>
      <c r="J267" s="13">
        <v>646751.16850000003</v>
      </c>
      <c r="K267" s="13">
        <v>0</v>
      </c>
      <c r="L267" s="14">
        <f t="shared" si="72"/>
        <v>0</v>
      </c>
      <c r="M267" s="15">
        <v>608650.04249999998</v>
      </c>
      <c r="N267" s="15">
        <v>0</v>
      </c>
      <c r="O267" s="16">
        <f t="shared" si="73"/>
        <v>0</v>
      </c>
      <c r="P267" s="13">
        <v>658549.3265000002</v>
      </c>
      <c r="Q267" s="13">
        <v>0</v>
      </c>
      <c r="R267" s="14">
        <f t="shared" si="74"/>
        <v>0</v>
      </c>
      <c r="S267" s="15">
        <v>663585.6235000001</v>
      </c>
      <c r="T267" s="15">
        <v>10</v>
      </c>
      <c r="U267" s="16">
        <f t="shared" si="75"/>
        <v>1.5069645341706229E-5</v>
      </c>
      <c r="V267" s="13">
        <v>543243.299</v>
      </c>
      <c r="W267" s="13">
        <v>78</v>
      </c>
      <c r="X267" s="14">
        <f t="shared" si="76"/>
        <v>1.4358207481543183E-4</v>
      </c>
      <c r="Y267" s="15">
        <v>329505.44099999999</v>
      </c>
      <c r="Z267" s="15">
        <v>223</v>
      </c>
      <c r="AA267" s="16">
        <f t="shared" si="77"/>
        <v>6.7677182908794516E-4</v>
      </c>
      <c r="AB267" s="13">
        <v>190262.1495</v>
      </c>
      <c r="AC267" s="13">
        <v>412</v>
      </c>
      <c r="AD267" s="14">
        <f t="shared" si="78"/>
        <v>2.1654333301853084E-3</v>
      </c>
      <c r="AE267" s="15">
        <v>137430.04000000004</v>
      </c>
      <c r="AF267">
        <v>709</v>
      </c>
      <c r="AG267" s="16">
        <f t="shared" si="79"/>
        <v>5.1589885297275602E-3</v>
      </c>
      <c r="AH267" s="17">
        <v>1344</v>
      </c>
      <c r="AI267" s="17">
        <v>9277245</v>
      </c>
      <c r="AJ267" s="18">
        <f t="shared" si="80"/>
        <v>2.0450469350862944E-3</v>
      </c>
      <c r="AK267" s="19">
        <f>IFERROR(VLOOKUP(A267,[1]CDC_Visits_Integrated!$A$2:$D$501,2,FALSE),"NULL")</f>
        <v>12489</v>
      </c>
      <c r="AL267" s="19">
        <f>IFERROR(VLOOKUP(A267,[1]CDC_Visits_Integrated!$A$2:$D$501,3,FALSE),"NULL")</f>
        <v>2521</v>
      </c>
      <c r="AM267" s="19">
        <f>IFERROR(VLOOKUP(A267,[1]CDC_Visits_Integrated!$A$2:$D$501,4,FALSE),"NULL")</f>
        <v>739530</v>
      </c>
      <c r="AN267" s="15">
        <f t="shared" si="81"/>
        <v>293.34787782625943</v>
      </c>
      <c r="AO267" s="16">
        <f t="shared" si="82"/>
        <v>1.6887753032331344E-2</v>
      </c>
      <c r="AP267" s="15">
        <f t="shared" si="83"/>
        <v>88</v>
      </c>
      <c r="AQ267" s="15">
        <f t="shared" si="84"/>
        <v>1432</v>
      </c>
    </row>
    <row r="268" spans="1:43" x14ac:dyDescent="0.25">
      <c r="A268" t="s">
        <v>339</v>
      </c>
      <c r="B268" t="str">
        <f t="shared" si="68"/>
        <v>North Carolina</v>
      </c>
      <c r="C268" t="str">
        <f t="shared" si="69"/>
        <v>2012</v>
      </c>
      <c r="D268" s="13">
        <v>616253.6329999998</v>
      </c>
      <c r="E268" s="13">
        <v>0</v>
      </c>
      <c r="F268" s="14">
        <f t="shared" si="70"/>
        <v>0</v>
      </c>
      <c r="G268" s="15">
        <v>621033.09100000001</v>
      </c>
      <c r="H268" s="15">
        <v>0</v>
      </c>
      <c r="I268" s="16">
        <f t="shared" si="71"/>
        <v>0</v>
      </c>
      <c r="J268" s="13">
        <v>652004.00450000004</v>
      </c>
      <c r="K268" s="13">
        <v>0</v>
      </c>
      <c r="L268" s="14">
        <f t="shared" si="72"/>
        <v>0</v>
      </c>
      <c r="M268" s="15">
        <v>612606.92700000014</v>
      </c>
      <c r="N268" s="15">
        <v>0</v>
      </c>
      <c r="O268" s="16">
        <f t="shared" si="73"/>
        <v>0</v>
      </c>
      <c r="P268" s="13">
        <v>651313.973</v>
      </c>
      <c r="Q268" s="13">
        <v>0</v>
      </c>
      <c r="R268" s="14">
        <f t="shared" si="74"/>
        <v>0</v>
      </c>
      <c r="S268" s="15">
        <v>663346.4375</v>
      </c>
      <c r="T268" s="15">
        <v>16</v>
      </c>
      <c r="U268" s="16">
        <f t="shared" si="75"/>
        <v>2.4120126521369915E-5</v>
      </c>
      <c r="V268" s="13">
        <v>554725.88649999991</v>
      </c>
      <c r="W268" s="13">
        <v>174</v>
      </c>
      <c r="X268" s="14">
        <f t="shared" si="76"/>
        <v>3.1366843378779303E-4</v>
      </c>
      <c r="Y268" s="15">
        <v>342063.33149999997</v>
      </c>
      <c r="Z268" s="15">
        <v>293</v>
      </c>
      <c r="AA268" s="16">
        <f t="shared" si="77"/>
        <v>8.5656652735956889E-4</v>
      </c>
      <c r="AB268" s="13">
        <v>190798.14649999997</v>
      </c>
      <c r="AC268" s="13">
        <v>510</v>
      </c>
      <c r="AD268" s="14">
        <f t="shared" si="78"/>
        <v>2.6729819411531867E-3</v>
      </c>
      <c r="AE268" s="15">
        <v>140049.56700000001</v>
      </c>
      <c r="AF268">
        <v>794</v>
      </c>
      <c r="AG268" s="16">
        <f t="shared" si="79"/>
        <v>5.6694213128127696E-3</v>
      </c>
      <c r="AH268" s="17">
        <v>1597</v>
      </c>
      <c r="AI268" s="17">
        <v>9333264</v>
      </c>
      <c r="AJ268" s="18">
        <f t="shared" si="80"/>
        <v>2.373270600722567E-3</v>
      </c>
      <c r="AK268" s="19">
        <f>IFERROR(VLOOKUP(A268,[1]CDC_Visits_Integrated!$A$2:$D$501,2,FALSE),"NULL")</f>
        <v>11174</v>
      </c>
      <c r="AL268" s="19">
        <f>IFERROR(VLOOKUP(A268,[1]CDC_Visits_Integrated!$A$2:$D$501,3,FALSE),"NULL")</f>
        <v>2563</v>
      </c>
      <c r="AM268" s="19">
        <f>IFERROR(VLOOKUP(A268,[1]CDC_Visits_Integrated!$A$2:$D$501,4,FALSE),"NULL")</f>
        <v>745825</v>
      </c>
      <c r="AN268" s="15">
        <f t="shared" si="81"/>
        <v>290.99687865782289</v>
      </c>
      <c r="AO268" s="16">
        <f t="shared" si="82"/>
        <v>1.4982066838735628E-2</v>
      </c>
      <c r="AP268" s="15">
        <f t="shared" si="83"/>
        <v>190</v>
      </c>
      <c r="AQ268" s="15">
        <f t="shared" si="84"/>
        <v>1787</v>
      </c>
    </row>
    <row r="269" spans="1:43" x14ac:dyDescent="0.25">
      <c r="A269" t="s">
        <v>340</v>
      </c>
      <c r="B269" t="str">
        <f t="shared" si="68"/>
        <v>North Carolina</v>
      </c>
      <c r="C269" t="str">
        <f t="shared" si="69"/>
        <v>2013</v>
      </c>
      <c r="D269" s="13">
        <v>616638.81700000004</v>
      </c>
      <c r="E269" s="13">
        <v>0</v>
      </c>
      <c r="F269" s="14">
        <f t="shared" si="70"/>
        <v>0</v>
      </c>
      <c r="G269" s="15">
        <v>631666.76450000005</v>
      </c>
      <c r="H269" s="15">
        <v>0</v>
      </c>
      <c r="I269" s="16">
        <f t="shared" si="71"/>
        <v>0</v>
      </c>
      <c r="J269" s="13">
        <v>661936.07250000001</v>
      </c>
      <c r="K269" s="13">
        <v>0</v>
      </c>
      <c r="L269" s="14">
        <f t="shared" si="72"/>
        <v>0</v>
      </c>
      <c r="M269" s="15">
        <v>619581.36749999993</v>
      </c>
      <c r="N269" s="15">
        <v>0</v>
      </c>
      <c r="O269" s="16">
        <f t="shared" si="73"/>
        <v>0</v>
      </c>
      <c r="P269" s="13">
        <v>650762.59250000003</v>
      </c>
      <c r="Q269" s="13">
        <v>0</v>
      </c>
      <c r="R269" s="14">
        <f t="shared" si="74"/>
        <v>0</v>
      </c>
      <c r="S269" s="15">
        <v>671113.91799999983</v>
      </c>
      <c r="T269" s="15">
        <v>51</v>
      </c>
      <c r="U269" s="16">
        <f t="shared" si="75"/>
        <v>7.5993059646246251E-5</v>
      </c>
      <c r="V269" s="13">
        <v>572216.36750000005</v>
      </c>
      <c r="W269" s="13">
        <v>156</v>
      </c>
      <c r="X269" s="14">
        <f t="shared" si="76"/>
        <v>2.7262414859183487E-4</v>
      </c>
      <c r="Y269" s="15">
        <v>360479.27650000004</v>
      </c>
      <c r="Z269" s="15">
        <v>288</v>
      </c>
      <c r="AA269" s="16">
        <f t="shared" si="77"/>
        <v>7.9893635716393253E-4</v>
      </c>
      <c r="AB269" s="13">
        <v>194217.64499999999</v>
      </c>
      <c r="AC269" s="13">
        <v>501</v>
      </c>
      <c r="AD269" s="14">
        <f t="shared" si="78"/>
        <v>2.5795802435973313E-3</v>
      </c>
      <c r="AE269" s="15">
        <v>146756.739</v>
      </c>
      <c r="AF269">
        <v>797</v>
      </c>
      <c r="AG269" s="16">
        <f t="shared" si="79"/>
        <v>5.4307557215481604E-3</v>
      </c>
      <c r="AH269" s="17">
        <v>1586</v>
      </c>
      <c r="AI269" s="17">
        <v>9484977</v>
      </c>
      <c r="AJ269" s="18">
        <f t="shared" si="80"/>
        <v>2.2610189230026835E-3</v>
      </c>
      <c r="AK269" s="19">
        <f>IFERROR(VLOOKUP(A269,[1]CDC_Visits_Integrated!$A$2:$D$501,2,FALSE),"NULL")</f>
        <v>8427</v>
      </c>
      <c r="AL269" s="19">
        <f>IFERROR(VLOOKUP(A269,[1]CDC_Visits_Integrated!$A$2:$D$501,3,FALSE),"NULL")</f>
        <v>2111</v>
      </c>
      <c r="AM269" s="19">
        <f>IFERROR(VLOOKUP(A269,[1]CDC_Visits_Integrated!$A$2:$D$501,4,FALSE),"NULL")</f>
        <v>611489</v>
      </c>
      <c r="AN269" s="15">
        <f t="shared" si="81"/>
        <v>289.66792989104692</v>
      </c>
      <c r="AO269" s="16">
        <f t="shared" si="82"/>
        <v>1.3781114623484641E-2</v>
      </c>
      <c r="AP269" s="15">
        <f t="shared" si="83"/>
        <v>207</v>
      </c>
      <c r="AQ269" s="15">
        <f t="shared" si="84"/>
        <v>1793</v>
      </c>
    </row>
    <row r="270" spans="1:43" x14ac:dyDescent="0.25">
      <c r="A270" t="s">
        <v>341</v>
      </c>
      <c r="B270" t="str">
        <f t="shared" si="68"/>
        <v>North Carolina</v>
      </c>
      <c r="C270" t="str">
        <f t="shared" si="69"/>
        <v>2014</v>
      </c>
      <c r="D270" s="13">
        <v>611557.70200000016</v>
      </c>
      <c r="E270" s="13">
        <v>0</v>
      </c>
      <c r="F270" s="14">
        <f t="shared" si="70"/>
        <v>0</v>
      </c>
      <c r="G270" s="15">
        <v>636030.7415</v>
      </c>
      <c r="H270" s="15">
        <v>0</v>
      </c>
      <c r="I270" s="16">
        <f t="shared" si="71"/>
        <v>0</v>
      </c>
      <c r="J270" s="13">
        <v>667016.84700000007</v>
      </c>
      <c r="K270" s="13">
        <v>0</v>
      </c>
      <c r="L270" s="14">
        <f t="shared" si="72"/>
        <v>0</v>
      </c>
      <c r="M270" s="15">
        <v>625906.85649999999</v>
      </c>
      <c r="N270" s="15">
        <v>0</v>
      </c>
      <c r="O270" s="16">
        <f t="shared" si="73"/>
        <v>0</v>
      </c>
      <c r="P270" s="13">
        <v>648112.16599999985</v>
      </c>
      <c r="Q270" s="13">
        <v>11</v>
      </c>
      <c r="R270" s="14">
        <f t="shared" si="74"/>
        <v>1.6972370797927596E-5</v>
      </c>
      <c r="S270" s="15">
        <v>672679.16350000002</v>
      </c>
      <c r="T270" s="15">
        <v>55</v>
      </c>
      <c r="U270" s="16">
        <f t="shared" si="75"/>
        <v>8.1762603904409479E-5</v>
      </c>
      <c r="V270" s="13">
        <v>588574.18050000002</v>
      </c>
      <c r="W270" s="13">
        <v>150</v>
      </c>
      <c r="X270" s="14">
        <f t="shared" si="76"/>
        <v>2.5485317733879088E-4</v>
      </c>
      <c r="Y270" s="15">
        <v>383171.89999999997</v>
      </c>
      <c r="Z270" s="15">
        <v>304</v>
      </c>
      <c r="AA270" s="16">
        <f t="shared" si="77"/>
        <v>7.9337759371185632E-4</v>
      </c>
      <c r="AB270" s="13">
        <v>200865.02549999996</v>
      </c>
      <c r="AC270" s="13">
        <v>479</v>
      </c>
      <c r="AD270" s="14">
        <f t="shared" si="78"/>
        <v>2.3846859293082862E-3</v>
      </c>
      <c r="AE270" s="15">
        <v>155891.88399999999</v>
      </c>
      <c r="AF270">
        <v>745</v>
      </c>
      <c r="AG270" s="16">
        <f t="shared" si="79"/>
        <v>4.7789530852035888E-3</v>
      </c>
      <c r="AH270" s="17">
        <v>1528</v>
      </c>
      <c r="AI270" s="17">
        <v>9609925</v>
      </c>
      <c r="AJ270" s="18">
        <f t="shared" si="80"/>
        <v>2.065063530953109E-3</v>
      </c>
      <c r="AK270" s="19">
        <f>IFERROR(VLOOKUP(A270,[1]CDC_Visits_Integrated!$A$2:$D$501,2,FALSE),"NULL")</f>
        <v>9804</v>
      </c>
      <c r="AL270" s="19">
        <f>IFERROR(VLOOKUP(A270,[1]CDC_Visits_Integrated!$A$2:$D$501,3,FALSE),"NULL")</f>
        <v>2034</v>
      </c>
      <c r="AM270" s="19">
        <f>IFERROR(VLOOKUP(A270,[1]CDC_Visits_Integrated!$A$2:$D$501,4,FALSE),"NULL")</f>
        <v>574499</v>
      </c>
      <c r="AN270" s="15">
        <f t="shared" si="81"/>
        <v>282.44788593903638</v>
      </c>
      <c r="AO270" s="16">
        <f t="shared" si="82"/>
        <v>1.7065303856055449E-2</v>
      </c>
      <c r="AP270" s="15">
        <f t="shared" si="83"/>
        <v>216</v>
      </c>
      <c r="AQ270" s="15">
        <f t="shared" si="84"/>
        <v>1744</v>
      </c>
    </row>
    <row r="271" spans="1:43" x14ac:dyDescent="0.25">
      <c r="A271" t="s">
        <v>342</v>
      </c>
      <c r="B271" t="str">
        <f t="shared" si="68"/>
        <v>North Carolina</v>
      </c>
      <c r="C271" t="str">
        <f t="shared" si="69"/>
        <v>2015</v>
      </c>
      <c r="D271" s="13">
        <v>571738.84400000004</v>
      </c>
      <c r="E271" s="13">
        <v>0</v>
      </c>
      <c r="F271" s="14">
        <f t="shared" si="70"/>
        <v>0</v>
      </c>
      <c r="G271" s="15">
        <v>601877.1320000001</v>
      </c>
      <c r="H271" s="15">
        <v>0</v>
      </c>
      <c r="I271" s="16">
        <f t="shared" si="71"/>
        <v>0</v>
      </c>
      <c r="J271" s="13">
        <v>636811.20700000005</v>
      </c>
      <c r="K271" s="13">
        <v>0</v>
      </c>
      <c r="L271" s="14">
        <f t="shared" si="72"/>
        <v>0</v>
      </c>
      <c r="M271" s="15">
        <v>596103.51899999997</v>
      </c>
      <c r="N271" s="15">
        <v>0</v>
      </c>
      <c r="O271" s="16">
        <f t="shared" si="73"/>
        <v>0</v>
      </c>
      <c r="P271" s="13">
        <v>608005.81900000013</v>
      </c>
      <c r="Q271" s="13">
        <v>0</v>
      </c>
      <c r="R271" s="14">
        <f t="shared" si="74"/>
        <v>0</v>
      </c>
      <c r="S271" s="15">
        <v>632773.64149999991</v>
      </c>
      <c r="T271" s="15">
        <v>32</v>
      </c>
      <c r="U271" s="16">
        <f t="shared" si="75"/>
        <v>5.05710065990478E-5</v>
      </c>
      <c r="V271" s="13">
        <v>560627.86849999998</v>
      </c>
      <c r="W271" s="13">
        <v>176</v>
      </c>
      <c r="X271" s="14">
        <f t="shared" si="76"/>
        <v>3.1393373374552464E-4</v>
      </c>
      <c r="Y271" s="15">
        <v>371108.41249999998</v>
      </c>
      <c r="Z271" s="15">
        <v>365</v>
      </c>
      <c r="AA271" s="16">
        <f t="shared" si="77"/>
        <v>9.8354008614665945E-4</v>
      </c>
      <c r="AB271" s="13">
        <v>189100.60450000007</v>
      </c>
      <c r="AC271" s="13">
        <v>510</v>
      </c>
      <c r="AD271" s="14">
        <f t="shared" si="78"/>
        <v>2.696977100356122E-3</v>
      </c>
      <c r="AE271" s="15">
        <v>144175.75600000002</v>
      </c>
      <c r="AF271">
        <v>903</v>
      </c>
      <c r="AG271" s="16">
        <f t="shared" si="79"/>
        <v>6.2631889372579382E-3</v>
      </c>
      <c r="AH271" s="17">
        <v>1778</v>
      </c>
      <c r="AI271" s="17">
        <v>9108554</v>
      </c>
      <c r="AJ271" s="18">
        <f t="shared" si="80"/>
        <v>2.5241885800958391E-3</v>
      </c>
      <c r="AK271" s="19">
        <f>IFERROR(VLOOKUP(A271,[1]CDC_Visits_Integrated!$A$2:$D$501,2,FALSE),"NULL")</f>
        <v>9335</v>
      </c>
      <c r="AL271" s="19">
        <f>IFERROR(VLOOKUP(A271,[1]CDC_Visits_Integrated!$A$2:$D$501,3,FALSE),"NULL")</f>
        <v>1935</v>
      </c>
      <c r="AM271" s="19">
        <f>IFERROR(VLOOKUP(A271,[1]CDC_Visits_Integrated!$A$2:$D$501,4,FALSE),"NULL")</f>
        <v>546361</v>
      </c>
      <c r="AN271" s="15">
        <f t="shared" si="81"/>
        <v>282.35710594315248</v>
      </c>
      <c r="AO271" s="16">
        <f t="shared" si="82"/>
        <v>1.7085772959636578E-2</v>
      </c>
      <c r="AP271" s="15">
        <f t="shared" si="83"/>
        <v>208</v>
      </c>
      <c r="AQ271" s="15">
        <f t="shared" si="84"/>
        <v>1986</v>
      </c>
    </row>
    <row r="272" spans="1:43" x14ac:dyDescent="0.25">
      <c r="A272" t="s">
        <v>343</v>
      </c>
      <c r="B272" t="str">
        <f t="shared" si="68"/>
        <v>North Carolina</v>
      </c>
      <c r="C272" t="str">
        <f t="shared" si="69"/>
        <v>2016</v>
      </c>
      <c r="D272" s="13">
        <v>581748.34299999976</v>
      </c>
      <c r="E272" s="13">
        <v>0</v>
      </c>
      <c r="F272" s="14">
        <f t="shared" si="70"/>
        <v>0</v>
      </c>
      <c r="G272" s="15">
        <v>620254.0689999999</v>
      </c>
      <c r="H272" s="15">
        <v>0</v>
      </c>
      <c r="I272" s="16">
        <f t="shared" si="71"/>
        <v>0</v>
      </c>
      <c r="J272" s="13">
        <v>650385.85950000025</v>
      </c>
      <c r="K272" s="13">
        <v>0</v>
      </c>
      <c r="L272" s="14">
        <f t="shared" si="72"/>
        <v>0</v>
      </c>
      <c r="M272" s="15">
        <v>621623.06999999995</v>
      </c>
      <c r="N272" s="15">
        <v>0</v>
      </c>
      <c r="O272" s="16">
        <f t="shared" si="73"/>
        <v>0</v>
      </c>
      <c r="P272" s="13">
        <v>623545.69849999994</v>
      </c>
      <c r="Q272" s="13">
        <v>0</v>
      </c>
      <c r="R272" s="14">
        <f t="shared" si="74"/>
        <v>0</v>
      </c>
      <c r="S272" s="15">
        <v>653203.18749999977</v>
      </c>
      <c r="T272" s="15">
        <v>54</v>
      </c>
      <c r="U272" s="16">
        <f t="shared" si="75"/>
        <v>8.2669529226692598E-5</v>
      </c>
      <c r="V272" s="13">
        <v>585528.17949999985</v>
      </c>
      <c r="W272" s="13">
        <v>179</v>
      </c>
      <c r="X272" s="14">
        <f t="shared" si="76"/>
        <v>3.0570689211380654E-4</v>
      </c>
      <c r="Y272" s="15">
        <v>397491.9325</v>
      </c>
      <c r="Z272" s="15">
        <v>323</v>
      </c>
      <c r="AA272" s="16">
        <f t="shared" si="77"/>
        <v>8.1259510845544021E-4</v>
      </c>
      <c r="AB272" s="13">
        <v>199245.97749999995</v>
      </c>
      <c r="AC272" s="13">
        <v>487</v>
      </c>
      <c r="AD272" s="14">
        <f t="shared" si="78"/>
        <v>2.4442149653937186E-3</v>
      </c>
      <c r="AE272" s="15">
        <v>152052.54899999997</v>
      </c>
      <c r="AF272">
        <v>740</v>
      </c>
      <c r="AG272" s="16">
        <f t="shared" si="79"/>
        <v>4.8667385378721945E-3</v>
      </c>
      <c r="AH272" s="17">
        <v>1550</v>
      </c>
      <c r="AI272" s="17">
        <v>9436298</v>
      </c>
      <c r="AJ272" s="18">
        <f t="shared" si="80"/>
        <v>2.0700050079030191E-3</v>
      </c>
      <c r="AK272" s="19">
        <f>IFERROR(VLOOKUP(A272,[1]CDC_Visits_Integrated!$A$2:$D$501,2,FALSE),"NULL")</f>
        <v>10417</v>
      </c>
      <c r="AL272" s="19">
        <f>IFERROR(VLOOKUP(A272,[1]CDC_Visits_Integrated!$A$2:$D$501,3,FALSE),"NULL")</f>
        <v>1892</v>
      </c>
      <c r="AM272" s="19">
        <f>IFERROR(VLOOKUP(A272,[1]CDC_Visits_Integrated!$A$2:$D$501,4,FALSE),"NULL")</f>
        <v>538196</v>
      </c>
      <c r="AN272" s="15">
        <f t="shared" si="81"/>
        <v>284.45877378435517</v>
      </c>
      <c r="AO272" s="16">
        <f t="shared" si="82"/>
        <v>1.9355402121160322E-2</v>
      </c>
      <c r="AP272" s="15">
        <f t="shared" si="83"/>
        <v>233</v>
      </c>
      <c r="AQ272" s="15">
        <f t="shared" si="84"/>
        <v>1783</v>
      </c>
    </row>
    <row r="273" spans="1:43" x14ac:dyDescent="0.25">
      <c r="A273" t="s">
        <v>344</v>
      </c>
      <c r="B273" t="str">
        <f t="shared" si="68"/>
        <v>North Carolina</v>
      </c>
      <c r="C273" t="str">
        <f t="shared" si="69"/>
        <v>2017</v>
      </c>
      <c r="D273" s="13">
        <v>596188</v>
      </c>
      <c r="E273" s="13">
        <v>0</v>
      </c>
      <c r="F273" s="14">
        <f t="shared" si="70"/>
        <v>0</v>
      </c>
      <c r="G273" s="15">
        <v>636649</v>
      </c>
      <c r="H273" s="15">
        <v>0</v>
      </c>
      <c r="I273" s="16">
        <f t="shared" si="71"/>
        <v>0</v>
      </c>
      <c r="J273" s="13">
        <v>674989</v>
      </c>
      <c r="K273" s="13">
        <v>0</v>
      </c>
      <c r="L273" s="14">
        <f t="shared" si="72"/>
        <v>0</v>
      </c>
      <c r="M273" s="15">
        <v>649975</v>
      </c>
      <c r="N273" s="15">
        <v>0</v>
      </c>
      <c r="O273" s="16">
        <f t="shared" si="73"/>
        <v>0</v>
      </c>
      <c r="P273" s="13">
        <v>638658.5</v>
      </c>
      <c r="Q273" s="13">
        <v>0</v>
      </c>
      <c r="R273" s="14">
        <f t="shared" si="74"/>
        <v>0</v>
      </c>
      <c r="S273" s="15">
        <v>675480</v>
      </c>
      <c r="T273" s="15">
        <v>31</v>
      </c>
      <c r="U273" s="16">
        <f t="shared" si="75"/>
        <v>4.5893290696985847E-5</v>
      </c>
      <c r="V273" s="13">
        <v>621930.5</v>
      </c>
      <c r="W273" s="13">
        <v>212</v>
      </c>
      <c r="X273" s="14">
        <f t="shared" si="76"/>
        <v>3.4087410088426277E-4</v>
      </c>
      <c r="Y273" s="15">
        <v>437166.5</v>
      </c>
      <c r="Z273" s="15">
        <v>363</v>
      </c>
      <c r="AA273" s="16">
        <f t="shared" si="77"/>
        <v>8.3034724755899636E-4</v>
      </c>
      <c r="AB273" s="13">
        <v>214606</v>
      </c>
      <c r="AC273" s="13">
        <v>514</v>
      </c>
      <c r="AD273" s="14">
        <f t="shared" si="78"/>
        <v>2.3950868102476167E-3</v>
      </c>
      <c r="AE273" s="15">
        <v>162068</v>
      </c>
      <c r="AF273">
        <v>813</v>
      </c>
      <c r="AG273" s="16">
        <f t="shared" si="79"/>
        <v>5.0164128637362098E-3</v>
      </c>
      <c r="AH273" s="17">
        <v>1690</v>
      </c>
      <c r="AI273" s="17">
        <v>9857165</v>
      </c>
      <c r="AJ273" s="18">
        <f t="shared" si="80"/>
        <v>2.0765739724184283E-3</v>
      </c>
      <c r="AK273" s="19">
        <f>IFERROR(VLOOKUP(A273,[1]CDC_Visits_Integrated!$A$2:$D$501,2,FALSE),"NULL")</f>
        <v>14125</v>
      </c>
      <c r="AL273" s="19">
        <f>IFERROR(VLOOKUP(A273,[1]CDC_Visits_Integrated!$A$2:$D$501,3,FALSE),"NULL")</f>
        <v>1911</v>
      </c>
      <c r="AM273" s="19">
        <f>IFERROR(VLOOKUP(A273,[1]CDC_Visits_Integrated!$A$2:$D$501,4,FALSE),"NULL")</f>
        <v>561380</v>
      </c>
      <c r="AN273" s="15">
        <f t="shared" si="81"/>
        <v>293.76242804814234</v>
      </c>
      <c r="AO273" s="16">
        <f t="shared" si="82"/>
        <v>2.5161209875663542E-2</v>
      </c>
      <c r="AP273" s="15">
        <f t="shared" si="83"/>
        <v>243</v>
      </c>
      <c r="AQ273" s="15">
        <f t="shared" si="84"/>
        <v>1933</v>
      </c>
    </row>
    <row r="274" spans="1:43" x14ac:dyDescent="0.25">
      <c r="A274" t="s">
        <v>346</v>
      </c>
      <c r="B274" t="str">
        <f t="shared" si="68"/>
        <v>North Dakota</v>
      </c>
      <c r="C274" t="str">
        <f t="shared" si="69"/>
        <v>2010</v>
      </c>
      <c r="D274" s="13">
        <v>35805.02900000001</v>
      </c>
      <c r="E274" s="13">
        <v>0</v>
      </c>
      <c r="F274" s="14">
        <f t="shared" si="70"/>
        <v>0</v>
      </c>
      <c r="G274" s="15">
        <v>34031.08</v>
      </c>
      <c r="H274" s="15">
        <v>0</v>
      </c>
      <c r="I274" s="16">
        <f t="shared" si="71"/>
        <v>0</v>
      </c>
      <c r="J274" s="13">
        <v>43324.055999999997</v>
      </c>
      <c r="K274" s="13">
        <v>0</v>
      </c>
      <c r="L274" s="14">
        <f t="shared" si="72"/>
        <v>0</v>
      </c>
      <c r="M274" s="15">
        <v>35446.704499999993</v>
      </c>
      <c r="N274" s="15">
        <v>0</v>
      </c>
      <c r="O274" s="16">
        <f t="shared" si="73"/>
        <v>0</v>
      </c>
      <c r="P274" s="13">
        <v>33169.850999999995</v>
      </c>
      <c r="Q274" s="13">
        <v>0</v>
      </c>
      <c r="R274" s="14">
        <f t="shared" si="74"/>
        <v>0</v>
      </c>
      <c r="S274" s="15">
        <v>41369.060500000007</v>
      </c>
      <c r="T274" s="15">
        <v>0</v>
      </c>
      <c r="U274" s="16">
        <f t="shared" si="75"/>
        <v>0</v>
      </c>
      <c r="V274" s="13">
        <v>32352.977000000003</v>
      </c>
      <c r="W274" s="13">
        <v>0</v>
      </c>
      <c r="X274" s="14">
        <f t="shared" si="76"/>
        <v>0</v>
      </c>
      <c r="Y274" s="15">
        <v>19596.502</v>
      </c>
      <c r="Z274" s="15">
        <v>0</v>
      </c>
      <c r="AA274" s="16">
        <f t="shared" si="77"/>
        <v>0</v>
      </c>
      <c r="AB274" s="13">
        <v>14687.331999999999</v>
      </c>
      <c r="AC274" s="13">
        <v>0</v>
      </c>
      <c r="AD274" s="14">
        <f t="shared" si="78"/>
        <v>0</v>
      </c>
      <c r="AE274" s="15">
        <v>13776.968999999997</v>
      </c>
      <c r="AF274">
        <v>10</v>
      </c>
      <c r="AG274" s="16">
        <f t="shared" si="79"/>
        <v>7.2584906012345687E-4</v>
      </c>
      <c r="AH274" s="17">
        <v>10</v>
      </c>
      <c r="AI274" s="17">
        <v>557840</v>
      </c>
      <c r="AJ274" s="18">
        <f t="shared" si="80"/>
        <v>2.0806976529293529E-4</v>
      </c>
      <c r="AK274" s="19">
        <f>IFERROR(VLOOKUP(A274,[1]CDC_Visits_Integrated!$A$2:$D$501,2,FALSE),"NULL")</f>
        <v>312</v>
      </c>
      <c r="AL274" s="19">
        <f>IFERROR(VLOOKUP(A274,[1]CDC_Visits_Integrated!$A$2:$D$501,3,FALSE),"NULL")</f>
        <v>216</v>
      </c>
      <c r="AM274" s="19">
        <f>IFERROR(VLOOKUP(A274,[1]CDC_Visits_Integrated!$A$2:$D$501,4,FALSE),"NULL")</f>
        <v>57497</v>
      </c>
      <c r="AN274" s="15">
        <f t="shared" si="81"/>
        <v>266.18981481481484</v>
      </c>
      <c r="AO274" s="16">
        <f t="shared" si="82"/>
        <v>5.4263700714819903E-3</v>
      </c>
      <c r="AP274" s="15">
        <f t="shared" si="83"/>
        <v>0</v>
      </c>
      <c r="AQ274" s="15">
        <f t="shared" si="84"/>
        <v>10</v>
      </c>
    </row>
    <row r="275" spans="1:43" x14ac:dyDescent="0.25">
      <c r="A275" t="s">
        <v>347</v>
      </c>
      <c r="B275" t="str">
        <f t="shared" si="68"/>
        <v>North Dakota</v>
      </c>
      <c r="C275" t="str">
        <f t="shared" si="69"/>
        <v>2011</v>
      </c>
      <c r="D275" s="13">
        <v>42127.234999999993</v>
      </c>
      <c r="E275" s="13">
        <v>0</v>
      </c>
      <c r="F275" s="14">
        <f t="shared" si="70"/>
        <v>0</v>
      </c>
      <c r="G275" s="15">
        <v>39379.999499999998</v>
      </c>
      <c r="H275" s="15">
        <v>0</v>
      </c>
      <c r="I275" s="16">
        <f t="shared" si="71"/>
        <v>0</v>
      </c>
      <c r="J275" s="13">
        <v>53864.075000000004</v>
      </c>
      <c r="K275" s="13">
        <v>0</v>
      </c>
      <c r="L275" s="14">
        <f t="shared" si="72"/>
        <v>0</v>
      </c>
      <c r="M275" s="15">
        <v>42970.653000000006</v>
      </c>
      <c r="N275" s="15">
        <v>0</v>
      </c>
      <c r="O275" s="16">
        <f t="shared" si="73"/>
        <v>0</v>
      </c>
      <c r="P275" s="13">
        <v>37524.051500000001</v>
      </c>
      <c r="Q275" s="13">
        <v>0</v>
      </c>
      <c r="R275" s="14">
        <f t="shared" si="74"/>
        <v>0</v>
      </c>
      <c r="S275" s="15">
        <v>47072.7</v>
      </c>
      <c r="T275" s="15">
        <v>0</v>
      </c>
      <c r="U275" s="16">
        <f t="shared" si="75"/>
        <v>0</v>
      </c>
      <c r="V275" s="13">
        <v>38387.486000000004</v>
      </c>
      <c r="W275" s="13">
        <v>0</v>
      </c>
      <c r="X275" s="14">
        <f t="shared" si="76"/>
        <v>0</v>
      </c>
      <c r="Y275" s="15">
        <v>22519.472500000003</v>
      </c>
      <c r="Z275" s="15">
        <v>0</v>
      </c>
      <c r="AA275" s="16">
        <f t="shared" si="77"/>
        <v>0</v>
      </c>
      <c r="AB275" s="13">
        <v>16701.172500000001</v>
      </c>
      <c r="AC275" s="13">
        <v>0</v>
      </c>
      <c r="AD275" s="14">
        <f t="shared" si="78"/>
        <v>0</v>
      </c>
      <c r="AE275" s="15">
        <v>15838.497000000007</v>
      </c>
      <c r="AF275">
        <v>0</v>
      </c>
      <c r="AG275" s="16">
        <f t="shared" si="79"/>
        <v>0</v>
      </c>
      <c r="AH275" s="17">
        <v>0</v>
      </c>
      <c r="AI275" s="17">
        <v>655121</v>
      </c>
      <c r="AJ275" s="18">
        <f t="shared" si="80"/>
        <v>0</v>
      </c>
      <c r="AK275" s="19">
        <f>IFERROR(VLOOKUP(A275,[1]CDC_Visits_Integrated!$A$2:$D$501,2,FALSE),"NULL")</f>
        <v>989</v>
      </c>
      <c r="AL275" s="19">
        <f>IFERROR(VLOOKUP(A275,[1]CDC_Visits_Integrated!$A$2:$D$501,3,FALSE),"NULL")</f>
        <v>581</v>
      </c>
      <c r="AM275" s="19">
        <f>IFERROR(VLOOKUP(A275,[1]CDC_Visits_Integrated!$A$2:$D$501,4,FALSE),"NULL")</f>
        <v>140823</v>
      </c>
      <c r="AN275" s="15">
        <f t="shared" si="81"/>
        <v>242.38037865748709</v>
      </c>
      <c r="AO275" s="16">
        <f t="shared" si="82"/>
        <v>7.0230005041790047E-3</v>
      </c>
      <c r="AP275" s="15">
        <f t="shared" si="83"/>
        <v>0</v>
      </c>
      <c r="AQ275" s="15">
        <f t="shared" si="84"/>
        <v>0</v>
      </c>
    </row>
    <row r="276" spans="1:43" x14ac:dyDescent="0.25">
      <c r="A276" t="s">
        <v>348</v>
      </c>
      <c r="B276" t="str">
        <f t="shared" si="68"/>
        <v>North Dakota</v>
      </c>
      <c r="C276" t="str">
        <f t="shared" si="69"/>
        <v>2012</v>
      </c>
      <c r="D276" s="13">
        <v>41924.51999999999</v>
      </c>
      <c r="E276" s="13">
        <v>0</v>
      </c>
      <c r="F276" s="14">
        <f t="shared" si="70"/>
        <v>0</v>
      </c>
      <c r="G276" s="15">
        <v>38430.607000000004</v>
      </c>
      <c r="H276" s="15">
        <v>0</v>
      </c>
      <c r="I276" s="16">
        <f t="shared" si="71"/>
        <v>0</v>
      </c>
      <c r="J276" s="13">
        <v>52365.316500000001</v>
      </c>
      <c r="K276" s="13">
        <v>0</v>
      </c>
      <c r="L276" s="14">
        <f t="shared" si="72"/>
        <v>0</v>
      </c>
      <c r="M276" s="15">
        <v>43470.030999999995</v>
      </c>
      <c r="N276" s="15">
        <v>0</v>
      </c>
      <c r="O276" s="16">
        <f t="shared" si="73"/>
        <v>0</v>
      </c>
      <c r="P276" s="13">
        <v>36387.044999999991</v>
      </c>
      <c r="Q276" s="13">
        <v>0</v>
      </c>
      <c r="R276" s="14">
        <f t="shared" si="74"/>
        <v>0</v>
      </c>
      <c r="S276" s="15">
        <v>45480.396999999997</v>
      </c>
      <c r="T276" s="15">
        <v>0</v>
      </c>
      <c r="U276" s="16">
        <f t="shared" si="75"/>
        <v>0</v>
      </c>
      <c r="V276" s="13">
        <v>39092.498499999994</v>
      </c>
      <c r="W276" s="13">
        <v>0</v>
      </c>
      <c r="X276" s="14">
        <f t="shared" si="76"/>
        <v>0</v>
      </c>
      <c r="Y276" s="15">
        <v>22634.246500000001</v>
      </c>
      <c r="Z276" s="15">
        <v>0</v>
      </c>
      <c r="AA276" s="16">
        <f t="shared" si="77"/>
        <v>0</v>
      </c>
      <c r="AB276" s="13">
        <v>15583.945499999998</v>
      </c>
      <c r="AC276" s="13">
        <v>0</v>
      </c>
      <c r="AD276" s="14">
        <f t="shared" si="78"/>
        <v>0</v>
      </c>
      <c r="AE276" s="15">
        <v>14947.589000000004</v>
      </c>
      <c r="AF276">
        <v>21</v>
      </c>
      <c r="AG276" s="16">
        <f t="shared" si="79"/>
        <v>1.4049088451655979E-3</v>
      </c>
      <c r="AH276" s="17">
        <v>21</v>
      </c>
      <c r="AI276" s="17">
        <v>644077</v>
      </c>
      <c r="AJ276" s="18">
        <f t="shared" si="80"/>
        <v>3.9499090589866436E-4</v>
      </c>
      <c r="AK276" s="19">
        <f>IFERROR(VLOOKUP(A276,[1]CDC_Visits_Integrated!$A$2:$D$501,2,FALSE),"NULL")</f>
        <v>729</v>
      </c>
      <c r="AL276" s="19">
        <f>IFERROR(VLOOKUP(A276,[1]CDC_Visits_Integrated!$A$2:$D$501,3,FALSE),"NULL")</f>
        <v>456</v>
      </c>
      <c r="AM276" s="19">
        <f>IFERROR(VLOOKUP(A276,[1]CDC_Visits_Integrated!$A$2:$D$501,4,FALSE),"NULL")</f>
        <v>79746</v>
      </c>
      <c r="AN276" s="15">
        <f t="shared" si="81"/>
        <v>174.88157894736841</v>
      </c>
      <c r="AO276" s="16">
        <f t="shared" si="82"/>
        <v>9.1415243397787969E-3</v>
      </c>
      <c r="AP276" s="15">
        <f t="shared" si="83"/>
        <v>0</v>
      </c>
      <c r="AQ276" s="15">
        <f t="shared" si="84"/>
        <v>21</v>
      </c>
    </row>
    <row r="277" spans="1:43" x14ac:dyDescent="0.25">
      <c r="A277" t="s">
        <v>349</v>
      </c>
      <c r="B277" t="str">
        <f t="shared" si="68"/>
        <v>North Dakota</v>
      </c>
      <c r="C277" t="str">
        <f t="shared" si="69"/>
        <v>2013</v>
      </c>
      <c r="D277" s="13">
        <v>41571.671999999999</v>
      </c>
      <c r="E277" s="13">
        <v>0</v>
      </c>
      <c r="F277" s="14">
        <f t="shared" si="70"/>
        <v>0</v>
      </c>
      <c r="G277" s="15">
        <v>38366.177499999998</v>
      </c>
      <c r="H277" s="15">
        <v>0</v>
      </c>
      <c r="I277" s="16">
        <f t="shared" si="71"/>
        <v>0</v>
      </c>
      <c r="J277" s="13">
        <v>52243.107499999998</v>
      </c>
      <c r="K277" s="13">
        <v>0</v>
      </c>
      <c r="L277" s="14">
        <f t="shared" si="72"/>
        <v>0</v>
      </c>
      <c r="M277" s="15">
        <v>43696.673500000004</v>
      </c>
      <c r="N277" s="15">
        <v>0</v>
      </c>
      <c r="O277" s="16">
        <f t="shared" si="73"/>
        <v>0</v>
      </c>
      <c r="P277" s="13">
        <v>35542.509999999995</v>
      </c>
      <c r="Q277" s="13">
        <v>0</v>
      </c>
      <c r="R277" s="14">
        <f t="shared" si="74"/>
        <v>0</v>
      </c>
      <c r="S277" s="15">
        <v>43305.968999999997</v>
      </c>
      <c r="T277" s="15">
        <v>0</v>
      </c>
      <c r="U277" s="16">
        <f t="shared" si="75"/>
        <v>0</v>
      </c>
      <c r="V277" s="13">
        <v>39439.668000000005</v>
      </c>
      <c r="W277" s="13">
        <v>0</v>
      </c>
      <c r="X277" s="14">
        <f t="shared" si="76"/>
        <v>0</v>
      </c>
      <c r="Y277" s="15">
        <v>22430.143499999998</v>
      </c>
      <c r="Z277" s="15">
        <v>0</v>
      </c>
      <c r="AA277" s="16">
        <f t="shared" si="77"/>
        <v>0</v>
      </c>
      <c r="AB277" s="13">
        <v>15300.487999999998</v>
      </c>
      <c r="AC277" s="13">
        <v>0</v>
      </c>
      <c r="AD277" s="14">
        <f t="shared" si="78"/>
        <v>0</v>
      </c>
      <c r="AE277" s="15">
        <v>14456.888000000004</v>
      </c>
      <c r="AF277">
        <v>25</v>
      </c>
      <c r="AG277" s="16">
        <f t="shared" si="79"/>
        <v>1.7292794963895406E-3</v>
      </c>
      <c r="AH277" s="17">
        <v>25</v>
      </c>
      <c r="AI277" s="17">
        <v>636576</v>
      </c>
      <c r="AJ277" s="18">
        <f t="shared" si="80"/>
        <v>4.7904173717242871E-4</v>
      </c>
      <c r="AK277" s="19">
        <f>IFERROR(VLOOKUP(A277,[1]CDC_Visits_Integrated!$A$2:$D$501,2,FALSE),"NULL")</f>
        <v>1844</v>
      </c>
      <c r="AL277" s="19">
        <f>IFERROR(VLOOKUP(A277,[1]CDC_Visits_Integrated!$A$2:$D$501,3,FALSE),"NULL")</f>
        <v>434</v>
      </c>
      <c r="AM277" s="19">
        <f>IFERROR(VLOOKUP(A277,[1]CDC_Visits_Integrated!$A$2:$D$501,4,FALSE),"NULL")</f>
        <v>64784</v>
      </c>
      <c r="AN277" s="15">
        <f t="shared" si="81"/>
        <v>149.27188940092165</v>
      </c>
      <c r="AO277" s="16">
        <f t="shared" si="82"/>
        <v>2.8463818226722646E-2</v>
      </c>
      <c r="AP277" s="15">
        <f t="shared" si="83"/>
        <v>0</v>
      </c>
      <c r="AQ277" s="15">
        <f t="shared" si="84"/>
        <v>25</v>
      </c>
    </row>
    <row r="278" spans="1:43" x14ac:dyDescent="0.25">
      <c r="A278" t="s">
        <v>350</v>
      </c>
      <c r="B278" t="str">
        <f t="shared" si="68"/>
        <v>North Dakota</v>
      </c>
      <c r="C278" t="str">
        <f t="shared" si="69"/>
        <v>2014</v>
      </c>
      <c r="D278" s="13">
        <v>42181.464000000007</v>
      </c>
      <c r="E278" s="13">
        <v>0</v>
      </c>
      <c r="F278" s="14">
        <f t="shared" si="70"/>
        <v>0</v>
      </c>
      <c r="G278" s="15">
        <v>38702.033000000003</v>
      </c>
      <c r="H278" s="15">
        <v>0</v>
      </c>
      <c r="I278" s="16">
        <f t="shared" si="71"/>
        <v>0</v>
      </c>
      <c r="J278" s="13">
        <v>52343.823499999999</v>
      </c>
      <c r="K278" s="13">
        <v>0</v>
      </c>
      <c r="L278" s="14">
        <f t="shared" si="72"/>
        <v>0</v>
      </c>
      <c r="M278" s="15">
        <v>44570.827999999994</v>
      </c>
      <c r="N278" s="15">
        <v>0</v>
      </c>
      <c r="O278" s="16">
        <f t="shared" si="73"/>
        <v>0</v>
      </c>
      <c r="P278" s="13">
        <v>35564.142500000002</v>
      </c>
      <c r="Q278" s="13">
        <v>0</v>
      </c>
      <c r="R278" s="14">
        <f t="shared" si="74"/>
        <v>0</v>
      </c>
      <c r="S278" s="15">
        <v>40263.912500000006</v>
      </c>
      <c r="T278" s="15">
        <v>0</v>
      </c>
      <c r="U278" s="16">
        <f t="shared" si="75"/>
        <v>0</v>
      </c>
      <c r="V278" s="13">
        <v>37921.226999999992</v>
      </c>
      <c r="W278" s="13">
        <v>0</v>
      </c>
      <c r="X278" s="14">
        <f t="shared" si="76"/>
        <v>0</v>
      </c>
      <c r="Y278" s="15">
        <v>22012.821</v>
      </c>
      <c r="Z278" s="15">
        <v>0</v>
      </c>
      <c r="AA278" s="16">
        <f t="shared" si="77"/>
        <v>0</v>
      </c>
      <c r="AB278" s="13">
        <v>13989.184000000005</v>
      </c>
      <c r="AC278" s="13">
        <v>11</v>
      </c>
      <c r="AD278" s="14">
        <f t="shared" si="78"/>
        <v>7.8632177545166293E-4</v>
      </c>
      <c r="AE278" s="15">
        <v>13147.647999999996</v>
      </c>
      <c r="AF278">
        <v>53</v>
      </c>
      <c r="AG278" s="16">
        <f t="shared" si="79"/>
        <v>4.0311392577592597E-3</v>
      </c>
      <c r="AH278" s="17">
        <v>64</v>
      </c>
      <c r="AI278" s="17">
        <v>626359</v>
      </c>
      <c r="AJ278" s="18">
        <f t="shared" si="80"/>
        <v>1.3021455105695252E-3</v>
      </c>
      <c r="AK278" s="19">
        <f>IFERROR(VLOOKUP(A278,[1]CDC_Visits_Integrated!$A$2:$D$501,2,FALSE),"NULL")</f>
        <v>677</v>
      </c>
      <c r="AL278" s="19">
        <f>IFERROR(VLOOKUP(A278,[1]CDC_Visits_Integrated!$A$2:$D$501,3,FALSE),"NULL")</f>
        <v>370</v>
      </c>
      <c r="AM278" s="19">
        <f>IFERROR(VLOOKUP(A278,[1]CDC_Visits_Integrated!$A$2:$D$501,4,FALSE),"NULL")</f>
        <v>65667</v>
      </c>
      <c r="AN278" s="15">
        <f t="shared" si="81"/>
        <v>177.47837837837838</v>
      </c>
      <c r="AO278" s="16">
        <f t="shared" si="82"/>
        <v>1.0309592337094735E-2</v>
      </c>
      <c r="AP278" s="15">
        <f t="shared" si="83"/>
        <v>0</v>
      </c>
      <c r="AQ278" s="15">
        <f t="shared" si="84"/>
        <v>64</v>
      </c>
    </row>
    <row r="279" spans="1:43" x14ac:dyDescent="0.25">
      <c r="A279" t="s">
        <v>351</v>
      </c>
      <c r="B279" t="str">
        <f t="shared" si="68"/>
        <v>North Dakota</v>
      </c>
      <c r="C279" t="str">
        <f t="shared" si="69"/>
        <v>2015</v>
      </c>
      <c r="D279" s="13">
        <v>43447.164999999994</v>
      </c>
      <c r="E279" s="13">
        <v>0</v>
      </c>
      <c r="F279" s="14">
        <f t="shared" si="70"/>
        <v>0</v>
      </c>
      <c r="G279" s="15">
        <v>39508.782500000001</v>
      </c>
      <c r="H279" s="15">
        <v>0</v>
      </c>
      <c r="I279" s="16">
        <f t="shared" si="71"/>
        <v>0</v>
      </c>
      <c r="J279" s="13">
        <v>52843.939499999993</v>
      </c>
      <c r="K279" s="13">
        <v>0</v>
      </c>
      <c r="L279" s="14">
        <f t="shared" si="72"/>
        <v>0</v>
      </c>
      <c r="M279" s="15">
        <v>47309.372999999992</v>
      </c>
      <c r="N279" s="15">
        <v>0</v>
      </c>
      <c r="O279" s="16">
        <f t="shared" si="73"/>
        <v>0</v>
      </c>
      <c r="P279" s="13">
        <v>36644.911500000002</v>
      </c>
      <c r="Q279" s="13">
        <v>0</v>
      </c>
      <c r="R279" s="14">
        <f t="shared" si="74"/>
        <v>0</v>
      </c>
      <c r="S279" s="15">
        <v>41375.721999999994</v>
      </c>
      <c r="T279" s="15">
        <v>0</v>
      </c>
      <c r="U279" s="16">
        <f t="shared" si="75"/>
        <v>0</v>
      </c>
      <c r="V279" s="13">
        <v>40749.586500000005</v>
      </c>
      <c r="W279" s="13">
        <v>0</v>
      </c>
      <c r="X279" s="14">
        <f t="shared" si="76"/>
        <v>0</v>
      </c>
      <c r="Y279" s="15">
        <v>23583.773500000003</v>
      </c>
      <c r="Z279" s="15">
        <v>0</v>
      </c>
      <c r="AA279" s="16">
        <f t="shared" si="77"/>
        <v>0</v>
      </c>
      <c r="AB279" s="13">
        <v>14445.623999999996</v>
      </c>
      <c r="AC279" s="13">
        <v>0</v>
      </c>
      <c r="AD279" s="14">
        <f t="shared" si="78"/>
        <v>0</v>
      </c>
      <c r="AE279" s="15">
        <v>14632.179000000002</v>
      </c>
      <c r="AF279">
        <v>38</v>
      </c>
      <c r="AG279" s="16">
        <f t="shared" si="79"/>
        <v>2.5970157964852669E-3</v>
      </c>
      <c r="AH279" s="17">
        <v>38</v>
      </c>
      <c r="AI279" s="17">
        <v>651126</v>
      </c>
      <c r="AJ279" s="18">
        <f t="shared" si="80"/>
        <v>7.2158872797892779E-4</v>
      </c>
      <c r="AK279" s="19">
        <f>IFERROR(VLOOKUP(A279,[1]CDC_Visits_Integrated!$A$2:$D$501,2,FALSE),"NULL")</f>
        <v>879</v>
      </c>
      <c r="AL279" s="19">
        <f>IFERROR(VLOOKUP(A279,[1]CDC_Visits_Integrated!$A$2:$D$501,3,FALSE),"NULL")</f>
        <v>366</v>
      </c>
      <c r="AM279" s="19">
        <f>IFERROR(VLOOKUP(A279,[1]CDC_Visits_Integrated!$A$2:$D$501,4,FALSE),"NULL")</f>
        <v>68253</v>
      </c>
      <c r="AN279" s="15">
        <f t="shared" si="81"/>
        <v>186.48360655737704</v>
      </c>
      <c r="AO279" s="16">
        <f t="shared" si="82"/>
        <v>1.2878554788800492E-2</v>
      </c>
      <c r="AP279" s="15">
        <f t="shared" si="83"/>
        <v>0</v>
      </c>
      <c r="AQ279" s="15">
        <f t="shared" si="84"/>
        <v>38</v>
      </c>
    </row>
    <row r="280" spans="1:43" x14ac:dyDescent="0.25">
      <c r="A280" t="s">
        <v>352</v>
      </c>
      <c r="B280" t="str">
        <f t="shared" si="68"/>
        <v>North Dakota</v>
      </c>
      <c r="C280" t="str">
        <f t="shared" si="69"/>
        <v>2016</v>
      </c>
      <c r="D280" s="13">
        <v>39452.471999999987</v>
      </c>
      <c r="E280" s="13">
        <v>0</v>
      </c>
      <c r="F280" s="14">
        <f t="shared" si="70"/>
        <v>0</v>
      </c>
      <c r="G280" s="15">
        <v>35287.989499999996</v>
      </c>
      <c r="H280" s="15">
        <v>0</v>
      </c>
      <c r="I280" s="16">
        <f t="shared" si="71"/>
        <v>0</v>
      </c>
      <c r="J280" s="13">
        <v>43432.31</v>
      </c>
      <c r="K280" s="13">
        <v>0</v>
      </c>
      <c r="L280" s="14">
        <f t="shared" si="72"/>
        <v>0</v>
      </c>
      <c r="M280" s="15">
        <v>42205.673999999999</v>
      </c>
      <c r="N280" s="15">
        <v>0</v>
      </c>
      <c r="O280" s="16">
        <f t="shared" si="73"/>
        <v>0</v>
      </c>
      <c r="P280" s="13">
        <v>32620.075500000006</v>
      </c>
      <c r="Q280" s="13">
        <v>0</v>
      </c>
      <c r="R280" s="14">
        <f t="shared" si="74"/>
        <v>0</v>
      </c>
      <c r="S280" s="15">
        <v>35437.933500000006</v>
      </c>
      <c r="T280" s="15">
        <v>0</v>
      </c>
      <c r="U280" s="16">
        <f t="shared" si="75"/>
        <v>0</v>
      </c>
      <c r="V280" s="13">
        <v>35707.505999999994</v>
      </c>
      <c r="W280" s="13">
        <v>0</v>
      </c>
      <c r="X280" s="14">
        <f t="shared" si="76"/>
        <v>0</v>
      </c>
      <c r="Y280" s="15">
        <v>21064.700999999997</v>
      </c>
      <c r="Z280" s="15">
        <v>0</v>
      </c>
      <c r="AA280" s="16">
        <f t="shared" si="77"/>
        <v>0</v>
      </c>
      <c r="AB280" s="13">
        <v>12582.0105</v>
      </c>
      <c r="AC280" s="13">
        <v>0</v>
      </c>
      <c r="AD280" s="14">
        <f t="shared" si="78"/>
        <v>0</v>
      </c>
      <c r="AE280" s="15">
        <v>13460.289000000001</v>
      </c>
      <c r="AF280">
        <v>0</v>
      </c>
      <c r="AG280" s="16">
        <f t="shared" si="79"/>
        <v>0</v>
      </c>
      <c r="AH280" s="17">
        <v>0</v>
      </c>
      <c r="AI280" s="17">
        <v>569318</v>
      </c>
      <c r="AJ280" s="18">
        <f t="shared" si="80"/>
        <v>0</v>
      </c>
      <c r="AK280" s="19">
        <f>IFERROR(VLOOKUP(A280,[1]CDC_Visits_Integrated!$A$2:$D$501,2,FALSE),"NULL")</f>
        <v>271</v>
      </c>
      <c r="AL280" s="19">
        <f>IFERROR(VLOOKUP(A280,[1]CDC_Visits_Integrated!$A$2:$D$501,3,FALSE),"NULL")</f>
        <v>291</v>
      </c>
      <c r="AM280" s="19">
        <f>IFERROR(VLOOKUP(A280,[1]CDC_Visits_Integrated!$A$2:$D$501,4,FALSE),"NULL")</f>
        <v>44541</v>
      </c>
      <c r="AN280" s="15">
        <f t="shared" si="81"/>
        <v>153.06185567010309</v>
      </c>
      <c r="AO280" s="16">
        <f t="shared" si="82"/>
        <v>6.0842818975775127E-3</v>
      </c>
      <c r="AP280" s="15">
        <f t="shared" si="83"/>
        <v>0</v>
      </c>
      <c r="AQ280" s="15">
        <f t="shared" si="84"/>
        <v>0</v>
      </c>
    </row>
    <row r="281" spans="1:43" x14ac:dyDescent="0.25">
      <c r="A281" t="s">
        <v>353</v>
      </c>
      <c r="B281" t="str">
        <f t="shared" si="68"/>
        <v>North Dakota</v>
      </c>
      <c r="C281" t="str">
        <f t="shared" si="69"/>
        <v>2017</v>
      </c>
      <c r="D281" s="13">
        <v>46750</v>
      </c>
      <c r="E281" s="13">
        <v>0</v>
      </c>
      <c r="F281" s="14">
        <f t="shared" si="70"/>
        <v>0</v>
      </c>
      <c r="G281" s="15">
        <v>42222.5</v>
      </c>
      <c r="H281" s="15">
        <v>0</v>
      </c>
      <c r="I281" s="16">
        <f t="shared" si="71"/>
        <v>0</v>
      </c>
      <c r="J281" s="13">
        <v>56160</v>
      </c>
      <c r="K281" s="13">
        <v>0</v>
      </c>
      <c r="L281" s="14">
        <f t="shared" si="72"/>
        <v>0</v>
      </c>
      <c r="M281" s="15">
        <v>51697.5</v>
      </c>
      <c r="N281" s="15">
        <v>0</v>
      </c>
      <c r="O281" s="16">
        <f t="shared" si="73"/>
        <v>0</v>
      </c>
      <c r="P281" s="13">
        <v>39522</v>
      </c>
      <c r="Q281" s="13">
        <v>0</v>
      </c>
      <c r="R281" s="14">
        <f t="shared" si="74"/>
        <v>0</v>
      </c>
      <c r="S281" s="15">
        <v>40817</v>
      </c>
      <c r="T281" s="15">
        <v>0</v>
      </c>
      <c r="U281" s="16">
        <f t="shared" si="75"/>
        <v>0</v>
      </c>
      <c r="V281" s="13">
        <v>43134</v>
      </c>
      <c r="W281" s="13">
        <v>0</v>
      </c>
      <c r="X281" s="14">
        <f t="shared" si="76"/>
        <v>0</v>
      </c>
      <c r="Y281" s="15">
        <v>27115.5</v>
      </c>
      <c r="Z281" s="15">
        <v>0</v>
      </c>
      <c r="AA281" s="16">
        <f t="shared" si="77"/>
        <v>0</v>
      </c>
      <c r="AB281" s="13">
        <v>15520</v>
      </c>
      <c r="AC281" s="13">
        <v>0</v>
      </c>
      <c r="AD281" s="14">
        <f t="shared" si="78"/>
        <v>0</v>
      </c>
      <c r="AE281" s="15">
        <v>16168</v>
      </c>
      <c r="AF281">
        <v>0</v>
      </c>
      <c r="AG281" s="16">
        <f t="shared" si="79"/>
        <v>0</v>
      </c>
      <c r="AH281" s="17">
        <v>0</v>
      </c>
      <c r="AI281" s="17">
        <v>695295</v>
      </c>
      <c r="AJ281" s="18">
        <f t="shared" si="80"/>
        <v>0</v>
      </c>
      <c r="AK281" s="19">
        <f>IFERROR(VLOOKUP(A281,[1]CDC_Visits_Integrated!$A$2:$D$501,2,FALSE),"NULL")</f>
        <v>1014</v>
      </c>
      <c r="AL281" s="19">
        <f>IFERROR(VLOOKUP(A281,[1]CDC_Visits_Integrated!$A$2:$D$501,3,FALSE),"NULL")</f>
        <v>292</v>
      </c>
      <c r="AM281" s="19">
        <f>IFERROR(VLOOKUP(A281,[1]CDC_Visits_Integrated!$A$2:$D$501,4,FALSE),"NULL")</f>
        <v>58566</v>
      </c>
      <c r="AN281" s="15">
        <f t="shared" si="81"/>
        <v>200.56849315068493</v>
      </c>
      <c r="AO281" s="16">
        <f t="shared" si="82"/>
        <v>1.7313799815592664E-2</v>
      </c>
      <c r="AP281" s="15">
        <f t="shared" si="83"/>
        <v>0</v>
      </c>
      <c r="AQ281" s="15">
        <f t="shared" si="84"/>
        <v>0</v>
      </c>
    </row>
    <row r="282" spans="1:43" x14ac:dyDescent="0.25">
      <c r="A282" t="s">
        <v>355</v>
      </c>
      <c r="B282" t="str">
        <f t="shared" si="68"/>
        <v>Ohio</v>
      </c>
      <c r="C282" t="str">
        <f t="shared" si="69"/>
        <v>2010</v>
      </c>
      <c r="D282" s="13">
        <v>720747.25300000003</v>
      </c>
      <c r="E282" s="13">
        <v>0</v>
      </c>
      <c r="F282" s="14">
        <f t="shared" si="70"/>
        <v>0</v>
      </c>
      <c r="G282" s="15">
        <v>765612.70950000011</v>
      </c>
      <c r="H282" s="15">
        <v>0</v>
      </c>
      <c r="I282" s="16">
        <f t="shared" si="71"/>
        <v>0</v>
      </c>
      <c r="J282" s="13">
        <v>790961.72050000005</v>
      </c>
      <c r="K282" s="13">
        <v>0</v>
      </c>
      <c r="L282" s="14">
        <f t="shared" si="72"/>
        <v>0</v>
      </c>
      <c r="M282" s="15">
        <v>703184.54200000025</v>
      </c>
      <c r="N282" s="15">
        <v>0</v>
      </c>
      <c r="O282" s="16">
        <f t="shared" si="73"/>
        <v>0</v>
      </c>
      <c r="P282" s="13">
        <v>768137.85400000028</v>
      </c>
      <c r="Q282" s="13">
        <v>0</v>
      </c>
      <c r="R282" s="14">
        <f t="shared" si="74"/>
        <v>0</v>
      </c>
      <c r="S282" s="15">
        <v>866490.17699999979</v>
      </c>
      <c r="T282" s="15">
        <v>15</v>
      </c>
      <c r="U282" s="16">
        <f t="shared" si="75"/>
        <v>1.7311217597334635E-5</v>
      </c>
      <c r="V282" s="13">
        <v>677626.0745000001</v>
      </c>
      <c r="W282" s="13">
        <v>145</v>
      </c>
      <c r="X282" s="14">
        <f t="shared" si="76"/>
        <v>2.1398232071720549E-4</v>
      </c>
      <c r="Y282" s="15">
        <v>405560.33599999989</v>
      </c>
      <c r="Z282" s="15">
        <v>244</v>
      </c>
      <c r="AA282" s="16">
        <f t="shared" si="77"/>
        <v>6.01636743885132E-4</v>
      </c>
      <c r="AB282" s="13">
        <v>273449.13549999997</v>
      </c>
      <c r="AC282" s="13">
        <v>532</v>
      </c>
      <c r="AD282" s="14">
        <f t="shared" si="78"/>
        <v>1.9455172130174829E-3</v>
      </c>
      <c r="AE282" s="15">
        <v>215826.77799999999</v>
      </c>
      <c r="AF282">
        <v>893</v>
      </c>
      <c r="AG282" s="16">
        <f t="shared" si="79"/>
        <v>4.1375774047833864E-3</v>
      </c>
      <c r="AH282" s="17">
        <v>1669</v>
      </c>
      <c r="AI282" s="17">
        <v>11441027</v>
      </c>
      <c r="AJ282" s="18">
        <f t="shared" si="80"/>
        <v>1.8651457190436496E-3</v>
      </c>
      <c r="AK282" s="19">
        <f>IFERROR(VLOOKUP(A282,[1]CDC_Visits_Integrated!$A$2:$D$501,2,FALSE),"NULL")</f>
        <v>938</v>
      </c>
      <c r="AL282" s="19">
        <f>IFERROR(VLOOKUP(A282,[1]CDC_Visits_Integrated!$A$2:$D$501,3,FALSE),"NULL")</f>
        <v>601</v>
      </c>
      <c r="AM282" s="19">
        <f>IFERROR(VLOOKUP(A282,[1]CDC_Visits_Integrated!$A$2:$D$501,4,FALSE),"NULL")</f>
        <v>195670</v>
      </c>
      <c r="AN282" s="15">
        <f t="shared" si="81"/>
        <v>325.57404326123128</v>
      </c>
      <c r="AO282" s="16">
        <f t="shared" si="82"/>
        <v>4.7937854551029797E-3</v>
      </c>
      <c r="AP282" s="15">
        <f t="shared" si="83"/>
        <v>160</v>
      </c>
      <c r="AQ282" s="15">
        <f t="shared" si="84"/>
        <v>1829</v>
      </c>
    </row>
    <row r="283" spans="1:43" x14ac:dyDescent="0.25">
      <c r="A283" t="s">
        <v>356</v>
      </c>
      <c r="B283" t="str">
        <f t="shared" si="68"/>
        <v>Ohio</v>
      </c>
      <c r="C283" t="str">
        <f t="shared" si="69"/>
        <v>2011</v>
      </c>
      <c r="D283" s="13">
        <v>715799.32300000009</v>
      </c>
      <c r="E283" s="13">
        <v>0</v>
      </c>
      <c r="F283" s="14">
        <f t="shared" si="70"/>
        <v>0</v>
      </c>
      <c r="G283" s="15">
        <v>757481.06200000003</v>
      </c>
      <c r="H283" s="15">
        <v>0</v>
      </c>
      <c r="I283" s="16">
        <f t="shared" si="71"/>
        <v>0</v>
      </c>
      <c r="J283" s="13">
        <v>785125.08449999976</v>
      </c>
      <c r="K283" s="13">
        <v>0</v>
      </c>
      <c r="L283" s="14">
        <f t="shared" si="72"/>
        <v>0</v>
      </c>
      <c r="M283" s="15">
        <v>702994.03700000001</v>
      </c>
      <c r="N283" s="15">
        <v>0</v>
      </c>
      <c r="O283" s="16">
        <f t="shared" si="73"/>
        <v>0</v>
      </c>
      <c r="P283" s="13">
        <v>750349.4375</v>
      </c>
      <c r="Q283" s="13">
        <v>12</v>
      </c>
      <c r="R283" s="14">
        <f t="shared" si="74"/>
        <v>1.5992548804969285E-5</v>
      </c>
      <c r="S283" s="15">
        <v>862509.49199999985</v>
      </c>
      <c r="T283" s="15">
        <v>70</v>
      </c>
      <c r="U283" s="16">
        <f t="shared" si="75"/>
        <v>8.1158527122620941E-5</v>
      </c>
      <c r="V283" s="13">
        <v>699086.25899999985</v>
      </c>
      <c r="W283" s="13">
        <v>177</v>
      </c>
      <c r="X283" s="14">
        <f t="shared" si="76"/>
        <v>2.5318763989609476E-4</v>
      </c>
      <c r="Y283" s="15">
        <v>413357.33099999989</v>
      </c>
      <c r="Z283" s="15">
        <v>275</v>
      </c>
      <c r="AA283" s="16">
        <f t="shared" si="77"/>
        <v>6.652839550098606E-4</v>
      </c>
      <c r="AB283" s="13">
        <v>270463.65849999996</v>
      </c>
      <c r="AC283" s="13">
        <v>592</v>
      </c>
      <c r="AD283" s="14">
        <f t="shared" si="78"/>
        <v>2.1888338096262205E-3</v>
      </c>
      <c r="AE283" s="15">
        <v>221086.8299999999</v>
      </c>
      <c r="AF283">
        <v>1025</v>
      </c>
      <c r="AG283" s="16">
        <f t="shared" si="79"/>
        <v>4.6361875105812517E-3</v>
      </c>
      <c r="AH283" s="17">
        <v>1892</v>
      </c>
      <c r="AI283" s="17">
        <v>11424081</v>
      </c>
      <c r="AJ283" s="18">
        <f t="shared" si="80"/>
        <v>2.090820699334227E-3</v>
      </c>
      <c r="AK283" s="19">
        <f>IFERROR(VLOOKUP(A283,[1]CDC_Visits_Integrated!$A$2:$D$501,2,FALSE),"NULL")</f>
        <v>5664</v>
      </c>
      <c r="AL283" s="19">
        <f>IFERROR(VLOOKUP(A283,[1]CDC_Visits_Integrated!$A$2:$D$501,3,FALSE),"NULL")</f>
        <v>2197</v>
      </c>
      <c r="AM283" s="19">
        <f>IFERROR(VLOOKUP(A283,[1]CDC_Visits_Integrated!$A$2:$D$501,4,FALSE),"NULL")</f>
        <v>658352</v>
      </c>
      <c r="AN283" s="15">
        <f t="shared" si="81"/>
        <v>299.65953573054162</v>
      </c>
      <c r="AO283" s="16">
        <f t="shared" si="82"/>
        <v>8.6033003621163139E-3</v>
      </c>
      <c r="AP283" s="15">
        <f t="shared" si="83"/>
        <v>259</v>
      </c>
      <c r="AQ283" s="15">
        <f t="shared" si="84"/>
        <v>2151</v>
      </c>
    </row>
    <row r="284" spans="1:43" x14ac:dyDescent="0.25">
      <c r="A284" t="s">
        <v>357</v>
      </c>
      <c r="B284" t="str">
        <f t="shared" si="68"/>
        <v>Ohio</v>
      </c>
      <c r="C284" t="str">
        <f t="shared" si="69"/>
        <v>2012</v>
      </c>
      <c r="D284" s="13">
        <v>703301.87200000056</v>
      </c>
      <c r="E284" s="13">
        <v>0</v>
      </c>
      <c r="F284" s="14">
        <f t="shared" si="70"/>
        <v>0</v>
      </c>
      <c r="G284" s="15">
        <v>750135.24950000038</v>
      </c>
      <c r="H284" s="15">
        <v>0</v>
      </c>
      <c r="I284" s="16">
        <f t="shared" si="71"/>
        <v>0</v>
      </c>
      <c r="J284" s="13">
        <v>783855.48949999968</v>
      </c>
      <c r="K284" s="13">
        <v>0</v>
      </c>
      <c r="L284" s="14">
        <f t="shared" si="72"/>
        <v>0</v>
      </c>
      <c r="M284" s="15">
        <v>704727.98949999991</v>
      </c>
      <c r="N284" s="15">
        <v>0</v>
      </c>
      <c r="O284" s="16">
        <f t="shared" si="73"/>
        <v>0</v>
      </c>
      <c r="P284" s="13">
        <v>733746.69499999995</v>
      </c>
      <c r="Q284" s="13">
        <v>0</v>
      </c>
      <c r="R284" s="14">
        <f t="shared" si="74"/>
        <v>0</v>
      </c>
      <c r="S284" s="15">
        <v>853135.353</v>
      </c>
      <c r="T284" s="15">
        <v>35</v>
      </c>
      <c r="U284" s="16">
        <f t="shared" si="75"/>
        <v>4.1025143169749759E-5</v>
      </c>
      <c r="V284" s="13">
        <v>719513.96349999995</v>
      </c>
      <c r="W284" s="13">
        <v>165</v>
      </c>
      <c r="X284" s="14">
        <f t="shared" si="76"/>
        <v>2.2932147028443322E-4</v>
      </c>
      <c r="Y284" s="15">
        <v>425278.29749999999</v>
      </c>
      <c r="Z284" s="15">
        <v>254</v>
      </c>
      <c r="AA284" s="16">
        <f t="shared" si="77"/>
        <v>5.9725596507778536E-4</v>
      </c>
      <c r="AB284" s="13">
        <v>269098.7325000001</v>
      </c>
      <c r="AC284" s="13">
        <v>574</v>
      </c>
      <c r="AD284" s="14">
        <f t="shared" si="78"/>
        <v>2.1330460930357588E-3</v>
      </c>
      <c r="AE284" s="15">
        <v>228884.58899999992</v>
      </c>
      <c r="AF284">
        <v>1053</v>
      </c>
      <c r="AG284" s="16">
        <f t="shared" si="79"/>
        <v>4.6005718628788954E-3</v>
      </c>
      <c r="AH284" s="17">
        <v>1881</v>
      </c>
      <c r="AI284" s="17">
        <v>11411140</v>
      </c>
      <c r="AJ284" s="18">
        <f t="shared" si="80"/>
        <v>2.0373423537711254E-3</v>
      </c>
      <c r="AK284" s="19">
        <f>IFERROR(VLOOKUP(A284,[1]CDC_Visits_Integrated!$A$2:$D$501,2,FALSE),"NULL")</f>
        <v>5593</v>
      </c>
      <c r="AL284" s="19">
        <f>IFERROR(VLOOKUP(A284,[1]CDC_Visits_Integrated!$A$2:$D$501,3,FALSE),"NULL")</f>
        <v>1973</v>
      </c>
      <c r="AM284" s="19">
        <f>IFERROR(VLOOKUP(A284,[1]CDC_Visits_Integrated!$A$2:$D$501,4,FALSE),"NULL")</f>
        <v>613298</v>
      </c>
      <c r="AN284" s="15">
        <f t="shared" si="81"/>
        <v>310.84541307653319</v>
      </c>
      <c r="AO284" s="16">
        <f t="shared" si="82"/>
        <v>9.1195471043440546E-3</v>
      </c>
      <c r="AP284" s="15">
        <f t="shared" si="83"/>
        <v>200</v>
      </c>
      <c r="AQ284" s="15">
        <f t="shared" si="84"/>
        <v>2081</v>
      </c>
    </row>
    <row r="285" spans="1:43" x14ac:dyDescent="0.25">
      <c r="A285" t="s">
        <v>358</v>
      </c>
      <c r="B285" t="str">
        <f t="shared" si="68"/>
        <v>Ohio</v>
      </c>
      <c r="C285" t="str">
        <f t="shared" si="69"/>
        <v>2013</v>
      </c>
      <c r="D285" s="13">
        <v>680908.41100000008</v>
      </c>
      <c r="E285" s="13">
        <v>0</v>
      </c>
      <c r="F285" s="14">
        <f t="shared" si="70"/>
        <v>0</v>
      </c>
      <c r="G285" s="15">
        <v>728334.29399999999</v>
      </c>
      <c r="H285" s="15">
        <v>0</v>
      </c>
      <c r="I285" s="16">
        <f t="shared" si="71"/>
        <v>0</v>
      </c>
      <c r="J285" s="13">
        <v>766618.38299999991</v>
      </c>
      <c r="K285" s="13">
        <v>0</v>
      </c>
      <c r="L285" s="14">
        <f t="shared" si="72"/>
        <v>0</v>
      </c>
      <c r="M285" s="15">
        <v>690508.18599999975</v>
      </c>
      <c r="N285" s="15">
        <v>0</v>
      </c>
      <c r="O285" s="16">
        <f t="shared" si="73"/>
        <v>0</v>
      </c>
      <c r="P285" s="13">
        <v>702916.80449999985</v>
      </c>
      <c r="Q285" s="13">
        <v>0</v>
      </c>
      <c r="R285" s="14">
        <f t="shared" si="74"/>
        <v>0</v>
      </c>
      <c r="S285" s="15">
        <v>821192.35399999982</v>
      </c>
      <c r="T285" s="15">
        <v>47</v>
      </c>
      <c r="U285" s="16">
        <f t="shared" si="75"/>
        <v>5.7233849987843421E-5</v>
      </c>
      <c r="V285" s="13">
        <v>720927.54850000003</v>
      </c>
      <c r="W285" s="13">
        <v>217</v>
      </c>
      <c r="X285" s="14">
        <f t="shared" si="76"/>
        <v>3.0100112064173669E-4</v>
      </c>
      <c r="Y285" s="15">
        <v>427872.69799999997</v>
      </c>
      <c r="Z285" s="15">
        <v>310</v>
      </c>
      <c r="AA285" s="16">
        <f t="shared" si="77"/>
        <v>7.245145611043405E-4</v>
      </c>
      <c r="AB285" s="13">
        <v>260324.20550000004</v>
      </c>
      <c r="AC285" s="13">
        <v>641</v>
      </c>
      <c r="AD285" s="14">
        <f t="shared" si="78"/>
        <v>2.4623142468401769E-3</v>
      </c>
      <c r="AE285" s="15">
        <v>228111.48500000004</v>
      </c>
      <c r="AF285">
        <v>1054</v>
      </c>
      <c r="AG285" s="16">
        <f t="shared" si="79"/>
        <v>4.6205477115718215E-3</v>
      </c>
      <c r="AH285" s="17">
        <v>2005</v>
      </c>
      <c r="AI285" s="17">
        <v>11150834</v>
      </c>
      <c r="AJ285" s="18">
        <f t="shared" si="80"/>
        <v>2.1881279546967715E-3</v>
      </c>
      <c r="AK285" s="19">
        <f>IFERROR(VLOOKUP(A285,[1]CDC_Visits_Integrated!$A$2:$D$501,2,FALSE),"NULL")</f>
        <v>5792</v>
      </c>
      <c r="AL285" s="19">
        <f>IFERROR(VLOOKUP(A285,[1]CDC_Visits_Integrated!$A$2:$D$501,3,FALSE),"NULL")</f>
        <v>2007</v>
      </c>
      <c r="AM285" s="19">
        <f>IFERROR(VLOOKUP(A285,[1]CDC_Visits_Integrated!$A$2:$D$501,4,FALSE),"NULL")</f>
        <v>584169</v>
      </c>
      <c r="AN285" s="15">
        <f t="shared" si="81"/>
        <v>291.06576980568013</v>
      </c>
      <c r="AO285" s="16">
        <f t="shared" si="82"/>
        <v>9.9149389988171226E-3</v>
      </c>
      <c r="AP285" s="15">
        <f t="shared" si="83"/>
        <v>264</v>
      </c>
      <c r="AQ285" s="15">
        <f t="shared" si="84"/>
        <v>2269</v>
      </c>
    </row>
    <row r="286" spans="1:43" x14ac:dyDescent="0.25">
      <c r="A286" t="s">
        <v>359</v>
      </c>
      <c r="B286" t="str">
        <f t="shared" si="68"/>
        <v>Ohio</v>
      </c>
      <c r="C286" t="str">
        <f t="shared" si="69"/>
        <v>2014</v>
      </c>
      <c r="D286" s="13">
        <v>692002.89000000025</v>
      </c>
      <c r="E286" s="13">
        <v>0</v>
      </c>
      <c r="F286" s="14">
        <f t="shared" si="70"/>
        <v>0</v>
      </c>
      <c r="G286" s="15">
        <v>741810.51199999987</v>
      </c>
      <c r="H286" s="15">
        <v>0</v>
      </c>
      <c r="I286" s="16">
        <f t="shared" si="71"/>
        <v>0</v>
      </c>
      <c r="J286" s="13">
        <v>779949.55200000026</v>
      </c>
      <c r="K286" s="13">
        <v>0</v>
      </c>
      <c r="L286" s="14">
        <f t="shared" si="72"/>
        <v>0</v>
      </c>
      <c r="M286" s="15">
        <v>712874.52850000001</v>
      </c>
      <c r="N286" s="15">
        <v>0</v>
      </c>
      <c r="O286" s="16">
        <f t="shared" si="73"/>
        <v>0</v>
      </c>
      <c r="P286" s="13">
        <v>710783.8175</v>
      </c>
      <c r="Q286" s="13">
        <v>0</v>
      </c>
      <c r="R286" s="14">
        <f t="shared" si="74"/>
        <v>0</v>
      </c>
      <c r="S286" s="15">
        <v>825667.42050000001</v>
      </c>
      <c r="T286" s="15">
        <v>75</v>
      </c>
      <c r="U286" s="16">
        <f t="shared" si="75"/>
        <v>9.0835605399789416E-5</v>
      </c>
      <c r="V286" s="13">
        <v>753715.41700000013</v>
      </c>
      <c r="W286" s="13">
        <v>222</v>
      </c>
      <c r="X286" s="14">
        <f t="shared" si="76"/>
        <v>2.9454087709074946E-4</v>
      </c>
      <c r="Y286" s="15">
        <v>454441.08799999987</v>
      </c>
      <c r="Z286" s="15">
        <v>360</v>
      </c>
      <c r="AA286" s="16">
        <f t="shared" si="77"/>
        <v>7.9218189003191566E-4</v>
      </c>
      <c r="AB286" s="13">
        <v>264845.13350000011</v>
      </c>
      <c r="AC286" s="13">
        <v>590</v>
      </c>
      <c r="AD286" s="14">
        <f t="shared" si="78"/>
        <v>2.2277169763438368E-3</v>
      </c>
      <c r="AE286" s="15">
        <v>238200.67199999996</v>
      </c>
      <c r="AF286">
        <v>1075</v>
      </c>
      <c r="AG286" s="16">
        <f t="shared" si="79"/>
        <v>4.5130015418260458E-3</v>
      </c>
      <c r="AH286" s="17">
        <v>2025</v>
      </c>
      <c r="AI286" s="17">
        <v>11418726</v>
      </c>
      <c r="AJ286" s="18">
        <f t="shared" si="80"/>
        <v>2.1149114559655328E-3</v>
      </c>
      <c r="AK286" s="19">
        <f>IFERROR(VLOOKUP(A286,[1]CDC_Visits_Integrated!$A$2:$D$501,2,FALSE),"NULL")</f>
        <v>6844</v>
      </c>
      <c r="AL286" s="19">
        <f>IFERROR(VLOOKUP(A286,[1]CDC_Visits_Integrated!$A$2:$D$501,3,FALSE),"NULL")</f>
        <v>2331</v>
      </c>
      <c r="AM286" s="19">
        <f>IFERROR(VLOOKUP(A286,[1]CDC_Visits_Integrated!$A$2:$D$501,4,FALSE),"NULL")</f>
        <v>679550</v>
      </c>
      <c r="AN286" s="15">
        <f t="shared" si="81"/>
        <v>291.52724152724153</v>
      </c>
      <c r="AO286" s="16">
        <f t="shared" si="82"/>
        <v>1.0071370760061805E-2</v>
      </c>
      <c r="AP286" s="15">
        <f t="shared" si="83"/>
        <v>297</v>
      </c>
      <c r="AQ286" s="15">
        <f t="shared" si="84"/>
        <v>2322</v>
      </c>
    </row>
    <row r="287" spans="1:43" x14ac:dyDescent="0.25">
      <c r="A287" t="s">
        <v>360</v>
      </c>
      <c r="B287" t="str">
        <f t="shared" ref="B287:B343" si="85">LEFT(A287,FIND(",",A287)-1)</f>
        <v>Ohio</v>
      </c>
      <c r="C287" t="str">
        <f t="shared" ref="C287:C343" si="86">RIGHT(A287,4)</f>
        <v>2015</v>
      </c>
      <c r="D287" s="13">
        <v>660374.39700000058</v>
      </c>
      <c r="E287" s="13">
        <v>0</v>
      </c>
      <c r="F287" s="14">
        <f t="shared" ref="F287:F343" si="87">E287/D287</f>
        <v>0</v>
      </c>
      <c r="G287" s="15">
        <v>704184.83100000001</v>
      </c>
      <c r="H287" s="15">
        <v>0</v>
      </c>
      <c r="I287" s="16">
        <f t="shared" ref="I287:I343" si="88">H287/G287</f>
        <v>0</v>
      </c>
      <c r="J287" s="13">
        <v>740248.97500000009</v>
      </c>
      <c r="K287" s="13">
        <v>0</v>
      </c>
      <c r="L287" s="14">
        <f t="shared" ref="L287:L343" si="89">K287/J287</f>
        <v>0</v>
      </c>
      <c r="M287" s="15">
        <v>689881.71050000004</v>
      </c>
      <c r="N287" s="15">
        <v>0</v>
      </c>
      <c r="O287" s="16">
        <f t="shared" ref="O287:O343" si="90">N287/M287</f>
        <v>0</v>
      </c>
      <c r="P287" s="13">
        <v>674840.87549999985</v>
      </c>
      <c r="Q287" s="13">
        <v>0</v>
      </c>
      <c r="R287" s="14">
        <f t="shared" ref="R287:R343" si="91">Q287/P287</f>
        <v>0</v>
      </c>
      <c r="S287" s="15">
        <v>775288.46250000014</v>
      </c>
      <c r="T287" s="15">
        <v>44</v>
      </c>
      <c r="U287" s="16">
        <f t="shared" ref="U287:U343" si="92">T287/S287</f>
        <v>5.6753069506693441E-5</v>
      </c>
      <c r="V287" s="13">
        <v>734305.83850000007</v>
      </c>
      <c r="W287" s="13">
        <v>204</v>
      </c>
      <c r="X287" s="14">
        <f t="shared" ref="X287:X343" si="93">W287/V287</f>
        <v>2.7781339777540118E-4</v>
      </c>
      <c r="Y287" s="15">
        <v>453955.4439999999</v>
      </c>
      <c r="Z287" s="15">
        <v>361</v>
      </c>
      <c r="AA287" s="16">
        <f t="shared" ref="AA287:AA343" si="94">Z287/Y287</f>
        <v>7.9523222988377705E-4</v>
      </c>
      <c r="AB287" s="13">
        <v>254219.09749999997</v>
      </c>
      <c r="AC287" s="13">
        <v>596</v>
      </c>
      <c r="AD287" s="14">
        <f t="shared" ref="AD287:AD343" si="95">AC287/AB287</f>
        <v>2.3444344105580032E-3</v>
      </c>
      <c r="AE287" s="15">
        <v>235188.27099999998</v>
      </c>
      <c r="AF287">
        <v>1136</v>
      </c>
      <c r="AG287" s="16">
        <f t="shared" ref="AG287:AG343" si="96">AF287/AE287</f>
        <v>4.8301728448014317E-3</v>
      </c>
      <c r="AH287" s="17">
        <v>2093</v>
      </c>
      <c r="AI287" s="17">
        <v>10951050</v>
      </c>
      <c r="AJ287" s="18">
        <f t="shared" ref="AJ287:AJ343" si="97">AH287/(Y287+AB287+AE287)</f>
        <v>2.218658582113656E-3</v>
      </c>
      <c r="AK287" s="19">
        <f>IFERROR(VLOOKUP(A287,[1]CDC_Visits_Integrated!$A$2:$D$501,2,FALSE),"NULL")</f>
        <v>5522</v>
      </c>
      <c r="AL287" s="19">
        <f>IFERROR(VLOOKUP(A287,[1]CDC_Visits_Integrated!$A$2:$D$501,3,FALSE),"NULL")</f>
        <v>2373</v>
      </c>
      <c r="AM287" s="19">
        <f>IFERROR(VLOOKUP(A287,[1]CDC_Visits_Integrated!$A$2:$D$501,4,FALSE),"NULL")</f>
        <v>638283</v>
      </c>
      <c r="AN287" s="15">
        <f t="shared" ref="AN287:AN343" si="98">IFERROR(AM287/AL287,"NULL")</f>
        <v>268.97724399494314</v>
      </c>
      <c r="AO287" s="16">
        <f t="shared" ref="AO287:AO343" si="99">IFERROR(AK287/AM287,"NULL")</f>
        <v>8.651334909436724E-3</v>
      </c>
      <c r="AP287" s="15">
        <f t="shared" ref="AP287:AP343" si="100">SUM(E287,H287,K287,N287,Q287,T287,W287)</f>
        <v>248</v>
      </c>
      <c r="AQ287" s="15">
        <f t="shared" ref="AQ287:AQ343" si="101">SUM(AP287,AH287)</f>
        <v>2341</v>
      </c>
    </row>
    <row r="288" spans="1:43" x14ac:dyDescent="0.25">
      <c r="A288" t="s">
        <v>361</v>
      </c>
      <c r="B288" t="str">
        <f t="shared" si="85"/>
        <v>Ohio</v>
      </c>
      <c r="C288" t="str">
        <f t="shared" si="86"/>
        <v>2016</v>
      </c>
      <c r="D288" s="13">
        <v>670869.60899999994</v>
      </c>
      <c r="E288" s="13">
        <v>0</v>
      </c>
      <c r="F288" s="14">
        <f t="shared" si="87"/>
        <v>0</v>
      </c>
      <c r="G288" s="15">
        <v>710397.42050000024</v>
      </c>
      <c r="H288" s="15">
        <v>0</v>
      </c>
      <c r="I288" s="16">
        <f t="shared" si="88"/>
        <v>0</v>
      </c>
      <c r="J288" s="13">
        <v>758501.62699999986</v>
      </c>
      <c r="K288" s="13">
        <v>0</v>
      </c>
      <c r="L288" s="14">
        <f t="shared" si="89"/>
        <v>0</v>
      </c>
      <c r="M288" s="15">
        <v>710790.61049999984</v>
      </c>
      <c r="N288" s="15">
        <v>0</v>
      </c>
      <c r="O288" s="16">
        <f t="shared" si="90"/>
        <v>0</v>
      </c>
      <c r="P288" s="13">
        <v>675927.08050000004</v>
      </c>
      <c r="Q288" s="13">
        <v>10</v>
      </c>
      <c r="R288" s="14">
        <f t="shared" si="91"/>
        <v>1.4794495276920629E-5</v>
      </c>
      <c r="S288" s="15">
        <v>770362.7435000001</v>
      </c>
      <c r="T288" s="15">
        <v>27</v>
      </c>
      <c r="U288" s="16">
        <f t="shared" si="92"/>
        <v>3.5048423911741254E-5</v>
      </c>
      <c r="V288" s="13">
        <v>754622.18200000026</v>
      </c>
      <c r="W288" s="13">
        <v>210</v>
      </c>
      <c r="X288" s="14">
        <f t="shared" si="93"/>
        <v>2.7828495505317642E-4</v>
      </c>
      <c r="Y288" s="15">
        <v>484285.50199999986</v>
      </c>
      <c r="Z288" s="15">
        <v>355</v>
      </c>
      <c r="AA288" s="16">
        <f t="shared" si="94"/>
        <v>7.3303866940869133E-4</v>
      </c>
      <c r="AB288" s="13">
        <v>259869.97350000002</v>
      </c>
      <c r="AC288" s="13">
        <v>539</v>
      </c>
      <c r="AD288" s="14">
        <f t="shared" si="95"/>
        <v>2.0741141915728094E-3</v>
      </c>
      <c r="AE288" s="15">
        <v>241161.90899999999</v>
      </c>
      <c r="AF288">
        <v>879</v>
      </c>
      <c r="AG288" s="16">
        <f t="shared" si="96"/>
        <v>3.6448542128599591E-3</v>
      </c>
      <c r="AH288" s="17">
        <v>1773</v>
      </c>
      <c r="AI288" s="17">
        <v>11161098</v>
      </c>
      <c r="AJ288" s="18">
        <f t="shared" si="97"/>
        <v>1.7994201948438272E-3</v>
      </c>
      <c r="AK288" s="19">
        <f>IFERROR(VLOOKUP(A288,[1]CDC_Visits_Integrated!$A$2:$D$501,2,FALSE),"NULL")</f>
        <v>7241</v>
      </c>
      <c r="AL288" s="19">
        <f>IFERROR(VLOOKUP(A288,[1]CDC_Visits_Integrated!$A$2:$D$501,3,FALSE),"NULL")</f>
        <v>3086</v>
      </c>
      <c r="AM288" s="19">
        <f>IFERROR(VLOOKUP(A288,[1]CDC_Visits_Integrated!$A$2:$D$501,4,FALSE),"NULL")</f>
        <v>783570</v>
      </c>
      <c r="AN288" s="15">
        <f t="shared" si="98"/>
        <v>253.91121192482177</v>
      </c>
      <c r="AO288" s="16">
        <f t="shared" si="99"/>
        <v>9.2410378141072266E-3</v>
      </c>
      <c r="AP288" s="15">
        <f t="shared" si="100"/>
        <v>247</v>
      </c>
      <c r="AQ288" s="15">
        <f t="shared" si="101"/>
        <v>2020</v>
      </c>
    </row>
    <row r="289" spans="1:43" x14ac:dyDescent="0.25">
      <c r="A289" t="s">
        <v>362</v>
      </c>
      <c r="B289" t="str">
        <f t="shared" si="85"/>
        <v>Ohio</v>
      </c>
      <c r="C289" t="str">
        <f t="shared" si="86"/>
        <v>2017</v>
      </c>
      <c r="D289" s="13">
        <v>669127</v>
      </c>
      <c r="E289" s="13">
        <v>0</v>
      </c>
      <c r="F289" s="14">
        <f t="shared" si="87"/>
        <v>0</v>
      </c>
      <c r="G289" s="15">
        <v>703821.5</v>
      </c>
      <c r="H289" s="15">
        <v>0</v>
      </c>
      <c r="I289" s="16">
        <f t="shared" si="88"/>
        <v>0</v>
      </c>
      <c r="J289" s="13">
        <v>750646</v>
      </c>
      <c r="K289" s="13">
        <v>0</v>
      </c>
      <c r="L289" s="14">
        <f t="shared" si="89"/>
        <v>0</v>
      </c>
      <c r="M289" s="15">
        <v>715375</v>
      </c>
      <c r="N289" s="15">
        <v>0</v>
      </c>
      <c r="O289" s="16">
        <f t="shared" si="90"/>
        <v>0</v>
      </c>
      <c r="P289" s="13">
        <v>670013</v>
      </c>
      <c r="Q289" s="13">
        <v>0</v>
      </c>
      <c r="R289" s="14">
        <f t="shared" si="91"/>
        <v>0</v>
      </c>
      <c r="S289" s="15">
        <v>754582</v>
      </c>
      <c r="T289" s="15">
        <v>34</v>
      </c>
      <c r="U289" s="16">
        <f t="shared" si="92"/>
        <v>4.505805863378665E-5</v>
      </c>
      <c r="V289" s="13">
        <v>761553</v>
      </c>
      <c r="W289" s="13">
        <v>207</v>
      </c>
      <c r="X289" s="14">
        <f t="shared" si="93"/>
        <v>2.7181299266104919E-4</v>
      </c>
      <c r="Y289" s="15">
        <v>500078.5</v>
      </c>
      <c r="Z289" s="15">
        <v>381</v>
      </c>
      <c r="AA289" s="16">
        <f t="shared" si="94"/>
        <v>7.6188038477958964E-4</v>
      </c>
      <c r="AB289" s="13">
        <v>262424</v>
      </c>
      <c r="AC289" s="13">
        <v>544</v>
      </c>
      <c r="AD289" s="14">
        <f t="shared" si="95"/>
        <v>2.0729811297747159E-3</v>
      </c>
      <c r="AE289" s="15">
        <v>243639</v>
      </c>
      <c r="AF289">
        <v>963</v>
      </c>
      <c r="AG289" s="16">
        <f t="shared" si="96"/>
        <v>3.952569169960474E-3</v>
      </c>
      <c r="AH289" s="17">
        <v>1888</v>
      </c>
      <c r="AI289" s="17">
        <v>11149752</v>
      </c>
      <c r="AJ289" s="18">
        <f t="shared" si="97"/>
        <v>1.8764756249493733E-3</v>
      </c>
      <c r="AK289" s="19">
        <f>IFERROR(VLOOKUP(A289,[1]CDC_Visits_Integrated!$A$2:$D$501,2,FALSE),"NULL")</f>
        <v>11188</v>
      </c>
      <c r="AL289" s="19">
        <f>IFERROR(VLOOKUP(A289,[1]CDC_Visits_Integrated!$A$2:$D$501,3,FALSE),"NULL")</f>
        <v>2718</v>
      </c>
      <c r="AM289" s="19">
        <f>IFERROR(VLOOKUP(A289,[1]CDC_Visits_Integrated!$A$2:$D$501,4,FALSE),"NULL")</f>
        <v>830354</v>
      </c>
      <c r="AN289" s="15">
        <f t="shared" si="98"/>
        <v>305.5018395879323</v>
      </c>
      <c r="AO289" s="16">
        <f t="shared" si="99"/>
        <v>1.3473771427607984E-2</v>
      </c>
      <c r="AP289" s="15">
        <f t="shared" si="100"/>
        <v>241</v>
      </c>
      <c r="AQ289" s="15">
        <f t="shared" si="101"/>
        <v>2129</v>
      </c>
    </row>
    <row r="290" spans="1:43" x14ac:dyDescent="0.25">
      <c r="A290" t="s">
        <v>364</v>
      </c>
      <c r="B290" t="str">
        <f t="shared" si="85"/>
        <v>Oklahoma</v>
      </c>
      <c r="C290" t="str">
        <f t="shared" si="86"/>
        <v>2010</v>
      </c>
      <c r="D290" s="13">
        <v>253015.45399999997</v>
      </c>
      <c r="E290" s="13">
        <v>0</v>
      </c>
      <c r="F290" s="14">
        <f t="shared" si="87"/>
        <v>0</v>
      </c>
      <c r="G290" s="15">
        <v>246689.78100000002</v>
      </c>
      <c r="H290" s="15">
        <v>0</v>
      </c>
      <c r="I290" s="16">
        <f t="shared" si="88"/>
        <v>0</v>
      </c>
      <c r="J290" s="13">
        <v>265018.01049999997</v>
      </c>
      <c r="K290" s="13">
        <v>0</v>
      </c>
      <c r="L290" s="14">
        <f t="shared" si="89"/>
        <v>0</v>
      </c>
      <c r="M290" s="15">
        <v>238364.85199999996</v>
      </c>
      <c r="N290" s="15">
        <v>0</v>
      </c>
      <c r="O290" s="16">
        <f t="shared" si="90"/>
        <v>0</v>
      </c>
      <c r="P290" s="13">
        <v>230225.63200000004</v>
      </c>
      <c r="Q290" s="13">
        <v>0</v>
      </c>
      <c r="R290" s="14">
        <f t="shared" si="91"/>
        <v>0</v>
      </c>
      <c r="S290" s="15">
        <v>255650.7635</v>
      </c>
      <c r="T290" s="15">
        <v>0</v>
      </c>
      <c r="U290" s="16">
        <f t="shared" si="92"/>
        <v>0</v>
      </c>
      <c r="V290" s="13">
        <v>204921.14250000002</v>
      </c>
      <c r="W290" s="13">
        <v>10</v>
      </c>
      <c r="X290" s="14">
        <f t="shared" si="93"/>
        <v>4.879925945171811E-5</v>
      </c>
      <c r="Y290" s="15">
        <v>131016.50150000001</v>
      </c>
      <c r="Z290" s="15">
        <v>56</v>
      </c>
      <c r="AA290" s="16">
        <f t="shared" si="94"/>
        <v>4.2742707490170612E-4</v>
      </c>
      <c r="AB290" s="13">
        <v>79338.52350000001</v>
      </c>
      <c r="AC290" s="13">
        <v>225</v>
      </c>
      <c r="AD290" s="14">
        <f t="shared" si="95"/>
        <v>2.8359489195686882E-3</v>
      </c>
      <c r="AE290" s="15">
        <v>58731.873999999989</v>
      </c>
      <c r="AF290">
        <v>298</v>
      </c>
      <c r="AG290" s="16">
        <f t="shared" si="96"/>
        <v>5.0739058658336028E-3</v>
      </c>
      <c r="AH290" s="17">
        <v>579</v>
      </c>
      <c r="AI290" s="17">
        <v>3615270</v>
      </c>
      <c r="AJ290" s="18">
        <f t="shared" si="97"/>
        <v>2.1517212549244172E-3</v>
      </c>
      <c r="AK290" s="19">
        <f>IFERROR(VLOOKUP(A290,[1]CDC_Visits_Integrated!$A$2:$D$501,2,FALSE),"NULL")</f>
        <v>911</v>
      </c>
      <c r="AL290" s="19">
        <f>IFERROR(VLOOKUP(A290,[1]CDC_Visits_Integrated!$A$2:$D$501,3,FALSE),"NULL")</f>
        <v>215</v>
      </c>
      <c r="AM290" s="19">
        <f>IFERROR(VLOOKUP(A290,[1]CDC_Visits_Integrated!$A$2:$D$501,4,FALSE),"NULL")</f>
        <v>37167</v>
      </c>
      <c r="AN290" s="15">
        <f t="shared" si="98"/>
        <v>172.86976744186046</v>
      </c>
      <c r="AO290" s="16">
        <f t="shared" si="99"/>
        <v>2.4510990932816747E-2</v>
      </c>
      <c r="AP290" s="15">
        <f t="shared" si="100"/>
        <v>10</v>
      </c>
      <c r="AQ290" s="15">
        <f t="shared" si="101"/>
        <v>589</v>
      </c>
    </row>
    <row r="291" spans="1:43" x14ac:dyDescent="0.25">
      <c r="A291" t="s">
        <v>365</v>
      </c>
      <c r="B291" t="str">
        <f t="shared" si="85"/>
        <v>Oklahoma</v>
      </c>
      <c r="C291" t="str">
        <f t="shared" si="86"/>
        <v>2011</v>
      </c>
      <c r="D291" s="13">
        <v>246470.08900000004</v>
      </c>
      <c r="E291" s="13">
        <v>0</v>
      </c>
      <c r="F291" s="14">
        <f t="shared" si="87"/>
        <v>0</v>
      </c>
      <c r="G291" s="15">
        <v>239387.902</v>
      </c>
      <c r="H291" s="15">
        <v>0</v>
      </c>
      <c r="I291" s="16">
        <f t="shared" si="88"/>
        <v>0</v>
      </c>
      <c r="J291" s="13">
        <v>254094.5405</v>
      </c>
      <c r="K291" s="13">
        <v>0</v>
      </c>
      <c r="L291" s="14">
        <f t="shared" si="89"/>
        <v>0</v>
      </c>
      <c r="M291" s="15">
        <v>235911.06800000006</v>
      </c>
      <c r="N291" s="15">
        <v>0</v>
      </c>
      <c r="O291" s="16">
        <f t="shared" si="90"/>
        <v>0</v>
      </c>
      <c r="P291" s="13">
        <v>221329.17499999999</v>
      </c>
      <c r="Q291" s="13">
        <v>0</v>
      </c>
      <c r="R291" s="14">
        <f t="shared" si="91"/>
        <v>0</v>
      </c>
      <c r="S291" s="15">
        <v>246962.60200000001</v>
      </c>
      <c r="T291" s="15">
        <v>0</v>
      </c>
      <c r="U291" s="16">
        <f t="shared" si="92"/>
        <v>0</v>
      </c>
      <c r="V291" s="13">
        <v>202698.65250000003</v>
      </c>
      <c r="W291" s="13">
        <v>36</v>
      </c>
      <c r="X291" s="14">
        <f t="shared" si="93"/>
        <v>1.7760354869650647E-4</v>
      </c>
      <c r="Y291" s="15">
        <v>128419.31700000001</v>
      </c>
      <c r="Z291" s="15">
        <v>115</v>
      </c>
      <c r="AA291" s="16">
        <f t="shared" si="94"/>
        <v>8.9550390616078418E-4</v>
      </c>
      <c r="AB291" s="13">
        <v>76830.09199999999</v>
      </c>
      <c r="AC291" s="13">
        <v>219</v>
      </c>
      <c r="AD291" s="14">
        <f t="shared" si="95"/>
        <v>2.8504456300794227E-3</v>
      </c>
      <c r="AE291" s="15">
        <v>56428.22</v>
      </c>
      <c r="AF291">
        <v>326</v>
      </c>
      <c r="AG291" s="16">
        <f t="shared" si="96"/>
        <v>5.7772511697161454E-3</v>
      </c>
      <c r="AH291" s="17">
        <v>660</v>
      </c>
      <c r="AI291" s="17">
        <v>3516036</v>
      </c>
      <c r="AJ291" s="18">
        <f t="shared" si="97"/>
        <v>2.5221873284399106E-3</v>
      </c>
      <c r="AK291" s="19">
        <f>IFERROR(VLOOKUP(A291,[1]CDC_Visits_Integrated!$A$2:$D$501,2,FALSE),"NULL")</f>
        <v>2932</v>
      </c>
      <c r="AL291" s="19">
        <f>IFERROR(VLOOKUP(A291,[1]CDC_Visits_Integrated!$A$2:$D$501,3,FALSE),"NULL")</f>
        <v>811</v>
      </c>
      <c r="AM291" s="19">
        <f>IFERROR(VLOOKUP(A291,[1]CDC_Visits_Integrated!$A$2:$D$501,4,FALSE),"NULL")</f>
        <v>116771</v>
      </c>
      <c r="AN291" s="15">
        <f t="shared" si="98"/>
        <v>143.98397040690506</v>
      </c>
      <c r="AO291" s="16">
        <f t="shared" si="99"/>
        <v>2.5108973974702624E-2</v>
      </c>
      <c r="AP291" s="15">
        <f t="shared" si="100"/>
        <v>36</v>
      </c>
      <c r="AQ291" s="15">
        <f t="shared" si="101"/>
        <v>696</v>
      </c>
    </row>
    <row r="292" spans="1:43" x14ac:dyDescent="0.25">
      <c r="A292" t="s">
        <v>366</v>
      </c>
      <c r="B292" t="str">
        <f t="shared" si="85"/>
        <v>Oklahoma</v>
      </c>
      <c r="C292" t="str">
        <f t="shared" si="86"/>
        <v>2012</v>
      </c>
      <c r="D292" s="13">
        <v>257608.98900000003</v>
      </c>
      <c r="E292" s="13">
        <v>0</v>
      </c>
      <c r="F292" s="14">
        <f t="shared" si="87"/>
        <v>0</v>
      </c>
      <c r="G292" s="15">
        <v>253093.46500000003</v>
      </c>
      <c r="H292" s="15">
        <v>0</v>
      </c>
      <c r="I292" s="16">
        <f t="shared" si="88"/>
        <v>0</v>
      </c>
      <c r="J292" s="13">
        <v>265416.17600000004</v>
      </c>
      <c r="K292" s="13">
        <v>0</v>
      </c>
      <c r="L292" s="14">
        <f t="shared" si="89"/>
        <v>0</v>
      </c>
      <c r="M292" s="15">
        <v>248483.38500000004</v>
      </c>
      <c r="N292" s="15">
        <v>0</v>
      </c>
      <c r="O292" s="16">
        <f t="shared" si="90"/>
        <v>0</v>
      </c>
      <c r="P292" s="13">
        <v>228855.87050000002</v>
      </c>
      <c r="Q292" s="13">
        <v>0</v>
      </c>
      <c r="R292" s="14">
        <f t="shared" si="91"/>
        <v>0</v>
      </c>
      <c r="S292" s="15">
        <v>256348.98850000001</v>
      </c>
      <c r="T292" s="15">
        <v>0</v>
      </c>
      <c r="U292" s="16">
        <f t="shared" si="92"/>
        <v>0</v>
      </c>
      <c r="V292" s="13">
        <v>217972.98700000002</v>
      </c>
      <c r="W292" s="13">
        <v>33</v>
      </c>
      <c r="X292" s="14">
        <f t="shared" si="93"/>
        <v>1.5139490656243564E-4</v>
      </c>
      <c r="Y292" s="15">
        <v>138965.70950000003</v>
      </c>
      <c r="Z292" s="15">
        <v>33</v>
      </c>
      <c r="AA292" s="16">
        <f t="shared" si="94"/>
        <v>2.3746865409268459E-4</v>
      </c>
      <c r="AB292" s="13">
        <v>80932.493500000011</v>
      </c>
      <c r="AC292" s="13">
        <v>112</v>
      </c>
      <c r="AD292" s="14">
        <f t="shared" si="95"/>
        <v>1.3838693849213973E-3</v>
      </c>
      <c r="AE292" s="15">
        <v>61579.676999999981</v>
      </c>
      <c r="AF292">
        <v>229</v>
      </c>
      <c r="AG292" s="16">
        <f t="shared" si="96"/>
        <v>3.7187593562726883E-3</v>
      </c>
      <c r="AH292" s="17">
        <v>374</v>
      </c>
      <c r="AI292" s="17">
        <v>3700163</v>
      </c>
      <c r="AJ292" s="18">
        <f t="shared" si="97"/>
        <v>1.3287012109086511E-3</v>
      </c>
      <c r="AK292" s="19">
        <f>IFERROR(VLOOKUP(A292,[1]CDC_Visits_Integrated!$A$2:$D$501,2,FALSE),"NULL")</f>
        <v>4171</v>
      </c>
      <c r="AL292" s="19">
        <f>IFERROR(VLOOKUP(A292,[1]CDC_Visits_Integrated!$A$2:$D$501,3,FALSE),"NULL")</f>
        <v>908</v>
      </c>
      <c r="AM292" s="19">
        <f>IFERROR(VLOOKUP(A292,[1]CDC_Visits_Integrated!$A$2:$D$501,4,FALSE),"NULL")</f>
        <v>171982</v>
      </c>
      <c r="AN292" s="15">
        <f t="shared" si="98"/>
        <v>189.40748898678413</v>
      </c>
      <c r="AO292" s="16">
        <f t="shared" si="99"/>
        <v>2.4252538056308219E-2</v>
      </c>
      <c r="AP292" s="15">
        <f t="shared" si="100"/>
        <v>33</v>
      </c>
      <c r="AQ292" s="15">
        <f t="shared" si="101"/>
        <v>407</v>
      </c>
    </row>
    <row r="293" spans="1:43" x14ac:dyDescent="0.25">
      <c r="A293" t="s">
        <v>367</v>
      </c>
      <c r="B293" t="str">
        <f t="shared" si="85"/>
        <v>Oklahoma</v>
      </c>
      <c r="C293" t="str">
        <f t="shared" si="86"/>
        <v>2013</v>
      </c>
      <c r="D293" s="13">
        <v>254534.60899999994</v>
      </c>
      <c r="E293" s="13">
        <v>0</v>
      </c>
      <c r="F293" s="14">
        <f t="shared" si="87"/>
        <v>0</v>
      </c>
      <c r="G293" s="15">
        <v>250546.329</v>
      </c>
      <c r="H293" s="15">
        <v>0</v>
      </c>
      <c r="I293" s="16">
        <f t="shared" si="88"/>
        <v>0</v>
      </c>
      <c r="J293" s="13">
        <v>260374.908</v>
      </c>
      <c r="K293" s="13">
        <v>0</v>
      </c>
      <c r="L293" s="14">
        <f t="shared" si="89"/>
        <v>0</v>
      </c>
      <c r="M293" s="15">
        <v>247154.03499999997</v>
      </c>
      <c r="N293" s="15">
        <v>0</v>
      </c>
      <c r="O293" s="16">
        <f t="shared" si="90"/>
        <v>0</v>
      </c>
      <c r="P293" s="13">
        <v>224299.50449999998</v>
      </c>
      <c r="Q293" s="13">
        <v>0</v>
      </c>
      <c r="R293" s="14">
        <f t="shared" si="91"/>
        <v>0</v>
      </c>
      <c r="S293" s="15">
        <v>247695.30450000003</v>
      </c>
      <c r="T293" s="15">
        <v>0</v>
      </c>
      <c r="U293" s="16">
        <f t="shared" si="92"/>
        <v>0</v>
      </c>
      <c r="V293" s="13">
        <v>217992.85</v>
      </c>
      <c r="W293" s="13">
        <v>47</v>
      </c>
      <c r="X293" s="14">
        <f t="shared" si="93"/>
        <v>2.1560340167120159E-4</v>
      </c>
      <c r="Y293" s="15">
        <v>140304.83500000002</v>
      </c>
      <c r="Z293" s="15">
        <v>66</v>
      </c>
      <c r="AA293" s="16">
        <f t="shared" si="94"/>
        <v>4.7040431643000747E-4</v>
      </c>
      <c r="AB293" s="13">
        <v>80070.276999999987</v>
      </c>
      <c r="AC293" s="13">
        <v>135</v>
      </c>
      <c r="AD293" s="14">
        <f t="shared" si="95"/>
        <v>1.6860188956259014E-3</v>
      </c>
      <c r="AE293" s="15">
        <v>61062.736999999994</v>
      </c>
      <c r="AF293">
        <v>305</v>
      </c>
      <c r="AG293" s="16">
        <f t="shared" si="96"/>
        <v>4.994862906325343E-3</v>
      </c>
      <c r="AH293" s="17">
        <v>506</v>
      </c>
      <c r="AI293" s="17">
        <v>3650821</v>
      </c>
      <c r="AJ293" s="18">
        <f t="shared" si="97"/>
        <v>1.7979102732553925E-3</v>
      </c>
      <c r="AK293" s="19">
        <f>IFERROR(VLOOKUP(A293,[1]CDC_Visits_Integrated!$A$2:$D$501,2,FALSE),"NULL")</f>
        <v>5160</v>
      </c>
      <c r="AL293" s="19">
        <f>IFERROR(VLOOKUP(A293,[1]CDC_Visits_Integrated!$A$2:$D$501,3,FALSE),"NULL")</f>
        <v>923</v>
      </c>
      <c r="AM293" s="19">
        <f>IFERROR(VLOOKUP(A293,[1]CDC_Visits_Integrated!$A$2:$D$501,4,FALSE),"NULL")</f>
        <v>168527</v>
      </c>
      <c r="AN293" s="15">
        <f t="shared" si="98"/>
        <v>182.58613217768146</v>
      </c>
      <c r="AO293" s="16">
        <f t="shared" si="99"/>
        <v>3.0618239213894508E-2</v>
      </c>
      <c r="AP293" s="15">
        <f t="shared" si="100"/>
        <v>47</v>
      </c>
      <c r="AQ293" s="15">
        <f t="shared" si="101"/>
        <v>553</v>
      </c>
    </row>
    <row r="294" spans="1:43" x14ac:dyDescent="0.25">
      <c r="A294" t="s">
        <v>368</v>
      </c>
      <c r="B294" t="str">
        <f t="shared" si="85"/>
        <v>Oklahoma</v>
      </c>
      <c r="C294" t="str">
        <f t="shared" si="86"/>
        <v>2014</v>
      </c>
      <c r="D294" s="13">
        <v>249171.59599999996</v>
      </c>
      <c r="E294" s="13">
        <v>0</v>
      </c>
      <c r="F294" s="14">
        <f t="shared" si="87"/>
        <v>0</v>
      </c>
      <c r="G294" s="15">
        <v>244316.53999999998</v>
      </c>
      <c r="H294" s="15">
        <v>0</v>
      </c>
      <c r="I294" s="16">
        <f t="shared" si="88"/>
        <v>0</v>
      </c>
      <c r="J294" s="13">
        <v>257338.94</v>
      </c>
      <c r="K294" s="13">
        <v>0</v>
      </c>
      <c r="L294" s="14">
        <f t="shared" si="89"/>
        <v>0</v>
      </c>
      <c r="M294" s="15">
        <v>246674.37850000005</v>
      </c>
      <c r="N294" s="15">
        <v>0</v>
      </c>
      <c r="O294" s="16">
        <f t="shared" si="90"/>
        <v>0</v>
      </c>
      <c r="P294" s="13">
        <v>219099.68699999998</v>
      </c>
      <c r="Q294" s="13">
        <v>0</v>
      </c>
      <c r="R294" s="14">
        <f t="shared" si="91"/>
        <v>0</v>
      </c>
      <c r="S294" s="15">
        <v>236603.95899999997</v>
      </c>
      <c r="T294" s="15">
        <v>15</v>
      </c>
      <c r="U294" s="16">
        <f t="shared" si="92"/>
        <v>6.3397079505334909E-5</v>
      </c>
      <c r="V294" s="13">
        <v>216290.1905</v>
      </c>
      <c r="W294" s="13">
        <v>60</v>
      </c>
      <c r="X294" s="14">
        <f t="shared" si="93"/>
        <v>2.7740509110143856E-4</v>
      </c>
      <c r="Y294" s="15">
        <v>139177.56400000001</v>
      </c>
      <c r="Z294" s="15">
        <v>93</v>
      </c>
      <c r="AA294" s="16">
        <f t="shared" si="94"/>
        <v>6.6821114932001538E-4</v>
      </c>
      <c r="AB294" s="13">
        <v>77884.322500000009</v>
      </c>
      <c r="AC294" s="13">
        <v>133</v>
      </c>
      <c r="AD294" s="14">
        <f t="shared" si="95"/>
        <v>1.7076607426353358E-3</v>
      </c>
      <c r="AE294" s="15">
        <v>61222.388999999996</v>
      </c>
      <c r="AF294">
        <v>257</v>
      </c>
      <c r="AG294" s="16">
        <f t="shared" si="96"/>
        <v>4.1978107061454266E-3</v>
      </c>
      <c r="AH294" s="17">
        <v>483</v>
      </c>
      <c r="AI294" s="17">
        <v>3585650</v>
      </c>
      <c r="AJ294" s="18">
        <f t="shared" si="97"/>
        <v>1.7356352569047691E-3</v>
      </c>
      <c r="AK294" s="19">
        <f>IFERROR(VLOOKUP(A294,[1]CDC_Visits_Integrated!$A$2:$D$501,2,FALSE),"NULL")</f>
        <v>4906</v>
      </c>
      <c r="AL294" s="19">
        <f>IFERROR(VLOOKUP(A294,[1]CDC_Visits_Integrated!$A$2:$D$501,3,FALSE),"NULL")</f>
        <v>948</v>
      </c>
      <c r="AM294" s="19">
        <f>IFERROR(VLOOKUP(A294,[1]CDC_Visits_Integrated!$A$2:$D$501,4,FALSE),"NULL")</f>
        <v>168595</v>
      </c>
      <c r="AN294" s="15">
        <f t="shared" si="98"/>
        <v>177.8428270042194</v>
      </c>
      <c r="AO294" s="16">
        <f t="shared" si="99"/>
        <v>2.9099320857676681E-2</v>
      </c>
      <c r="AP294" s="15">
        <f t="shared" si="100"/>
        <v>75</v>
      </c>
      <c r="AQ294" s="15">
        <f t="shared" si="101"/>
        <v>558</v>
      </c>
    </row>
    <row r="295" spans="1:43" x14ac:dyDescent="0.25">
      <c r="A295" t="s">
        <v>369</v>
      </c>
      <c r="B295" t="str">
        <f t="shared" si="85"/>
        <v>Oklahoma</v>
      </c>
      <c r="C295" t="str">
        <f t="shared" si="86"/>
        <v>2015</v>
      </c>
      <c r="D295" s="13">
        <v>250608.39600000001</v>
      </c>
      <c r="E295" s="13">
        <v>0</v>
      </c>
      <c r="F295" s="14">
        <f t="shared" si="87"/>
        <v>0</v>
      </c>
      <c r="G295" s="15">
        <v>249760.76650000006</v>
      </c>
      <c r="H295" s="15">
        <v>0</v>
      </c>
      <c r="I295" s="16">
        <f t="shared" si="88"/>
        <v>0</v>
      </c>
      <c r="J295" s="13">
        <v>255839.11249999996</v>
      </c>
      <c r="K295" s="13">
        <v>0</v>
      </c>
      <c r="L295" s="14">
        <f t="shared" si="89"/>
        <v>0</v>
      </c>
      <c r="M295" s="15">
        <v>249675.37299999996</v>
      </c>
      <c r="N295" s="15">
        <v>0</v>
      </c>
      <c r="O295" s="16">
        <f t="shared" si="90"/>
        <v>0</v>
      </c>
      <c r="P295" s="13">
        <v>222815.78600000002</v>
      </c>
      <c r="Q295" s="13">
        <v>0</v>
      </c>
      <c r="R295" s="14">
        <f t="shared" si="91"/>
        <v>0</v>
      </c>
      <c r="S295" s="15">
        <v>237740.34750000003</v>
      </c>
      <c r="T295" s="15">
        <v>0</v>
      </c>
      <c r="U295" s="16">
        <f t="shared" si="92"/>
        <v>0</v>
      </c>
      <c r="V295" s="13">
        <v>224269.62299999996</v>
      </c>
      <c r="W295" s="13">
        <v>26</v>
      </c>
      <c r="X295" s="14">
        <f t="shared" si="93"/>
        <v>1.1593188436402733E-4</v>
      </c>
      <c r="Y295" s="15">
        <v>147574.86850000004</v>
      </c>
      <c r="Z295" s="15">
        <v>78</v>
      </c>
      <c r="AA295" s="16">
        <f t="shared" si="94"/>
        <v>5.2854527869696172E-4</v>
      </c>
      <c r="AB295" s="13">
        <v>80914.771999999997</v>
      </c>
      <c r="AC295" s="13">
        <v>206</v>
      </c>
      <c r="AD295" s="14">
        <f t="shared" si="95"/>
        <v>2.5458886542991188E-3</v>
      </c>
      <c r="AE295" s="15">
        <v>64089.093999999997</v>
      </c>
      <c r="AF295">
        <v>256</v>
      </c>
      <c r="AG295" s="16">
        <f t="shared" si="96"/>
        <v>3.9944393659239437E-3</v>
      </c>
      <c r="AH295" s="17">
        <v>540</v>
      </c>
      <c r="AI295" s="17">
        <v>3652845</v>
      </c>
      <c r="AJ295" s="18">
        <f t="shared" si="97"/>
        <v>1.8456570362942765E-3</v>
      </c>
      <c r="AK295" s="19">
        <f>IFERROR(VLOOKUP(A295,[1]CDC_Visits_Integrated!$A$2:$D$501,2,FALSE),"NULL")</f>
        <v>5043</v>
      </c>
      <c r="AL295" s="19">
        <f>IFERROR(VLOOKUP(A295,[1]CDC_Visits_Integrated!$A$2:$D$501,3,FALSE),"NULL")</f>
        <v>955</v>
      </c>
      <c r="AM295" s="19">
        <f>IFERROR(VLOOKUP(A295,[1]CDC_Visits_Integrated!$A$2:$D$501,4,FALSE),"NULL")</f>
        <v>157639</v>
      </c>
      <c r="AN295" s="15">
        <f t="shared" si="98"/>
        <v>165.06701570680627</v>
      </c>
      <c r="AO295" s="16">
        <f t="shared" si="99"/>
        <v>3.1990814455813602E-2</v>
      </c>
      <c r="AP295" s="15">
        <f t="shared" si="100"/>
        <v>26</v>
      </c>
      <c r="AQ295" s="15">
        <f t="shared" si="101"/>
        <v>566</v>
      </c>
    </row>
    <row r="296" spans="1:43" x14ac:dyDescent="0.25">
      <c r="A296" t="s">
        <v>370</v>
      </c>
      <c r="B296" t="str">
        <f t="shared" si="85"/>
        <v>Oklahoma</v>
      </c>
      <c r="C296" t="str">
        <f t="shared" si="86"/>
        <v>2016</v>
      </c>
      <c r="D296" s="13">
        <v>244520.52700000003</v>
      </c>
      <c r="E296" s="13">
        <v>0</v>
      </c>
      <c r="F296" s="14">
        <f t="shared" si="87"/>
        <v>0</v>
      </c>
      <c r="G296" s="15">
        <v>244033.96699999995</v>
      </c>
      <c r="H296" s="15">
        <v>0</v>
      </c>
      <c r="I296" s="16">
        <f t="shared" si="88"/>
        <v>0</v>
      </c>
      <c r="J296" s="13">
        <v>251459.74450000009</v>
      </c>
      <c r="K296" s="13">
        <v>0</v>
      </c>
      <c r="L296" s="14">
        <f t="shared" si="89"/>
        <v>0</v>
      </c>
      <c r="M296" s="15">
        <v>246144.28400000001</v>
      </c>
      <c r="N296" s="15">
        <v>0</v>
      </c>
      <c r="O296" s="16">
        <f t="shared" si="90"/>
        <v>0</v>
      </c>
      <c r="P296" s="13">
        <v>217782.60350000003</v>
      </c>
      <c r="Q296" s="13">
        <v>0</v>
      </c>
      <c r="R296" s="14">
        <f t="shared" si="91"/>
        <v>0</v>
      </c>
      <c r="S296" s="15">
        <v>224461.85349999997</v>
      </c>
      <c r="T296" s="15">
        <v>0</v>
      </c>
      <c r="U296" s="16">
        <f t="shared" si="92"/>
        <v>0</v>
      </c>
      <c r="V296" s="13">
        <v>217887.03999999998</v>
      </c>
      <c r="W296" s="13">
        <v>23</v>
      </c>
      <c r="X296" s="14">
        <f t="shared" si="93"/>
        <v>1.055592842970376E-4</v>
      </c>
      <c r="Y296" s="15">
        <v>146480.42950000006</v>
      </c>
      <c r="Z296" s="15">
        <v>36</v>
      </c>
      <c r="AA296" s="16">
        <f t="shared" si="94"/>
        <v>2.4576661962886982E-4</v>
      </c>
      <c r="AB296" s="13">
        <v>77959.142500000016</v>
      </c>
      <c r="AC296" s="13">
        <v>108</v>
      </c>
      <c r="AD296" s="14">
        <f t="shared" si="95"/>
        <v>1.3853410457920312E-3</v>
      </c>
      <c r="AE296" s="15">
        <v>60734.857999999993</v>
      </c>
      <c r="AF296">
        <v>191</v>
      </c>
      <c r="AG296" s="16">
        <f t="shared" si="96"/>
        <v>3.1448167706261869E-3</v>
      </c>
      <c r="AH296" s="17">
        <v>335</v>
      </c>
      <c r="AI296" s="17">
        <v>3556746</v>
      </c>
      <c r="AJ296" s="18">
        <f t="shared" si="97"/>
        <v>1.1747196268613563E-3</v>
      </c>
      <c r="AK296" s="19">
        <f>IFERROR(VLOOKUP(A296,[1]CDC_Visits_Integrated!$A$2:$D$501,2,FALSE),"NULL")</f>
        <v>5336</v>
      </c>
      <c r="AL296" s="19">
        <f>IFERROR(VLOOKUP(A296,[1]CDC_Visits_Integrated!$A$2:$D$501,3,FALSE),"NULL")</f>
        <v>1047</v>
      </c>
      <c r="AM296" s="19">
        <f>IFERROR(VLOOKUP(A296,[1]CDC_Visits_Integrated!$A$2:$D$501,4,FALSE),"NULL")</f>
        <v>230257</v>
      </c>
      <c r="AN296" s="15">
        <f t="shared" si="98"/>
        <v>219.92072588347659</v>
      </c>
      <c r="AO296" s="16">
        <f t="shared" si="99"/>
        <v>2.3174105456077339E-2</v>
      </c>
      <c r="AP296" s="15">
        <f t="shared" si="100"/>
        <v>23</v>
      </c>
      <c r="AQ296" s="15">
        <f t="shared" si="101"/>
        <v>358</v>
      </c>
    </row>
    <row r="297" spans="1:43" x14ac:dyDescent="0.25">
      <c r="A297" t="s">
        <v>371</v>
      </c>
      <c r="B297" t="str">
        <f t="shared" si="85"/>
        <v>Oklahoma</v>
      </c>
      <c r="C297" t="str">
        <f t="shared" si="86"/>
        <v>2017</v>
      </c>
      <c r="D297" s="13">
        <v>242749</v>
      </c>
      <c r="E297" s="13">
        <v>0</v>
      </c>
      <c r="F297" s="14">
        <f t="shared" si="87"/>
        <v>0</v>
      </c>
      <c r="G297" s="15">
        <v>245136.5</v>
      </c>
      <c r="H297" s="15">
        <v>0</v>
      </c>
      <c r="I297" s="16">
        <f t="shared" si="88"/>
        <v>0</v>
      </c>
      <c r="J297" s="13">
        <v>243744</v>
      </c>
      <c r="K297" s="13">
        <v>0</v>
      </c>
      <c r="L297" s="14">
        <f t="shared" si="89"/>
        <v>0</v>
      </c>
      <c r="M297" s="15">
        <v>247929.5</v>
      </c>
      <c r="N297" s="15">
        <v>0</v>
      </c>
      <c r="O297" s="16">
        <f t="shared" si="90"/>
        <v>0</v>
      </c>
      <c r="P297" s="13">
        <v>220845</v>
      </c>
      <c r="Q297" s="13">
        <v>0</v>
      </c>
      <c r="R297" s="14">
        <f t="shared" si="91"/>
        <v>0</v>
      </c>
      <c r="S297" s="15">
        <v>222184.5</v>
      </c>
      <c r="T297" s="15">
        <v>0</v>
      </c>
      <c r="U297" s="16">
        <f t="shared" si="92"/>
        <v>0</v>
      </c>
      <c r="V297" s="13">
        <v>220987</v>
      </c>
      <c r="W297" s="13">
        <v>20</v>
      </c>
      <c r="X297" s="14">
        <f t="shared" si="93"/>
        <v>9.0503061266047327E-5</v>
      </c>
      <c r="Y297" s="15">
        <v>149753</v>
      </c>
      <c r="Z297" s="15">
        <v>86</v>
      </c>
      <c r="AA297" s="16">
        <f t="shared" si="94"/>
        <v>5.7427897938605566E-4</v>
      </c>
      <c r="AB297" s="13">
        <v>77917</v>
      </c>
      <c r="AC297" s="13">
        <v>136</v>
      </c>
      <c r="AD297" s="14">
        <f t="shared" si="95"/>
        <v>1.7454470783012693E-3</v>
      </c>
      <c r="AE297" s="15">
        <v>60226</v>
      </c>
      <c r="AF297">
        <v>206</v>
      </c>
      <c r="AG297" s="16">
        <f t="shared" si="96"/>
        <v>3.4204496396904992E-3</v>
      </c>
      <c r="AH297" s="17">
        <v>428</v>
      </c>
      <c r="AI297" s="17">
        <v>3559968</v>
      </c>
      <c r="AJ297" s="18">
        <f t="shared" si="97"/>
        <v>1.4866479562064079E-3</v>
      </c>
      <c r="AK297" s="19">
        <f>IFERROR(VLOOKUP(A297,[1]CDC_Visits_Integrated!$A$2:$D$501,2,FALSE),"NULL")</f>
        <v>11018</v>
      </c>
      <c r="AL297" s="19">
        <f>IFERROR(VLOOKUP(A297,[1]CDC_Visits_Integrated!$A$2:$D$501,3,FALSE),"NULL")</f>
        <v>1003</v>
      </c>
      <c r="AM297" s="19">
        <f>IFERROR(VLOOKUP(A297,[1]CDC_Visits_Integrated!$A$2:$D$501,4,FALSE),"NULL")</f>
        <v>278176</v>
      </c>
      <c r="AN297" s="15">
        <f t="shared" si="98"/>
        <v>277.34396809571285</v>
      </c>
      <c r="AO297" s="16">
        <f t="shared" si="99"/>
        <v>3.9608017945473369E-2</v>
      </c>
      <c r="AP297" s="15">
        <f t="shared" si="100"/>
        <v>20</v>
      </c>
      <c r="AQ297" s="15">
        <f t="shared" si="101"/>
        <v>448</v>
      </c>
    </row>
    <row r="298" spans="1:43" x14ac:dyDescent="0.25">
      <c r="A298" t="s">
        <v>373</v>
      </c>
      <c r="B298" t="str">
        <f t="shared" si="85"/>
        <v>Oregon</v>
      </c>
      <c r="C298" t="str">
        <f t="shared" si="86"/>
        <v>2010</v>
      </c>
      <c r="D298" s="13">
        <v>233858.70399999997</v>
      </c>
      <c r="E298" s="13">
        <v>0</v>
      </c>
      <c r="F298" s="14">
        <f t="shared" si="87"/>
        <v>0</v>
      </c>
      <c r="G298" s="15">
        <v>238380.58000000002</v>
      </c>
      <c r="H298" s="15">
        <v>0</v>
      </c>
      <c r="I298" s="16">
        <f t="shared" si="88"/>
        <v>0</v>
      </c>
      <c r="J298" s="13">
        <v>253945.21150000003</v>
      </c>
      <c r="K298" s="13">
        <v>0</v>
      </c>
      <c r="L298" s="14">
        <f t="shared" si="89"/>
        <v>0</v>
      </c>
      <c r="M298" s="15">
        <v>254091.32949999999</v>
      </c>
      <c r="N298" s="15">
        <v>0</v>
      </c>
      <c r="O298" s="16">
        <f t="shared" si="90"/>
        <v>0</v>
      </c>
      <c r="P298" s="13">
        <v>251280.15500000003</v>
      </c>
      <c r="Q298" s="13">
        <v>0</v>
      </c>
      <c r="R298" s="14">
        <f t="shared" si="91"/>
        <v>0</v>
      </c>
      <c r="S298" s="15">
        <v>272589.8725</v>
      </c>
      <c r="T298" s="15">
        <v>0</v>
      </c>
      <c r="U298" s="16">
        <f t="shared" si="92"/>
        <v>0</v>
      </c>
      <c r="V298" s="13">
        <v>237692.64399999994</v>
      </c>
      <c r="W298" s="13">
        <v>0</v>
      </c>
      <c r="X298" s="14">
        <f t="shared" si="93"/>
        <v>0</v>
      </c>
      <c r="Y298" s="15">
        <v>133351.83800000002</v>
      </c>
      <c r="Z298" s="15">
        <v>0</v>
      </c>
      <c r="AA298" s="16">
        <f t="shared" si="94"/>
        <v>0</v>
      </c>
      <c r="AB298" s="13">
        <v>83142.33600000001</v>
      </c>
      <c r="AC298" s="13">
        <v>34</v>
      </c>
      <c r="AD298" s="14">
        <f t="shared" si="95"/>
        <v>4.0893727113945893E-4</v>
      </c>
      <c r="AE298" s="15">
        <v>74236.012000000002</v>
      </c>
      <c r="AF298">
        <v>227</v>
      </c>
      <c r="AG298" s="16">
        <f t="shared" si="96"/>
        <v>3.0578151207799253E-3</v>
      </c>
      <c r="AH298" s="17">
        <v>261</v>
      </c>
      <c r="AI298" s="17">
        <v>3754561</v>
      </c>
      <c r="AJ298" s="18">
        <f t="shared" si="97"/>
        <v>8.9773959694711559E-4</v>
      </c>
      <c r="AK298" s="19">
        <f>IFERROR(VLOOKUP(A298,[1]CDC_Visits_Integrated!$A$2:$D$501,2,FALSE),"NULL")</f>
        <v>526</v>
      </c>
      <c r="AL298" s="19">
        <f>IFERROR(VLOOKUP(A298,[1]CDC_Visits_Integrated!$A$2:$D$501,3,FALSE),"NULL")</f>
        <v>258</v>
      </c>
      <c r="AM298" s="19">
        <f>IFERROR(VLOOKUP(A298,[1]CDC_Visits_Integrated!$A$2:$D$501,4,FALSE),"NULL")</f>
        <v>64278</v>
      </c>
      <c r="AN298" s="15">
        <f t="shared" si="98"/>
        <v>249.13953488372093</v>
      </c>
      <c r="AO298" s="16">
        <f t="shared" si="99"/>
        <v>8.1832042067270291E-3</v>
      </c>
      <c r="AP298" s="15">
        <f t="shared" si="100"/>
        <v>0</v>
      </c>
      <c r="AQ298" s="15">
        <f t="shared" si="101"/>
        <v>261</v>
      </c>
    </row>
    <row r="299" spans="1:43" x14ac:dyDescent="0.25">
      <c r="A299" t="s">
        <v>374</v>
      </c>
      <c r="B299" t="str">
        <f t="shared" si="85"/>
        <v>Oregon</v>
      </c>
      <c r="C299" t="str">
        <f t="shared" si="86"/>
        <v>2011</v>
      </c>
      <c r="D299" s="13">
        <v>232896.51800000004</v>
      </c>
      <c r="E299" s="13">
        <v>0</v>
      </c>
      <c r="F299" s="14">
        <f t="shared" si="87"/>
        <v>0</v>
      </c>
      <c r="G299" s="15">
        <v>236098.981</v>
      </c>
      <c r="H299" s="15">
        <v>0</v>
      </c>
      <c r="I299" s="16">
        <f t="shared" si="88"/>
        <v>0</v>
      </c>
      <c r="J299" s="13">
        <v>251349.73250000004</v>
      </c>
      <c r="K299" s="13">
        <v>0</v>
      </c>
      <c r="L299" s="14">
        <f t="shared" si="89"/>
        <v>0</v>
      </c>
      <c r="M299" s="15">
        <v>256085.2965</v>
      </c>
      <c r="N299" s="15">
        <v>0</v>
      </c>
      <c r="O299" s="16">
        <f t="shared" si="90"/>
        <v>0</v>
      </c>
      <c r="P299" s="13">
        <v>248020.63800000004</v>
      </c>
      <c r="Q299" s="13">
        <v>0</v>
      </c>
      <c r="R299" s="14">
        <f t="shared" si="91"/>
        <v>0</v>
      </c>
      <c r="S299" s="15">
        <v>267121.2365</v>
      </c>
      <c r="T299" s="15">
        <v>0</v>
      </c>
      <c r="U299" s="16">
        <f t="shared" si="92"/>
        <v>0</v>
      </c>
      <c r="V299" s="13">
        <v>242935.04600000003</v>
      </c>
      <c r="W299" s="13">
        <v>0</v>
      </c>
      <c r="X299" s="14">
        <f t="shared" si="93"/>
        <v>0</v>
      </c>
      <c r="Y299" s="15">
        <v>136568.30849999998</v>
      </c>
      <c r="Z299" s="15">
        <v>0</v>
      </c>
      <c r="AA299" s="16">
        <f t="shared" si="94"/>
        <v>0</v>
      </c>
      <c r="AB299" s="13">
        <v>81968.884999999995</v>
      </c>
      <c r="AC299" s="13">
        <v>34</v>
      </c>
      <c r="AD299" s="14">
        <f t="shared" si="95"/>
        <v>4.1479153949696893E-4</v>
      </c>
      <c r="AE299" s="15">
        <v>72578.395999999993</v>
      </c>
      <c r="AF299">
        <v>203</v>
      </c>
      <c r="AG299" s="16">
        <f t="shared" si="96"/>
        <v>2.7969755628107296E-3</v>
      </c>
      <c r="AH299" s="17">
        <v>237</v>
      </c>
      <c r="AI299" s="17">
        <v>3745417</v>
      </c>
      <c r="AJ299" s="18">
        <f t="shared" si="97"/>
        <v>8.1410961332251152E-4</v>
      </c>
      <c r="AK299" s="19">
        <f>IFERROR(VLOOKUP(A299,[1]CDC_Visits_Integrated!$A$2:$D$501,2,FALSE),"NULL")</f>
        <v>1650</v>
      </c>
      <c r="AL299" s="19">
        <f>IFERROR(VLOOKUP(A299,[1]CDC_Visits_Integrated!$A$2:$D$501,3,FALSE),"NULL")</f>
        <v>757</v>
      </c>
      <c r="AM299" s="19">
        <f>IFERROR(VLOOKUP(A299,[1]CDC_Visits_Integrated!$A$2:$D$501,4,FALSE),"NULL")</f>
        <v>147143</v>
      </c>
      <c r="AN299" s="15">
        <f t="shared" si="98"/>
        <v>194.37648612945839</v>
      </c>
      <c r="AO299" s="16">
        <f t="shared" si="99"/>
        <v>1.1213581346037529E-2</v>
      </c>
      <c r="AP299" s="15">
        <f t="shared" si="100"/>
        <v>0</v>
      </c>
      <c r="AQ299" s="15">
        <f t="shared" si="101"/>
        <v>237</v>
      </c>
    </row>
    <row r="300" spans="1:43" x14ac:dyDescent="0.25">
      <c r="A300" t="s">
        <v>375</v>
      </c>
      <c r="B300" t="str">
        <f t="shared" si="85"/>
        <v>Oregon</v>
      </c>
      <c r="C300" t="str">
        <f t="shared" si="86"/>
        <v>2012</v>
      </c>
      <c r="D300" s="13">
        <v>227127.12000000005</v>
      </c>
      <c r="E300" s="13">
        <v>0</v>
      </c>
      <c r="F300" s="14">
        <f t="shared" si="87"/>
        <v>0</v>
      </c>
      <c r="G300" s="15">
        <v>231312.24450000003</v>
      </c>
      <c r="H300" s="15">
        <v>0</v>
      </c>
      <c r="I300" s="16">
        <f t="shared" si="88"/>
        <v>0</v>
      </c>
      <c r="J300" s="13">
        <v>246438.19050000006</v>
      </c>
      <c r="K300" s="13">
        <v>0</v>
      </c>
      <c r="L300" s="14">
        <f t="shared" si="89"/>
        <v>0</v>
      </c>
      <c r="M300" s="15">
        <v>255515.30900000004</v>
      </c>
      <c r="N300" s="15">
        <v>0</v>
      </c>
      <c r="O300" s="16">
        <f t="shared" si="90"/>
        <v>0</v>
      </c>
      <c r="P300" s="13">
        <v>243914.60599999997</v>
      </c>
      <c r="Q300" s="13">
        <v>0</v>
      </c>
      <c r="R300" s="14">
        <f t="shared" si="91"/>
        <v>0</v>
      </c>
      <c r="S300" s="15">
        <v>257498.37000000005</v>
      </c>
      <c r="T300" s="15">
        <v>0</v>
      </c>
      <c r="U300" s="16">
        <f t="shared" si="92"/>
        <v>0</v>
      </c>
      <c r="V300" s="13">
        <v>241679.56349999999</v>
      </c>
      <c r="W300" s="13">
        <v>0</v>
      </c>
      <c r="X300" s="14">
        <f t="shared" si="93"/>
        <v>0</v>
      </c>
      <c r="Y300" s="15">
        <v>137801.32899999997</v>
      </c>
      <c r="Z300" s="15">
        <v>0</v>
      </c>
      <c r="AA300" s="16">
        <f t="shared" si="94"/>
        <v>0</v>
      </c>
      <c r="AB300" s="13">
        <v>78378.333500000022</v>
      </c>
      <c r="AC300" s="13">
        <v>32</v>
      </c>
      <c r="AD300" s="14">
        <f t="shared" si="95"/>
        <v>4.0827609584222647E-4</v>
      </c>
      <c r="AE300" s="15">
        <v>72734.395000000004</v>
      </c>
      <c r="AF300">
        <v>188</v>
      </c>
      <c r="AG300" s="16">
        <f t="shared" si="96"/>
        <v>2.5847468725078418E-3</v>
      </c>
      <c r="AH300" s="17">
        <v>220</v>
      </c>
      <c r="AI300" s="17">
        <v>3685999</v>
      </c>
      <c r="AJ300" s="18">
        <f t="shared" si="97"/>
        <v>7.6147212047651919E-4</v>
      </c>
      <c r="AK300" s="19">
        <f>IFERROR(VLOOKUP(A300,[1]CDC_Visits_Integrated!$A$2:$D$501,2,FALSE),"NULL")</f>
        <v>1507</v>
      </c>
      <c r="AL300" s="19">
        <f>IFERROR(VLOOKUP(A300,[1]CDC_Visits_Integrated!$A$2:$D$501,3,FALSE),"NULL")</f>
        <v>735</v>
      </c>
      <c r="AM300" s="19">
        <f>IFERROR(VLOOKUP(A300,[1]CDC_Visits_Integrated!$A$2:$D$501,4,FALSE),"NULL")</f>
        <v>145627</v>
      </c>
      <c r="AN300" s="15">
        <f t="shared" si="98"/>
        <v>198.13197278911565</v>
      </c>
      <c r="AO300" s="16">
        <f t="shared" si="99"/>
        <v>1.0348355730736745E-2</v>
      </c>
      <c r="AP300" s="15">
        <f t="shared" si="100"/>
        <v>0</v>
      </c>
      <c r="AQ300" s="15">
        <f t="shared" si="101"/>
        <v>220</v>
      </c>
    </row>
    <row r="301" spans="1:43" x14ac:dyDescent="0.25">
      <c r="A301" t="s">
        <v>376</v>
      </c>
      <c r="B301" t="str">
        <f t="shared" si="85"/>
        <v>Oregon</v>
      </c>
      <c r="C301" t="str">
        <f t="shared" si="86"/>
        <v>2013</v>
      </c>
      <c r="D301" s="13">
        <v>229177.13499999995</v>
      </c>
      <c r="E301" s="13">
        <v>0</v>
      </c>
      <c r="F301" s="14">
        <f t="shared" si="87"/>
        <v>0</v>
      </c>
      <c r="G301" s="15">
        <v>234918.75650000005</v>
      </c>
      <c r="H301" s="15">
        <v>0</v>
      </c>
      <c r="I301" s="16">
        <f t="shared" si="88"/>
        <v>0</v>
      </c>
      <c r="J301" s="13">
        <v>249816.71050000002</v>
      </c>
      <c r="K301" s="13">
        <v>0</v>
      </c>
      <c r="L301" s="14">
        <f t="shared" si="89"/>
        <v>0</v>
      </c>
      <c r="M301" s="15">
        <v>259331.53749999998</v>
      </c>
      <c r="N301" s="15">
        <v>0</v>
      </c>
      <c r="O301" s="16">
        <f t="shared" si="90"/>
        <v>0</v>
      </c>
      <c r="P301" s="13">
        <v>246163.23350000003</v>
      </c>
      <c r="Q301" s="13">
        <v>0</v>
      </c>
      <c r="R301" s="14">
        <f t="shared" si="91"/>
        <v>0</v>
      </c>
      <c r="S301" s="15">
        <v>257587.57800000001</v>
      </c>
      <c r="T301" s="15">
        <v>0</v>
      </c>
      <c r="U301" s="16">
        <f t="shared" si="92"/>
        <v>0</v>
      </c>
      <c r="V301" s="13">
        <v>251538.2415</v>
      </c>
      <c r="W301" s="13">
        <v>0</v>
      </c>
      <c r="X301" s="14">
        <f t="shared" si="93"/>
        <v>0</v>
      </c>
      <c r="Y301" s="15">
        <v>150459.65600000002</v>
      </c>
      <c r="Z301" s="15">
        <v>0</v>
      </c>
      <c r="AA301" s="16">
        <f t="shared" si="94"/>
        <v>0</v>
      </c>
      <c r="AB301" s="13">
        <v>80846.510499999989</v>
      </c>
      <c r="AC301" s="13">
        <v>67</v>
      </c>
      <c r="AD301" s="14">
        <f t="shared" si="95"/>
        <v>8.2873088257779542E-4</v>
      </c>
      <c r="AE301" s="15">
        <v>76256.415999999997</v>
      </c>
      <c r="AF301">
        <v>226</v>
      </c>
      <c r="AG301" s="16">
        <f t="shared" si="96"/>
        <v>2.9636850491373736E-3</v>
      </c>
      <c r="AH301" s="17">
        <v>293</v>
      </c>
      <c r="AI301" s="17">
        <v>3766403</v>
      </c>
      <c r="AJ301" s="18">
        <f t="shared" si="97"/>
        <v>9.5265164448279395E-4</v>
      </c>
      <c r="AK301" s="19">
        <f>IFERROR(VLOOKUP(A301,[1]CDC_Visits_Integrated!$A$2:$D$501,2,FALSE),"NULL")</f>
        <v>1408</v>
      </c>
      <c r="AL301" s="19">
        <f>IFERROR(VLOOKUP(A301,[1]CDC_Visits_Integrated!$A$2:$D$501,3,FALSE),"NULL")</f>
        <v>620</v>
      </c>
      <c r="AM301" s="19">
        <f>IFERROR(VLOOKUP(A301,[1]CDC_Visits_Integrated!$A$2:$D$501,4,FALSE),"NULL")</f>
        <v>131782</v>
      </c>
      <c r="AN301" s="15">
        <f t="shared" si="98"/>
        <v>212.55161290322582</v>
      </c>
      <c r="AO301" s="16">
        <f t="shared" si="99"/>
        <v>1.0684311969768254E-2</v>
      </c>
      <c r="AP301" s="15">
        <f t="shared" si="100"/>
        <v>0</v>
      </c>
      <c r="AQ301" s="15">
        <f t="shared" si="101"/>
        <v>293</v>
      </c>
    </row>
    <row r="302" spans="1:43" x14ac:dyDescent="0.25">
      <c r="A302" t="s">
        <v>377</v>
      </c>
      <c r="B302" t="str">
        <f t="shared" si="85"/>
        <v>Oregon</v>
      </c>
      <c r="C302" t="str">
        <f t="shared" si="86"/>
        <v>2014</v>
      </c>
      <c r="D302" s="13">
        <v>226112.80500000002</v>
      </c>
      <c r="E302" s="13">
        <v>0</v>
      </c>
      <c r="F302" s="14">
        <f t="shared" si="87"/>
        <v>0</v>
      </c>
      <c r="G302" s="15">
        <v>235007.277</v>
      </c>
      <c r="H302" s="15">
        <v>0</v>
      </c>
      <c r="I302" s="16">
        <f t="shared" si="88"/>
        <v>0</v>
      </c>
      <c r="J302" s="13">
        <v>249222.38449999999</v>
      </c>
      <c r="K302" s="13">
        <v>0</v>
      </c>
      <c r="L302" s="14">
        <f t="shared" si="89"/>
        <v>0</v>
      </c>
      <c r="M302" s="15">
        <v>261226.98999999996</v>
      </c>
      <c r="N302" s="15">
        <v>0</v>
      </c>
      <c r="O302" s="16">
        <f t="shared" si="90"/>
        <v>0</v>
      </c>
      <c r="P302" s="13">
        <v>249689.82549999998</v>
      </c>
      <c r="Q302" s="13">
        <v>0</v>
      </c>
      <c r="R302" s="14">
        <f t="shared" si="91"/>
        <v>0</v>
      </c>
      <c r="S302" s="15">
        <v>255443.05899999998</v>
      </c>
      <c r="T302" s="15">
        <v>11</v>
      </c>
      <c r="U302" s="16">
        <f t="shared" si="92"/>
        <v>4.3062434513047391E-5</v>
      </c>
      <c r="V302" s="13">
        <v>255018.11499999999</v>
      </c>
      <c r="W302" s="13">
        <v>22</v>
      </c>
      <c r="X302" s="14">
        <f t="shared" si="93"/>
        <v>8.6268381365770826E-5</v>
      </c>
      <c r="Y302" s="15">
        <v>158619.59049999999</v>
      </c>
      <c r="Z302" s="15">
        <v>27</v>
      </c>
      <c r="AA302" s="16">
        <f t="shared" si="94"/>
        <v>1.7021857082653356E-4</v>
      </c>
      <c r="AB302" s="13">
        <v>81479.692999999999</v>
      </c>
      <c r="AC302" s="13">
        <v>37</v>
      </c>
      <c r="AD302" s="14">
        <f t="shared" si="95"/>
        <v>4.5410087639873655E-4</v>
      </c>
      <c r="AE302" s="15">
        <v>76676.89899999999</v>
      </c>
      <c r="AF302">
        <v>176</v>
      </c>
      <c r="AG302" s="16">
        <f t="shared" si="96"/>
        <v>2.2953458250835109E-3</v>
      </c>
      <c r="AH302" s="17">
        <v>240</v>
      </c>
      <c r="AI302" s="17">
        <v>3794733</v>
      </c>
      <c r="AJ302" s="18">
        <f t="shared" si="97"/>
        <v>7.5763271754182462E-4</v>
      </c>
      <c r="AK302" s="19">
        <f>IFERROR(VLOOKUP(A302,[1]CDC_Visits_Integrated!$A$2:$D$501,2,FALSE),"NULL")</f>
        <v>1211</v>
      </c>
      <c r="AL302" s="19">
        <f>IFERROR(VLOOKUP(A302,[1]CDC_Visits_Integrated!$A$2:$D$501,3,FALSE),"NULL")</f>
        <v>651</v>
      </c>
      <c r="AM302" s="19">
        <f>IFERROR(VLOOKUP(A302,[1]CDC_Visits_Integrated!$A$2:$D$501,4,FALSE),"NULL")</f>
        <v>139357</v>
      </c>
      <c r="AN302" s="15">
        <f t="shared" si="98"/>
        <v>214.06605222734254</v>
      </c>
      <c r="AO302" s="16">
        <f t="shared" si="99"/>
        <v>8.6899115222055581E-3</v>
      </c>
      <c r="AP302" s="15">
        <f t="shared" si="100"/>
        <v>33</v>
      </c>
      <c r="AQ302" s="15">
        <f t="shared" si="101"/>
        <v>273</v>
      </c>
    </row>
    <row r="303" spans="1:43" x14ac:dyDescent="0.25">
      <c r="A303" t="s">
        <v>378</v>
      </c>
      <c r="B303" t="str">
        <f t="shared" si="85"/>
        <v>Oregon</v>
      </c>
      <c r="C303" t="str">
        <f t="shared" si="86"/>
        <v>2015</v>
      </c>
      <c r="D303" s="13">
        <v>223552.65700000004</v>
      </c>
      <c r="E303" s="13">
        <v>0</v>
      </c>
      <c r="F303" s="14">
        <f t="shared" si="87"/>
        <v>0</v>
      </c>
      <c r="G303" s="15">
        <v>232027.23349999997</v>
      </c>
      <c r="H303" s="15">
        <v>0</v>
      </c>
      <c r="I303" s="16">
        <f t="shared" si="88"/>
        <v>0</v>
      </c>
      <c r="J303" s="13">
        <v>247642.39550000001</v>
      </c>
      <c r="K303" s="13">
        <v>0</v>
      </c>
      <c r="L303" s="14">
        <f t="shared" si="89"/>
        <v>0</v>
      </c>
      <c r="M303" s="15">
        <v>260786.02299999999</v>
      </c>
      <c r="N303" s="15">
        <v>0</v>
      </c>
      <c r="O303" s="16">
        <f t="shared" si="90"/>
        <v>0</v>
      </c>
      <c r="P303" s="13">
        <v>246928.8235</v>
      </c>
      <c r="Q303" s="13">
        <v>0</v>
      </c>
      <c r="R303" s="14">
        <f t="shared" si="91"/>
        <v>0</v>
      </c>
      <c r="S303" s="15">
        <v>248590.28000000003</v>
      </c>
      <c r="T303" s="15">
        <v>0</v>
      </c>
      <c r="U303" s="16">
        <f t="shared" si="92"/>
        <v>0</v>
      </c>
      <c r="V303" s="13">
        <v>254526.93999999994</v>
      </c>
      <c r="W303" s="13">
        <v>0</v>
      </c>
      <c r="X303" s="14">
        <f t="shared" si="93"/>
        <v>0</v>
      </c>
      <c r="Y303" s="15">
        <v>165474.859</v>
      </c>
      <c r="Z303" s="15">
        <v>10</v>
      </c>
      <c r="AA303" s="16">
        <f t="shared" si="94"/>
        <v>6.0432140933264069E-5</v>
      </c>
      <c r="AB303" s="13">
        <v>81277.558499999999</v>
      </c>
      <c r="AC303" s="13">
        <v>48</v>
      </c>
      <c r="AD303" s="14">
        <f t="shared" si="95"/>
        <v>5.9056892069414221E-4</v>
      </c>
      <c r="AE303" s="15">
        <v>78316.396999999997</v>
      </c>
      <c r="AF303">
        <v>210</v>
      </c>
      <c r="AG303" s="16">
        <f t="shared" si="96"/>
        <v>2.6814308119920277E-3</v>
      </c>
      <c r="AH303" s="17">
        <v>268</v>
      </c>
      <c r="AI303" s="17">
        <v>3777756</v>
      </c>
      <c r="AJ303" s="18">
        <f t="shared" si="97"/>
        <v>8.2444082005288764E-4</v>
      </c>
      <c r="AK303" s="19">
        <f>IFERROR(VLOOKUP(A303,[1]CDC_Visits_Integrated!$A$2:$D$501,2,FALSE),"NULL")</f>
        <v>1277</v>
      </c>
      <c r="AL303" s="19">
        <f>IFERROR(VLOOKUP(A303,[1]CDC_Visits_Integrated!$A$2:$D$501,3,FALSE),"NULL")</f>
        <v>561</v>
      </c>
      <c r="AM303" s="19">
        <f>IFERROR(VLOOKUP(A303,[1]CDC_Visits_Integrated!$A$2:$D$501,4,FALSE),"NULL")</f>
        <v>149648</v>
      </c>
      <c r="AN303" s="15">
        <f t="shared" si="98"/>
        <v>266.75222816399287</v>
      </c>
      <c r="AO303" s="16">
        <f t="shared" si="99"/>
        <v>8.5333582807655302E-3</v>
      </c>
      <c r="AP303" s="15">
        <f t="shared" si="100"/>
        <v>0</v>
      </c>
      <c r="AQ303" s="15">
        <f t="shared" si="101"/>
        <v>268</v>
      </c>
    </row>
    <row r="304" spans="1:43" x14ac:dyDescent="0.25">
      <c r="A304" t="s">
        <v>379</v>
      </c>
      <c r="B304" t="str">
        <f t="shared" si="85"/>
        <v>Oregon</v>
      </c>
      <c r="C304" t="str">
        <f t="shared" si="86"/>
        <v>2016</v>
      </c>
      <c r="D304" s="13">
        <v>230554.40300000002</v>
      </c>
      <c r="E304" s="13">
        <v>0</v>
      </c>
      <c r="F304" s="14">
        <f t="shared" si="87"/>
        <v>0</v>
      </c>
      <c r="G304" s="15">
        <v>239584.89</v>
      </c>
      <c r="H304" s="15">
        <v>0</v>
      </c>
      <c r="I304" s="16">
        <f t="shared" si="88"/>
        <v>0</v>
      </c>
      <c r="J304" s="13">
        <v>254646.36250000002</v>
      </c>
      <c r="K304" s="13">
        <v>0</v>
      </c>
      <c r="L304" s="14">
        <f t="shared" si="89"/>
        <v>0</v>
      </c>
      <c r="M304" s="15">
        <v>273359.67000000004</v>
      </c>
      <c r="N304" s="15">
        <v>0</v>
      </c>
      <c r="O304" s="16">
        <f t="shared" si="90"/>
        <v>0</v>
      </c>
      <c r="P304" s="13">
        <v>258488.53850000005</v>
      </c>
      <c r="Q304" s="13">
        <v>0</v>
      </c>
      <c r="R304" s="14">
        <f t="shared" si="91"/>
        <v>0</v>
      </c>
      <c r="S304" s="15">
        <v>257178.66050000003</v>
      </c>
      <c r="T304" s="15">
        <v>0</v>
      </c>
      <c r="U304" s="16">
        <f t="shared" si="92"/>
        <v>0</v>
      </c>
      <c r="V304" s="13">
        <v>268352.31550000003</v>
      </c>
      <c r="W304" s="13">
        <v>0</v>
      </c>
      <c r="X304" s="14">
        <f t="shared" si="93"/>
        <v>0</v>
      </c>
      <c r="Y304" s="15">
        <v>186803.49549999999</v>
      </c>
      <c r="Z304" s="15">
        <v>40</v>
      </c>
      <c r="AA304" s="16">
        <f t="shared" si="94"/>
        <v>2.1412875542256649E-4</v>
      </c>
      <c r="AB304" s="13">
        <v>87509.367500000008</v>
      </c>
      <c r="AC304" s="13">
        <v>45</v>
      </c>
      <c r="AD304" s="14">
        <f t="shared" si="95"/>
        <v>5.1423066222024746E-4</v>
      </c>
      <c r="AE304" s="15">
        <v>84529.169000000009</v>
      </c>
      <c r="AF304">
        <v>160</v>
      </c>
      <c r="AG304" s="16">
        <f t="shared" si="96"/>
        <v>1.8928377256376434E-3</v>
      </c>
      <c r="AH304" s="17">
        <v>245</v>
      </c>
      <c r="AI304" s="17">
        <v>3966871</v>
      </c>
      <c r="AJ304" s="18">
        <f t="shared" si="97"/>
        <v>6.8275167943536777E-4</v>
      </c>
      <c r="AK304" s="19">
        <f>IFERROR(VLOOKUP(A304,[1]CDC_Visits_Integrated!$A$2:$D$501,2,FALSE),"NULL")</f>
        <v>2545</v>
      </c>
      <c r="AL304" s="19">
        <f>IFERROR(VLOOKUP(A304,[1]CDC_Visits_Integrated!$A$2:$D$501,3,FALSE),"NULL")</f>
        <v>634</v>
      </c>
      <c r="AM304" s="19">
        <f>IFERROR(VLOOKUP(A304,[1]CDC_Visits_Integrated!$A$2:$D$501,4,FALSE),"NULL")</f>
        <v>185035</v>
      </c>
      <c r="AN304" s="15">
        <f t="shared" si="98"/>
        <v>291.85331230283913</v>
      </c>
      <c r="AO304" s="16">
        <f t="shared" si="99"/>
        <v>1.375415461939633E-2</v>
      </c>
      <c r="AP304" s="15">
        <f t="shared" si="100"/>
        <v>0</v>
      </c>
      <c r="AQ304" s="15">
        <f t="shared" si="101"/>
        <v>245</v>
      </c>
    </row>
    <row r="305" spans="1:43" x14ac:dyDescent="0.25">
      <c r="A305" t="s">
        <v>380</v>
      </c>
      <c r="B305" t="str">
        <f t="shared" si="85"/>
        <v>Oregon</v>
      </c>
      <c r="C305" t="str">
        <f t="shared" si="86"/>
        <v>2017</v>
      </c>
      <c r="D305" s="13">
        <v>226322</v>
      </c>
      <c r="E305" s="13">
        <v>0</v>
      </c>
      <c r="F305" s="14">
        <f t="shared" si="87"/>
        <v>0</v>
      </c>
      <c r="G305" s="15">
        <v>236532.5</v>
      </c>
      <c r="H305" s="15">
        <v>0</v>
      </c>
      <c r="I305" s="16">
        <f t="shared" si="88"/>
        <v>0</v>
      </c>
      <c r="J305" s="13">
        <v>249181.5</v>
      </c>
      <c r="K305" s="13">
        <v>0</v>
      </c>
      <c r="L305" s="14">
        <f t="shared" si="89"/>
        <v>0</v>
      </c>
      <c r="M305" s="15">
        <v>273525.5</v>
      </c>
      <c r="N305" s="15">
        <v>0</v>
      </c>
      <c r="O305" s="16">
        <f t="shared" si="90"/>
        <v>0</v>
      </c>
      <c r="P305" s="13">
        <v>258132.5</v>
      </c>
      <c r="Q305" s="13">
        <v>0</v>
      </c>
      <c r="R305" s="14">
        <f t="shared" si="91"/>
        <v>0</v>
      </c>
      <c r="S305" s="15">
        <v>250730.5</v>
      </c>
      <c r="T305" s="15">
        <v>0</v>
      </c>
      <c r="U305" s="16">
        <f t="shared" si="92"/>
        <v>0</v>
      </c>
      <c r="V305" s="13">
        <v>261867.5</v>
      </c>
      <c r="W305" s="13">
        <v>21</v>
      </c>
      <c r="X305" s="14">
        <f t="shared" si="93"/>
        <v>8.0193227491002133E-5</v>
      </c>
      <c r="Y305" s="15">
        <v>188589.5</v>
      </c>
      <c r="Z305" s="15">
        <v>35</v>
      </c>
      <c r="AA305" s="16">
        <f t="shared" si="94"/>
        <v>1.8558827506303372E-4</v>
      </c>
      <c r="AB305" s="13">
        <v>86311</v>
      </c>
      <c r="AC305" s="13">
        <v>90</v>
      </c>
      <c r="AD305" s="14">
        <f t="shared" si="95"/>
        <v>1.0427407862265527E-3</v>
      </c>
      <c r="AE305" s="15">
        <v>80447</v>
      </c>
      <c r="AF305">
        <v>254</v>
      </c>
      <c r="AG305" s="16">
        <f t="shared" si="96"/>
        <v>3.1573582607182368E-3</v>
      </c>
      <c r="AH305" s="17">
        <v>379</v>
      </c>
      <c r="AI305" s="17">
        <v>3916510</v>
      </c>
      <c r="AJ305" s="18">
        <f t="shared" si="97"/>
        <v>1.0665616051892866E-3</v>
      </c>
      <c r="AK305" s="19">
        <f>IFERROR(VLOOKUP(A305,[1]CDC_Visits_Integrated!$A$2:$D$501,2,FALSE),"NULL")</f>
        <v>10867</v>
      </c>
      <c r="AL305" s="19">
        <f>IFERROR(VLOOKUP(A305,[1]CDC_Visits_Integrated!$A$2:$D$501,3,FALSE),"NULL")</f>
        <v>1505</v>
      </c>
      <c r="AM305" s="19">
        <f>IFERROR(VLOOKUP(A305,[1]CDC_Visits_Integrated!$A$2:$D$501,4,FALSE),"NULL")</f>
        <v>619880</v>
      </c>
      <c r="AN305" s="15">
        <f t="shared" si="98"/>
        <v>411.88039867109637</v>
      </c>
      <c r="AO305" s="16">
        <f t="shared" si="99"/>
        <v>1.7530812415306189E-2</v>
      </c>
      <c r="AP305" s="15">
        <f t="shared" si="100"/>
        <v>21</v>
      </c>
      <c r="AQ305" s="15">
        <f t="shared" si="101"/>
        <v>400</v>
      </c>
    </row>
    <row r="306" spans="1:43" x14ac:dyDescent="0.25">
      <c r="A306" t="s">
        <v>382</v>
      </c>
      <c r="B306" t="str">
        <f t="shared" si="85"/>
        <v>Pennsylvania</v>
      </c>
      <c r="C306" t="str">
        <f t="shared" si="86"/>
        <v>2010</v>
      </c>
      <c r="D306" s="13">
        <v>725472.36099999992</v>
      </c>
      <c r="E306" s="13">
        <v>0</v>
      </c>
      <c r="F306" s="14">
        <f t="shared" si="87"/>
        <v>0</v>
      </c>
      <c r="G306" s="15">
        <v>777159.68600000022</v>
      </c>
      <c r="H306" s="15">
        <v>0</v>
      </c>
      <c r="I306" s="16">
        <f t="shared" si="88"/>
        <v>0</v>
      </c>
      <c r="J306" s="13">
        <v>876676.16449999996</v>
      </c>
      <c r="K306" s="13">
        <v>0</v>
      </c>
      <c r="L306" s="14">
        <f t="shared" si="89"/>
        <v>0</v>
      </c>
      <c r="M306" s="15">
        <v>739349.5695000001</v>
      </c>
      <c r="N306" s="15">
        <v>0</v>
      </c>
      <c r="O306" s="16">
        <f t="shared" si="90"/>
        <v>0</v>
      </c>
      <c r="P306" s="13">
        <v>841744.56850000005</v>
      </c>
      <c r="Q306" s="13">
        <v>0</v>
      </c>
      <c r="R306" s="14">
        <f t="shared" si="91"/>
        <v>0</v>
      </c>
      <c r="S306" s="15">
        <v>961812.67700000003</v>
      </c>
      <c r="T306" s="15">
        <v>12</v>
      </c>
      <c r="U306" s="16">
        <f t="shared" si="92"/>
        <v>1.2476441917390115E-5</v>
      </c>
      <c r="V306" s="13">
        <v>758583.3955000001</v>
      </c>
      <c r="W306" s="13">
        <v>115</v>
      </c>
      <c r="X306" s="14">
        <f t="shared" si="93"/>
        <v>1.5159836173872591E-4</v>
      </c>
      <c r="Y306" s="15">
        <v>468524.93299999996</v>
      </c>
      <c r="Z306" s="15">
        <v>256</v>
      </c>
      <c r="AA306" s="16">
        <f t="shared" si="94"/>
        <v>5.463956813585415E-4</v>
      </c>
      <c r="AB306" s="13">
        <v>348124.9090000001</v>
      </c>
      <c r="AC306" s="13">
        <v>615</v>
      </c>
      <c r="AD306" s="14">
        <f t="shared" si="95"/>
        <v>1.7666072840538964E-3</v>
      </c>
      <c r="AE306" s="15">
        <v>286485.72899999999</v>
      </c>
      <c r="AF306">
        <v>1176</v>
      </c>
      <c r="AG306" s="16">
        <f t="shared" si="96"/>
        <v>4.1049165140089753E-3</v>
      </c>
      <c r="AH306" s="17">
        <v>2047</v>
      </c>
      <c r="AI306" s="17">
        <v>12554832</v>
      </c>
      <c r="AJ306" s="18">
        <f t="shared" si="97"/>
        <v>1.855619611780246E-3</v>
      </c>
      <c r="AK306" s="19">
        <f>IFERROR(VLOOKUP(A306,[1]CDC_Visits_Integrated!$A$2:$D$501,2,FALSE),"NULL")</f>
        <v>2325</v>
      </c>
      <c r="AL306" s="19">
        <f>IFERROR(VLOOKUP(A306,[1]CDC_Visits_Integrated!$A$2:$D$501,3,FALSE),"NULL")</f>
        <v>808</v>
      </c>
      <c r="AM306" s="19">
        <f>IFERROR(VLOOKUP(A306,[1]CDC_Visits_Integrated!$A$2:$D$501,4,FALSE),"NULL")</f>
        <v>208162</v>
      </c>
      <c r="AN306" s="15">
        <f t="shared" si="98"/>
        <v>257.62623762376239</v>
      </c>
      <c r="AO306" s="16">
        <f t="shared" si="99"/>
        <v>1.1169185538186605E-2</v>
      </c>
      <c r="AP306" s="15">
        <f t="shared" si="100"/>
        <v>127</v>
      </c>
      <c r="AQ306" s="15">
        <f t="shared" si="101"/>
        <v>2174</v>
      </c>
    </row>
    <row r="307" spans="1:43" x14ac:dyDescent="0.25">
      <c r="A307" t="s">
        <v>383</v>
      </c>
      <c r="B307" t="str">
        <f t="shared" si="85"/>
        <v>Pennsylvania</v>
      </c>
      <c r="C307" t="str">
        <f t="shared" si="86"/>
        <v>2011</v>
      </c>
      <c r="D307" s="13">
        <v>720027.64300000016</v>
      </c>
      <c r="E307" s="13">
        <v>0</v>
      </c>
      <c r="F307" s="14">
        <f t="shared" si="87"/>
        <v>0</v>
      </c>
      <c r="G307" s="15">
        <v>765514.06699999981</v>
      </c>
      <c r="H307" s="15">
        <v>0</v>
      </c>
      <c r="I307" s="16">
        <f t="shared" si="88"/>
        <v>0</v>
      </c>
      <c r="J307" s="13">
        <v>876280.12650000013</v>
      </c>
      <c r="K307" s="13">
        <v>0</v>
      </c>
      <c r="L307" s="14">
        <f t="shared" si="89"/>
        <v>0</v>
      </c>
      <c r="M307" s="15">
        <v>741384.61849999998</v>
      </c>
      <c r="N307" s="15">
        <v>0</v>
      </c>
      <c r="O307" s="16">
        <f t="shared" si="90"/>
        <v>0</v>
      </c>
      <c r="P307" s="13">
        <v>816475.68900000001</v>
      </c>
      <c r="Q307" s="13">
        <v>0</v>
      </c>
      <c r="R307" s="14">
        <f t="shared" si="91"/>
        <v>0</v>
      </c>
      <c r="S307" s="15">
        <v>953628.09799999988</v>
      </c>
      <c r="T307" s="15">
        <v>42</v>
      </c>
      <c r="U307" s="16">
        <f t="shared" si="92"/>
        <v>4.4042326445796491E-5</v>
      </c>
      <c r="V307" s="13">
        <v>778555.91899999999</v>
      </c>
      <c r="W307" s="13">
        <v>170</v>
      </c>
      <c r="X307" s="14">
        <f t="shared" si="93"/>
        <v>2.1835297356463871E-4</v>
      </c>
      <c r="Y307" s="15">
        <v>473607.58049999987</v>
      </c>
      <c r="Z307" s="15">
        <v>312</v>
      </c>
      <c r="AA307" s="16">
        <f t="shared" si="94"/>
        <v>6.5877323937808059E-4</v>
      </c>
      <c r="AB307" s="13">
        <v>338599.53049999988</v>
      </c>
      <c r="AC307" s="13">
        <v>691</v>
      </c>
      <c r="AD307" s="14">
        <f t="shared" si="95"/>
        <v>2.0407588840410406E-3</v>
      </c>
      <c r="AE307" s="15">
        <v>292467.32799999998</v>
      </c>
      <c r="AF307">
        <v>1423</v>
      </c>
      <c r="AG307" s="16">
        <f t="shared" si="96"/>
        <v>4.8655007372310662E-3</v>
      </c>
      <c r="AH307" s="17">
        <v>2426</v>
      </c>
      <c r="AI307" s="17">
        <v>12505696</v>
      </c>
      <c r="AJ307" s="18">
        <f t="shared" si="97"/>
        <v>2.1961221463548323E-3</v>
      </c>
      <c r="AK307" s="19">
        <f>IFERROR(VLOOKUP(A307,[1]CDC_Visits_Integrated!$A$2:$D$501,2,FALSE),"NULL")</f>
        <v>11309</v>
      </c>
      <c r="AL307" s="19">
        <f>IFERROR(VLOOKUP(A307,[1]CDC_Visits_Integrated!$A$2:$D$501,3,FALSE),"NULL")</f>
        <v>2548</v>
      </c>
      <c r="AM307" s="19">
        <f>IFERROR(VLOOKUP(A307,[1]CDC_Visits_Integrated!$A$2:$D$501,4,FALSE),"NULL")</f>
        <v>761885</v>
      </c>
      <c r="AN307" s="15">
        <f t="shared" si="98"/>
        <v>299.01295133437992</v>
      </c>
      <c r="AO307" s="16">
        <f t="shared" si="99"/>
        <v>1.4843447501919581E-2</v>
      </c>
      <c r="AP307" s="15">
        <f t="shared" si="100"/>
        <v>212</v>
      </c>
      <c r="AQ307" s="15">
        <f t="shared" si="101"/>
        <v>2638</v>
      </c>
    </row>
    <row r="308" spans="1:43" x14ac:dyDescent="0.25">
      <c r="A308" t="s">
        <v>384</v>
      </c>
      <c r="B308" t="str">
        <f t="shared" si="85"/>
        <v>Pennsylvania</v>
      </c>
      <c r="C308" t="str">
        <f t="shared" si="86"/>
        <v>2012</v>
      </c>
      <c r="D308" s="13">
        <v>722424.2620000001</v>
      </c>
      <c r="E308" s="13">
        <v>0</v>
      </c>
      <c r="F308" s="14">
        <f t="shared" si="87"/>
        <v>0</v>
      </c>
      <c r="G308" s="15">
        <v>766872.42849999992</v>
      </c>
      <c r="H308" s="15">
        <v>0</v>
      </c>
      <c r="I308" s="16">
        <f t="shared" si="88"/>
        <v>0</v>
      </c>
      <c r="J308" s="13">
        <v>880722.027</v>
      </c>
      <c r="K308" s="13">
        <v>0</v>
      </c>
      <c r="L308" s="14">
        <f t="shared" si="89"/>
        <v>0</v>
      </c>
      <c r="M308" s="15">
        <v>756538.32150000008</v>
      </c>
      <c r="N308" s="15">
        <v>0</v>
      </c>
      <c r="O308" s="16">
        <f t="shared" si="90"/>
        <v>0</v>
      </c>
      <c r="P308" s="13">
        <v>803212.61950000015</v>
      </c>
      <c r="Q308" s="13">
        <v>0</v>
      </c>
      <c r="R308" s="14">
        <f t="shared" si="91"/>
        <v>0</v>
      </c>
      <c r="S308" s="15">
        <v>955741.6115</v>
      </c>
      <c r="T308" s="15">
        <v>0</v>
      </c>
      <c r="U308" s="16">
        <f t="shared" si="92"/>
        <v>0</v>
      </c>
      <c r="V308" s="13">
        <v>807337.33350000007</v>
      </c>
      <c r="W308" s="13">
        <v>78</v>
      </c>
      <c r="X308" s="14">
        <f t="shared" si="93"/>
        <v>9.6613889589189914E-5</v>
      </c>
      <c r="Y308" s="15">
        <v>492788.21250000002</v>
      </c>
      <c r="Z308" s="15">
        <v>258</v>
      </c>
      <c r="AA308" s="16">
        <f t="shared" si="94"/>
        <v>5.235514840972378E-4</v>
      </c>
      <c r="AB308" s="13">
        <v>335356.44949999999</v>
      </c>
      <c r="AC308" s="13">
        <v>646</v>
      </c>
      <c r="AD308" s="14">
        <f t="shared" si="95"/>
        <v>1.9263085620185754E-3</v>
      </c>
      <c r="AE308" s="15">
        <v>303341.68100000022</v>
      </c>
      <c r="AF308">
        <v>1208</v>
      </c>
      <c r="AG308" s="16">
        <f t="shared" si="96"/>
        <v>3.9823079901769223E-3</v>
      </c>
      <c r="AH308" s="17">
        <v>2112</v>
      </c>
      <c r="AI308" s="17">
        <v>12620483</v>
      </c>
      <c r="AJ308" s="18">
        <f t="shared" si="97"/>
        <v>1.8665713581661847E-3</v>
      </c>
      <c r="AK308" s="19">
        <f>IFERROR(VLOOKUP(A308,[1]CDC_Visits_Integrated!$A$2:$D$501,2,FALSE),"NULL")</f>
        <v>9406</v>
      </c>
      <c r="AL308" s="19">
        <f>IFERROR(VLOOKUP(A308,[1]CDC_Visits_Integrated!$A$2:$D$501,3,FALSE),"NULL")</f>
        <v>2581</v>
      </c>
      <c r="AM308" s="19">
        <f>IFERROR(VLOOKUP(A308,[1]CDC_Visits_Integrated!$A$2:$D$501,4,FALSE),"NULL")</f>
        <v>744139</v>
      </c>
      <c r="AN308" s="15">
        <f t="shared" si="98"/>
        <v>288.31421929484696</v>
      </c>
      <c r="AO308" s="16">
        <f t="shared" si="99"/>
        <v>1.264011159205471E-2</v>
      </c>
      <c r="AP308" s="15">
        <f t="shared" si="100"/>
        <v>78</v>
      </c>
      <c r="AQ308" s="15">
        <f t="shared" si="101"/>
        <v>2190</v>
      </c>
    </row>
    <row r="309" spans="1:43" x14ac:dyDescent="0.25">
      <c r="A309" t="s">
        <v>385</v>
      </c>
      <c r="B309" t="str">
        <f t="shared" si="85"/>
        <v>Pennsylvania</v>
      </c>
      <c r="C309" t="str">
        <f t="shared" si="86"/>
        <v>2013</v>
      </c>
      <c r="D309" s="13">
        <v>714393.63199999975</v>
      </c>
      <c r="E309" s="13">
        <v>0</v>
      </c>
      <c r="F309" s="14">
        <f t="shared" si="87"/>
        <v>0</v>
      </c>
      <c r="G309" s="15">
        <v>759181.3694999998</v>
      </c>
      <c r="H309" s="15">
        <v>0</v>
      </c>
      <c r="I309" s="16">
        <f t="shared" si="88"/>
        <v>0</v>
      </c>
      <c r="J309" s="13">
        <v>871118.72750000004</v>
      </c>
      <c r="K309" s="13">
        <v>0</v>
      </c>
      <c r="L309" s="14">
        <f t="shared" si="89"/>
        <v>0</v>
      </c>
      <c r="M309" s="15">
        <v>768199.18599999999</v>
      </c>
      <c r="N309" s="15">
        <v>0</v>
      </c>
      <c r="O309" s="16">
        <f t="shared" si="90"/>
        <v>0</v>
      </c>
      <c r="P309" s="13">
        <v>783054.15699999989</v>
      </c>
      <c r="Q309" s="13">
        <v>0</v>
      </c>
      <c r="R309" s="14">
        <f t="shared" si="91"/>
        <v>0</v>
      </c>
      <c r="S309" s="15">
        <v>940138.21049999981</v>
      </c>
      <c r="T309" s="15">
        <v>24</v>
      </c>
      <c r="U309" s="16">
        <f t="shared" si="92"/>
        <v>2.5528161425580101E-5</v>
      </c>
      <c r="V309" s="13">
        <v>825022.58499999996</v>
      </c>
      <c r="W309" s="13">
        <v>181</v>
      </c>
      <c r="X309" s="14">
        <f t="shared" si="93"/>
        <v>2.1938793348305732E-4</v>
      </c>
      <c r="Y309" s="15">
        <v>504315.70350000006</v>
      </c>
      <c r="Z309" s="15">
        <v>302</v>
      </c>
      <c r="AA309" s="16">
        <f t="shared" si="94"/>
        <v>5.9883124381035653E-4</v>
      </c>
      <c r="AB309" s="13">
        <v>329344.49200000009</v>
      </c>
      <c r="AC309" s="13">
        <v>708</v>
      </c>
      <c r="AD309" s="14">
        <f t="shared" si="95"/>
        <v>2.1497247326061242E-3</v>
      </c>
      <c r="AE309" s="15">
        <v>308211.10899999994</v>
      </c>
      <c r="AF309">
        <v>1526</v>
      </c>
      <c r="AG309" s="16">
        <f t="shared" si="96"/>
        <v>4.9511518418370844E-3</v>
      </c>
      <c r="AH309" s="17">
        <v>2536</v>
      </c>
      <c r="AI309" s="17">
        <v>12582017</v>
      </c>
      <c r="AJ309" s="18">
        <f t="shared" si="97"/>
        <v>2.2209157809692554E-3</v>
      </c>
      <c r="AK309" s="19">
        <f>IFERROR(VLOOKUP(A309,[1]CDC_Visits_Integrated!$A$2:$D$501,2,FALSE),"NULL")</f>
        <v>10423</v>
      </c>
      <c r="AL309" s="19">
        <f>IFERROR(VLOOKUP(A309,[1]CDC_Visits_Integrated!$A$2:$D$501,3,FALSE),"NULL")</f>
        <v>2419</v>
      </c>
      <c r="AM309" s="19">
        <f>IFERROR(VLOOKUP(A309,[1]CDC_Visits_Integrated!$A$2:$D$501,4,FALSE),"NULL")</f>
        <v>685248</v>
      </c>
      <c r="AN309" s="15">
        <f t="shared" si="98"/>
        <v>283.27738735014469</v>
      </c>
      <c r="AO309" s="16">
        <f t="shared" si="99"/>
        <v>1.5210551508359017E-2</v>
      </c>
      <c r="AP309" s="15">
        <f t="shared" si="100"/>
        <v>205</v>
      </c>
      <c r="AQ309" s="15">
        <f t="shared" si="101"/>
        <v>2741</v>
      </c>
    </row>
    <row r="310" spans="1:43" x14ac:dyDescent="0.25">
      <c r="A310" t="s">
        <v>386</v>
      </c>
      <c r="B310" t="str">
        <f t="shared" si="85"/>
        <v>Pennsylvania</v>
      </c>
      <c r="C310" t="str">
        <f t="shared" si="86"/>
        <v>2014</v>
      </c>
      <c r="D310" s="13">
        <v>707552.38400000019</v>
      </c>
      <c r="E310" s="13">
        <v>0</v>
      </c>
      <c r="F310" s="14">
        <f t="shared" si="87"/>
        <v>0</v>
      </c>
      <c r="G310" s="15">
        <v>749936.22100000002</v>
      </c>
      <c r="H310" s="15">
        <v>0</v>
      </c>
      <c r="I310" s="16">
        <f t="shared" si="88"/>
        <v>0</v>
      </c>
      <c r="J310" s="13">
        <v>852376.92700000014</v>
      </c>
      <c r="K310" s="13">
        <v>0</v>
      </c>
      <c r="L310" s="14">
        <f t="shared" si="89"/>
        <v>0</v>
      </c>
      <c r="M310" s="15">
        <v>777267.75150000001</v>
      </c>
      <c r="N310" s="15">
        <v>0</v>
      </c>
      <c r="O310" s="16">
        <f t="shared" si="90"/>
        <v>0</v>
      </c>
      <c r="P310" s="13">
        <v>763876.29449999996</v>
      </c>
      <c r="Q310" s="13">
        <v>0</v>
      </c>
      <c r="R310" s="14">
        <f t="shared" si="91"/>
        <v>0</v>
      </c>
      <c r="S310" s="15">
        <v>920345.44700000016</v>
      </c>
      <c r="T310" s="15">
        <v>59</v>
      </c>
      <c r="U310" s="16">
        <f t="shared" si="92"/>
        <v>6.4106363748871775E-5</v>
      </c>
      <c r="V310" s="13">
        <v>838010.01649999991</v>
      </c>
      <c r="W310" s="13">
        <v>210</v>
      </c>
      <c r="X310" s="14">
        <f t="shared" si="93"/>
        <v>2.5059366339924891E-4</v>
      </c>
      <c r="Y310" s="15">
        <v>520356.82700000005</v>
      </c>
      <c r="Z310" s="15">
        <v>320</v>
      </c>
      <c r="AA310" s="16">
        <f t="shared" si="94"/>
        <v>6.1496262448383317E-4</v>
      </c>
      <c r="AB310" s="13">
        <v>323944.09799999988</v>
      </c>
      <c r="AC310" s="13">
        <v>611</v>
      </c>
      <c r="AD310" s="14">
        <f t="shared" si="95"/>
        <v>1.8861278960544613E-3</v>
      </c>
      <c r="AE310" s="15">
        <v>313739.38500000001</v>
      </c>
      <c r="AF310">
        <v>1232</v>
      </c>
      <c r="AG310" s="16">
        <f t="shared" si="96"/>
        <v>3.9268260820999566E-3</v>
      </c>
      <c r="AH310" s="17">
        <v>2163</v>
      </c>
      <c r="AI310" s="17">
        <v>12509418</v>
      </c>
      <c r="AJ310" s="18">
        <f t="shared" si="97"/>
        <v>1.8678106291481339E-3</v>
      </c>
      <c r="AK310" s="19">
        <f>IFERROR(VLOOKUP(A310,[1]CDC_Visits_Integrated!$A$2:$D$501,2,FALSE),"NULL")</f>
        <v>10742</v>
      </c>
      <c r="AL310" s="19">
        <f>IFERROR(VLOOKUP(A310,[1]CDC_Visits_Integrated!$A$2:$D$501,3,FALSE),"NULL")</f>
        <v>2068</v>
      </c>
      <c r="AM310" s="19">
        <f>IFERROR(VLOOKUP(A310,[1]CDC_Visits_Integrated!$A$2:$D$501,4,FALSE),"NULL")</f>
        <v>637705</v>
      </c>
      <c r="AN310" s="15">
        <f t="shared" si="98"/>
        <v>308.36798839458413</v>
      </c>
      <c r="AO310" s="16">
        <f t="shared" si="99"/>
        <v>1.684477932586384E-2</v>
      </c>
      <c r="AP310" s="15">
        <f t="shared" si="100"/>
        <v>269</v>
      </c>
      <c r="AQ310" s="15">
        <f t="shared" si="101"/>
        <v>2432</v>
      </c>
    </row>
    <row r="311" spans="1:43" x14ac:dyDescent="0.25">
      <c r="A311" t="s">
        <v>387</v>
      </c>
      <c r="B311" t="str">
        <f t="shared" si="85"/>
        <v>Pennsylvania</v>
      </c>
      <c r="C311" t="str">
        <f t="shared" si="86"/>
        <v>2015</v>
      </c>
      <c r="D311" s="13">
        <v>701119.5920000003</v>
      </c>
      <c r="E311" s="13">
        <v>0</v>
      </c>
      <c r="F311" s="14">
        <f t="shared" si="87"/>
        <v>0</v>
      </c>
      <c r="G311" s="15">
        <v>740621.90350000001</v>
      </c>
      <c r="H311" s="15">
        <v>0</v>
      </c>
      <c r="I311" s="16">
        <f t="shared" si="88"/>
        <v>0</v>
      </c>
      <c r="J311" s="13">
        <v>850878.24750000006</v>
      </c>
      <c r="K311" s="13">
        <v>0</v>
      </c>
      <c r="L311" s="14">
        <f t="shared" si="89"/>
        <v>0</v>
      </c>
      <c r="M311" s="15">
        <v>784608.1305000002</v>
      </c>
      <c r="N311" s="15">
        <v>0</v>
      </c>
      <c r="O311" s="16">
        <f t="shared" si="90"/>
        <v>0</v>
      </c>
      <c r="P311" s="13">
        <v>745313.23949999991</v>
      </c>
      <c r="Q311" s="13">
        <v>0</v>
      </c>
      <c r="R311" s="14">
        <f t="shared" si="91"/>
        <v>0</v>
      </c>
      <c r="S311" s="15">
        <v>894248.72799999989</v>
      </c>
      <c r="T311" s="15">
        <v>33</v>
      </c>
      <c r="U311" s="16">
        <f t="shared" si="92"/>
        <v>3.6902484696629058E-5</v>
      </c>
      <c r="V311" s="13">
        <v>841568.69849999994</v>
      </c>
      <c r="W311" s="13">
        <v>193</v>
      </c>
      <c r="X311" s="14">
        <f t="shared" si="93"/>
        <v>2.2933362462743736E-4</v>
      </c>
      <c r="Y311" s="15">
        <v>533007.98300000001</v>
      </c>
      <c r="Z311" s="15">
        <v>355</v>
      </c>
      <c r="AA311" s="16">
        <f t="shared" si="94"/>
        <v>6.6603130032294466E-4</v>
      </c>
      <c r="AB311" s="13">
        <v>316688.95149999997</v>
      </c>
      <c r="AC311" s="13">
        <v>697</v>
      </c>
      <c r="AD311" s="14">
        <f t="shared" si="95"/>
        <v>2.2008977474542559E-3</v>
      </c>
      <c r="AE311" s="15">
        <v>308740.50000000006</v>
      </c>
      <c r="AF311">
        <v>1508</v>
      </c>
      <c r="AG311" s="16">
        <f t="shared" si="96"/>
        <v>4.8843608143408455E-3</v>
      </c>
      <c r="AH311" s="17">
        <v>2560</v>
      </c>
      <c r="AI311" s="17">
        <v>12416464</v>
      </c>
      <c r="AJ311" s="18">
        <f t="shared" si="97"/>
        <v>2.2098733377905184E-3</v>
      </c>
      <c r="AK311" s="19">
        <f>IFERROR(VLOOKUP(A311,[1]CDC_Visits_Integrated!$A$2:$D$501,2,FALSE),"NULL")</f>
        <v>12296</v>
      </c>
      <c r="AL311" s="19">
        <f>IFERROR(VLOOKUP(A311,[1]CDC_Visits_Integrated!$A$2:$D$501,3,FALSE),"NULL")</f>
        <v>2458</v>
      </c>
      <c r="AM311" s="19">
        <f>IFERROR(VLOOKUP(A311,[1]CDC_Visits_Integrated!$A$2:$D$501,4,FALSE),"NULL")</f>
        <v>655914</v>
      </c>
      <c r="AN311" s="15">
        <f t="shared" si="98"/>
        <v>266.84865744507732</v>
      </c>
      <c r="AO311" s="16">
        <f t="shared" si="99"/>
        <v>1.8746360041102951E-2</v>
      </c>
      <c r="AP311" s="15">
        <f t="shared" si="100"/>
        <v>226</v>
      </c>
      <c r="AQ311" s="15">
        <f t="shared" si="101"/>
        <v>2786</v>
      </c>
    </row>
    <row r="312" spans="1:43" x14ac:dyDescent="0.25">
      <c r="A312" t="s">
        <v>388</v>
      </c>
      <c r="B312" t="str">
        <f t="shared" si="85"/>
        <v>Pennsylvania</v>
      </c>
      <c r="C312" t="str">
        <f t="shared" si="86"/>
        <v>2016</v>
      </c>
      <c r="D312" s="13">
        <v>710555.89799999993</v>
      </c>
      <c r="E312" s="13">
        <v>0</v>
      </c>
      <c r="F312" s="14">
        <f t="shared" si="87"/>
        <v>0</v>
      </c>
      <c r="G312" s="15">
        <v>750265.86599999992</v>
      </c>
      <c r="H312" s="15">
        <v>0</v>
      </c>
      <c r="I312" s="16">
        <f t="shared" si="88"/>
        <v>0</v>
      </c>
      <c r="J312" s="13">
        <v>852672.04350000003</v>
      </c>
      <c r="K312" s="13">
        <v>0</v>
      </c>
      <c r="L312" s="14">
        <f t="shared" si="89"/>
        <v>0</v>
      </c>
      <c r="M312" s="15">
        <v>813370.67750000011</v>
      </c>
      <c r="N312" s="15">
        <v>0</v>
      </c>
      <c r="O312" s="16">
        <f t="shared" si="90"/>
        <v>0</v>
      </c>
      <c r="P312" s="13">
        <v>753157.26700000011</v>
      </c>
      <c r="Q312" s="13">
        <v>0</v>
      </c>
      <c r="R312" s="14">
        <f t="shared" si="91"/>
        <v>0</v>
      </c>
      <c r="S312" s="15">
        <v>894925.20100000012</v>
      </c>
      <c r="T312" s="15">
        <v>32</v>
      </c>
      <c r="U312" s="16">
        <f t="shared" si="92"/>
        <v>3.5757178325342519E-5</v>
      </c>
      <c r="V312" s="13">
        <v>872902.8544999999</v>
      </c>
      <c r="W312" s="13">
        <v>126</v>
      </c>
      <c r="X312" s="14">
        <f t="shared" si="93"/>
        <v>1.4434595940481028E-4</v>
      </c>
      <c r="Y312" s="15">
        <v>570285.11500000022</v>
      </c>
      <c r="Z312" s="15">
        <v>356</v>
      </c>
      <c r="AA312" s="16">
        <f t="shared" si="94"/>
        <v>6.2424915298727346E-4</v>
      </c>
      <c r="AB312" s="13">
        <v>325997.8004999999</v>
      </c>
      <c r="AC312" s="13">
        <v>624</v>
      </c>
      <c r="AD312" s="14">
        <f t="shared" si="95"/>
        <v>1.9141233439088808E-3</v>
      </c>
      <c r="AE312" s="15">
        <v>321261.679</v>
      </c>
      <c r="AF312">
        <v>1191</v>
      </c>
      <c r="AG312" s="16">
        <f t="shared" si="96"/>
        <v>3.7072582192412685E-3</v>
      </c>
      <c r="AH312" s="17">
        <v>2171</v>
      </c>
      <c r="AI312" s="17">
        <v>12694911</v>
      </c>
      <c r="AJ312" s="18">
        <f t="shared" si="97"/>
        <v>1.7830969065174556E-3</v>
      </c>
      <c r="AK312" s="19">
        <f>IFERROR(VLOOKUP(A312,[1]CDC_Visits_Integrated!$A$2:$D$501,2,FALSE),"NULL")</f>
        <v>11045</v>
      </c>
      <c r="AL312" s="19">
        <f>IFERROR(VLOOKUP(A312,[1]CDC_Visits_Integrated!$A$2:$D$501,3,FALSE),"NULL")</f>
        <v>2331</v>
      </c>
      <c r="AM312" s="19">
        <f>IFERROR(VLOOKUP(A312,[1]CDC_Visits_Integrated!$A$2:$D$501,4,FALSE),"NULL")</f>
        <v>652384</v>
      </c>
      <c r="AN312" s="15">
        <f t="shared" si="98"/>
        <v>279.87301587301585</v>
      </c>
      <c r="AO312" s="16">
        <f t="shared" si="99"/>
        <v>1.6930212880757346E-2</v>
      </c>
      <c r="AP312" s="15">
        <f t="shared" si="100"/>
        <v>158</v>
      </c>
      <c r="AQ312" s="15">
        <f t="shared" si="101"/>
        <v>2329</v>
      </c>
    </row>
    <row r="313" spans="1:43" x14ac:dyDescent="0.25">
      <c r="A313" t="s">
        <v>389</v>
      </c>
      <c r="B313" t="str">
        <f t="shared" si="85"/>
        <v>Pennsylvania</v>
      </c>
      <c r="C313" t="str">
        <f t="shared" si="86"/>
        <v>2017</v>
      </c>
      <c r="D313" s="13">
        <v>709882</v>
      </c>
      <c r="E313" s="13">
        <v>0</v>
      </c>
      <c r="F313" s="14">
        <f t="shared" si="87"/>
        <v>0</v>
      </c>
      <c r="G313" s="15">
        <v>748178.5</v>
      </c>
      <c r="H313" s="15">
        <v>0</v>
      </c>
      <c r="I313" s="16">
        <f t="shared" si="88"/>
        <v>0</v>
      </c>
      <c r="J313" s="13">
        <v>845022</v>
      </c>
      <c r="K313" s="13">
        <v>0</v>
      </c>
      <c r="L313" s="14">
        <f t="shared" si="89"/>
        <v>0</v>
      </c>
      <c r="M313" s="15">
        <v>821614.5</v>
      </c>
      <c r="N313" s="15">
        <v>0</v>
      </c>
      <c r="O313" s="16">
        <f t="shared" si="90"/>
        <v>0</v>
      </c>
      <c r="P313" s="13">
        <v>747846</v>
      </c>
      <c r="Q313" s="13">
        <v>0</v>
      </c>
      <c r="R313" s="14">
        <f t="shared" si="91"/>
        <v>0</v>
      </c>
      <c r="S313" s="15">
        <v>881528</v>
      </c>
      <c r="T313" s="15">
        <v>25</v>
      </c>
      <c r="U313" s="16">
        <f t="shared" si="92"/>
        <v>2.8359847900463739E-5</v>
      </c>
      <c r="V313" s="13">
        <v>888401</v>
      </c>
      <c r="W313" s="13">
        <v>194</v>
      </c>
      <c r="X313" s="14">
        <f t="shared" si="93"/>
        <v>2.1836985775567565E-4</v>
      </c>
      <c r="Y313" s="15">
        <v>595562.5</v>
      </c>
      <c r="Z313" s="15">
        <v>360</v>
      </c>
      <c r="AA313" s="16">
        <f t="shared" si="94"/>
        <v>6.0447056354286913E-4</v>
      </c>
      <c r="AB313" s="13">
        <v>328421</v>
      </c>
      <c r="AC313" s="13">
        <v>611</v>
      </c>
      <c r="AD313" s="14">
        <f t="shared" si="95"/>
        <v>1.860416964810411E-3</v>
      </c>
      <c r="AE313" s="15">
        <v>323585</v>
      </c>
      <c r="AF313">
        <v>1422</v>
      </c>
      <c r="AG313" s="16">
        <f t="shared" si="96"/>
        <v>4.3945176692368314E-3</v>
      </c>
      <c r="AH313" s="17">
        <v>2393</v>
      </c>
      <c r="AI313" s="17">
        <v>12746614</v>
      </c>
      <c r="AJ313" s="18">
        <f t="shared" si="97"/>
        <v>1.9181311487104717E-3</v>
      </c>
      <c r="AK313" s="19">
        <f>IFERROR(VLOOKUP(A313,[1]CDC_Visits_Integrated!$A$2:$D$501,2,FALSE),"NULL")</f>
        <v>18310</v>
      </c>
      <c r="AL313" s="19">
        <f>IFERROR(VLOOKUP(A313,[1]CDC_Visits_Integrated!$A$2:$D$501,3,FALSE),"NULL")</f>
        <v>3867</v>
      </c>
      <c r="AM313" s="19">
        <f>IFERROR(VLOOKUP(A313,[1]CDC_Visits_Integrated!$A$2:$D$501,4,FALSE),"NULL")</f>
        <v>1237533</v>
      </c>
      <c r="AN313" s="15">
        <f t="shared" si="98"/>
        <v>320.02404965089215</v>
      </c>
      <c r="AO313" s="16">
        <f t="shared" si="99"/>
        <v>1.4795565047558327E-2</v>
      </c>
      <c r="AP313" s="15">
        <f t="shared" si="100"/>
        <v>219</v>
      </c>
      <c r="AQ313" s="15">
        <f t="shared" si="101"/>
        <v>2612</v>
      </c>
    </row>
    <row r="314" spans="1:43" x14ac:dyDescent="0.25">
      <c r="A314" t="s">
        <v>391</v>
      </c>
      <c r="B314" t="str">
        <f t="shared" si="85"/>
        <v>Rhode Island</v>
      </c>
      <c r="C314" t="str">
        <f t="shared" si="86"/>
        <v>2010</v>
      </c>
      <c r="D314" s="13">
        <v>59283.511000000006</v>
      </c>
      <c r="E314" s="13">
        <v>0</v>
      </c>
      <c r="F314" s="14">
        <f t="shared" si="87"/>
        <v>0</v>
      </c>
      <c r="G314" s="15">
        <v>63766.895499999999</v>
      </c>
      <c r="H314" s="15">
        <v>0</v>
      </c>
      <c r="I314" s="16">
        <f t="shared" si="88"/>
        <v>0</v>
      </c>
      <c r="J314" s="13">
        <v>80349.05</v>
      </c>
      <c r="K314" s="13">
        <v>0</v>
      </c>
      <c r="L314" s="14">
        <f t="shared" si="89"/>
        <v>0</v>
      </c>
      <c r="M314" s="15">
        <v>63894.028000000006</v>
      </c>
      <c r="N314" s="15">
        <v>0</v>
      </c>
      <c r="O314" s="16">
        <f t="shared" si="90"/>
        <v>0</v>
      </c>
      <c r="P314" s="13">
        <v>73457.303499999995</v>
      </c>
      <c r="Q314" s="13">
        <v>0</v>
      </c>
      <c r="R314" s="14">
        <f t="shared" si="91"/>
        <v>0</v>
      </c>
      <c r="S314" s="15">
        <v>80413.594000000012</v>
      </c>
      <c r="T314" s="15">
        <v>0</v>
      </c>
      <c r="U314" s="16">
        <f t="shared" si="92"/>
        <v>0</v>
      </c>
      <c r="V314" s="13">
        <v>61380.737999999998</v>
      </c>
      <c r="W314" s="13">
        <v>0</v>
      </c>
      <c r="X314" s="14">
        <f t="shared" si="93"/>
        <v>0</v>
      </c>
      <c r="Y314" s="15">
        <v>35317.6155</v>
      </c>
      <c r="Z314" s="15">
        <v>0</v>
      </c>
      <c r="AA314" s="16">
        <f t="shared" si="94"/>
        <v>0</v>
      </c>
      <c r="AB314" s="13">
        <v>27333.824500000002</v>
      </c>
      <c r="AC314" s="13">
        <v>10</v>
      </c>
      <c r="AD314" s="14">
        <f t="shared" si="95"/>
        <v>3.6584708444293987E-4</v>
      </c>
      <c r="AE314" s="15">
        <v>24560.228999999999</v>
      </c>
      <c r="AF314">
        <v>85</v>
      </c>
      <c r="AG314" s="16">
        <f t="shared" si="96"/>
        <v>3.4608797825134287E-3</v>
      </c>
      <c r="AH314" s="17">
        <v>95</v>
      </c>
      <c r="AI314" s="17">
        <v>1056389</v>
      </c>
      <c r="AJ314" s="18">
        <f t="shared" si="97"/>
        <v>1.0893037719528107E-3</v>
      </c>
      <c r="AK314" s="19">
        <f>IFERROR(VLOOKUP(A314,[1]CDC_Visits_Integrated!$A$2:$D$501,2,FALSE),"NULL")</f>
        <v>409</v>
      </c>
      <c r="AL314" s="19">
        <f>IFERROR(VLOOKUP(A314,[1]CDC_Visits_Integrated!$A$2:$D$501,3,FALSE),"NULL")</f>
        <v>273</v>
      </c>
      <c r="AM314" s="19">
        <f>IFERROR(VLOOKUP(A314,[1]CDC_Visits_Integrated!$A$2:$D$501,4,FALSE),"NULL")</f>
        <v>77791</v>
      </c>
      <c r="AN314" s="15">
        <f t="shared" si="98"/>
        <v>284.94871794871796</v>
      </c>
      <c r="AO314" s="16">
        <f t="shared" si="99"/>
        <v>5.2576776233754551E-3</v>
      </c>
      <c r="AP314" s="15">
        <f t="shared" si="100"/>
        <v>0</v>
      </c>
      <c r="AQ314" s="15">
        <f t="shared" si="101"/>
        <v>95</v>
      </c>
    </row>
    <row r="315" spans="1:43" x14ac:dyDescent="0.25">
      <c r="A315" t="s">
        <v>392</v>
      </c>
      <c r="B315" t="str">
        <f t="shared" si="85"/>
        <v>Rhode Island</v>
      </c>
      <c r="C315" t="str">
        <f t="shared" si="86"/>
        <v>2011</v>
      </c>
      <c r="D315" s="13">
        <v>58002.8</v>
      </c>
      <c r="E315" s="13">
        <v>0</v>
      </c>
      <c r="F315" s="14">
        <f t="shared" si="87"/>
        <v>0</v>
      </c>
      <c r="G315" s="15">
        <v>63139.891499999998</v>
      </c>
      <c r="H315" s="15">
        <v>0</v>
      </c>
      <c r="I315" s="16">
        <f t="shared" si="88"/>
        <v>0</v>
      </c>
      <c r="J315" s="13">
        <v>80726.152000000002</v>
      </c>
      <c r="K315" s="13">
        <v>0</v>
      </c>
      <c r="L315" s="14">
        <f t="shared" si="89"/>
        <v>0</v>
      </c>
      <c r="M315" s="15">
        <v>63689.873499999994</v>
      </c>
      <c r="N315" s="15">
        <v>0</v>
      </c>
      <c r="O315" s="16">
        <f t="shared" si="90"/>
        <v>0</v>
      </c>
      <c r="P315" s="13">
        <v>71068.984999999986</v>
      </c>
      <c r="Q315" s="13">
        <v>0</v>
      </c>
      <c r="R315" s="14">
        <f t="shared" si="91"/>
        <v>0</v>
      </c>
      <c r="S315" s="15">
        <v>80334.017500000016</v>
      </c>
      <c r="T315" s="15">
        <v>0</v>
      </c>
      <c r="U315" s="16">
        <f t="shared" si="92"/>
        <v>0</v>
      </c>
      <c r="V315" s="13">
        <v>63806.149000000005</v>
      </c>
      <c r="W315" s="13">
        <v>0</v>
      </c>
      <c r="X315" s="14">
        <f t="shared" si="93"/>
        <v>0</v>
      </c>
      <c r="Y315" s="15">
        <v>36115.804000000004</v>
      </c>
      <c r="Z315" s="15">
        <v>0</v>
      </c>
      <c r="AA315" s="16">
        <f t="shared" si="94"/>
        <v>0</v>
      </c>
      <c r="AB315" s="13">
        <v>26841.3505</v>
      </c>
      <c r="AC315" s="13">
        <v>0</v>
      </c>
      <c r="AD315" s="14">
        <f t="shared" si="95"/>
        <v>0</v>
      </c>
      <c r="AE315" s="15">
        <v>25087.219000000001</v>
      </c>
      <c r="AF315">
        <v>101</v>
      </c>
      <c r="AG315" s="16">
        <f t="shared" si="96"/>
        <v>4.0259544112880748E-3</v>
      </c>
      <c r="AH315" s="17">
        <v>101</v>
      </c>
      <c r="AI315" s="17">
        <v>1053959</v>
      </c>
      <c r="AJ315" s="18">
        <f t="shared" si="97"/>
        <v>1.1471488294479146E-3</v>
      </c>
      <c r="AK315" s="19">
        <f>IFERROR(VLOOKUP(A315,[1]CDC_Visits_Integrated!$A$2:$D$501,2,FALSE),"NULL")</f>
        <v>1803</v>
      </c>
      <c r="AL315" s="19">
        <f>IFERROR(VLOOKUP(A315,[1]CDC_Visits_Integrated!$A$2:$D$501,3,FALSE),"NULL")</f>
        <v>969</v>
      </c>
      <c r="AM315" s="19">
        <f>IFERROR(VLOOKUP(A315,[1]CDC_Visits_Integrated!$A$2:$D$501,4,FALSE),"NULL")</f>
        <v>276782</v>
      </c>
      <c r="AN315" s="15">
        <f t="shared" si="98"/>
        <v>285.63673890608874</v>
      </c>
      <c r="AO315" s="16">
        <f t="shared" si="99"/>
        <v>6.514151931845279E-3</v>
      </c>
      <c r="AP315" s="15">
        <f t="shared" si="100"/>
        <v>0</v>
      </c>
      <c r="AQ315" s="15">
        <f t="shared" si="101"/>
        <v>101</v>
      </c>
    </row>
    <row r="316" spans="1:43" x14ac:dyDescent="0.25">
      <c r="A316" t="s">
        <v>393</v>
      </c>
      <c r="B316" t="str">
        <f t="shared" si="85"/>
        <v>Rhode Island</v>
      </c>
      <c r="C316" t="str">
        <f t="shared" si="86"/>
        <v>2012</v>
      </c>
      <c r="D316" s="13">
        <v>56621.284999999996</v>
      </c>
      <c r="E316" s="13">
        <v>0</v>
      </c>
      <c r="F316" s="14">
        <f t="shared" si="87"/>
        <v>0</v>
      </c>
      <c r="G316" s="15">
        <v>62382.444500000005</v>
      </c>
      <c r="H316" s="15">
        <v>0</v>
      </c>
      <c r="I316" s="16">
        <f t="shared" si="88"/>
        <v>0</v>
      </c>
      <c r="J316" s="13">
        <v>80704.465499999991</v>
      </c>
      <c r="K316" s="13">
        <v>0</v>
      </c>
      <c r="L316" s="14">
        <f t="shared" si="89"/>
        <v>0</v>
      </c>
      <c r="M316" s="15">
        <v>64064.781499999997</v>
      </c>
      <c r="N316" s="15">
        <v>0</v>
      </c>
      <c r="O316" s="16">
        <f t="shared" si="90"/>
        <v>0</v>
      </c>
      <c r="P316" s="13">
        <v>68555.941999999995</v>
      </c>
      <c r="Q316" s="13">
        <v>0</v>
      </c>
      <c r="R316" s="14">
        <f t="shared" si="91"/>
        <v>0</v>
      </c>
      <c r="S316" s="15">
        <v>80064.044499999989</v>
      </c>
      <c r="T316" s="15">
        <v>0</v>
      </c>
      <c r="U316" s="16">
        <f t="shared" si="92"/>
        <v>0</v>
      </c>
      <c r="V316" s="13">
        <v>65371.436499999996</v>
      </c>
      <c r="W316" s="13">
        <v>0</v>
      </c>
      <c r="X316" s="14">
        <f t="shared" si="93"/>
        <v>0</v>
      </c>
      <c r="Y316" s="15">
        <v>37532.368499999997</v>
      </c>
      <c r="Z316" s="15">
        <v>0</v>
      </c>
      <c r="AA316" s="16">
        <f t="shared" si="94"/>
        <v>0</v>
      </c>
      <c r="AB316" s="13">
        <v>25726.4935</v>
      </c>
      <c r="AC316" s="13">
        <v>0</v>
      </c>
      <c r="AD316" s="14">
        <f t="shared" si="95"/>
        <v>0</v>
      </c>
      <c r="AE316" s="15">
        <v>26116.228000000003</v>
      </c>
      <c r="AF316">
        <v>31</v>
      </c>
      <c r="AG316" s="16">
        <f t="shared" si="96"/>
        <v>1.1870014306813372E-3</v>
      </c>
      <c r="AH316" s="17">
        <v>31</v>
      </c>
      <c r="AI316" s="17">
        <v>1052471</v>
      </c>
      <c r="AJ316" s="18">
        <f t="shared" si="97"/>
        <v>3.4685279757480528E-4</v>
      </c>
      <c r="AK316" s="19">
        <f>IFERROR(VLOOKUP(A316,[1]CDC_Visits_Integrated!$A$2:$D$501,2,FALSE),"NULL")</f>
        <v>1067</v>
      </c>
      <c r="AL316" s="19">
        <f>IFERROR(VLOOKUP(A316,[1]CDC_Visits_Integrated!$A$2:$D$501,3,FALSE),"NULL")</f>
        <v>995</v>
      </c>
      <c r="AM316" s="19">
        <f>IFERROR(VLOOKUP(A316,[1]CDC_Visits_Integrated!$A$2:$D$501,4,FALSE),"NULL")</f>
        <v>285552</v>
      </c>
      <c r="AN316" s="15">
        <f t="shared" si="98"/>
        <v>286.98693467336682</v>
      </c>
      <c r="AO316" s="16">
        <f t="shared" si="99"/>
        <v>3.7366224015240655E-3</v>
      </c>
      <c r="AP316" s="15">
        <f t="shared" si="100"/>
        <v>0</v>
      </c>
      <c r="AQ316" s="15">
        <f t="shared" si="101"/>
        <v>31</v>
      </c>
    </row>
    <row r="317" spans="1:43" x14ac:dyDescent="0.25">
      <c r="A317" t="s">
        <v>394</v>
      </c>
      <c r="B317" t="str">
        <f t="shared" si="85"/>
        <v>Rhode Island</v>
      </c>
      <c r="C317" t="str">
        <f t="shared" si="86"/>
        <v>2013</v>
      </c>
      <c r="D317" s="13">
        <v>56278.313000000002</v>
      </c>
      <c r="E317" s="13">
        <v>0</v>
      </c>
      <c r="F317" s="14">
        <f t="shared" si="87"/>
        <v>0</v>
      </c>
      <c r="G317" s="15">
        <v>61606.002500000002</v>
      </c>
      <c r="H317" s="15">
        <v>0</v>
      </c>
      <c r="I317" s="16">
        <f t="shared" si="88"/>
        <v>0</v>
      </c>
      <c r="J317" s="13">
        <v>80357.444500000012</v>
      </c>
      <c r="K317" s="13">
        <v>0</v>
      </c>
      <c r="L317" s="14">
        <f t="shared" si="89"/>
        <v>0</v>
      </c>
      <c r="M317" s="15">
        <v>64918.816500000001</v>
      </c>
      <c r="N317" s="15">
        <v>0</v>
      </c>
      <c r="O317" s="16">
        <f t="shared" si="90"/>
        <v>0</v>
      </c>
      <c r="P317" s="13">
        <v>66853.608500000002</v>
      </c>
      <c r="Q317" s="13">
        <v>0</v>
      </c>
      <c r="R317" s="14">
        <f t="shared" si="91"/>
        <v>0</v>
      </c>
      <c r="S317" s="15">
        <v>79764.088499999983</v>
      </c>
      <c r="T317" s="15">
        <v>0</v>
      </c>
      <c r="U317" s="16">
        <f t="shared" si="92"/>
        <v>0</v>
      </c>
      <c r="V317" s="13">
        <v>67049.796499999997</v>
      </c>
      <c r="W317" s="13">
        <v>0</v>
      </c>
      <c r="X317" s="14">
        <f t="shared" si="93"/>
        <v>0</v>
      </c>
      <c r="Y317" s="15">
        <v>39332.573000000004</v>
      </c>
      <c r="Z317" s="15">
        <v>0</v>
      </c>
      <c r="AA317" s="16">
        <f t="shared" si="94"/>
        <v>0</v>
      </c>
      <c r="AB317" s="13">
        <v>25018.2395</v>
      </c>
      <c r="AC317" s="13">
        <v>10</v>
      </c>
      <c r="AD317" s="14">
        <f t="shared" si="95"/>
        <v>3.9970838075956545E-4</v>
      </c>
      <c r="AE317" s="15">
        <v>27201.741999999998</v>
      </c>
      <c r="AF317">
        <v>61</v>
      </c>
      <c r="AG317" s="16">
        <f t="shared" si="96"/>
        <v>2.2425034396694153E-3</v>
      </c>
      <c r="AH317" s="17">
        <v>71</v>
      </c>
      <c r="AI317" s="17">
        <v>1051695</v>
      </c>
      <c r="AJ317" s="18">
        <f t="shared" si="97"/>
        <v>7.7551085699088828E-4</v>
      </c>
      <c r="AK317" s="19">
        <f>IFERROR(VLOOKUP(A317,[1]CDC_Visits_Integrated!$A$2:$D$501,2,FALSE),"NULL")</f>
        <v>1297</v>
      </c>
      <c r="AL317" s="19">
        <f>IFERROR(VLOOKUP(A317,[1]CDC_Visits_Integrated!$A$2:$D$501,3,FALSE),"NULL")</f>
        <v>1000</v>
      </c>
      <c r="AM317" s="19">
        <f>IFERROR(VLOOKUP(A317,[1]CDC_Visits_Integrated!$A$2:$D$501,4,FALSE),"NULL")</f>
        <v>278558</v>
      </c>
      <c r="AN317" s="15">
        <f t="shared" si="98"/>
        <v>278.55799999999999</v>
      </c>
      <c r="AO317" s="16">
        <f t="shared" si="99"/>
        <v>4.6561218848498341E-3</v>
      </c>
      <c r="AP317" s="15">
        <f t="shared" si="100"/>
        <v>0</v>
      </c>
      <c r="AQ317" s="15">
        <f t="shared" si="101"/>
        <v>71</v>
      </c>
    </row>
    <row r="318" spans="1:43" x14ac:dyDescent="0.25">
      <c r="A318" t="s">
        <v>395</v>
      </c>
      <c r="B318" t="str">
        <f t="shared" si="85"/>
        <v>Rhode Island</v>
      </c>
      <c r="C318" t="str">
        <f t="shared" si="86"/>
        <v>2014</v>
      </c>
      <c r="D318" s="13">
        <v>55335.516999999993</v>
      </c>
      <c r="E318" s="13">
        <v>0</v>
      </c>
      <c r="F318" s="14">
        <f t="shared" si="87"/>
        <v>0</v>
      </c>
      <c r="G318" s="15">
        <v>60923.832500000004</v>
      </c>
      <c r="H318" s="15">
        <v>0</v>
      </c>
      <c r="I318" s="16">
        <f t="shared" si="88"/>
        <v>0</v>
      </c>
      <c r="J318" s="13">
        <v>79587.999000000011</v>
      </c>
      <c r="K318" s="13">
        <v>0</v>
      </c>
      <c r="L318" s="14">
        <f t="shared" si="89"/>
        <v>0</v>
      </c>
      <c r="M318" s="15">
        <v>66068.327000000005</v>
      </c>
      <c r="N318" s="15">
        <v>0</v>
      </c>
      <c r="O318" s="16">
        <f t="shared" si="90"/>
        <v>0</v>
      </c>
      <c r="P318" s="13">
        <v>65164.205000000002</v>
      </c>
      <c r="Q318" s="13">
        <v>0</v>
      </c>
      <c r="R318" s="14">
        <f t="shared" si="91"/>
        <v>0</v>
      </c>
      <c r="S318" s="15">
        <v>78469.448999999993</v>
      </c>
      <c r="T318" s="15">
        <v>0</v>
      </c>
      <c r="U318" s="16">
        <f t="shared" si="92"/>
        <v>0</v>
      </c>
      <c r="V318" s="13">
        <v>68588.189500000008</v>
      </c>
      <c r="W318" s="13">
        <v>0</v>
      </c>
      <c r="X318" s="14">
        <f t="shared" si="93"/>
        <v>0</v>
      </c>
      <c r="Y318" s="15">
        <v>40866.898500000003</v>
      </c>
      <c r="Z318" s="15">
        <v>0</v>
      </c>
      <c r="AA318" s="16">
        <f t="shared" si="94"/>
        <v>0</v>
      </c>
      <c r="AB318" s="13">
        <v>24676.996500000001</v>
      </c>
      <c r="AC318" s="13">
        <v>0</v>
      </c>
      <c r="AD318" s="14">
        <f t="shared" si="95"/>
        <v>0</v>
      </c>
      <c r="AE318" s="15">
        <v>27806.086000000003</v>
      </c>
      <c r="AF318">
        <v>56</v>
      </c>
      <c r="AG318" s="16">
        <f t="shared" si="96"/>
        <v>2.0139475940626809E-3</v>
      </c>
      <c r="AH318" s="17">
        <v>56</v>
      </c>
      <c r="AI318" s="17">
        <v>1053252</v>
      </c>
      <c r="AJ318" s="18">
        <f t="shared" si="97"/>
        <v>5.9989299837136549E-4</v>
      </c>
      <c r="AK318" s="19">
        <f>IFERROR(VLOOKUP(A318,[1]CDC_Visits_Integrated!$A$2:$D$501,2,FALSE),"NULL")</f>
        <v>1442</v>
      </c>
      <c r="AL318" s="19">
        <f>IFERROR(VLOOKUP(A318,[1]CDC_Visits_Integrated!$A$2:$D$501,3,FALSE),"NULL")</f>
        <v>1010</v>
      </c>
      <c r="AM318" s="19">
        <f>IFERROR(VLOOKUP(A318,[1]CDC_Visits_Integrated!$A$2:$D$501,4,FALSE),"NULL")</f>
        <v>282006</v>
      </c>
      <c r="AN318" s="15">
        <f t="shared" si="98"/>
        <v>279.2138613861386</v>
      </c>
      <c r="AO318" s="16">
        <f t="shared" si="99"/>
        <v>5.1133663822755544E-3</v>
      </c>
      <c r="AP318" s="15">
        <f t="shared" si="100"/>
        <v>0</v>
      </c>
      <c r="AQ318" s="15">
        <f t="shared" si="101"/>
        <v>56</v>
      </c>
    </row>
    <row r="319" spans="1:43" x14ac:dyDescent="0.25">
      <c r="A319" t="s">
        <v>396</v>
      </c>
      <c r="B319" t="str">
        <f t="shared" si="85"/>
        <v>Rhode Island</v>
      </c>
      <c r="C319" t="str">
        <f t="shared" si="86"/>
        <v>2015</v>
      </c>
      <c r="D319" s="13">
        <v>56512.298999999999</v>
      </c>
      <c r="E319" s="13">
        <v>0</v>
      </c>
      <c r="F319" s="14">
        <f t="shared" si="87"/>
        <v>0</v>
      </c>
      <c r="G319" s="15">
        <v>61061.234500000006</v>
      </c>
      <c r="H319" s="15">
        <v>0</v>
      </c>
      <c r="I319" s="16">
        <f t="shared" si="88"/>
        <v>0</v>
      </c>
      <c r="J319" s="13">
        <v>78194.740999999995</v>
      </c>
      <c r="K319" s="13">
        <v>0</v>
      </c>
      <c r="L319" s="14">
        <f t="shared" si="89"/>
        <v>0</v>
      </c>
      <c r="M319" s="15">
        <v>67816.200500000006</v>
      </c>
      <c r="N319" s="15">
        <v>0</v>
      </c>
      <c r="O319" s="16">
        <f t="shared" si="90"/>
        <v>0</v>
      </c>
      <c r="P319" s="13">
        <v>64311.767999999996</v>
      </c>
      <c r="Q319" s="13">
        <v>0</v>
      </c>
      <c r="R319" s="14">
        <f t="shared" si="91"/>
        <v>0</v>
      </c>
      <c r="S319" s="15">
        <v>76963.543999999994</v>
      </c>
      <c r="T319" s="15">
        <v>0</v>
      </c>
      <c r="U319" s="16">
        <f t="shared" si="92"/>
        <v>0</v>
      </c>
      <c r="V319" s="13">
        <v>69569.535999999993</v>
      </c>
      <c r="W319" s="13">
        <v>0</v>
      </c>
      <c r="X319" s="14">
        <f t="shared" si="93"/>
        <v>0</v>
      </c>
      <c r="Y319" s="15">
        <v>42608.953999999998</v>
      </c>
      <c r="Z319" s="15">
        <v>0</v>
      </c>
      <c r="AA319" s="16">
        <f t="shared" si="94"/>
        <v>0</v>
      </c>
      <c r="AB319" s="13">
        <v>24261.066500000001</v>
      </c>
      <c r="AC319" s="13">
        <v>0</v>
      </c>
      <c r="AD319" s="14">
        <f t="shared" si="95"/>
        <v>0</v>
      </c>
      <c r="AE319" s="15">
        <v>28050.168000000001</v>
      </c>
      <c r="AF319">
        <v>135</v>
      </c>
      <c r="AG319" s="16">
        <f t="shared" si="96"/>
        <v>4.8128053992403897E-3</v>
      </c>
      <c r="AH319" s="17">
        <v>135</v>
      </c>
      <c r="AI319" s="17">
        <v>1053763</v>
      </c>
      <c r="AJ319" s="18">
        <f t="shared" si="97"/>
        <v>1.4222474916387254E-3</v>
      </c>
      <c r="AK319" s="19">
        <f>IFERROR(VLOOKUP(A319,[1]CDC_Visits_Integrated!$A$2:$D$501,2,FALSE),"NULL")</f>
        <v>1824</v>
      </c>
      <c r="AL319" s="19">
        <f>IFERROR(VLOOKUP(A319,[1]CDC_Visits_Integrated!$A$2:$D$501,3,FALSE),"NULL")</f>
        <v>982</v>
      </c>
      <c r="AM319" s="19">
        <f>IFERROR(VLOOKUP(A319,[1]CDC_Visits_Integrated!$A$2:$D$501,4,FALSE),"NULL")</f>
        <v>278835</v>
      </c>
      <c r="AN319" s="15">
        <f t="shared" si="98"/>
        <v>283.94602851323828</v>
      </c>
      <c r="AO319" s="16">
        <f t="shared" si="99"/>
        <v>6.5415030394319219E-3</v>
      </c>
      <c r="AP319" s="15">
        <f t="shared" si="100"/>
        <v>0</v>
      </c>
      <c r="AQ319" s="15">
        <f t="shared" si="101"/>
        <v>135</v>
      </c>
    </row>
    <row r="320" spans="1:43" x14ac:dyDescent="0.25">
      <c r="A320" t="s">
        <v>397</v>
      </c>
      <c r="B320" t="str">
        <f t="shared" si="85"/>
        <v>Rhode Island</v>
      </c>
      <c r="C320" t="str">
        <f t="shared" si="86"/>
        <v>2016</v>
      </c>
      <c r="D320" s="13">
        <v>55056.796000000002</v>
      </c>
      <c r="E320" s="13">
        <v>0</v>
      </c>
      <c r="F320" s="14">
        <f t="shared" si="87"/>
        <v>0</v>
      </c>
      <c r="G320" s="15">
        <v>59329.178999999996</v>
      </c>
      <c r="H320" s="15">
        <v>0</v>
      </c>
      <c r="I320" s="16">
        <f t="shared" si="88"/>
        <v>0</v>
      </c>
      <c r="J320" s="13">
        <v>78141.929499999998</v>
      </c>
      <c r="K320" s="13">
        <v>0</v>
      </c>
      <c r="L320" s="14">
        <f t="shared" si="89"/>
        <v>0</v>
      </c>
      <c r="M320" s="15">
        <v>69037.035999999993</v>
      </c>
      <c r="N320" s="15">
        <v>0</v>
      </c>
      <c r="O320" s="16">
        <f t="shared" si="90"/>
        <v>0</v>
      </c>
      <c r="P320" s="13">
        <v>62931.838000000003</v>
      </c>
      <c r="Q320" s="13">
        <v>0</v>
      </c>
      <c r="R320" s="14">
        <f t="shared" si="91"/>
        <v>0</v>
      </c>
      <c r="S320" s="15">
        <v>76303.650499999989</v>
      </c>
      <c r="T320" s="15">
        <v>0</v>
      </c>
      <c r="U320" s="16">
        <f t="shared" si="92"/>
        <v>0</v>
      </c>
      <c r="V320" s="13">
        <v>71121.308500000014</v>
      </c>
      <c r="W320" s="13">
        <v>0</v>
      </c>
      <c r="X320" s="14">
        <f t="shared" si="93"/>
        <v>0</v>
      </c>
      <c r="Y320" s="15">
        <v>44444.298500000004</v>
      </c>
      <c r="Z320" s="15">
        <v>0</v>
      </c>
      <c r="AA320" s="16">
        <f t="shared" si="94"/>
        <v>0</v>
      </c>
      <c r="AB320" s="13">
        <v>23877.756000000001</v>
      </c>
      <c r="AC320" s="13">
        <v>0</v>
      </c>
      <c r="AD320" s="14">
        <f t="shared" si="95"/>
        <v>0</v>
      </c>
      <c r="AE320" s="15">
        <v>28938.930999999997</v>
      </c>
      <c r="AF320">
        <v>21</v>
      </c>
      <c r="AG320" s="16">
        <f t="shared" si="96"/>
        <v>7.2566605863913915E-4</v>
      </c>
      <c r="AH320" s="17">
        <v>21</v>
      </c>
      <c r="AI320" s="17">
        <v>1054491</v>
      </c>
      <c r="AJ320" s="18">
        <f t="shared" si="97"/>
        <v>2.1591391339541795E-4</v>
      </c>
      <c r="AK320" s="19">
        <f>IFERROR(VLOOKUP(A320,[1]CDC_Visits_Integrated!$A$2:$D$501,2,FALSE),"NULL")</f>
        <v>1512</v>
      </c>
      <c r="AL320" s="19">
        <f>IFERROR(VLOOKUP(A320,[1]CDC_Visits_Integrated!$A$2:$D$501,3,FALSE),"NULL")</f>
        <v>852</v>
      </c>
      <c r="AM320" s="19">
        <f>IFERROR(VLOOKUP(A320,[1]CDC_Visits_Integrated!$A$2:$D$501,4,FALSE),"NULL")</f>
        <v>235246</v>
      </c>
      <c r="AN320" s="15">
        <f t="shared" si="98"/>
        <v>276.11032863849766</v>
      </c>
      <c r="AO320" s="16">
        <f t="shared" si="99"/>
        <v>6.427314385791894E-3</v>
      </c>
      <c r="AP320" s="15">
        <f t="shared" si="100"/>
        <v>0</v>
      </c>
      <c r="AQ320" s="15">
        <f t="shared" si="101"/>
        <v>21</v>
      </c>
    </row>
    <row r="321" spans="1:43" x14ac:dyDescent="0.25">
      <c r="A321" t="s">
        <v>398</v>
      </c>
      <c r="B321" t="str">
        <f t="shared" si="85"/>
        <v>Rhode Island</v>
      </c>
      <c r="C321" t="str">
        <f t="shared" si="86"/>
        <v>2017</v>
      </c>
      <c r="D321" s="13">
        <v>54571</v>
      </c>
      <c r="E321" s="13">
        <v>0</v>
      </c>
      <c r="F321" s="14">
        <f t="shared" si="87"/>
        <v>0</v>
      </c>
      <c r="G321" s="15">
        <v>58897</v>
      </c>
      <c r="H321" s="15">
        <v>0</v>
      </c>
      <c r="I321" s="16">
        <f t="shared" si="88"/>
        <v>0</v>
      </c>
      <c r="J321" s="13">
        <v>77256</v>
      </c>
      <c r="K321" s="13">
        <v>0</v>
      </c>
      <c r="L321" s="14">
        <f t="shared" si="89"/>
        <v>0</v>
      </c>
      <c r="M321" s="15">
        <v>70273.5</v>
      </c>
      <c r="N321" s="15">
        <v>0</v>
      </c>
      <c r="O321" s="16">
        <f t="shared" si="90"/>
        <v>0</v>
      </c>
      <c r="P321" s="13">
        <v>62255.5</v>
      </c>
      <c r="Q321" s="13">
        <v>0</v>
      </c>
      <c r="R321" s="14">
        <f t="shared" si="91"/>
        <v>0</v>
      </c>
      <c r="S321" s="15">
        <v>74712</v>
      </c>
      <c r="T321" s="15">
        <v>0</v>
      </c>
      <c r="U321" s="16">
        <f t="shared" si="92"/>
        <v>0</v>
      </c>
      <c r="V321" s="13">
        <v>72317.5</v>
      </c>
      <c r="W321" s="13">
        <v>0</v>
      </c>
      <c r="X321" s="14">
        <f t="shared" si="93"/>
        <v>0</v>
      </c>
      <c r="Y321" s="15">
        <v>46669.5</v>
      </c>
      <c r="Z321" s="15">
        <v>0</v>
      </c>
      <c r="AA321" s="16">
        <f t="shared" si="94"/>
        <v>0</v>
      </c>
      <c r="AB321" s="13">
        <v>24576.5</v>
      </c>
      <c r="AC321" s="13">
        <v>0</v>
      </c>
      <c r="AD321" s="14">
        <f t="shared" si="95"/>
        <v>0</v>
      </c>
      <c r="AE321" s="15">
        <v>27652</v>
      </c>
      <c r="AF321">
        <v>79</v>
      </c>
      <c r="AG321" s="16">
        <f t="shared" si="96"/>
        <v>2.8569362071459571E-3</v>
      </c>
      <c r="AH321" s="17">
        <v>79</v>
      </c>
      <c r="AI321" s="17">
        <v>1056138</v>
      </c>
      <c r="AJ321" s="18">
        <f t="shared" si="97"/>
        <v>7.9880280693239497E-4</v>
      </c>
      <c r="AK321" s="19">
        <f>IFERROR(VLOOKUP(A321,[1]CDC_Visits_Integrated!$A$2:$D$501,2,FALSE),"NULL")</f>
        <v>2394</v>
      </c>
      <c r="AL321" s="19">
        <f>IFERROR(VLOOKUP(A321,[1]CDC_Visits_Integrated!$A$2:$D$501,3,FALSE),"NULL")</f>
        <v>915</v>
      </c>
      <c r="AM321" s="19">
        <f>IFERROR(VLOOKUP(A321,[1]CDC_Visits_Integrated!$A$2:$D$501,4,FALSE),"NULL")</f>
        <v>212749</v>
      </c>
      <c r="AN321" s="15">
        <f t="shared" si="98"/>
        <v>232.51256830601093</v>
      </c>
      <c r="AO321" s="16">
        <f t="shared" si="99"/>
        <v>1.1252696839938143E-2</v>
      </c>
      <c r="AP321" s="15">
        <f t="shared" si="100"/>
        <v>0</v>
      </c>
      <c r="AQ321" s="15">
        <f t="shared" si="101"/>
        <v>79</v>
      </c>
    </row>
    <row r="322" spans="1:43" x14ac:dyDescent="0.25">
      <c r="A322" t="s">
        <v>400</v>
      </c>
      <c r="B322" t="str">
        <f t="shared" si="85"/>
        <v>South Carolina</v>
      </c>
      <c r="C322" t="str">
        <f t="shared" si="86"/>
        <v>2010</v>
      </c>
      <c r="D322" s="13">
        <v>292395.26299999998</v>
      </c>
      <c r="E322" s="13">
        <v>0</v>
      </c>
      <c r="F322" s="14">
        <f t="shared" si="87"/>
        <v>0</v>
      </c>
      <c r="G322" s="15">
        <v>288831.07150000008</v>
      </c>
      <c r="H322" s="15">
        <v>0</v>
      </c>
      <c r="I322" s="16">
        <f t="shared" si="88"/>
        <v>0</v>
      </c>
      <c r="J322" s="13">
        <v>320726.53999999992</v>
      </c>
      <c r="K322" s="13">
        <v>0</v>
      </c>
      <c r="L322" s="14">
        <f t="shared" si="89"/>
        <v>0</v>
      </c>
      <c r="M322" s="15">
        <v>284427.83799999999</v>
      </c>
      <c r="N322" s="15">
        <v>0</v>
      </c>
      <c r="O322" s="16">
        <f t="shared" si="90"/>
        <v>0</v>
      </c>
      <c r="P322" s="13">
        <v>305193.37249999994</v>
      </c>
      <c r="Q322" s="13">
        <v>0</v>
      </c>
      <c r="R322" s="14">
        <f t="shared" si="91"/>
        <v>0</v>
      </c>
      <c r="S322" s="15">
        <v>322680.48249999993</v>
      </c>
      <c r="T322" s="15">
        <v>0</v>
      </c>
      <c r="U322" s="16">
        <f t="shared" si="92"/>
        <v>0</v>
      </c>
      <c r="V322" s="13">
        <v>271887.19099999999</v>
      </c>
      <c r="W322" s="13">
        <v>0</v>
      </c>
      <c r="X322" s="14">
        <f t="shared" si="93"/>
        <v>0</v>
      </c>
      <c r="Y322" s="15">
        <v>166278.62549999999</v>
      </c>
      <c r="Z322" s="15">
        <v>32</v>
      </c>
      <c r="AA322" s="16">
        <f t="shared" si="94"/>
        <v>1.9244806663379593E-4</v>
      </c>
      <c r="AB322" s="13">
        <v>93115.970499999996</v>
      </c>
      <c r="AC322" s="13">
        <v>208</v>
      </c>
      <c r="AD322" s="14">
        <f t="shared" si="95"/>
        <v>2.2337736360703024E-3</v>
      </c>
      <c r="AE322" s="15">
        <v>66375.846000000005</v>
      </c>
      <c r="AF322">
        <v>327</v>
      </c>
      <c r="AG322" s="16">
        <f t="shared" si="96"/>
        <v>4.9264908804326196E-3</v>
      </c>
      <c r="AH322" s="17">
        <v>567</v>
      </c>
      <c r="AI322" s="17">
        <v>4464937</v>
      </c>
      <c r="AJ322" s="18">
        <f t="shared" si="97"/>
        <v>1.7404893965180549E-3</v>
      </c>
      <c r="AK322" s="19">
        <f>IFERROR(VLOOKUP(A322,[1]CDC_Visits_Integrated!$A$2:$D$501,2,FALSE),"NULL")</f>
        <v>461</v>
      </c>
      <c r="AL322" s="19">
        <f>IFERROR(VLOOKUP(A322,[1]CDC_Visits_Integrated!$A$2:$D$501,3,FALSE),"NULL")</f>
        <v>276</v>
      </c>
      <c r="AM322" s="19">
        <f>IFERROR(VLOOKUP(A322,[1]CDC_Visits_Integrated!$A$2:$D$501,4,FALSE),"NULL")</f>
        <v>81290</v>
      </c>
      <c r="AN322" s="15">
        <f t="shared" si="98"/>
        <v>294.52898550724638</v>
      </c>
      <c r="AO322" s="16">
        <f t="shared" si="99"/>
        <v>5.6710542502152782E-3</v>
      </c>
      <c r="AP322" s="15">
        <f t="shared" si="100"/>
        <v>0</v>
      </c>
      <c r="AQ322" s="15">
        <f t="shared" si="101"/>
        <v>567</v>
      </c>
    </row>
    <row r="323" spans="1:43" x14ac:dyDescent="0.25">
      <c r="A323" t="s">
        <v>401</v>
      </c>
      <c r="B323" t="str">
        <f t="shared" si="85"/>
        <v>South Carolina</v>
      </c>
      <c r="C323" t="str">
        <f t="shared" si="86"/>
        <v>2011</v>
      </c>
      <c r="D323" s="13">
        <v>285160.06400000001</v>
      </c>
      <c r="E323" s="13">
        <v>0</v>
      </c>
      <c r="F323" s="14">
        <f t="shared" si="87"/>
        <v>0</v>
      </c>
      <c r="G323" s="15">
        <v>281523.55850000004</v>
      </c>
      <c r="H323" s="15">
        <v>0</v>
      </c>
      <c r="I323" s="16">
        <f t="shared" si="88"/>
        <v>0</v>
      </c>
      <c r="J323" s="13">
        <v>313462.69299999997</v>
      </c>
      <c r="K323" s="13">
        <v>0</v>
      </c>
      <c r="L323" s="14">
        <f t="shared" si="89"/>
        <v>0</v>
      </c>
      <c r="M323" s="15">
        <v>279713.58499999996</v>
      </c>
      <c r="N323" s="15">
        <v>0</v>
      </c>
      <c r="O323" s="16">
        <f t="shared" si="90"/>
        <v>0</v>
      </c>
      <c r="P323" s="13">
        <v>290543.84800000011</v>
      </c>
      <c r="Q323" s="13">
        <v>0</v>
      </c>
      <c r="R323" s="14">
        <f t="shared" si="91"/>
        <v>0</v>
      </c>
      <c r="S323" s="15">
        <v>310185.56700000004</v>
      </c>
      <c r="T323" s="15">
        <v>0</v>
      </c>
      <c r="U323" s="16">
        <f t="shared" si="92"/>
        <v>0</v>
      </c>
      <c r="V323" s="13">
        <v>270287.87799999997</v>
      </c>
      <c r="W323" s="13">
        <v>10</v>
      </c>
      <c r="X323" s="14">
        <f t="shared" si="93"/>
        <v>3.6997589658830354E-5</v>
      </c>
      <c r="Y323" s="15">
        <v>170377.24399999998</v>
      </c>
      <c r="Z323" s="15">
        <v>66</v>
      </c>
      <c r="AA323" s="16">
        <f t="shared" si="94"/>
        <v>3.8737567559198228E-4</v>
      </c>
      <c r="AB323" s="13">
        <v>91435.597000000009</v>
      </c>
      <c r="AC323" s="13">
        <v>212</v>
      </c>
      <c r="AD323" s="14">
        <f t="shared" si="95"/>
        <v>2.3185718358682559E-3</v>
      </c>
      <c r="AE323" s="15">
        <v>64149.275000000009</v>
      </c>
      <c r="AF323">
        <v>313</v>
      </c>
      <c r="AG323" s="16">
        <f t="shared" si="96"/>
        <v>4.8792445432937464E-3</v>
      </c>
      <c r="AH323" s="17">
        <v>591</v>
      </c>
      <c r="AI323" s="17">
        <v>4364414</v>
      </c>
      <c r="AJ323" s="18">
        <f t="shared" si="97"/>
        <v>1.8130941326936288E-3</v>
      </c>
      <c r="AK323" s="19">
        <f>IFERROR(VLOOKUP(A323,[1]CDC_Visits_Integrated!$A$2:$D$501,2,FALSE),"NULL")</f>
        <v>4194</v>
      </c>
      <c r="AL323" s="19">
        <f>IFERROR(VLOOKUP(A323,[1]CDC_Visits_Integrated!$A$2:$D$501,3,FALSE),"NULL")</f>
        <v>887</v>
      </c>
      <c r="AM323" s="19">
        <f>IFERROR(VLOOKUP(A323,[1]CDC_Visits_Integrated!$A$2:$D$501,4,FALSE),"NULL")</f>
        <v>321694</v>
      </c>
      <c r="AN323" s="15">
        <f t="shared" si="98"/>
        <v>362.67643742953777</v>
      </c>
      <c r="AO323" s="16">
        <f t="shared" si="99"/>
        <v>1.3037234141762047E-2</v>
      </c>
      <c r="AP323" s="15">
        <f t="shared" si="100"/>
        <v>10</v>
      </c>
      <c r="AQ323" s="15">
        <f t="shared" si="101"/>
        <v>601</v>
      </c>
    </row>
    <row r="324" spans="1:43" x14ac:dyDescent="0.25">
      <c r="A324" t="s">
        <v>402</v>
      </c>
      <c r="B324" t="str">
        <f t="shared" si="85"/>
        <v>South Carolina</v>
      </c>
      <c r="C324" t="str">
        <f t="shared" si="86"/>
        <v>2012</v>
      </c>
      <c r="D324" s="13">
        <v>293177.50400000002</v>
      </c>
      <c r="E324" s="13">
        <v>0</v>
      </c>
      <c r="F324" s="14">
        <f t="shared" si="87"/>
        <v>0</v>
      </c>
      <c r="G324" s="15">
        <v>290319.99899999995</v>
      </c>
      <c r="H324" s="15">
        <v>0</v>
      </c>
      <c r="I324" s="16">
        <f t="shared" si="88"/>
        <v>0</v>
      </c>
      <c r="J324" s="13">
        <v>325473.98850000004</v>
      </c>
      <c r="K324" s="13">
        <v>0</v>
      </c>
      <c r="L324" s="14">
        <f t="shared" si="89"/>
        <v>0</v>
      </c>
      <c r="M324" s="15">
        <v>290070.87349999993</v>
      </c>
      <c r="N324" s="15">
        <v>0</v>
      </c>
      <c r="O324" s="16">
        <f t="shared" si="90"/>
        <v>0</v>
      </c>
      <c r="P324" s="13">
        <v>294036.80500000005</v>
      </c>
      <c r="Q324" s="13">
        <v>0</v>
      </c>
      <c r="R324" s="14">
        <f t="shared" si="91"/>
        <v>0</v>
      </c>
      <c r="S324" s="15">
        <v>319391.42849999998</v>
      </c>
      <c r="T324" s="15">
        <v>11</v>
      </c>
      <c r="U324" s="16">
        <f t="shared" si="92"/>
        <v>3.4440498455643435E-5</v>
      </c>
      <c r="V324" s="13">
        <v>285559.88350000005</v>
      </c>
      <c r="W324" s="13">
        <v>14</v>
      </c>
      <c r="X324" s="14">
        <f t="shared" si="93"/>
        <v>4.9026494297473674E-5</v>
      </c>
      <c r="Y324" s="15">
        <v>183335.12349999999</v>
      </c>
      <c r="Z324" s="15">
        <v>44</v>
      </c>
      <c r="AA324" s="16">
        <f t="shared" si="94"/>
        <v>2.3999765653197382E-4</v>
      </c>
      <c r="AB324" s="13">
        <v>95277.525999999998</v>
      </c>
      <c r="AC324" s="13">
        <v>202</v>
      </c>
      <c r="AD324" s="14">
        <f t="shared" si="95"/>
        <v>2.1201222206378447E-3</v>
      </c>
      <c r="AE324" s="15">
        <v>68607.135999999984</v>
      </c>
      <c r="AF324">
        <v>287</v>
      </c>
      <c r="AG324" s="16">
        <f t="shared" si="96"/>
        <v>4.1832383150347515E-3</v>
      </c>
      <c r="AH324" s="17">
        <v>533</v>
      </c>
      <c r="AI324" s="17">
        <v>4528696</v>
      </c>
      <c r="AJ324" s="18">
        <f t="shared" si="97"/>
        <v>1.53505077261791E-3</v>
      </c>
      <c r="AK324" s="19">
        <f>IFERROR(VLOOKUP(A324,[1]CDC_Visits_Integrated!$A$2:$D$501,2,FALSE),"NULL")</f>
        <v>2184</v>
      </c>
      <c r="AL324" s="19">
        <f>IFERROR(VLOOKUP(A324,[1]CDC_Visits_Integrated!$A$2:$D$501,3,FALSE),"NULL")</f>
        <v>823</v>
      </c>
      <c r="AM324" s="19">
        <f>IFERROR(VLOOKUP(A324,[1]CDC_Visits_Integrated!$A$2:$D$501,4,FALSE),"NULL")</f>
        <v>300266</v>
      </c>
      <c r="AN324" s="15">
        <f t="shared" si="98"/>
        <v>364.84325637910086</v>
      </c>
      <c r="AO324" s="16">
        <f t="shared" si="99"/>
        <v>7.2735507849706589E-3</v>
      </c>
      <c r="AP324" s="15">
        <f t="shared" si="100"/>
        <v>25</v>
      </c>
      <c r="AQ324" s="15">
        <f t="shared" si="101"/>
        <v>558</v>
      </c>
    </row>
    <row r="325" spans="1:43" x14ac:dyDescent="0.25">
      <c r="A325" t="s">
        <v>403</v>
      </c>
      <c r="B325" t="str">
        <f t="shared" si="85"/>
        <v>South Carolina</v>
      </c>
      <c r="C325" t="str">
        <f t="shared" si="86"/>
        <v>2013</v>
      </c>
      <c r="D325" s="13">
        <v>290292.89599999995</v>
      </c>
      <c r="E325" s="13">
        <v>0</v>
      </c>
      <c r="F325" s="14">
        <f t="shared" si="87"/>
        <v>0</v>
      </c>
      <c r="G325" s="15">
        <v>291711.7905</v>
      </c>
      <c r="H325" s="15">
        <v>0</v>
      </c>
      <c r="I325" s="16">
        <f t="shared" si="88"/>
        <v>0</v>
      </c>
      <c r="J325" s="13">
        <v>323312.23599999998</v>
      </c>
      <c r="K325" s="13">
        <v>0</v>
      </c>
      <c r="L325" s="14">
        <f t="shared" si="89"/>
        <v>0</v>
      </c>
      <c r="M325" s="15">
        <v>292231.83850000007</v>
      </c>
      <c r="N325" s="15">
        <v>0</v>
      </c>
      <c r="O325" s="16">
        <f t="shared" si="90"/>
        <v>0</v>
      </c>
      <c r="P325" s="13">
        <v>290766.59100000001</v>
      </c>
      <c r="Q325" s="13">
        <v>0</v>
      </c>
      <c r="R325" s="14">
        <f t="shared" si="91"/>
        <v>0</v>
      </c>
      <c r="S325" s="15">
        <v>318635.63299999991</v>
      </c>
      <c r="T325" s="15">
        <v>0</v>
      </c>
      <c r="U325" s="16">
        <f t="shared" si="92"/>
        <v>0</v>
      </c>
      <c r="V325" s="13">
        <v>290556.16700000002</v>
      </c>
      <c r="W325" s="13">
        <v>17</v>
      </c>
      <c r="X325" s="14">
        <f t="shared" si="93"/>
        <v>5.8508481081387613E-5</v>
      </c>
      <c r="Y325" s="15">
        <v>191112.99100000004</v>
      </c>
      <c r="Z325" s="15">
        <v>89</v>
      </c>
      <c r="AA325" s="16">
        <f t="shared" si="94"/>
        <v>4.656930935689243E-4</v>
      </c>
      <c r="AB325" s="13">
        <v>96796.508500000011</v>
      </c>
      <c r="AC325" s="13">
        <v>171</v>
      </c>
      <c r="AD325" s="14">
        <f t="shared" si="95"/>
        <v>1.7665926452295538E-3</v>
      </c>
      <c r="AE325" s="15">
        <v>71506.087999999989</v>
      </c>
      <c r="AF325">
        <v>282</v>
      </c>
      <c r="AG325" s="16">
        <f t="shared" si="96"/>
        <v>3.9437201486955918E-3</v>
      </c>
      <c r="AH325" s="17">
        <v>542</v>
      </c>
      <c r="AI325" s="17">
        <v>4550845</v>
      </c>
      <c r="AJ325" s="18">
        <f t="shared" si="97"/>
        <v>1.5080036004281533E-3</v>
      </c>
      <c r="AK325" s="19">
        <f>IFERROR(VLOOKUP(A325,[1]CDC_Visits_Integrated!$A$2:$D$501,2,FALSE),"NULL")</f>
        <v>2199</v>
      </c>
      <c r="AL325" s="19">
        <f>IFERROR(VLOOKUP(A325,[1]CDC_Visits_Integrated!$A$2:$D$501,3,FALSE),"NULL")</f>
        <v>739</v>
      </c>
      <c r="AM325" s="19">
        <f>IFERROR(VLOOKUP(A325,[1]CDC_Visits_Integrated!$A$2:$D$501,4,FALSE),"NULL")</f>
        <v>303813</v>
      </c>
      <c r="AN325" s="15">
        <f t="shared" si="98"/>
        <v>411.11366711772666</v>
      </c>
      <c r="AO325" s="16">
        <f t="shared" si="99"/>
        <v>7.2380049569965733E-3</v>
      </c>
      <c r="AP325" s="15">
        <f t="shared" si="100"/>
        <v>17</v>
      </c>
      <c r="AQ325" s="15">
        <f t="shared" si="101"/>
        <v>559</v>
      </c>
    </row>
    <row r="326" spans="1:43" x14ac:dyDescent="0.25">
      <c r="A326" t="s">
        <v>404</v>
      </c>
      <c r="B326" t="str">
        <f t="shared" si="85"/>
        <v>South Carolina</v>
      </c>
      <c r="C326" t="str">
        <f t="shared" si="86"/>
        <v>2014</v>
      </c>
      <c r="D326" s="13">
        <v>289257.61399999994</v>
      </c>
      <c r="E326" s="13">
        <v>0</v>
      </c>
      <c r="F326" s="14">
        <f t="shared" si="87"/>
        <v>0</v>
      </c>
      <c r="G326" s="15">
        <v>295680.10549999995</v>
      </c>
      <c r="H326" s="15">
        <v>0</v>
      </c>
      <c r="I326" s="16">
        <f t="shared" si="88"/>
        <v>0</v>
      </c>
      <c r="J326" s="13">
        <v>325215.3615</v>
      </c>
      <c r="K326" s="13">
        <v>0</v>
      </c>
      <c r="L326" s="14">
        <f t="shared" si="89"/>
        <v>0</v>
      </c>
      <c r="M326" s="15">
        <v>297682.20650000003</v>
      </c>
      <c r="N326" s="15">
        <v>0</v>
      </c>
      <c r="O326" s="16">
        <f t="shared" si="90"/>
        <v>0</v>
      </c>
      <c r="P326" s="13">
        <v>291809.93099999998</v>
      </c>
      <c r="Q326" s="13">
        <v>0</v>
      </c>
      <c r="R326" s="14">
        <f t="shared" si="91"/>
        <v>0</v>
      </c>
      <c r="S326" s="15">
        <v>320518.91800000001</v>
      </c>
      <c r="T326" s="15">
        <v>11</v>
      </c>
      <c r="U326" s="16">
        <f t="shared" si="92"/>
        <v>3.4319347103249613E-5</v>
      </c>
      <c r="V326" s="13">
        <v>299212.5625</v>
      </c>
      <c r="W326" s="13">
        <v>47</v>
      </c>
      <c r="X326" s="14">
        <f t="shared" si="93"/>
        <v>1.5707896622823114E-4</v>
      </c>
      <c r="Y326" s="15">
        <v>203724.98549999998</v>
      </c>
      <c r="Z326" s="15">
        <v>93</v>
      </c>
      <c r="AA326" s="16">
        <f t="shared" si="94"/>
        <v>4.564977622737394E-4</v>
      </c>
      <c r="AB326" s="13">
        <v>100084.136</v>
      </c>
      <c r="AC326" s="13">
        <v>160</v>
      </c>
      <c r="AD326" s="14">
        <f t="shared" si="95"/>
        <v>1.5986549556665005E-3</v>
      </c>
      <c r="AE326" s="15">
        <v>73975.439000000013</v>
      </c>
      <c r="AF326">
        <v>251</v>
      </c>
      <c r="AG326" s="16">
        <f t="shared" si="96"/>
        <v>3.393018052924295E-3</v>
      </c>
      <c r="AH326" s="17">
        <v>504</v>
      </c>
      <c r="AI326" s="17">
        <v>4630485</v>
      </c>
      <c r="AJ326" s="18">
        <f t="shared" si="97"/>
        <v>1.3340936943874919E-3</v>
      </c>
      <c r="AK326" s="19">
        <f>IFERROR(VLOOKUP(A326,[1]CDC_Visits_Integrated!$A$2:$D$501,2,FALSE),"NULL")</f>
        <v>2099</v>
      </c>
      <c r="AL326" s="19">
        <f>IFERROR(VLOOKUP(A326,[1]CDC_Visits_Integrated!$A$2:$D$501,3,FALSE),"NULL")</f>
        <v>675</v>
      </c>
      <c r="AM326" s="19">
        <f>IFERROR(VLOOKUP(A326,[1]CDC_Visits_Integrated!$A$2:$D$501,4,FALSE),"NULL")</f>
        <v>270600</v>
      </c>
      <c r="AN326" s="15">
        <f t="shared" si="98"/>
        <v>400.88888888888891</v>
      </c>
      <c r="AO326" s="16">
        <f t="shared" si="99"/>
        <v>7.756836659275684E-3</v>
      </c>
      <c r="AP326" s="15">
        <f t="shared" si="100"/>
        <v>58</v>
      </c>
      <c r="AQ326" s="15">
        <f t="shared" si="101"/>
        <v>562</v>
      </c>
    </row>
    <row r="327" spans="1:43" x14ac:dyDescent="0.25">
      <c r="A327" t="s">
        <v>405</v>
      </c>
      <c r="B327" t="str">
        <f t="shared" si="85"/>
        <v>South Carolina</v>
      </c>
      <c r="C327" t="str">
        <f t="shared" si="86"/>
        <v>2015</v>
      </c>
      <c r="D327" s="13">
        <v>282159.53300000005</v>
      </c>
      <c r="E327" s="13">
        <v>0</v>
      </c>
      <c r="F327" s="14">
        <f t="shared" si="87"/>
        <v>0</v>
      </c>
      <c r="G327" s="15">
        <v>292192.56250000006</v>
      </c>
      <c r="H327" s="15">
        <v>0</v>
      </c>
      <c r="I327" s="16">
        <f t="shared" si="88"/>
        <v>0</v>
      </c>
      <c r="J327" s="13">
        <v>313941.7145</v>
      </c>
      <c r="K327" s="13">
        <v>0</v>
      </c>
      <c r="L327" s="14">
        <f t="shared" si="89"/>
        <v>0</v>
      </c>
      <c r="M327" s="15">
        <v>294952.59850000008</v>
      </c>
      <c r="N327" s="15">
        <v>0</v>
      </c>
      <c r="O327" s="16">
        <f t="shared" si="90"/>
        <v>0</v>
      </c>
      <c r="P327" s="13">
        <v>284913.77249999996</v>
      </c>
      <c r="Q327" s="13">
        <v>0</v>
      </c>
      <c r="R327" s="14">
        <f t="shared" si="91"/>
        <v>0</v>
      </c>
      <c r="S327" s="15">
        <v>310802.07550000004</v>
      </c>
      <c r="T327" s="15">
        <v>0</v>
      </c>
      <c r="U327" s="16">
        <f t="shared" si="92"/>
        <v>0</v>
      </c>
      <c r="V327" s="13">
        <v>296491.658</v>
      </c>
      <c r="W327" s="13">
        <v>34</v>
      </c>
      <c r="X327" s="14">
        <f t="shared" si="93"/>
        <v>1.1467438992836689E-4</v>
      </c>
      <c r="Y327" s="15">
        <v>209730.90250000003</v>
      </c>
      <c r="Z327" s="15">
        <v>125</v>
      </c>
      <c r="AA327" s="16">
        <f t="shared" si="94"/>
        <v>5.9600182190604927E-4</v>
      </c>
      <c r="AB327" s="13">
        <v>99825.075500000006</v>
      </c>
      <c r="AC327" s="13">
        <v>221</v>
      </c>
      <c r="AD327" s="14">
        <f t="shared" si="95"/>
        <v>2.2138726055859581E-3</v>
      </c>
      <c r="AE327" s="15">
        <v>74919.367999999988</v>
      </c>
      <c r="AF327">
        <v>328</v>
      </c>
      <c r="AG327" s="16">
        <f t="shared" si="96"/>
        <v>4.378040135095641E-3</v>
      </c>
      <c r="AH327" s="17">
        <v>674</v>
      </c>
      <c r="AI327" s="17">
        <v>4561064</v>
      </c>
      <c r="AJ327" s="18">
        <f t="shared" si="97"/>
        <v>1.7530382819396695E-3</v>
      </c>
      <c r="AK327" s="19">
        <f>IFERROR(VLOOKUP(A327,[1]CDC_Visits_Integrated!$A$2:$D$501,2,FALSE),"NULL")</f>
        <v>1865</v>
      </c>
      <c r="AL327" s="19">
        <f>IFERROR(VLOOKUP(A327,[1]CDC_Visits_Integrated!$A$2:$D$501,3,FALSE),"NULL")</f>
        <v>540</v>
      </c>
      <c r="AM327" s="19">
        <f>IFERROR(VLOOKUP(A327,[1]CDC_Visits_Integrated!$A$2:$D$501,4,FALSE),"NULL")</f>
        <v>192113</v>
      </c>
      <c r="AN327" s="15">
        <f t="shared" si="98"/>
        <v>355.76481481481483</v>
      </c>
      <c r="AO327" s="16">
        <f t="shared" si="99"/>
        <v>9.7078282052750209E-3</v>
      </c>
      <c r="AP327" s="15">
        <f t="shared" si="100"/>
        <v>34</v>
      </c>
      <c r="AQ327" s="15">
        <f t="shared" si="101"/>
        <v>708</v>
      </c>
    </row>
    <row r="328" spans="1:43" x14ac:dyDescent="0.25">
      <c r="A328" t="s">
        <v>406</v>
      </c>
      <c r="B328" t="str">
        <f t="shared" si="85"/>
        <v>South Carolina</v>
      </c>
      <c r="C328" t="str">
        <f t="shared" si="86"/>
        <v>2016</v>
      </c>
      <c r="D328" s="13">
        <v>285449.94899999991</v>
      </c>
      <c r="E328" s="13">
        <v>0</v>
      </c>
      <c r="F328" s="14">
        <f t="shared" si="87"/>
        <v>0</v>
      </c>
      <c r="G328" s="15">
        <v>298578.962</v>
      </c>
      <c r="H328" s="15">
        <v>0</v>
      </c>
      <c r="I328" s="16">
        <f t="shared" si="88"/>
        <v>0</v>
      </c>
      <c r="J328" s="13">
        <v>316673.91549999994</v>
      </c>
      <c r="K328" s="13">
        <v>0</v>
      </c>
      <c r="L328" s="14">
        <f t="shared" si="89"/>
        <v>0</v>
      </c>
      <c r="M328" s="15">
        <v>306575.48400000005</v>
      </c>
      <c r="N328" s="15">
        <v>0</v>
      </c>
      <c r="O328" s="16">
        <f t="shared" si="90"/>
        <v>0</v>
      </c>
      <c r="P328" s="13">
        <v>292541.10699999996</v>
      </c>
      <c r="Q328" s="13">
        <v>0</v>
      </c>
      <c r="R328" s="14">
        <f t="shared" si="91"/>
        <v>0</v>
      </c>
      <c r="S328" s="15">
        <v>317880.72850000003</v>
      </c>
      <c r="T328" s="15">
        <v>12</v>
      </c>
      <c r="U328" s="16">
        <f t="shared" si="92"/>
        <v>3.7750007861832363E-5</v>
      </c>
      <c r="V328" s="13">
        <v>311754.42650000006</v>
      </c>
      <c r="W328" s="13">
        <v>42</v>
      </c>
      <c r="X328" s="14">
        <f t="shared" si="93"/>
        <v>1.3472142311345817E-4</v>
      </c>
      <c r="Y328" s="15">
        <v>232128.58999999997</v>
      </c>
      <c r="Z328" s="15">
        <v>79</v>
      </c>
      <c r="AA328" s="16">
        <f t="shared" si="94"/>
        <v>3.4032860838038094E-4</v>
      </c>
      <c r="AB328" s="13">
        <v>105298.37049999999</v>
      </c>
      <c r="AC328" s="13">
        <v>156</v>
      </c>
      <c r="AD328" s="14">
        <f t="shared" si="95"/>
        <v>1.4815044075159739E-3</v>
      </c>
      <c r="AE328" s="15">
        <v>79231.443999999974</v>
      </c>
      <c r="AF328">
        <v>244</v>
      </c>
      <c r="AG328" s="16">
        <f t="shared" si="96"/>
        <v>3.0795854231812319E-3</v>
      </c>
      <c r="AH328" s="17">
        <v>479</v>
      </c>
      <c r="AI328" s="17">
        <v>4731177</v>
      </c>
      <c r="AJ328" s="18">
        <f t="shared" si="97"/>
        <v>1.1496227961003487E-3</v>
      </c>
      <c r="AK328" s="19">
        <f>IFERROR(VLOOKUP(A328,[1]CDC_Visits_Integrated!$A$2:$D$501,2,FALSE),"NULL")</f>
        <v>2613</v>
      </c>
      <c r="AL328" s="19">
        <f>IFERROR(VLOOKUP(A328,[1]CDC_Visits_Integrated!$A$2:$D$501,3,FALSE),"NULL")</f>
        <v>549</v>
      </c>
      <c r="AM328" s="19">
        <f>IFERROR(VLOOKUP(A328,[1]CDC_Visits_Integrated!$A$2:$D$501,4,FALSE),"NULL")</f>
        <v>200296</v>
      </c>
      <c r="AN328" s="15">
        <f t="shared" si="98"/>
        <v>364.83788706739529</v>
      </c>
      <c r="AO328" s="16">
        <f t="shared" si="99"/>
        <v>1.3045692375284579E-2</v>
      </c>
      <c r="AP328" s="15">
        <f t="shared" si="100"/>
        <v>54</v>
      </c>
      <c r="AQ328" s="15">
        <f t="shared" si="101"/>
        <v>533</v>
      </c>
    </row>
    <row r="329" spans="1:43" x14ac:dyDescent="0.25">
      <c r="A329" t="s">
        <v>407</v>
      </c>
      <c r="B329" t="str">
        <f t="shared" si="85"/>
        <v>South Carolina</v>
      </c>
      <c r="C329" t="str">
        <f t="shared" si="86"/>
        <v>2017</v>
      </c>
      <c r="D329" s="13">
        <v>282472</v>
      </c>
      <c r="E329" s="13">
        <v>0</v>
      </c>
      <c r="F329" s="14">
        <f t="shared" si="87"/>
        <v>0</v>
      </c>
      <c r="G329" s="15">
        <v>298887.5</v>
      </c>
      <c r="H329" s="15">
        <v>0</v>
      </c>
      <c r="I329" s="16">
        <f t="shared" si="88"/>
        <v>0</v>
      </c>
      <c r="J329" s="13">
        <v>321009.5</v>
      </c>
      <c r="K329" s="13">
        <v>0</v>
      </c>
      <c r="L329" s="14">
        <f t="shared" si="89"/>
        <v>0</v>
      </c>
      <c r="M329" s="15">
        <v>310109.5</v>
      </c>
      <c r="N329" s="15">
        <v>0</v>
      </c>
      <c r="O329" s="16">
        <f t="shared" si="90"/>
        <v>0</v>
      </c>
      <c r="P329" s="13">
        <v>289509.5</v>
      </c>
      <c r="Q329" s="13">
        <v>0</v>
      </c>
      <c r="R329" s="14">
        <f t="shared" si="91"/>
        <v>0</v>
      </c>
      <c r="S329" s="15">
        <v>314112</v>
      </c>
      <c r="T329" s="15">
        <v>0</v>
      </c>
      <c r="U329" s="16">
        <f t="shared" si="92"/>
        <v>0</v>
      </c>
      <c r="V329" s="13">
        <v>310077</v>
      </c>
      <c r="W329" s="13">
        <v>31</v>
      </c>
      <c r="X329" s="14">
        <f t="shared" si="93"/>
        <v>9.9975167458405491E-5</v>
      </c>
      <c r="Y329" s="15">
        <v>235072.5</v>
      </c>
      <c r="Z329" s="15">
        <v>86</v>
      </c>
      <c r="AA329" s="16">
        <f t="shared" si="94"/>
        <v>3.6584457986365909E-4</v>
      </c>
      <c r="AB329" s="13">
        <v>107617.5</v>
      </c>
      <c r="AC329" s="13">
        <v>207</v>
      </c>
      <c r="AD329" s="14">
        <f t="shared" si="95"/>
        <v>1.9234789880827933E-3</v>
      </c>
      <c r="AE329" s="15">
        <v>81425</v>
      </c>
      <c r="AF329">
        <v>246</v>
      </c>
      <c r="AG329" s="16">
        <f t="shared" si="96"/>
        <v>3.0211851396991095E-3</v>
      </c>
      <c r="AH329" s="17">
        <v>539</v>
      </c>
      <c r="AI329" s="17">
        <v>4736687</v>
      </c>
      <c r="AJ329" s="18">
        <f t="shared" si="97"/>
        <v>1.2708817184018486E-3</v>
      </c>
      <c r="AK329" s="19">
        <f>IFERROR(VLOOKUP(A329,[1]CDC_Visits_Integrated!$A$2:$D$501,2,FALSE),"NULL")</f>
        <v>9391</v>
      </c>
      <c r="AL329" s="19">
        <f>IFERROR(VLOOKUP(A329,[1]CDC_Visits_Integrated!$A$2:$D$501,3,FALSE),"NULL")</f>
        <v>642</v>
      </c>
      <c r="AM329" s="19">
        <f>IFERROR(VLOOKUP(A329,[1]CDC_Visits_Integrated!$A$2:$D$501,4,FALSE),"NULL")</f>
        <v>275822</v>
      </c>
      <c r="AN329" s="15">
        <f t="shared" si="98"/>
        <v>429.62928348909657</v>
      </c>
      <c r="AO329" s="16">
        <f t="shared" si="99"/>
        <v>3.4047320373284222E-2</v>
      </c>
      <c r="AP329" s="15">
        <f t="shared" si="100"/>
        <v>31</v>
      </c>
      <c r="AQ329" s="15">
        <f t="shared" si="101"/>
        <v>570</v>
      </c>
    </row>
    <row r="330" spans="1:43" x14ac:dyDescent="0.25">
      <c r="A330" t="s">
        <v>409</v>
      </c>
      <c r="B330" t="str">
        <f t="shared" si="85"/>
        <v>South Dakota</v>
      </c>
      <c r="C330" t="str">
        <f t="shared" si="86"/>
        <v>2010</v>
      </c>
      <c r="D330" s="13">
        <v>50286.19</v>
      </c>
      <c r="E330" s="13">
        <v>0</v>
      </c>
      <c r="F330" s="14">
        <f t="shared" si="87"/>
        <v>0</v>
      </c>
      <c r="G330" s="15">
        <v>47718.2785</v>
      </c>
      <c r="H330" s="15">
        <v>0</v>
      </c>
      <c r="I330" s="16">
        <f t="shared" si="88"/>
        <v>0</v>
      </c>
      <c r="J330" s="13">
        <v>50697.773499999996</v>
      </c>
      <c r="K330" s="13">
        <v>0</v>
      </c>
      <c r="L330" s="14">
        <f t="shared" si="89"/>
        <v>0</v>
      </c>
      <c r="M330" s="15">
        <v>44117.233000000007</v>
      </c>
      <c r="N330" s="15">
        <v>0</v>
      </c>
      <c r="O330" s="16">
        <f t="shared" si="90"/>
        <v>0</v>
      </c>
      <c r="P330" s="13">
        <v>42812.165999999997</v>
      </c>
      <c r="Q330" s="13">
        <v>0</v>
      </c>
      <c r="R330" s="14">
        <f t="shared" si="91"/>
        <v>0</v>
      </c>
      <c r="S330" s="15">
        <v>50720.998999999989</v>
      </c>
      <c r="T330" s="15">
        <v>0</v>
      </c>
      <c r="U330" s="16">
        <f t="shared" si="92"/>
        <v>0</v>
      </c>
      <c r="V330" s="13">
        <v>38907.05799999999</v>
      </c>
      <c r="W330" s="13">
        <v>0</v>
      </c>
      <c r="X330" s="14">
        <f t="shared" si="93"/>
        <v>0</v>
      </c>
      <c r="Y330" s="15">
        <v>23505.447500000002</v>
      </c>
      <c r="Z330" s="15">
        <v>0</v>
      </c>
      <c r="AA330" s="16">
        <f t="shared" si="94"/>
        <v>0</v>
      </c>
      <c r="AB330" s="13">
        <v>16833.462000000003</v>
      </c>
      <c r="AC330" s="13">
        <v>0</v>
      </c>
      <c r="AD330" s="14">
        <f t="shared" si="95"/>
        <v>0</v>
      </c>
      <c r="AE330" s="15">
        <v>15679.570999999998</v>
      </c>
      <c r="AF330">
        <v>47</v>
      </c>
      <c r="AG330" s="16">
        <f t="shared" si="96"/>
        <v>2.9975309911221427E-3</v>
      </c>
      <c r="AH330" s="17">
        <v>47</v>
      </c>
      <c r="AI330" s="17">
        <v>696942</v>
      </c>
      <c r="AJ330" s="18">
        <f t="shared" si="97"/>
        <v>8.3900883387938376E-4</v>
      </c>
      <c r="AK330" s="19">
        <f>IFERROR(VLOOKUP(A330,[1]CDC_Visits_Integrated!$A$2:$D$501,2,FALSE),"NULL")</f>
        <v>685</v>
      </c>
      <c r="AL330" s="19">
        <f>IFERROR(VLOOKUP(A330,[1]CDC_Visits_Integrated!$A$2:$D$501,3,FALSE),"NULL")</f>
        <v>242</v>
      </c>
      <c r="AM330" s="19">
        <f>IFERROR(VLOOKUP(A330,[1]CDC_Visits_Integrated!$A$2:$D$501,4,FALSE),"NULL")</f>
        <v>68416</v>
      </c>
      <c r="AN330" s="15">
        <f t="shared" si="98"/>
        <v>282.71074380165288</v>
      </c>
      <c r="AO330" s="16">
        <f t="shared" si="99"/>
        <v>1.0012277829747427E-2</v>
      </c>
      <c r="AP330" s="15">
        <f t="shared" si="100"/>
        <v>0</v>
      </c>
      <c r="AQ330" s="15">
        <f t="shared" si="101"/>
        <v>47</v>
      </c>
    </row>
    <row r="331" spans="1:43" x14ac:dyDescent="0.25">
      <c r="A331" t="s">
        <v>410</v>
      </c>
      <c r="B331" t="str">
        <f t="shared" si="85"/>
        <v>South Dakota</v>
      </c>
      <c r="C331" t="str">
        <f t="shared" si="86"/>
        <v>2011</v>
      </c>
      <c r="D331" s="13">
        <v>55489.496999999988</v>
      </c>
      <c r="E331" s="13">
        <v>0</v>
      </c>
      <c r="F331" s="14">
        <f t="shared" si="87"/>
        <v>0</v>
      </c>
      <c r="G331" s="15">
        <v>52455.970499999996</v>
      </c>
      <c r="H331" s="15">
        <v>0</v>
      </c>
      <c r="I331" s="16">
        <f t="shared" si="88"/>
        <v>0</v>
      </c>
      <c r="J331" s="13">
        <v>53973.527500000011</v>
      </c>
      <c r="K331" s="13">
        <v>0</v>
      </c>
      <c r="L331" s="14">
        <f t="shared" si="89"/>
        <v>0</v>
      </c>
      <c r="M331" s="15">
        <v>48668.746500000008</v>
      </c>
      <c r="N331" s="15">
        <v>0</v>
      </c>
      <c r="O331" s="16">
        <f t="shared" si="90"/>
        <v>0</v>
      </c>
      <c r="P331" s="13">
        <v>46004.648499999996</v>
      </c>
      <c r="Q331" s="13">
        <v>0</v>
      </c>
      <c r="R331" s="14">
        <f t="shared" si="91"/>
        <v>0</v>
      </c>
      <c r="S331" s="15">
        <v>55810.944499999991</v>
      </c>
      <c r="T331" s="15">
        <v>0</v>
      </c>
      <c r="U331" s="16">
        <f t="shared" si="92"/>
        <v>0</v>
      </c>
      <c r="V331" s="13">
        <v>44807.2595</v>
      </c>
      <c r="W331" s="13">
        <v>0</v>
      </c>
      <c r="X331" s="14">
        <f t="shared" si="93"/>
        <v>0</v>
      </c>
      <c r="Y331" s="15">
        <v>26527.199500000002</v>
      </c>
      <c r="Z331" s="15">
        <v>0</v>
      </c>
      <c r="AA331" s="16">
        <f t="shared" si="94"/>
        <v>0</v>
      </c>
      <c r="AB331" s="13">
        <v>18384.468000000001</v>
      </c>
      <c r="AC331" s="13">
        <v>0</v>
      </c>
      <c r="AD331" s="14">
        <f t="shared" si="95"/>
        <v>0</v>
      </c>
      <c r="AE331" s="15">
        <v>17115.792000000001</v>
      </c>
      <c r="AF331">
        <v>40</v>
      </c>
      <c r="AG331" s="16">
        <f t="shared" si="96"/>
        <v>2.3370230252856544E-3</v>
      </c>
      <c r="AH331" s="17">
        <v>40</v>
      </c>
      <c r="AI331" s="17">
        <v>765863</v>
      </c>
      <c r="AJ331" s="18">
        <f t="shared" si="97"/>
        <v>6.4487567800515825E-4</v>
      </c>
      <c r="AK331" s="19">
        <f>IFERROR(VLOOKUP(A331,[1]CDC_Visits_Integrated!$A$2:$D$501,2,FALSE),"NULL")</f>
        <v>3523</v>
      </c>
      <c r="AL331" s="19">
        <f>IFERROR(VLOOKUP(A331,[1]CDC_Visits_Integrated!$A$2:$D$501,3,FALSE),"NULL")</f>
        <v>918</v>
      </c>
      <c r="AM331" s="19">
        <f>IFERROR(VLOOKUP(A331,[1]CDC_Visits_Integrated!$A$2:$D$501,4,FALSE),"NULL")</f>
        <v>262826</v>
      </c>
      <c r="AN331" s="15">
        <f t="shared" si="98"/>
        <v>286.3028322440087</v>
      </c>
      <c r="AO331" s="16">
        <f t="shared" si="99"/>
        <v>1.3404305510109351E-2</v>
      </c>
      <c r="AP331" s="15">
        <f t="shared" si="100"/>
        <v>0</v>
      </c>
      <c r="AQ331" s="15">
        <f t="shared" si="101"/>
        <v>40</v>
      </c>
    </row>
    <row r="332" spans="1:43" x14ac:dyDescent="0.25">
      <c r="A332" t="s">
        <v>411</v>
      </c>
      <c r="B332" t="str">
        <f t="shared" si="85"/>
        <v>South Dakota</v>
      </c>
      <c r="C332" t="str">
        <f t="shared" si="86"/>
        <v>2012</v>
      </c>
      <c r="D332" s="13">
        <v>51202.618000000017</v>
      </c>
      <c r="E332" s="13">
        <v>0</v>
      </c>
      <c r="F332" s="14">
        <f t="shared" si="87"/>
        <v>0</v>
      </c>
      <c r="G332" s="15">
        <v>48095.488500000007</v>
      </c>
      <c r="H332" s="15">
        <v>0</v>
      </c>
      <c r="I332" s="16">
        <f t="shared" si="88"/>
        <v>0</v>
      </c>
      <c r="J332" s="13">
        <v>52223.828500000003</v>
      </c>
      <c r="K332" s="13">
        <v>0</v>
      </c>
      <c r="L332" s="14">
        <f t="shared" si="89"/>
        <v>0</v>
      </c>
      <c r="M332" s="15">
        <v>47278.577999999994</v>
      </c>
      <c r="N332" s="15">
        <v>0</v>
      </c>
      <c r="O332" s="16">
        <f t="shared" si="90"/>
        <v>0</v>
      </c>
      <c r="P332" s="13">
        <v>42249.263000000006</v>
      </c>
      <c r="Q332" s="13">
        <v>0</v>
      </c>
      <c r="R332" s="14">
        <f t="shared" si="91"/>
        <v>0</v>
      </c>
      <c r="S332" s="15">
        <v>52419.904500000004</v>
      </c>
      <c r="T332" s="15">
        <v>0</v>
      </c>
      <c r="U332" s="16">
        <f t="shared" si="92"/>
        <v>0</v>
      </c>
      <c r="V332" s="13">
        <v>44757.619500000008</v>
      </c>
      <c r="W332" s="13">
        <v>0</v>
      </c>
      <c r="X332" s="14">
        <f t="shared" si="93"/>
        <v>0</v>
      </c>
      <c r="Y332" s="15">
        <v>25997.955999999998</v>
      </c>
      <c r="Z332" s="15">
        <v>0</v>
      </c>
      <c r="AA332" s="16">
        <f t="shared" si="94"/>
        <v>0</v>
      </c>
      <c r="AB332" s="13">
        <v>17962.094499999999</v>
      </c>
      <c r="AC332" s="13">
        <v>0</v>
      </c>
      <c r="AD332" s="14">
        <f t="shared" si="95"/>
        <v>0</v>
      </c>
      <c r="AE332" s="15">
        <v>17188.668999999998</v>
      </c>
      <c r="AF332">
        <v>70</v>
      </c>
      <c r="AG332" s="16">
        <f t="shared" si="96"/>
        <v>4.072450286872125E-3</v>
      </c>
      <c r="AH332" s="17">
        <v>70</v>
      </c>
      <c r="AI332" s="17">
        <v>730225</v>
      </c>
      <c r="AJ332" s="18">
        <f t="shared" si="97"/>
        <v>1.1447500548233069E-3</v>
      </c>
      <c r="AK332" s="19">
        <f>IFERROR(VLOOKUP(A332,[1]CDC_Visits_Integrated!$A$2:$D$501,2,FALSE),"NULL")</f>
        <v>2379</v>
      </c>
      <c r="AL332" s="19">
        <f>IFERROR(VLOOKUP(A332,[1]CDC_Visits_Integrated!$A$2:$D$501,3,FALSE),"NULL")</f>
        <v>725</v>
      </c>
      <c r="AM332" s="19">
        <f>IFERROR(VLOOKUP(A332,[1]CDC_Visits_Integrated!$A$2:$D$501,4,FALSE),"NULL")</f>
        <v>183539</v>
      </c>
      <c r="AN332" s="15">
        <f t="shared" si="98"/>
        <v>253.15724137931034</v>
      </c>
      <c r="AO332" s="16">
        <f t="shared" si="99"/>
        <v>1.2961822827845852E-2</v>
      </c>
      <c r="AP332" s="15">
        <f t="shared" si="100"/>
        <v>0</v>
      </c>
      <c r="AQ332" s="15">
        <f t="shared" si="101"/>
        <v>70</v>
      </c>
    </row>
    <row r="333" spans="1:43" x14ac:dyDescent="0.25">
      <c r="A333" t="s">
        <v>412</v>
      </c>
      <c r="B333" t="str">
        <f t="shared" si="85"/>
        <v>South Dakota</v>
      </c>
      <c r="C333" t="str">
        <f t="shared" si="86"/>
        <v>2013</v>
      </c>
      <c r="D333" s="13">
        <v>46870.54</v>
      </c>
      <c r="E333" s="13">
        <v>0</v>
      </c>
      <c r="F333" s="14">
        <f t="shared" si="87"/>
        <v>0</v>
      </c>
      <c r="G333" s="15">
        <v>45273.320000000007</v>
      </c>
      <c r="H333" s="15">
        <v>0</v>
      </c>
      <c r="I333" s="16">
        <f t="shared" si="88"/>
        <v>0</v>
      </c>
      <c r="J333" s="13">
        <v>45744.827499999999</v>
      </c>
      <c r="K333" s="13">
        <v>0</v>
      </c>
      <c r="L333" s="14">
        <f t="shared" si="89"/>
        <v>0</v>
      </c>
      <c r="M333" s="15">
        <v>44204.324500000002</v>
      </c>
      <c r="N333" s="15">
        <v>0</v>
      </c>
      <c r="O333" s="16">
        <f t="shared" si="90"/>
        <v>0</v>
      </c>
      <c r="P333" s="13">
        <v>39863.222499999996</v>
      </c>
      <c r="Q333" s="13">
        <v>0</v>
      </c>
      <c r="R333" s="14">
        <f t="shared" si="91"/>
        <v>0</v>
      </c>
      <c r="S333" s="15">
        <v>47109.229999999996</v>
      </c>
      <c r="T333" s="15">
        <v>0</v>
      </c>
      <c r="U333" s="16">
        <f t="shared" si="92"/>
        <v>0</v>
      </c>
      <c r="V333" s="13">
        <v>43071.206000000006</v>
      </c>
      <c r="W333" s="13">
        <v>0</v>
      </c>
      <c r="X333" s="14">
        <f t="shared" si="93"/>
        <v>0</v>
      </c>
      <c r="Y333" s="15">
        <v>26048.099000000002</v>
      </c>
      <c r="Z333" s="15">
        <v>0</v>
      </c>
      <c r="AA333" s="16">
        <f t="shared" si="94"/>
        <v>0</v>
      </c>
      <c r="AB333" s="13">
        <v>16517.38</v>
      </c>
      <c r="AC333" s="13">
        <v>0</v>
      </c>
      <c r="AD333" s="14">
        <f t="shared" si="95"/>
        <v>0</v>
      </c>
      <c r="AE333" s="15">
        <v>15436.463999999996</v>
      </c>
      <c r="AF333">
        <v>67</v>
      </c>
      <c r="AG333" s="16">
        <f t="shared" si="96"/>
        <v>4.3403722510543877E-3</v>
      </c>
      <c r="AH333" s="17">
        <v>67</v>
      </c>
      <c r="AI333" s="17">
        <v>677707</v>
      </c>
      <c r="AJ333" s="18">
        <f t="shared" si="97"/>
        <v>1.1551337168135903E-3</v>
      </c>
      <c r="AK333" s="19">
        <f>IFERROR(VLOOKUP(A333,[1]CDC_Visits_Integrated!$A$2:$D$501,2,FALSE),"NULL")</f>
        <v>2370</v>
      </c>
      <c r="AL333" s="19">
        <f>IFERROR(VLOOKUP(A333,[1]CDC_Visits_Integrated!$A$2:$D$501,3,FALSE),"NULL")</f>
        <v>829</v>
      </c>
      <c r="AM333" s="19">
        <f>IFERROR(VLOOKUP(A333,[1]CDC_Visits_Integrated!$A$2:$D$501,4,FALSE),"NULL")</f>
        <v>195376</v>
      </c>
      <c r="AN333" s="15">
        <f t="shared" si="98"/>
        <v>235.67671893848009</v>
      </c>
      <c r="AO333" s="16">
        <f t="shared" si="99"/>
        <v>1.2130456146097781E-2</v>
      </c>
      <c r="AP333" s="15">
        <f t="shared" si="100"/>
        <v>0</v>
      </c>
      <c r="AQ333" s="15">
        <f t="shared" si="101"/>
        <v>67</v>
      </c>
    </row>
    <row r="334" spans="1:43" x14ac:dyDescent="0.25">
      <c r="A334" t="s">
        <v>413</v>
      </c>
      <c r="B334" t="str">
        <f t="shared" si="85"/>
        <v>South Dakota</v>
      </c>
      <c r="C334" t="str">
        <f t="shared" si="86"/>
        <v>2014</v>
      </c>
      <c r="D334" s="13">
        <v>41355.415000000008</v>
      </c>
      <c r="E334" s="13">
        <v>0</v>
      </c>
      <c r="F334" s="14">
        <f t="shared" si="87"/>
        <v>0</v>
      </c>
      <c r="G334" s="15">
        <v>40078.3845</v>
      </c>
      <c r="H334" s="15">
        <v>0</v>
      </c>
      <c r="I334" s="16">
        <f t="shared" si="88"/>
        <v>0</v>
      </c>
      <c r="J334" s="13">
        <v>40827.654499999997</v>
      </c>
      <c r="K334" s="13">
        <v>0</v>
      </c>
      <c r="L334" s="14">
        <f t="shared" si="89"/>
        <v>0</v>
      </c>
      <c r="M334" s="15">
        <v>39110.934500000003</v>
      </c>
      <c r="N334" s="15">
        <v>0</v>
      </c>
      <c r="O334" s="16">
        <f t="shared" si="90"/>
        <v>0</v>
      </c>
      <c r="P334" s="13">
        <v>34798.731499999994</v>
      </c>
      <c r="Q334" s="13">
        <v>0</v>
      </c>
      <c r="R334" s="14">
        <f t="shared" si="91"/>
        <v>0</v>
      </c>
      <c r="S334" s="15">
        <v>41021.547999999995</v>
      </c>
      <c r="T334" s="15">
        <v>0</v>
      </c>
      <c r="U334" s="16">
        <f t="shared" si="92"/>
        <v>0</v>
      </c>
      <c r="V334" s="13">
        <v>37427.782999999996</v>
      </c>
      <c r="W334" s="13">
        <v>0</v>
      </c>
      <c r="X334" s="14">
        <f t="shared" si="93"/>
        <v>0</v>
      </c>
      <c r="Y334" s="15">
        <v>22734.86</v>
      </c>
      <c r="Z334" s="15">
        <v>0</v>
      </c>
      <c r="AA334" s="16">
        <f t="shared" si="94"/>
        <v>0</v>
      </c>
      <c r="AB334" s="13">
        <v>14104.488000000001</v>
      </c>
      <c r="AC334" s="13">
        <v>0</v>
      </c>
      <c r="AD334" s="14">
        <f t="shared" si="95"/>
        <v>0</v>
      </c>
      <c r="AE334" s="15">
        <v>14028.978999999999</v>
      </c>
      <c r="AF334">
        <v>69</v>
      </c>
      <c r="AG334" s="16">
        <f t="shared" si="96"/>
        <v>4.9183907111130468E-3</v>
      </c>
      <c r="AH334" s="17">
        <v>69</v>
      </c>
      <c r="AI334" s="17">
        <v>595696</v>
      </c>
      <c r="AJ334" s="18">
        <f t="shared" si="97"/>
        <v>1.3564432736307606E-3</v>
      </c>
      <c r="AK334" s="19">
        <f>IFERROR(VLOOKUP(A334,[1]CDC_Visits_Integrated!$A$2:$D$501,2,FALSE),"NULL")</f>
        <v>3203</v>
      </c>
      <c r="AL334" s="19">
        <f>IFERROR(VLOOKUP(A334,[1]CDC_Visits_Integrated!$A$2:$D$501,3,FALSE),"NULL")</f>
        <v>1233</v>
      </c>
      <c r="AM334" s="19">
        <f>IFERROR(VLOOKUP(A334,[1]CDC_Visits_Integrated!$A$2:$D$501,4,FALSE),"NULL")</f>
        <v>281756</v>
      </c>
      <c r="AN334" s="15">
        <f t="shared" si="98"/>
        <v>228.51257096512572</v>
      </c>
      <c r="AO334" s="16">
        <f t="shared" si="99"/>
        <v>1.136799216343219E-2</v>
      </c>
      <c r="AP334" s="15">
        <f t="shared" si="100"/>
        <v>0</v>
      </c>
      <c r="AQ334" s="15">
        <f t="shared" si="101"/>
        <v>69</v>
      </c>
    </row>
    <row r="335" spans="1:43" x14ac:dyDescent="0.25">
      <c r="A335" t="s">
        <v>414</v>
      </c>
      <c r="B335" t="str">
        <f t="shared" si="85"/>
        <v>South Dakota</v>
      </c>
      <c r="C335" t="str">
        <f t="shared" si="86"/>
        <v>2015</v>
      </c>
      <c r="D335" s="13">
        <v>39710.264000000003</v>
      </c>
      <c r="E335" s="13">
        <v>0</v>
      </c>
      <c r="F335" s="14">
        <f t="shared" si="87"/>
        <v>0</v>
      </c>
      <c r="G335" s="15">
        <v>38743.917499999996</v>
      </c>
      <c r="H335" s="15">
        <v>0</v>
      </c>
      <c r="I335" s="16">
        <f t="shared" si="88"/>
        <v>0</v>
      </c>
      <c r="J335" s="13">
        <v>41120.637500000012</v>
      </c>
      <c r="K335" s="13">
        <v>0</v>
      </c>
      <c r="L335" s="14">
        <f t="shared" si="89"/>
        <v>0</v>
      </c>
      <c r="M335" s="15">
        <v>36120.849000000002</v>
      </c>
      <c r="N335" s="15">
        <v>0</v>
      </c>
      <c r="O335" s="16">
        <f t="shared" si="90"/>
        <v>0</v>
      </c>
      <c r="P335" s="13">
        <v>32057.331499999997</v>
      </c>
      <c r="Q335" s="13">
        <v>0</v>
      </c>
      <c r="R335" s="14">
        <f t="shared" si="91"/>
        <v>0</v>
      </c>
      <c r="S335" s="15">
        <v>36107.326999999997</v>
      </c>
      <c r="T335" s="15">
        <v>0</v>
      </c>
      <c r="U335" s="16">
        <f t="shared" si="92"/>
        <v>0</v>
      </c>
      <c r="V335" s="13">
        <v>36405.509999999995</v>
      </c>
      <c r="W335" s="13">
        <v>0</v>
      </c>
      <c r="X335" s="14">
        <f t="shared" si="93"/>
        <v>0</v>
      </c>
      <c r="Y335" s="15">
        <v>22431.744500000001</v>
      </c>
      <c r="Z335" s="15">
        <v>0</v>
      </c>
      <c r="AA335" s="16">
        <f t="shared" si="94"/>
        <v>0</v>
      </c>
      <c r="AB335" s="13">
        <v>13891.526999999998</v>
      </c>
      <c r="AC335" s="13">
        <v>0</v>
      </c>
      <c r="AD335" s="14">
        <f t="shared" si="95"/>
        <v>0</v>
      </c>
      <c r="AE335" s="15">
        <v>13110.413999999999</v>
      </c>
      <c r="AF335">
        <v>82</v>
      </c>
      <c r="AG335" s="16">
        <f t="shared" si="96"/>
        <v>6.2545698404337198E-3</v>
      </c>
      <c r="AH335" s="17">
        <v>82</v>
      </c>
      <c r="AI335" s="17">
        <v>566542</v>
      </c>
      <c r="AJ335" s="18">
        <f t="shared" si="97"/>
        <v>1.6587879129505729E-3</v>
      </c>
      <c r="AK335" s="19">
        <f>IFERROR(VLOOKUP(A335,[1]CDC_Visits_Integrated!$A$2:$D$501,2,FALSE),"NULL")</f>
        <v>3936</v>
      </c>
      <c r="AL335" s="19">
        <f>IFERROR(VLOOKUP(A335,[1]CDC_Visits_Integrated!$A$2:$D$501,3,FALSE),"NULL")</f>
        <v>1261</v>
      </c>
      <c r="AM335" s="19">
        <f>IFERROR(VLOOKUP(A335,[1]CDC_Visits_Integrated!$A$2:$D$501,4,FALSE),"NULL")</f>
        <v>320935</v>
      </c>
      <c r="AN335" s="15">
        <f t="shared" si="98"/>
        <v>254.50832672482156</v>
      </c>
      <c r="AO335" s="16">
        <f t="shared" si="99"/>
        <v>1.2264165641017651E-2</v>
      </c>
      <c r="AP335" s="15">
        <f t="shared" si="100"/>
        <v>0</v>
      </c>
      <c r="AQ335" s="15">
        <f t="shared" si="101"/>
        <v>82</v>
      </c>
    </row>
    <row r="336" spans="1:43" x14ac:dyDescent="0.25">
      <c r="A336" t="s">
        <v>415</v>
      </c>
      <c r="B336" t="str">
        <f t="shared" si="85"/>
        <v>South Dakota</v>
      </c>
      <c r="C336" t="str">
        <f t="shared" si="86"/>
        <v>2016</v>
      </c>
      <c r="D336" s="13">
        <v>49911.003000000004</v>
      </c>
      <c r="E336" s="13">
        <v>0</v>
      </c>
      <c r="F336" s="14">
        <f t="shared" si="87"/>
        <v>0</v>
      </c>
      <c r="G336" s="15">
        <v>48515.613999999994</v>
      </c>
      <c r="H336" s="15">
        <v>0</v>
      </c>
      <c r="I336" s="16">
        <f t="shared" si="88"/>
        <v>0</v>
      </c>
      <c r="J336" s="13">
        <v>49693.340500000006</v>
      </c>
      <c r="K336" s="13">
        <v>0</v>
      </c>
      <c r="L336" s="14">
        <f t="shared" si="89"/>
        <v>0</v>
      </c>
      <c r="M336" s="15">
        <v>48226.347999999998</v>
      </c>
      <c r="N336" s="15">
        <v>0</v>
      </c>
      <c r="O336" s="16">
        <f t="shared" si="90"/>
        <v>0</v>
      </c>
      <c r="P336" s="13">
        <v>41853.084000000003</v>
      </c>
      <c r="Q336" s="13">
        <v>0</v>
      </c>
      <c r="R336" s="14">
        <f t="shared" si="91"/>
        <v>0</v>
      </c>
      <c r="S336" s="15">
        <v>45617.474999999991</v>
      </c>
      <c r="T336" s="15">
        <v>0</v>
      </c>
      <c r="U336" s="16">
        <f t="shared" si="92"/>
        <v>0</v>
      </c>
      <c r="V336" s="13">
        <v>46912.019000000015</v>
      </c>
      <c r="W336" s="13">
        <v>0</v>
      </c>
      <c r="X336" s="14">
        <f t="shared" si="93"/>
        <v>0</v>
      </c>
      <c r="Y336" s="15">
        <v>28575.081000000002</v>
      </c>
      <c r="Z336" s="15">
        <v>0</v>
      </c>
      <c r="AA336" s="16">
        <f t="shared" si="94"/>
        <v>0</v>
      </c>
      <c r="AB336" s="13">
        <v>16193.599999999995</v>
      </c>
      <c r="AC336" s="13">
        <v>11</v>
      </c>
      <c r="AD336" s="14">
        <f t="shared" si="95"/>
        <v>6.7928070348779784E-4</v>
      </c>
      <c r="AE336" s="15">
        <v>15845.839999999997</v>
      </c>
      <c r="AF336">
        <v>59</v>
      </c>
      <c r="AG336" s="16">
        <f t="shared" si="96"/>
        <v>3.7233747153827134E-3</v>
      </c>
      <c r="AH336" s="17">
        <v>70</v>
      </c>
      <c r="AI336" s="17">
        <v>716943</v>
      </c>
      <c r="AJ336" s="18">
        <f t="shared" si="97"/>
        <v>1.1548387885470547E-3</v>
      </c>
      <c r="AK336" s="19">
        <f>IFERROR(VLOOKUP(A336,[1]CDC_Visits_Integrated!$A$2:$D$501,2,FALSE),"NULL")</f>
        <v>5101</v>
      </c>
      <c r="AL336" s="19">
        <f>IFERROR(VLOOKUP(A336,[1]CDC_Visits_Integrated!$A$2:$D$501,3,FALSE),"NULL")</f>
        <v>1550</v>
      </c>
      <c r="AM336" s="19">
        <f>IFERROR(VLOOKUP(A336,[1]CDC_Visits_Integrated!$A$2:$D$501,4,FALSE),"NULL")</f>
        <v>370339</v>
      </c>
      <c r="AN336" s="15">
        <f t="shared" si="98"/>
        <v>238.9283870967742</v>
      </c>
      <c r="AO336" s="16">
        <f t="shared" si="99"/>
        <v>1.3773866646504958E-2</v>
      </c>
      <c r="AP336" s="15">
        <f t="shared" si="100"/>
        <v>0</v>
      </c>
      <c r="AQ336" s="15">
        <f t="shared" si="101"/>
        <v>70</v>
      </c>
    </row>
    <row r="337" spans="1:43" x14ac:dyDescent="0.25">
      <c r="A337" t="s">
        <v>416</v>
      </c>
      <c r="B337" t="str">
        <f t="shared" si="85"/>
        <v>South Dakota</v>
      </c>
      <c r="C337" t="str">
        <f t="shared" si="86"/>
        <v>2017</v>
      </c>
      <c r="D337" s="13">
        <v>48968</v>
      </c>
      <c r="E337" s="13">
        <v>0</v>
      </c>
      <c r="F337" s="14">
        <f t="shared" si="87"/>
        <v>0</v>
      </c>
      <c r="G337" s="15">
        <v>49396.5</v>
      </c>
      <c r="H337" s="15">
        <v>0</v>
      </c>
      <c r="I337" s="16">
        <f t="shared" si="88"/>
        <v>0</v>
      </c>
      <c r="J337" s="13">
        <v>45727.5</v>
      </c>
      <c r="K337" s="13">
        <v>0</v>
      </c>
      <c r="L337" s="14">
        <f t="shared" si="89"/>
        <v>0</v>
      </c>
      <c r="M337" s="15">
        <v>48349</v>
      </c>
      <c r="N337" s="15">
        <v>0</v>
      </c>
      <c r="O337" s="16">
        <f t="shared" si="90"/>
        <v>0</v>
      </c>
      <c r="P337" s="13">
        <v>43349.5</v>
      </c>
      <c r="Q337" s="13">
        <v>0</v>
      </c>
      <c r="R337" s="14">
        <f t="shared" si="91"/>
        <v>0</v>
      </c>
      <c r="S337" s="15">
        <v>44661</v>
      </c>
      <c r="T337" s="15">
        <v>0</v>
      </c>
      <c r="U337" s="16">
        <f t="shared" si="92"/>
        <v>0</v>
      </c>
      <c r="V337" s="13">
        <v>47557.5</v>
      </c>
      <c r="W337" s="13">
        <v>0</v>
      </c>
      <c r="X337" s="14">
        <f t="shared" si="93"/>
        <v>0</v>
      </c>
      <c r="Y337" s="15">
        <v>31515.5</v>
      </c>
      <c r="Z337" s="15">
        <v>0</v>
      </c>
      <c r="AA337" s="16">
        <f t="shared" si="94"/>
        <v>0</v>
      </c>
      <c r="AB337" s="13">
        <v>16719.5</v>
      </c>
      <c r="AC337" s="13">
        <v>0</v>
      </c>
      <c r="AD337" s="14">
        <f t="shared" si="95"/>
        <v>0</v>
      </c>
      <c r="AE337" s="15">
        <v>15326</v>
      </c>
      <c r="AF337">
        <v>55</v>
      </c>
      <c r="AG337" s="16">
        <f t="shared" si="96"/>
        <v>3.5886728435338641E-3</v>
      </c>
      <c r="AH337" s="17">
        <v>55</v>
      </c>
      <c r="AI337" s="17">
        <v>718846</v>
      </c>
      <c r="AJ337" s="18">
        <f t="shared" si="97"/>
        <v>8.6531048913642016E-4</v>
      </c>
      <c r="AK337" s="19">
        <f>IFERROR(VLOOKUP(A337,[1]CDC_Visits_Integrated!$A$2:$D$501,2,FALSE),"NULL")</f>
        <v>7611</v>
      </c>
      <c r="AL337" s="19">
        <f>IFERROR(VLOOKUP(A337,[1]CDC_Visits_Integrated!$A$2:$D$501,3,FALSE),"NULL")</f>
        <v>1537</v>
      </c>
      <c r="AM337" s="19">
        <f>IFERROR(VLOOKUP(A337,[1]CDC_Visits_Integrated!$A$2:$D$501,4,FALSE),"NULL")</f>
        <v>401341</v>
      </c>
      <c r="AN337" s="15">
        <f t="shared" si="98"/>
        <v>261.11971372804163</v>
      </c>
      <c r="AO337" s="16">
        <f t="shared" si="99"/>
        <v>1.8963923446645121E-2</v>
      </c>
      <c r="AP337" s="15">
        <f t="shared" si="100"/>
        <v>0</v>
      </c>
      <c r="AQ337" s="15">
        <f t="shared" si="101"/>
        <v>55</v>
      </c>
    </row>
    <row r="338" spans="1:43" x14ac:dyDescent="0.25">
      <c r="A338" t="s">
        <v>418</v>
      </c>
      <c r="B338" t="str">
        <f t="shared" si="85"/>
        <v>Tennessee</v>
      </c>
      <c r="C338" t="str">
        <f t="shared" si="86"/>
        <v>2010</v>
      </c>
      <c r="D338" s="13">
        <v>397262.01199999987</v>
      </c>
      <c r="E338" s="13">
        <v>0</v>
      </c>
      <c r="F338" s="14">
        <f t="shared" si="87"/>
        <v>0</v>
      </c>
      <c r="G338" s="15">
        <v>406076.99150000006</v>
      </c>
      <c r="H338" s="15">
        <v>0</v>
      </c>
      <c r="I338" s="16">
        <f t="shared" si="88"/>
        <v>0</v>
      </c>
      <c r="J338" s="13">
        <v>418938.60200000013</v>
      </c>
      <c r="K338" s="13">
        <v>0</v>
      </c>
      <c r="L338" s="14">
        <f t="shared" si="89"/>
        <v>0</v>
      </c>
      <c r="M338" s="15">
        <v>403650.21249999997</v>
      </c>
      <c r="N338" s="15">
        <v>0</v>
      </c>
      <c r="O338" s="16">
        <f t="shared" si="90"/>
        <v>0</v>
      </c>
      <c r="P338" s="13">
        <v>429184.59350000002</v>
      </c>
      <c r="Q338" s="13">
        <v>0</v>
      </c>
      <c r="R338" s="14">
        <f t="shared" si="91"/>
        <v>0</v>
      </c>
      <c r="S338" s="15">
        <v>447440.63950000005</v>
      </c>
      <c r="T338" s="15">
        <v>0</v>
      </c>
      <c r="U338" s="16">
        <f t="shared" si="92"/>
        <v>0</v>
      </c>
      <c r="V338" s="13">
        <v>364858.51549999998</v>
      </c>
      <c r="W338" s="13">
        <v>110</v>
      </c>
      <c r="X338" s="14">
        <f t="shared" si="93"/>
        <v>3.01486727942355E-4</v>
      </c>
      <c r="Y338" s="15">
        <v>224629.54249999998</v>
      </c>
      <c r="Z338" s="15">
        <v>209</v>
      </c>
      <c r="AA338" s="16">
        <f t="shared" si="94"/>
        <v>9.3042080607006546E-4</v>
      </c>
      <c r="AB338" s="13">
        <v>129101.15100000003</v>
      </c>
      <c r="AC338" s="13">
        <v>373</v>
      </c>
      <c r="AD338" s="14">
        <f t="shared" si="95"/>
        <v>2.8892073936660715E-3</v>
      </c>
      <c r="AE338" s="15">
        <v>92773.649000000005</v>
      </c>
      <c r="AF338">
        <v>535</v>
      </c>
      <c r="AG338" s="16">
        <f t="shared" si="96"/>
        <v>5.7667236954320935E-3</v>
      </c>
      <c r="AH338" s="17">
        <v>1117</v>
      </c>
      <c r="AI338" s="17">
        <v>6137476</v>
      </c>
      <c r="AJ338" s="18">
        <f t="shared" si="97"/>
        <v>2.5016554010334176E-3</v>
      </c>
      <c r="AK338" s="19">
        <f>IFERROR(VLOOKUP(A338,[1]CDC_Visits_Integrated!$A$2:$D$501,2,FALSE),"NULL")</f>
        <v>1176</v>
      </c>
      <c r="AL338" s="19">
        <f>IFERROR(VLOOKUP(A338,[1]CDC_Visits_Integrated!$A$2:$D$501,3,FALSE),"NULL")</f>
        <v>666</v>
      </c>
      <c r="AM338" s="19">
        <f>IFERROR(VLOOKUP(A338,[1]CDC_Visits_Integrated!$A$2:$D$501,4,FALSE),"NULL")</f>
        <v>139874</v>
      </c>
      <c r="AN338" s="15">
        <f t="shared" si="98"/>
        <v>210.02102102102103</v>
      </c>
      <c r="AO338" s="16">
        <f t="shared" si="99"/>
        <v>8.4075668101291166E-3</v>
      </c>
      <c r="AP338" s="15">
        <f t="shared" si="100"/>
        <v>110</v>
      </c>
      <c r="AQ338" s="15">
        <f t="shared" si="101"/>
        <v>1227</v>
      </c>
    </row>
    <row r="339" spans="1:43" x14ac:dyDescent="0.25">
      <c r="A339" t="s">
        <v>419</v>
      </c>
      <c r="B339" t="str">
        <f t="shared" si="85"/>
        <v>Tennessee</v>
      </c>
      <c r="C339" t="str">
        <f t="shared" si="86"/>
        <v>2011</v>
      </c>
      <c r="D339" s="13">
        <v>400808.31600000022</v>
      </c>
      <c r="E339" s="13">
        <v>0</v>
      </c>
      <c r="F339" s="14">
        <f t="shared" si="87"/>
        <v>0</v>
      </c>
      <c r="G339" s="15">
        <v>409108.20999999996</v>
      </c>
      <c r="H339" s="15">
        <v>0</v>
      </c>
      <c r="I339" s="16">
        <f t="shared" si="88"/>
        <v>0</v>
      </c>
      <c r="J339" s="13">
        <v>424920.03600000008</v>
      </c>
      <c r="K339" s="13">
        <v>0</v>
      </c>
      <c r="L339" s="14">
        <f t="shared" si="89"/>
        <v>0</v>
      </c>
      <c r="M339" s="15">
        <v>406900.81400000007</v>
      </c>
      <c r="N339" s="15">
        <v>0</v>
      </c>
      <c r="O339" s="16">
        <f t="shared" si="90"/>
        <v>0</v>
      </c>
      <c r="P339" s="13">
        <v>427281.65749999997</v>
      </c>
      <c r="Q339" s="13">
        <v>0</v>
      </c>
      <c r="R339" s="14">
        <f t="shared" si="91"/>
        <v>0</v>
      </c>
      <c r="S339" s="15">
        <v>451872.55350000015</v>
      </c>
      <c r="T339" s="15">
        <v>27</v>
      </c>
      <c r="U339" s="16">
        <f t="shared" si="92"/>
        <v>5.975136084471214E-5</v>
      </c>
      <c r="V339" s="13">
        <v>377497.59149999998</v>
      </c>
      <c r="W339" s="13">
        <v>87</v>
      </c>
      <c r="X339" s="14">
        <f t="shared" si="93"/>
        <v>2.3046504655646261E-4</v>
      </c>
      <c r="Y339" s="15">
        <v>233075.18299999996</v>
      </c>
      <c r="Z339" s="15">
        <v>236</v>
      </c>
      <c r="AA339" s="16">
        <f t="shared" si="94"/>
        <v>1.0125488134873632E-3</v>
      </c>
      <c r="AB339" s="13">
        <v>131517.88900000002</v>
      </c>
      <c r="AC339" s="13">
        <v>406</v>
      </c>
      <c r="AD339" s="14">
        <f t="shared" si="95"/>
        <v>3.0870325176828219E-3</v>
      </c>
      <c r="AE339" s="15">
        <v>97138.783999999985</v>
      </c>
      <c r="AF339">
        <v>550</v>
      </c>
      <c r="AG339" s="16">
        <f t="shared" si="96"/>
        <v>5.6620021103002491E-3</v>
      </c>
      <c r="AH339" s="17">
        <v>1192</v>
      </c>
      <c r="AI339" s="17">
        <v>6223143</v>
      </c>
      <c r="AJ339" s="18">
        <f t="shared" si="97"/>
        <v>2.5815849275082291E-3</v>
      </c>
      <c r="AK339" s="19">
        <f>IFERROR(VLOOKUP(A339,[1]CDC_Visits_Integrated!$A$2:$D$501,2,FALSE),"NULL")</f>
        <v>6492</v>
      </c>
      <c r="AL339" s="19">
        <f>IFERROR(VLOOKUP(A339,[1]CDC_Visits_Integrated!$A$2:$D$501,3,FALSE),"NULL")</f>
        <v>2616</v>
      </c>
      <c r="AM339" s="19">
        <f>IFERROR(VLOOKUP(A339,[1]CDC_Visits_Integrated!$A$2:$D$501,4,FALSE),"NULL")</f>
        <v>519259</v>
      </c>
      <c r="AN339" s="15">
        <f t="shared" si="98"/>
        <v>198.493501529052</v>
      </c>
      <c r="AO339" s="16">
        <f t="shared" si="99"/>
        <v>1.2502431349288121E-2</v>
      </c>
      <c r="AP339" s="15">
        <f t="shared" si="100"/>
        <v>114</v>
      </c>
      <c r="AQ339" s="15">
        <f t="shared" si="101"/>
        <v>1306</v>
      </c>
    </row>
    <row r="340" spans="1:43" x14ac:dyDescent="0.25">
      <c r="A340" t="s">
        <v>420</v>
      </c>
      <c r="B340" t="str">
        <f t="shared" si="85"/>
        <v>Tennessee</v>
      </c>
      <c r="C340" t="str">
        <f t="shared" si="86"/>
        <v>2012</v>
      </c>
      <c r="D340" s="13">
        <v>394986.79999999993</v>
      </c>
      <c r="E340" s="13">
        <v>0</v>
      </c>
      <c r="F340" s="14">
        <f t="shared" si="87"/>
        <v>0</v>
      </c>
      <c r="G340" s="15">
        <v>403847.82349999994</v>
      </c>
      <c r="H340" s="15">
        <v>0</v>
      </c>
      <c r="I340" s="16">
        <f t="shared" si="88"/>
        <v>0</v>
      </c>
      <c r="J340" s="13">
        <v>421288.17999999993</v>
      </c>
      <c r="K340" s="13">
        <v>0</v>
      </c>
      <c r="L340" s="14">
        <f t="shared" si="89"/>
        <v>0</v>
      </c>
      <c r="M340" s="15">
        <v>401877.06849999994</v>
      </c>
      <c r="N340" s="15">
        <v>0</v>
      </c>
      <c r="O340" s="16">
        <f t="shared" si="90"/>
        <v>0</v>
      </c>
      <c r="P340" s="13">
        <v>415203.51199999999</v>
      </c>
      <c r="Q340" s="13">
        <v>0</v>
      </c>
      <c r="R340" s="14">
        <f t="shared" si="91"/>
        <v>0</v>
      </c>
      <c r="S340" s="15">
        <v>443411.22549999994</v>
      </c>
      <c r="T340" s="15">
        <v>0</v>
      </c>
      <c r="U340" s="16">
        <f t="shared" si="92"/>
        <v>0</v>
      </c>
      <c r="V340" s="13">
        <v>378795.37450000009</v>
      </c>
      <c r="W340" s="13">
        <v>83</v>
      </c>
      <c r="X340" s="14">
        <f t="shared" si="93"/>
        <v>2.1911566399024224E-4</v>
      </c>
      <c r="Y340" s="15">
        <v>234677.81599999999</v>
      </c>
      <c r="Z340" s="15">
        <v>211</v>
      </c>
      <c r="AA340" s="16">
        <f t="shared" si="94"/>
        <v>8.9910500956767042E-4</v>
      </c>
      <c r="AB340" s="13">
        <v>129035.387</v>
      </c>
      <c r="AC340" s="13">
        <v>355</v>
      </c>
      <c r="AD340" s="14">
        <f t="shared" si="95"/>
        <v>2.7511832858687049E-3</v>
      </c>
      <c r="AE340" s="15">
        <v>95555.875999999989</v>
      </c>
      <c r="AF340">
        <v>630</v>
      </c>
      <c r="AG340" s="16">
        <f t="shared" si="96"/>
        <v>6.5930011462612733E-3</v>
      </c>
      <c r="AH340" s="17">
        <v>1196</v>
      </c>
      <c r="AI340" s="17">
        <v>6144968</v>
      </c>
      <c r="AJ340" s="18">
        <f t="shared" si="97"/>
        <v>2.6041378675092561E-3</v>
      </c>
      <c r="AK340" s="19">
        <f>IFERROR(VLOOKUP(A340,[1]CDC_Visits_Integrated!$A$2:$D$501,2,FALSE),"NULL")</f>
        <v>6992</v>
      </c>
      <c r="AL340" s="19">
        <f>IFERROR(VLOOKUP(A340,[1]CDC_Visits_Integrated!$A$2:$D$501,3,FALSE),"NULL")</f>
        <v>2747</v>
      </c>
      <c r="AM340" s="19">
        <f>IFERROR(VLOOKUP(A340,[1]CDC_Visits_Integrated!$A$2:$D$501,4,FALSE),"NULL")</f>
        <v>549660</v>
      </c>
      <c r="AN340" s="15">
        <f t="shared" si="98"/>
        <v>200.0946487076811</v>
      </c>
      <c r="AO340" s="16">
        <f t="shared" si="99"/>
        <v>1.2720590910744824E-2</v>
      </c>
      <c r="AP340" s="15">
        <f t="shared" si="100"/>
        <v>83</v>
      </c>
      <c r="AQ340" s="15">
        <f t="shared" si="101"/>
        <v>1279</v>
      </c>
    </row>
    <row r="341" spans="1:43" x14ac:dyDescent="0.25">
      <c r="A341" t="s">
        <v>421</v>
      </c>
      <c r="B341" t="str">
        <f t="shared" si="85"/>
        <v>Tennessee</v>
      </c>
      <c r="C341" t="str">
        <f t="shared" si="86"/>
        <v>2013</v>
      </c>
      <c r="D341" s="13">
        <v>379900.58300000004</v>
      </c>
      <c r="E341" s="13">
        <v>0</v>
      </c>
      <c r="F341" s="14">
        <f t="shared" si="87"/>
        <v>0</v>
      </c>
      <c r="G341" s="15">
        <v>391542.33049999992</v>
      </c>
      <c r="H341" s="15">
        <v>0</v>
      </c>
      <c r="I341" s="16">
        <f t="shared" si="88"/>
        <v>0</v>
      </c>
      <c r="J341" s="13">
        <v>410413.17649999994</v>
      </c>
      <c r="K341" s="13">
        <v>0</v>
      </c>
      <c r="L341" s="14">
        <f t="shared" si="89"/>
        <v>0</v>
      </c>
      <c r="M341" s="15">
        <v>393180.05200000003</v>
      </c>
      <c r="N341" s="15">
        <v>0</v>
      </c>
      <c r="O341" s="16">
        <f t="shared" si="90"/>
        <v>0</v>
      </c>
      <c r="P341" s="13">
        <v>399278.641</v>
      </c>
      <c r="Q341" s="13">
        <v>13</v>
      </c>
      <c r="R341" s="14">
        <f t="shared" si="91"/>
        <v>3.2558716307592318E-5</v>
      </c>
      <c r="S341" s="15">
        <v>428875.33699999994</v>
      </c>
      <c r="T341" s="15">
        <v>25</v>
      </c>
      <c r="U341" s="16">
        <f t="shared" si="92"/>
        <v>5.8291997331616213E-5</v>
      </c>
      <c r="V341" s="13">
        <v>377228.21800000005</v>
      </c>
      <c r="W341" s="13">
        <v>142</v>
      </c>
      <c r="X341" s="14">
        <f t="shared" si="93"/>
        <v>3.7642995201382304E-4</v>
      </c>
      <c r="Y341" s="15">
        <v>238565.74350000004</v>
      </c>
      <c r="Z341" s="15">
        <v>247</v>
      </c>
      <c r="AA341" s="16">
        <f t="shared" si="94"/>
        <v>1.0353540134315218E-3</v>
      </c>
      <c r="AB341" s="13">
        <v>128136.91949999999</v>
      </c>
      <c r="AC341" s="13">
        <v>411</v>
      </c>
      <c r="AD341" s="14">
        <f t="shared" si="95"/>
        <v>3.2075064829383544E-3</v>
      </c>
      <c r="AE341" s="15">
        <v>95541.606999999989</v>
      </c>
      <c r="AF341">
        <v>597</v>
      </c>
      <c r="AG341" s="16">
        <f t="shared" si="96"/>
        <v>6.248586545126879E-3</v>
      </c>
      <c r="AH341" s="17">
        <v>1255</v>
      </c>
      <c r="AI341" s="17">
        <v>6009613</v>
      </c>
      <c r="AJ341" s="18">
        <f t="shared" si="97"/>
        <v>2.715014725872102E-3</v>
      </c>
      <c r="AK341" s="19">
        <f>IFERROR(VLOOKUP(A341,[1]CDC_Visits_Integrated!$A$2:$D$501,2,FALSE),"NULL")</f>
        <v>5518</v>
      </c>
      <c r="AL341" s="19">
        <f>IFERROR(VLOOKUP(A341,[1]CDC_Visits_Integrated!$A$2:$D$501,3,FALSE),"NULL")</f>
        <v>2656</v>
      </c>
      <c r="AM341" s="19">
        <f>IFERROR(VLOOKUP(A341,[1]CDC_Visits_Integrated!$A$2:$D$501,4,FALSE),"NULL")</f>
        <v>500934</v>
      </c>
      <c r="AN341" s="15">
        <f t="shared" si="98"/>
        <v>188.60466867469879</v>
      </c>
      <c r="AO341" s="16">
        <f t="shared" si="99"/>
        <v>1.1015423189482048E-2</v>
      </c>
      <c r="AP341" s="15">
        <f t="shared" si="100"/>
        <v>180</v>
      </c>
      <c r="AQ341" s="15">
        <f t="shared" si="101"/>
        <v>1435</v>
      </c>
    </row>
    <row r="342" spans="1:43" x14ac:dyDescent="0.25">
      <c r="A342" t="s">
        <v>422</v>
      </c>
      <c r="B342" t="str">
        <f t="shared" si="85"/>
        <v>Tennessee</v>
      </c>
      <c r="C342" t="str">
        <f t="shared" si="86"/>
        <v>2014</v>
      </c>
      <c r="D342" s="13">
        <v>385435.72300000011</v>
      </c>
      <c r="E342" s="13">
        <v>0</v>
      </c>
      <c r="F342" s="14">
        <f t="shared" si="87"/>
        <v>0</v>
      </c>
      <c r="G342" s="15">
        <v>400305.94199999992</v>
      </c>
      <c r="H342" s="15">
        <v>0</v>
      </c>
      <c r="I342" s="16">
        <f t="shared" si="88"/>
        <v>0</v>
      </c>
      <c r="J342" s="13">
        <v>418553.64200000005</v>
      </c>
      <c r="K342" s="13">
        <v>0</v>
      </c>
      <c r="L342" s="14">
        <f t="shared" si="89"/>
        <v>0</v>
      </c>
      <c r="M342" s="15">
        <v>402445.36749999993</v>
      </c>
      <c r="N342" s="15">
        <v>0</v>
      </c>
      <c r="O342" s="16">
        <f t="shared" si="90"/>
        <v>0</v>
      </c>
      <c r="P342" s="13">
        <v>401711.52850000001</v>
      </c>
      <c r="Q342" s="13">
        <v>16</v>
      </c>
      <c r="R342" s="14">
        <f t="shared" si="91"/>
        <v>3.9829576362282568E-5</v>
      </c>
      <c r="S342" s="15">
        <v>430628.57949999999</v>
      </c>
      <c r="T342" s="15">
        <v>59</v>
      </c>
      <c r="U342" s="16">
        <f t="shared" si="92"/>
        <v>1.3700902078655464E-4</v>
      </c>
      <c r="V342" s="13">
        <v>389151.23250000004</v>
      </c>
      <c r="W342" s="13">
        <v>162</v>
      </c>
      <c r="X342" s="14">
        <f t="shared" si="93"/>
        <v>4.1629059982483795E-4</v>
      </c>
      <c r="Y342" s="15">
        <v>254869.7145</v>
      </c>
      <c r="Z342" s="15">
        <v>257</v>
      </c>
      <c r="AA342" s="16">
        <f t="shared" si="94"/>
        <v>1.0083583312524172E-3</v>
      </c>
      <c r="AB342" s="13">
        <v>136124.41050000006</v>
      </c>
      <c r="AC342" s="13">
        <v>409</v>
      </c>
      <c r="AD342" s="14">
        <f t="shared" si="95"/>
        <v>3.0046043799028966E-3</v>
      </c>
      <c r="AE342" s="15">
        <v>102246.62100000001</v>
      </c>
      <c r="AF342">
        <v>582</v>
      </c>
      <c r="AG342" s="16">
        <f t="shared" si="96"/>
        <v>5.6921196447166688E-3</v>
      </c>
      <c r="AH342" s="17">
        <v>1248</v>
      </c>
      <c r="AI342" s="17">
        <v>6157257</v>
      </c>
      <c r="AJ342" s="18">
        <f t="shared" si="97"/>
        <v>2.5302045910051397E-3</v>
      </c>
      <c r="AK342" s="19">
        <f>IFERROR(VLOOKUP(A342,[1]CDC_Visits_Integrated!$A$2:$D$501,2,FALSE),"NULL")</f>
        <v>6180</v>
      </c>
      <c r="AL342" s="19">
        <f>IFERROR(VLOOKUP(A342,[1]CDC_Visits_Integrated!$A$2:$D$501,3,FALSE),"NULL")</f>
        <v>2663</v>
      </c>
      <c r="AM342" s="19">
        <f>IFERROR(VLOOKUP(A342,[1]CDC_Visits_Integrated!$A$2:$D$501,4,FALSE),"NULL")</f>
        <v>479188</v>
      </c>
      <c r="AN342" s="15">
        <f t="shared" si="98"/>
        <v>179.94292151708601</v>
      </c>
      <c r="AO342" s="16">
        <f t="shared" si="99"/>
        <v>1.2896817115620591E-2</v>
      </c>
      <c r="AP342" s="15">
        <f t="shared" si="100"/>
        <v>237</v>
      </c>
      <c r="AQ342" s="15">
        <f t="shared" si="101"/>
        <v>1485</v>
      </c>
    </row>
    <row r="343" spans="1:43" x14ac:dyDescent="0.25">
      <c r="A343" t="s">
        <v>423</v>
      </c>
      <c r="B343" t="str">
        <f t="shared" si="85"/>
        <v>Tennessee</v>
      </c>
      <c r="C343" t="str">
        <f t="shared" si="86"/>
        <v>2015</v>
      </c>
      <c r="D343" s="13">
        <v>386950.95600000006</v>
      </c>
      <c r="E343" s="13">
        <v>0</v>
      </c>
      <c r="F343" s="14">
        <f t="shared" si="87"/>
        <v>0</v>
      </c>
      <c r="G343" s="15">
        <v>403508.19050000003</v>
      </c>
      <c r="H343" s="15">
        <v>0</v>
      </c>
      <c r="I343" s="16">
        <f t="shared" si="88"/>
        <v>0</v>
      </c>
      <c r="J343" s="13">
        <v>421635.10700000008</v>
      </c>
      <c r="K343" s="13">
        <v>0</v>
      </c>
      <c r="L343" s="14">
        <f t="shared" si="89"/>
        <v>0</v>
      </c>
      <c r="M343" s="15">
        <v>409015.95050000004</v>
      </c>
      <c r="N343" s="15">
        <v>0</v>
      </c>
      <c r="O343" s="16">
        <f t="shared" si="90"/>
        <v>0</v>
      </c>
      <c r="P343" s="13">
        <v>403554.53199999989</v>
      </c>
      <c r="Q343" s="13">
        <v>0</v>
      </c>
      <c r="R343" s="14">
        <f t="shared" si="91"/>
        <v>0</v>
      </c>
      <c r="S343" s="15">
        <v>432529.56850000005</v>
      </c>
      <c r="T343" s="15">
        <v>32</v>
      </c>
      <c r="U343" s="16">
        <f t="shared" si="92"/>
        <v>7.3983381323443551E-5</v>
      </c>
      <c r="V343" s="13">
        <v>398780.9045</v>
      </c>
      <c r="W343" s="13">
        <v>80</v>
      </c>
      <c r="X343" s="14">
        <f t="shared" si="93"/>
        <v>2.0061141117151961E-4</v>
      </c>
      <c r="Y343" s="15">
        <v>265054.38450000004</v>
      </c>
      <c r="Z343" s="15">
        <v>308</v>
      </c>
      <c r="AA343" s="16">
        <f t="shared" si="94"/>
        <v>1.1620256747724162E-3</v>
      </c>
      <c r="AB343" s="13">
        <v>135817.299</v>
      </c>
      <c r="AC343" s="13">
        <v>485</v>
      </c>
      <c r="AD343" s="14">
        <f t="shared" si="95"/>
        <v>3.5709736798697493E-3</v>
      </c>
      <c r="AE343" s="15">
        <v>102567.155</v>
      </c>
      <c r="AF343">
        <v>645</v>
      </c>
      <c r="AG343" s="16">
        <f t="shared" si="96"/>
        <v>6.2885628445090436E-3</v>
      </c>
      <c r="AH343" s="17">
        <v>1438</v>
      </c>
      <c r="AI343" s="17">
        <v>6231143</v>
      </c>
      <c r="AJ343" s="18">
        <f t="shared" si="97"/>
        <v>2.856354913507532E-3</v>
      </c>
      <c r="AK343" s="19">
        <f>IFERROR(VLOOKUP(A343,[1]CDC_Visits_Integrated!$A$2:$D$501,2,FALSE),"NULL")</f>
        <v>4748</v>
      </c>
      <c r="AL343" s="19">
        <f>IFERROR(VLOOKUP(A343,[1]CDC_Visits_Integrated!$A$2:$D$501,3,FALSE),"NULL")</f>
        <v>2720</v>
      </c>
      <c r="AM343" s="19">
        <f>IFERROR(VLOOKUP(A343,[1]CDC_Visits_Integrated!$A$2:$D$501,4,FALSE),"NULL")</f>
        <v>445923</v>
      </c>
      <c r="AN343" s="15">
        <f t="shared" si="98"/>
        <v>163.9422794117647</v>
      </c>
      <c r="AO343" s="16">
        <f t="shared" si="99"/>
        <v>1.0647578169325198E-2</v>
      </c>
      <c r="AP343" s="15">
        <f t="shared" si="100"/>
        <v>112</v>
      </c>
      <c r="AQ343" s="15">
        <f t="shared" si="101"/>
        <v>1550</v>
      </c>
    </row>
    <row r="344" spans="1:43" x14ac:dyDescent="0.25">
      <c r="A344" t="s">
        <v>424</v>
      </c>
      <c r="B344" t="str">
        <f t="shared" ref="B344:B400" si="102">LEFT(A344,FIND(",",A344)-1)</f>
        <v>Tennessee</v>
      </c>
      <c r="C344" t="str">
        <f t="shared" ref="C344:C400" si="103">RIGHT(A344,4)</f>
        <v>2016</v>
      </c>
      <c r="D344" s="13">
        <v>380493.74899999995</v>
      </c>
      <c r="E344" s="13">
        <v>0</v>
      </c>
      <c r="F344" s="14">
        <f t="shared" ref="F344:F400" si="104">E344/D344</f>
        <v>0</v>
      </c>
      <c r="G344" s="15">
        <v>394885.24549999996</v>
      </c>
      <c r="H344" s="15">
        <v>0</v>
      </c>
      <c r="I344" s="16">
        <f t="shared" ref="I344:I400" si="105">H344/G344</f>
        <v>0</v>
      </c>
      <c r="J344" s="13">
        <v>415699.69449999998</v>
      </c>
      <c r="K344" s="13">
        <v>0</v>
      </c>
      <c r="L344" s="14">
        <f t="shared" ref="L344:L400" si="106">K344/J344</f>
        <v>0</v>
      </c>
      <c r="M344" s="15">
        <v>408016.06449999998</v>
      </c>
      <c r="N344" s="15">
        <v>0</v>
      </c>
      <c r="O344" s="16">
        <f t="shared" ref="O344:O400" si="107">N344/M344</f>
        <v>0</v>
      </c>
      <c r="P344" s="13">
        <v>394368.02099999995</v>
      </c>
      <c r="Q344" s="13">
        <v>0</v>
      </c>
      <c r="R344" s="14">
        <f t="shared" ref="R344:R400" si="108">Q344/P344</f>
        <v>0</v>
      </c>
      <c r="S344" s="15">
        <v>420520.94449999998</v>
      </c>
      <c r="T344" s="15">
        <v>37</v>
      </c>
      <c r="U344" s="16">
        <f t="shared" ref="U344:U400" si="109">T344/S344</f>
        <v>8.7986105053561723E-5</v>
      </c>
      <c r="V344" s="13">
        <v>394299.72900000005</v>
      </c>
      <c r="W344" s="13">
        <v>178</v>
      </c>
      <c r="X344" s="14">
        <f t="shared" ref="X344:X400" si="110">W344/V344</f>
        <v>4.5143322936445635E-4</v>
      </c>
      <c r="Y344" s="15">
        <v>270418.30450000003</v>
      </c>
      <c r="Z344" s="15">
        <v>281</v>
      </c>
      <c r="AA344" s="16">
        <f t="shared" ref="AA344:AA400" si="111">Z344/Y344</f>
        <v>1.0391308403459056E-3</v>
      </c>
      <c r="AB344" s="13">
        <v>135473.27749999997</v>
      </c>
      <c r="AC344" s="13">
        <v>412</v>
      </c>
      <c r="AD344" s="14">
        <f t="shared" ref="AD344:AD400" si="112">AC344/AB344</f>
        <v>3.0411901712498251E-3</v>
      </c>
      <c r="AE344" s="15">
        <v>101073.51000000002</v>
      </c>
      <c r="AF344">
        <v>519</v>
      </c>
      <c r="AG344" s="16">
        <f t="shared" ref="AG344:AG400" si="113">AF344/AE344</f>
        <v>5.1348765863577896E-3</v>
      </c>
      <c r="AH344" s="17">
        <v>1212</v>
      </c>
      <c r="AI344" s="17">
        <v>6148188</v>
      </c>
      <c r="AJ344" s="18">
        <f t="shared" ref="AJ344:AJ400" si="114">AH344/(Y344+AB344+AE344)</f>
        <v>2.390697148828543E-3</v>
      </c>
      <c r="AK344" s="19">
        <f>IFERROR(VLOOKUP(A344,[1]CDC_Visits_Integrated!$A$2:$D$501,2,FALSE),"NULL")</f>
        <v>8819</v>
      </c>
      <c r="AL344" s="19">
        <f>IFERROR(VLOOKUP(A344,[1]CDC_Visits_Integrated!$A$2:$D$501,3,FALSE),"NULL")</f>
        <v>2706</v>
      </c>
      <c r="AM344" s="19">
        <f>IFERROR(VLOOKUP(A344,[1]CDC_Visits_Integrated!$A$2:$D$501,4,FALSE),"NULL")</f>
        <v>449560</v>
      </c>
      <c r="AN344" s="15">
        <f t="shared" ref="AN344:AN400" si="115">IFERROR(AM344/AL344,"NULL")</f>
        <v>166.13451589061344</v>
      </c>
      <c r="AO344" s="16">
        <f t="shared" ref="AO344:AO400" si="116">IFERROR(AK344/AM344,"NULL")</f>
        <v>1.9616958804164072E-2</v>
      </c>
      <c r="AP344" s="15">
        <f t="shared" ref="AP344:AP400" si="117">SUM(E344,H344,K344,N344,Q344,T344,W344)</f>
        <v>215</v>
      </c>
      <c r="AQ344" s="15">
        <f t="shared" ref="AQ344:AQ400" si="118">SUM(AP344,AH344)</f>
        <v>1427</v>
      </c>
    </row>
    <row r="345" spans="1:43" x14ac:dyDescent="0.25">
      <c r="A345" t="s">
        <v>425</v>
      </c>
      <c r="B345" t="str">
        <f t="shared" si="102"/>
        <v>Tennessee</v>
      </c>
      <c r="C345" t="str">
        <f t="shared" si="103"/>
        <v>2017</v>
      </c>
      <c r="D345" s="13">
        <v>388020</v>
      </c>
      <c r="E345" s="13">
        <v>0</v>
      </c>
      <c r="F345" s="14">
        <f t="shared" si="104"/>
        <v>0</v>
      </c>
      <c r="G345" s="15">
        <v>402079</v>
      </c>
      <c r="H345" s="15">
        <v>0</v>
      </c>
      <c r="I345" s="16">
        <f t="shared" si="105"/>
        <v>0</v>
      </c>
      <c r="J345" s="13">
        <v>425967.5</v>
      </c>
      <c r="K345" s="13">
        <v>0</v>
      </c>
      <c r="L345" s="14">
        <f t="shared" si="106"/>
        <v>0</v>
      </c>
      <c r="M345" s="15">
        <v>423890</v>
      </c>
      <c r="N345" s="15">
        <v>0</v>
      </c>
      <c r="O345" s="16">
        <f t="shared" si="107"/>
        <v>0</v>
      </c>
      <c r="P345" s="13">
        <v>400630.5</v>
      </c>
      <c r="Q345" s="13">
        <v>0</v>
      </c>
      <c r="R345" s="14">
        <f t="shared" si="108"/>
        <v>0</v>
      </c>
      <c r="S345" s="15">
        <v>424725</v>
      </c>
      <c r="T345" s="15">
        <v>48</v>
      </c>
      <c r="U345" s="16">
        <f t="shared" si="109"/>
        <v>1.1301430337277062E-4</v>
      </c>
      <c r="V345" s="13">
        <v>404911.5</v>
      </c>
      <c r="W345" s="13">
        <v>157</v>
      </c>
      <c r="X345" s="14">
        <f t="shared" si="110"/>
        <v>3.8773904915024644E-4</v>
      </c>
      <c r="Y345" s="15">
        <v>280617</v>
      </c>
      <c r="Z345" s="15">
        <v>337</v>
      </c>
      <c r="AA345" s="16">
        <f t="shared" si="111"/>
        <v>1.2009251043236867E-3</v>
      </c>
      <c r="AB345" s="13">
        <v>138509</v>
      </c>
      <c r="AC345" s="13">
        <v>439</v>
      </c>
      <c r="AD345" s="14">
        <f t="shared" si="112"/>
        <v>3.1694691319697635E-3</v>
      </c>
      <c r="AE345" s="15">
        <v>105893</v>
      </c>
      <c r="AF345">
        <v>545</v>
      </c>
      <c r="AG345" s="16">
        <f t="shared" si="113"/>
        <v>5.1467046924725899E-3</v>
      </c>
      <c r="AH345" s="17">
        <v>1321</v>
      </c>
      <c r="AI345" s="17">
        <v>6296572</v>
      </c>
      <c r="AJ345" s="18">
        <f t="shared" si="114"/>
        <v>2.5160994173544196E-3</v>
      </c>
      <c r="AK345" s="19">
        <f>IFERROR(VLOOKUP(A345,[1]CDC_Visits_Integrated!$A$2:$D$501,2,FALSE),"NULL")</f>
        <v>11084</v>
      </c>
      <c r="AL345" s="19">
        <f>IFERROR(VLOOKUP(A345,[1]CDC_Visits_Integrated!$A$2:$D$501,3,FALSE),"NULL")</f>
        <v>2583</v>
      </c>
      <c r="AM345" s="19">
        <f>IFERROR(VLOOKUP(A345,[1]CDC_Visits_Integrated!$A$2:$D$501,4,FALSE),"NULL")</f>
        <v>443455</v>
      </c>
      <c r="AN345" s="15">
        <f t="shared" si="115"/>
        <v>171.68215253581107</v>
      </c>
      <c r="AO345" s="16">
        <f t="shared" si="116"/>
        <v>2.4994644326932835E-2</v>
      </c>
      <c r="AP345" s="15">
        <f t="shared" si="117"/>
        <v>205</v>
      </c>
      <c r="AQ345" s="15">
        <f t="shared" si="118"/>
        <v>1526</v>
      </c>
    </row>
    <row r="346" spans="1:43" x14ac:dyDescent="0.25">
      <c r="A346" t="s">
        <v>427</v>
      </c>
      <c r="B346" t="str">
        <f t="shared" si="102"/>
        <v>Texas</v>
      </c>
      <c r="C346" t="str">
        <f t="shared" si="103"/>
        <v>2010</v>
      </c>
      <c r="D346" s="13">
        <v>1885797.32</v>
      </c>
      <c r="E346" s="13">
        <v>0</v>
      </c>
      <c r="F346" s="14">
        <f t="shared" si="104"/>
        <v>0</v>
      </c>
      <c r="G346" s="15">
        <v>1810179.8889999997</v>
      </c>
      <c r="H346" s="15">
        <v>0</v>
      </c>
      <c r="I346" s="16">
        <f t="shared" si="105"/>
        <v>0</v>
      </c>
      <c r="J346" s="13">
        <v>1794774.0814999994</v>
      </c>
      <c r="K346" s="13">
        <v>0</v>
      </c>
      <c r="L346" s="14">
        <f t="shared" si="106"/>
        <v>0</v>
      </c>
      <c r="M346" s="15">
        <v>1723955.9595000006</v>
      </c>
      <c r="N346" s="15">
        <v>0</v>
      </c>
      <c r="O346" s="16">
        <f t="shared" si="107"/>
        <v>0</v>
      </c>
      <c r="P346" s="13">
        <v>1696852.5614999998</v>
      </c>
      <c r="Q346" s="13">
        <v>22</v>
      </c>
      <c r="R346" s="14">
        <f t="shared" si="108"/>
        <v>1.296518065220247E-5</v>
      </c>
      <c r="S346" s="15">
        <v>1641594.6885000011</v>
      </c>
      <c r="T346" s="15">
        <v>131</v>
      </c>
      <c r="U346" s="16">
        <f t="shared" si="109"/>
        <v>7.9800453131156622E-5</v>
      </c>
      <c r="V346" s="13">
        <v>1184879.3640000003</v>
      </c>
      <c r="W346" s="13">
        <v>266</v>
      </c>
      <c r="X346" s="14">
        <f t="shared" si="110"/>
        <v>2.2449542804257999E-4</v>
      </c>
      <c r="Y346" s="15">
        <v>676362.28700000001</v>
      </c>
      <c r="Z346" s="15">
        <v>390</v>
      </c>
      <c r="AA346" s="16">
        <f t="shared" si="111"/>
        <v>5.7661405358634373E-4</v>
      </c>
      <c r="AB346" s="13">
        <v>393878.35749999993</v>
      </c>
      <c r="AC346" s="13">
        <v>826</v>
      </c>
      <c r="AD346" s="14">
        <f t="shared" si="112"/>
        <v>2.0970941517140865E-3</v>
      </c>
      <c r="AE346" s="15">
        <v>286289.02</v>
      </c>
      <c r="AF346">
        <v>1219</v>
      </c>
      <c r="AG346" s="16">
        <f t="shared" si="113"/>
        <v>4.257934865961677E-3</v>
      </c>
      <c r="AH346" s="17">
        <v>2435</v>
      </c>
      <c r="AI346" s="17">
        <v>24014155</v>
      </c>
      <c r="AJ346" s="18">
        <f t="shared" si="114"/>
        <v>1.7950215640123955E-3</v>
      </c>
      <c r="AK346" s="19">
        <f>IFERROR(VLOOKUP(A346,[1]CDC_Visits_Integrated!$A$2:$D$501,2,FALSE),"NULL")</f>
        <v>15430</v>
      </c>
      <c r="AL346" s="19">
        <f>IFERROR(VLOOKUP(A346,[1]CDC_Visits_Integrated!$A$2:$D$501,3,FALSE),"NULL")</f>
        <v>1206</v>
      </c>
      <c r="AM346" s="19">
        <f>IFERROR(VLOOKUP(A346,[1]CDC_Visits_Integrated!$A$2:$D$501,4,FALSE),"NULL")</f>
        <v>614743</v>
      </c>
      <c r="AN346" s="15">
        <f t="shared" si="115"/>
        <v>509.73714759535653</v>
      </c>
      <c r="AO346" s="16">
        <f t="shared" si="116"/>
        <v>2.5099919803885526E-2</v>
      </c>
      <c r="AP346" s="15">
        <f t="shared" si="117"/>
        <v>419</v>
      </c>
      <c r="AQ346" s="15">
        <f t="shared" si="118"/>
        <v>2854</v>
      </c>
    </row>
    <row r="347" spans="1:43" x14ac:dyDescent="0.25">
      <c r="A347" t="s">
        <v>428</v>
      </c>
      <c r="B347" t="str">
        <f t="shared" si="102"/>
        <v>Texas</v>
      </c>
      <c r="C347" t="str">
        <f t="shared" si="103"/>
        <v>2011</v>
      </c>
      <c r="D347" s="13">
        <v>1907827.2299999988</v>
      </c>
      <c r="E347" s="13">
        <v>0</v>
      </c>
      <c r="F347" s="14">
        <f t="shared" si="104"/>
        <v>0</v>
      </c>
      <c r="G347" s="15">
        <v>1848788.335</v>
      </c>
      <c r="H347" s="15">
        <v>0</v>
      </c>
      <c r="I347" s="16">
        <f t="shared" si="105"/>
        <v>0</v>
      </c>
      <c r="J347" s="13">
        <v>1822134.6175000002</v>
      </c>
      <c r="K347" s="13">
        <v>0</v>
      </c>
      <c r="L347" s="14">
        <f t="shared" si="106"/>
        <v>0</v>
      </c>
      <c r="M347" s="15">
        <v>1762768.2234999998</v>
      </c>
      <c r="N347" s="15">
        <v>0</v>
      </c>
      <c r="O347" s="16">
        <f t="shared" si="107"/>
        <v>0</v>
      </c>
      <c r="P347" s="13">
        <v>1713168.4400000002</v>
      </c>
      <c r="Q347" s="13">
        <v>14</v>
      </c>
      <c r="R347" s="14">
        <f t="shared" si="108"/>
        <v>8.1719927084344374E-6</v>
      </c>
      <c r="S347" s="15">
        <v>1675490.6069999998</v>
      </c>
      <c r="T347" s="15">
        <v>101</v>
      </c>
      <c r="U347" s="16">
        <f t="shared" si="109"/>
        <v>6.0280851219358704E-5</v>
      </c>
      <c r="V347" s="13">
        <v>1243153.189</v>
      </c>
      <c r="W347" s="13">
        <v>280</v>
      </c>
      <c r="X347" s="14">
        <f t="shared" si="110"/>
        <v>2.2523370609315953E-4</v>
      </c>
      <c r="Y347" s="15">
        <v>706817.67000000039</v>
      </c>
      <c r="Z347" s="15">
        <v>405</v>
      </c>
      <c r="AA347" s="16">
        <f t="shared" si="111"/>
        <v>5.7299076860939228E-4</v>
      </c>
      <c r="AB347" s="13">
        <v>401139.38599999994</v>
      </c>
      <c r="AC347" s="13">
        <v>803</v>
      </c>
      <c r="AD347" s="14">
        <f t="shared" si="112"/>
        <v>2.0017979486063233E-3</v>
      </c>
      <c r="AE347" s="15">
        <v>297694.26100000012</v>
      </c>
      <c r="AF347">
        <v>1265</v>
      </c>
      <c r="AG347" s="16">
        <f t="shared" si="113"/>
        <v>4.2493261232200898E-3</v>
      </c>
      <c r="AH347" s="17">
        <v>2473</v>
      </c>
      <c r="AI347" s="17">
        <v>24557189</v>
      </c>
      <c r="AJ347" s="18">
        <f t="shared" si="114"/>
        <v>1.759326776200786E-3</v>
      </c>
      <c r="AK347" s="19">
        <f>IFERROR(VLOOKUP(A347,[1]CDC_Visits_Integrated!$A$2:$D$501,2,FALSE),"NULL")</f>
        <v>54473</v>
      </c>
      <c r="AL347" s="19">
        <f>IFERROR(VLOOKUP(A347,[1]CDC_Visits_Integrated!$A$2:$D$501,3,FALSE),"NULL")</f>
        <v>3423</v>
      </c>
      <c r="AM347" s="19">
        <f>IFERROR(VLOOKUP(A347,[1]CDC_Visits_Integrated!$A$2:$D$501,4,FALSE),"NULL")</f>
        <v>2076319</v>
      </c>
      <c r="AN347" s="15">
        <f t="shared" si="115"/>
        <v>606.57873210633943</v>
      </c>
      <c r="AO347" s="16">
        <f t="shared" si="116"/>
        <v>2.6235371347081059E-2</v>
      </c>
      <c r="AP347" s="15">
        <f t="shared" si="117"/>
        <v>395</v>
      </c>
      <c r="AQ347" s="15">
        <f t="shared" si="118"/>
        <v>2868</v>
      </c>
    </row>
    <row r="348" spans="1:43" x14ac:dyDescent="0.25">
      <c r="A348" t="s">
        <v>429</v>
      </c>
      <c r="B348" t="str">
        <f t="shared" si="102"/>
        <v>Texas</v>
      </c>
      <c r="C348" t="str">
        <f t="shared" si="103"/>
        <v>2012</v>
      </c>
      <c r="D348" s="13">
        <v>1896402.9770000009</v>
      </c>
      <c r="E348" s="13">
        <v>0</v>
      </c>
      <c r="F348" s="14">
        <f t="shared" si="104"/>
        <v>0</v>
      </c>
      <c r="G348" s="15">
        <v>1862698.4809999992</v>
      </c>
      <c r="H348" s="15">
        <v>0</v>
      </c>
      <c r="I348" s="16">
        <f t="shared" si="105"/>
        <v>0</v>
      </c>
      <c r="J348" s="13">
        <v>1828103.7030000002</v>
      </c>
      <c r="K348" s="13">
        <v>0</v>
      </c>
      <c r="L348" s="14">
        <f t="shared" si="106"/>
        <v>0</v>
      </c>
      <c r="M348" s="15">
        <v>1782199.5235000006</v>
      </c>
      <c r="N348" s="15">
        <v>0</v>
      </c>
      <c r="O348" s="16">
        <f t="shared" si="107"/>
        <v>0</v>
      </c>
      <c r="P348" s="13">
        <v>1709094.7964999992</v>
      </c>
      <c r="Q348" s="13">
        <v>24</v>
      </c>
      <c r="R348" s="14">
        <f t="shared" si="108"/>
        <v>1.4042521251102533E-5</v>
      </c>
      <c r="S348" s="15">
        <v>1675223.5995</v>
      </c>
      <c r="T348" s="15">
        <v>106</v>
      </c>
      <c r="U348" s="16">
        <f t="shared" si="109"/>
        <v>6.3275135350073603E-5</v>
      </c>
      <c r="V348" s="13">
        <v>1280258.1940000001</v>
      </c>
      <c r="W348" s="13">
        <v>250</v>
      </c>
      <c r="X348" s="14">
        <f t="shared" si="110"/>
        <v>1.9527311066755022E-4</v>
      </c>
      <c r="Y348" s="15">
        <v>729971.37850000011</v>
      </c>
      <c r="Z348" s="15">
        <v>440</v>
      </c>
      <c r="AA348" s="16">
        <f t="shared" si="111"/>
        <v>6.0276335889243354E-4</v>
      </c>
      <c r="AB348" s="13">
        <v>403441.53449999983</v>
      </c>
      <c r="AC348" s="13">
        <v>784</v>
      </c>
      <c r="AD348" s="14">
        <f t="shared" si="112"/>
        <v>1.9432803342165563E-3</v>
      </c>
      <c r="AE348" s="15">
        <v>305638.36599999986</v>
      </c>
      <c r="AF348">
        <v>1211</v>
      </c>
      <c r="AG348" s="16">
        <f t="shared" si="113"/>
        <v>3.9621989079734856E-3</v>
      </c>
      <c r="AH348" s="17">
        <v>2435</v>
      </c>
      <c r="AI348" s="17">
        <v>24741686</v>
      </c>
      <c r="AJ348" s="18">
        <f t="shared" si="114"/>
        <v>1.6920870267333958E-3</v>
      </c>
      <c r="AK348" s="19">
        <f>IFERROR(VLOOKUP(A348,[1]CDC_Visits_Integrated!$A$2:$D$501,2,FALSE),"NULL")</f>
        <v>51995</v>
      </c>
      <c r="AL348" s="19">
        <f>IFERROR(VLOOKUP(A348,[1]CDC_Visits_Integrated!$A$2:$D$501,3,FALSE),"NULL")</f>
        <v>3001</v>
      </c>
      <c r="AM348" s="19">
        <f>IFERROR(VLOOKUP(A348,[1]CDC_Visits_Integrated!$A$2:$D$501,4,FALSE),"NULL")</f>
        <v>1897547</v>
      </c>
      <c r="AN348" s="15">
        <f t="shared" si="115"/>
        <v>632.30489836721097</v>
      </c>
      <c r="AO348" s="16">
        <f t="shared" si="116"/>
        <v>2.7401165820925649E-2</v>
      </c>
      <c r="AP348" s="15">
        <f t="shared" si="117"/>
        <v>380</v>
      </c>
      <c r="AQ348" s="15">
        <f t="shared" si="118"/>
        <v>2815</v>
      </c>
    </row>
    <row r="349" spans="1:43" x14ac:dyDescent="0.25">
      <c r="A349" t="s">
        <v>430</v>
      </c>
      <c r="B349" t="str">
        <f t="shared" si="102"/>
        <v>Texas</v>
      </c>
      <c r="C349" t="str">
        <f t="shared" si="103"/>
        <v>2013</v>
      </c>
      <c r="D349" s="13">
        <v>1907482.9279999994</v>
      </c>
      <c r="E349" s="13">
        <v>0</v>
      </c>
      <c r="F349" s="14">
        <f t="shared" si="104"/>
        <v>0</v>
      </c>
      <c r="G349" s="15">
        <v>1901421.3709999996</v>
      </c>
      <c r="H349" s="15">
        <v>0</v>
      </c>
      <c r="I349" s="16">
        <f t="shared" si="105"/>
        <v>0</v>
      </c>
      <c r="J349" s="13">
        <v>1854962.4179999998</v>
      </c>
      <c r="K349" s="13">
        <v>0</v>
      </c>
      <c r="L349" s="14">
        <f t="shared" si="106"/>
        <v>0</v>
      </c>
      <c r="M349" s="15">
        <v>1819144.1285000001</v>
      </c>
      <c r="N349" s="15">
        <v>15</v>
      </c>
      <c r="O349" s="16">
        <f t="shared" si="107"/>
        <v>8.2456358267601659E-6</v>
      </c>
      <c r="P349" s="13">
        <v>1730734.6839999992</v>
      </c>
      <c r="Q349" s="13">
        <v>42</v>
      </c>
      <c r="R349" s="14">
        <f t="shared" si="108"/>
        <v>2.4267151047629909E-5</v>
      </c>
      <c r="S349" s="15">
        <v>1689816.1530000004</v>
      </c>
      <c r="T349" s="15">
        <v>165</v>
      </c>
      <c r="U349" s="16">
        <f t="shared" si="109"/>
        <v>9.7643758291142321E-5</v>
      </c>
      <c r="V349" s="13">
        <v>1327322.0649999999</v>
      </c>
      <c r="W349" s="13">
        <v>365</v>
      </c>
      <c r="X349" s="14">
        <f t="shared" si="110"/>
        <v>2.7498977800839919E-4</v>
      </c>
      <c r="Y349" s="15">
        <v>764412.59000000055</v>
      </c>
      <c r="Z349" s="15">
        <v>490</v>
      </c>
      <c r="AA349" s="16">
        <f t="shared" si="111"/>
        <v>6.4101508322880925E-4</v>
      </c>
      <c r="AB349" s="13">
        <v>412851.11949999986</v>
      </c>
      <c r="AC349" s="13">
        <v>841</v>
      </c>
      <c r="AD349" s="14">
        <f t="shared" si="112"/>
        <v>2.0370539409425054E-3</v>
      </c>
      <c r="AE349" s="15">
        <v>314805.11800000007</v>
      </c>
      <c r="AF349">
        <v>1277</v>
      </c>
      <c r="AG349" s="16">
        <f t="shared" si="113"/>
        <v>4.0564778873766584E-3</v>
      </c>
      <c r="AH349" s="17">
        <v>2608</v>
      </c>
      <c r="AI349" s="17">
        <v>25227175</v>
      </c>
      <c r="AJ349" s="18">
        <f t="shared" si="114"/>
        <v>1.7479086433095522E-3</v>
      </c>
      <c r="AK349" s="19">
        <f>IFERROR(VLOOKUP(A349,[1]CDC_Visits_Integrated!$A$2:$D$501,2,FALSE),"NULL")</f>
        <v>69023</v>
      </c>
      <c r="AL349" s="19">
        <f>IFERROR(VLOOKUP(A349,[1]CDC_Visits_Integrated!$A$2:$D$501,3,FALSE),"NULL")</f>
        <v>3799</v>
      </c>
      <c r="AM349" s="19">
        <f>IFERROR(VLOOKUP(A349,[1]CDC_Visits_Integrated!$A$2:$D$501,4,FALSE),"NULL")</f>
        <v>1917880</v>
      </c>
      <c r="AN349" s="15">
        <f t="shared" si="115"/>
        <v>504.83811529349828</v>
      </c>
      <c r="AO349" s="16">
        <f t="shared" si="116"/>
        <v>3.5989217260725383E-2</v>
      </c>
      <c r="AP349" s="15">
        <f t="shared" si="117"/>
        <v>587</v>
      </c>
      <c r="AQ349" s="15">
        <f t="shared" si="118"/>
        <v>3195</v>
      </c>
    </row>
    <row r="350" spans="1:43" x14ac:dyDescent="0.25">
      <c r="A350" t="s">
        <v>431</v>
      </c>
      <c r="B350" t="str">
        <f t="shared" si="102"/>
        <v>Texas</v>
      </c>
      <c r="C350" t="str">
        <f t="shared" si="103"/>
        <v>2014</v>
      </c>
      <c r="D350" s="13">
        <v>1905859.2329999998</v>
      </c>
      <c r="E350" s="13">
        <v>0</v>
      </c>
      <c r="F350" s="14">
        <f t="shared" si="104"/>
        <v>0</v>
      </c>
      <c r="G350" s="15">
        <v>1922010.828</v>
      </c>
      <c r="H350" s="15">
        <v>0</v>
      </c>
      <c r="I350" s="16">
        <f t="shared" si="105"/>
        <v>0</v>
      </c>
      <c r="J350" s="13">
        <v>1871612.6459999997</v>
      </c>
      <c r="K350" s="13">
        <v>0</v>
      </c>
      <c r="L350" s="14">
        <f t="shared" si="106"/>
        <v>0</v>
      </c>
      <c r="M350" s="15">
        <v>1855529.4105000002</v>
      </c>
      <c r="N350" s="15">
        <v>40</v>
      </c>
      <c r="O350" s="16">
        <f t="shared" si="107"/>
        <v>2.1557189971578731E-5</v>
      </c>
      <c r="P350" s="13">
        <v>1749345.983</v>
      </c>
      <c r="Q350" s="13">
        <v>66</v>
      </c>
      <c r="R350" s="14">
        <f t="shared" si="108"/>
        <v>3.7728385717509604E-5</v>
      </c>
      <c r="S350" s="15">
        <v>1697289.5005000005</v>
      </c>
      <c r="T350" s="15">
        <v>195</v>
      </c>
      <c r="U350" s="16">
        <f t="shared" si="109"/>
        <v>1.1488906279250263E-4</v>
      </c>
      <c r="V350" s="13">
        <v>1372031.1184999999</v>
      </c>
      <c r="W350" s="13">
        <v>458</v>
      </c>
      <c r="X350" s="14">
        <f t="shared" si="110"/>
        <v>3.3381167075912792E-4</v>
      </c>
      <c r="Y350" s="15">
        <v>801314.96449999977</v>
      </c>
      <c r="Z350" s="15">
        <v>533</v>
      </c>
      <c r="AA350" s="16">
        <f t="shared" si="111"/>
        <v>6.6515667822649295E-4</v>
      </c>
      <c r="AB350" s="13">
        <v>422864.41649999982</v>
      </c>
      <c r="AC350" s="13">
        <v>829</v>
      </c>
      <c r="AD350" s="14">
        <f t="shared" si="112"/>
        <v>1.9604392510997682E-3</v>
      </c>
      <c r="AE350" s="15">
        <v>324317.95400000003</v>
      </c>
      <c r="AF350">
        <v>1190</v>
      </c>
      <c r="AG350" s="16">
        <f t="shared" si="113"/>
        <v>3.6692387372424034E-3</v>
      </c>
      <c r="AH350" s="17">
        <v>2552</v>
      </c>
      <c r="AI350" s="17">
        <v>25607357</v>
      </c>
      <c r="AJ350" s="18">
        <f t="shared" si="114"/>
        <v>1.6480493329360498E-3</v>
      </c>
      <c r="AK350" s="19">
        <f>IFERROR(VLOOKUP(A350,[1]CDC_Visits_Integrated!$A$2:$D$501,2,FALSE),"NULL")</f>
        <v>64361</v>
      </c>
      <c r="AL350" s="19">
        <f>IFERROR(VLOOKUP(A350,[1]CDC_Visits_Integrated!$A$2:$D$501,3,FALSE),"NULL")</f>
        <v>5298</v>
      </c>
      <c r="AM350" s="19">
        <f>IFERROR(VLOOKUP(A350,[1]CDC_Visits_Integrated!$A$2:$D$501,4,FALSE),"NULL")</f>
        <v>1888465</v>
      </c>
      <c r="AN350" s="15">
        <f t="shared" si="115"/>
        <v>356.44865987164968</v>
      </c>
      <c r="AO350" s="16">
        <f t="shared" si="116"/>
        <v>3.4081118792246616E-2</v>
      </c>
      <c r="AP350" s="15">
        <f t="shared" si="117"/>
        <v>759</v>
      </c>
      <c r="AQ350" s="15">
        <f t="shared" si="118"/>
        <v>3311</v>
      </c>
    </row>
    <row r="351" spans="1:43" x14ac:dyDescent="0.25">
      <c r="A351" t="s">
        <v>432</v>
      </c>
      <c r="B351" t="str">
        <f t="shared" si="102"/>
        <v>Texas</v>
      </c>
      <c r="C351" t="str">
        <f t="shared" si="103"/>
        <v>2015</v>
      </c>
      <c r="D351" s="13">
        <v>1871664.6900000002</v>
      </c>
      <c r="E351" s="13">
        <v>0</v>
      </c>
      <c r="F351" s="14">
        <f t="shared" si="104"/>
        <v>0</v>
      </c>
      <c r="G351" s="15">
        <v>1896369.4990000008</v>
      </c>
      <c r="H351" s="15">
        <v>0</v>
      </c>
      <c r="I351" s="16">
        <f t="shared" si="105"/>
        <v>0</v>
      </c>
      <c r="J351" s="13">
        <v>1859389.7014999995</v>
      </c>
      <c r="K351" s="13">
        <v>0</v>
      </c>
      <c r="L351" s="14">
        <f t="shared" si="106"/>
        <v>0</v>
      </c>
      <c r="M351" s="15">
        <v>1845305.5019999999</v>
      </c>
      <c r="N351" s="15">
        <v>10</v>
      </c>
      <c r="O351" s="16">
        <f t="shared" si="107"/>
        <v>5.4191568762796661E-6</v>
      </c>
      <c r="P351" s="13">
        <v>1730361.5974999999</v>
      </c>
      <c r="Q351" s="13">
        <v>10</v>
      </c>
      <c r="R351" s="14">
        <f t="shared" si="108"/>
        <v>5.7791388889165404E-6</v>
      </c>
      <c r="S351" s="15">
        <v>1656561.3884999994</v>
      </c>
      <c r="T351" s="15">
        <v>157</v>
      </c>
      <c r="U351" s="16">
        <f t="shared" si="109"/>
        <v>9.4774634426413867E-5</v>
      </c>
      <c r="V351" s="13">
        <v>1377124.3594999996</v>
      </c>
      <c r="W351" s="13">
        <v>318</v>
      </c>
      <c r="X351" s="14">
        <f t="shared" si="110"/>
        <v>2.3091596471030263E-4</v>
      </c>
      <c r="Y351" s="15">
        <v>819493.67900000024</v>
      </c>
      <c r="Z351" s="15">
        <v>496</v>
      </c>
      <c r="AA351" s="16">
        <f t="shared" si="111"/>
        <v>6.0525177034342914E-4</v>
      </c>
      <c r="AB351" s="13">
        <v>420108.28900000011</v>
      </c>
      <c r="AC351" s="13">
        <v>826</v>
      </c>
      <c r="AD351" s="14">
        <f t="shared" si="112"/>
        <v>1.9661597298309907E-3</v>
      </c>
      <c r="AE351" s="15">
        <v>321165.09500000009</v>
      </c>
      <c r="AF351">
        <v>1253</v>
      </c>
      <c r="AG351" s="16">
        <f t="shared" si="113"/>
        <v>3.9014202337274528E-3</v>
      </c>
      <c r="AH351" s="17">
        <v>2575</v>
      </c>
      <c r="AI351" s="17">
        <v>25410595</v>
      </c>
      <c r="AJ351" s="18">
        <f t="shared" si="114"/>
        <v>1.6498297926985401E-3</v>
      </c>
      <c r="AK351" s="19">
        <f>IFERROR(VLOOKUP(A351,[1]CDC_Visits_Integrated!$A$2:$D$501,2,FALSE),"NULL")</f>
        <v>56545</v>
      </c>
      <c r="AL351" s="19">
        <f>IFERROR(VLOOKUP(A351,[1]CDC_Visits_Integrated!$A$2:$D$501,3,FALSE),"NULL")</f>
        <v>5111</v>
      </c>
      <c r="AM351" s="19">
        <f>IFERROR(VLOOKUP(A351,[1]CDC_Visits_Integrated!$A$2:$D$501,4,FALSE),"NULL")</f>
        <v>1708123</v>
      </c>
      <c r="AN351" s="15">
        <f t="shared" si="115"/>
        <v>334.20524359225203</v>
      </c>
      <c r="AO351" s="16">
        <f t="shared" si="116"/>
        <v>3.310358797346561E-2</v>
      </c>
      <c r="AP351" s="15">
        <f t="shared" si="117"/>
        <v>495</v>
      </c>
      <c r="AQ351" s="15">
        <f t="shared" si="118"/>
        <v>3070</v>
      </c>
    </row>
    <row r="352" spans="1:43" x14ac:dyDescent="0.25">
      <c r="A352" t="s">
        <v>433</v>
      </c>
      <c r="B352" t="str">
        <f t="shared" si="102"/>
        <v>Texas</v>
      </c>
      <c r="C352" t="str">
        <f t="shared" si="103"/>
        <v>2016</v>
      </c>
      <c r="D352" s="13">
        <v>1903789.1780000012</v>
      </c>
      <c r="E352" s="13">
        <v>0</v>
      </c>
      <c r="F352" s="14">
        <f t="shared" si="104"/>
        <v>0</v>
      </c>
      <c r="G352" s="15">
        <v>1933715.4135000007</v>
      </c>
      <c r="H352" s="15">
        <v>0</v>
      </c>
      <c r="I352" s="16">
        <f t="shared" si="105"/>
        <v>0</v>
      </c>
      <c r="J352" s="13">
        <v>1886854.8010000007</v>
      </c>
      <c r="K352" s="13">
        <v>0</v>
      </c>
      <c r="L352" s="14">
        <f t="shared" si="106"/>
        <v>0</v>
      </c>
      <c r="M352" s="15">
        <v>1896033.1044999999</v>
      </c>
      <c r="N352" s="15">
        <v>0</v>
      </c>
      <c r="O352" s="16">
        <f t="shared" si="107"/>
        <v>0</v>
      </c>
      <c r="P352" s="13">
        <v>1765780.1885000002</v>
      </c>
      <c r="Q352" s="13">
        <v>24</v>
      </c>
      <c r="R352" s="14">
        <f t="shared" si="108"/>
        <v>1.3591725717790269E-5</v>
      </c>
      <c r="S352" s="15">
        <v>1675751.7725000004</v>
      </c>
      <c r="T352" s="15">
        <v>90</v>
      </c>
      <c r="U352" s="16">
        <f t="shared" si="109"/>
        <v>5.3707238432892651E-5</v>
      </c>
      <c r="V352" s="13">
        <v>1424612.8570000005</v>
      </c>
      <c r="W352" s="13">
        <v>320</v>
      </c>
      <c r="X352" s="14">
        <f t="shared" si="110"/>
        <v>2.2462242877259101E-4</v>
      </c>
      <c r="Y352" s="15">
        <v>874055.15449999995</v>
      </c>
      <c r="Z352" s="15">
        <v>518</v>
      </c>
      <c r="AA352" s="16">
        <f t="shared" si="111"/>
        <v>5.926399464989369E-4</v>
      </c>
      <c r="AB352" s="13">
        <v>437421.21850000019</v>
      </c>
      <c r="AC352" s="13">
        <v>716</v>
      </c>
      <c r="AD352" s="14">
        <f t="shared" si="112"/>
        <v>1.6368661823386139E-3</v>
      </c>
      <c r="AE352" s="15">
        <v>337372.68300000014</v>
      </c>
      <c r="AF352">
        <v>1026</v>
      </c>
      <c r="AG352" s="16">
        <f t="shared" si="113"/>
        <v>3.0411472288644058E-3</v>
      </c>
      <c r="AH352" s="17">
        <v>2260</v>
      </c>
      <c r="AI352" s="17">
        <v>26031252</v>
      </c>
      <c r="AJ352" s="18">
        <f t="shared" si="114"/>
        <v>1.3706530575228104E-3</v>
      </c>
      <c r="AK352" s="19">
        <f>IFERROR(VLOOKUP(A352,[1]CDC_Visits_Integrated!$A$2:$D$501,2,FALSE),"NULL")</f>
        <v>36149</v>
      </c>
      <c r="AL352" s="19">
        <f>IFERROR(VLOOKUP(A352,[1]CDC_Visits_Integrated!$A$2:$D$501,3,FALSE),"NULL")</f>
        <v>4572</v>
      </c>
      <c r="AM352" s="19">
        <f>IFERROR(VLOOKUP(A352,[1]CDC_Visits_Integrated!$A$2:$D$501,4,FALSE),"NULL")</f>
        <v>1169619</v>
      </c>
      <c r="AN352" s="15">
        <f t="shared" si="115"/>
        <v>255.8221784776903</v>
      </c>
      <c r="AO352" s="16">
        <f t="shared" si="116"/>
        <v>3.0906645668375771E-2</v>
      </c>
      <c r="AP352" s="15">
        <f t="shared" si="117"/>
        <v>434</v>
      </c>
      <c r="AQ352" s="15">
        <f t="shared" si="118"/>
        <v>2694</v>
      </c>
    </row>
    <row r="353" spans="1:43" x14ac:dyDescent="0.25">
      <c r="A353" t="s">
        <v>434</v>
      </c>
      <c r="B353" t="str">
        <f t="shared" si="102"/>
        <v>Texas</v>
      </c>
      <c r="C353" t="str">
        <f t="shared" si="103"/>
        <v>2017</v>
      </c>
      <c r="D353" s="13">
        <v>1909516</v>
      </c>
      <c r="E353" s="13">
        <v>0</v>
      </c>
      <c r="F353" s="14">
        <f t="shared" si="104"/>
        <v>0</v>
      </c>
      <c r="G353" s="15">
        <v>1947488</v>
      </c>
      <c r="H353" s="15">
        <v>0</v>
      </c>
      <c r="I353" s="16">
        <f t="shared" si="105"/>
        <v>0</v>
      </c>
      <c r="J353" s="13">
        <v>1899590.5</v>
      </c>
      <c r="K353" s="13">
        <v>0</v>
      </c>
      <c r="L353" s="14">
        <f t="shared" si="106"/>
        <v>0</v>
      </c>
      <c r="M353" s="15">
        <v>1936122.5</v>
      </c>
      <c r="N353" s="15">
        <v>0</v>
      </c>
      <c r="O353" s="16">
        <f t="shared" si="107"/>
        <v>0</v>
      </c>
      <c r="P353" s="13">
        <v>1793249</v>
      </c>
      <c r="Q353" s="13">
        <v>21</v>
      </c>
      <c r="R353" s="14">
        <f t="shared" si="108"/>
        <v>1.1710587877087901E-5</v>
      </c>
      <c r="S353" s="15">
        <v>1690785</v>
      </c>
      <c r="T353" s="15">
        <v>147</v>
      </c>
      <c r="U353" s="16">
        <f t="shared" si="109"/>
        <v>8.694186428197553E-5</v>
      </c>
      <c r="V353" s="13">
        <v>1464594</v>
      </c>
      <c r="W353" s="13">
        <v>326</v>
      </c>
      <c r="X353" s="14">
        <f t="shared" si="110"/>
        <v>2.225872835748337E-4</v>
      </c>
      <c r="Y353" s="15">
        <v>919067</v>
      </c>
      <c r="Z353" s="15">
        <v>518</v>
      </c>
      <c r="AA353" s="16">
        <f t="shared" si="111"/>
        <v>5.6361505744412536E-4</v>
      </c>
      <c r="AB353" s="13">
        <v>450971.5</v>
      </c>
      <c r="AC353" s="13">
        <v>741</v>
      </c>
      <c r="AD353" s="14">
        <f t="shared" si="112"/>
        <v>1.6431193545490125E-3</v>
      </c>
      <c r="AE353" s="15">
        <v>345326</v>
      </c>
      <c r="AF353">
        <v>1031</v>
      </c>
      <c r="AG353" s="16">
        <f t="shared" si="113"/>
        <v>2.9855846359671729E-3</v>
      </c>
      <c r="AH353" s="17">
        <v>2290</v>
      </c>
      <c r="AI353" s="17">
        <v>26458577</v>
      </c>
      <c r="AJ353" s="18">
        <f t="shared" si="114"/>
        <v>1.3349932332166138E-3</v>
      </c>
      <c r="AK353" s="19">
        <f>IFERROR(VLOOKUP(A353,[1]CDC_Visits_Integrated!$A$2:$D$501,2,FALSE),"NULL")</f>
        <v>55208</v>
      </c>
      <c r="AL353" s="19">
        <f>IFERROR(VLOOKUP(A353,[1]CDC_Visits_Integrated!$A$2:$D$501,3,FALSE),"NULL")</f>
        <v>5104</v>
      </c>
      <c r="AM353" s="19">
        <f>IFERROR(VLOOKUP(A353,[1]CDC_Visits_Integrated!$A$2:$D$501,4,FALSE),"NULL")</f>
        <v>1287046</v>
      </c>
      <c r="AN353" s="15">
        <f t="shared" si="115"/>
        <v>252.16418495297805</v>
      </c>
      <c r="AO353" s="16">
        <f t="shared" si="116"/>
        <v>4.2895125737541624E-2</v>
      </c>
      <c r="AP353" s="15">
        <f t="shared" si="117"/>
        <v>494</v>
      </c>
      <c r="AQ353" s="15">
        <f t="shared" si="118"/>
        <v>2784</v>
      </c>
    </row>
    <row r="354" spans="1:43" x14ac:dyDescent="0.25">
      <c r="A354" t="s">
        <v>436</v>
      </c>
      <c r="B354" t="str">
        <f t="shared" si="102"/>
        <v>Utah</v>
      </c>
      <c r="C354" t="str">
        <f t="shared" si="103"/>
        <v>2010</v>
      </c>
      <c r="D354" s="13">
        <v>255182.77700000006</v>
      </c>
      <c r="E354" s="13">
        <v>0</v>
      </c>
      <c r="F354" s="14">
        <f t="shared" si="104"/>
        <v>0</v>
      </c>
      <c r="G354" s="15">
        <v>225459.39499999996</v>
      </c>
      <c r="H354" s="15">
        <v>0</v>
      </c>
      <c r="I354" s="16">
        <f t="shared" si="105"/>
        <v>0</v>
      </c>
      <c r="J354" s="13">
        <v>223874.8885</v>
      </c>
      <c r="K354" s="13">
        <v>0</v>
      </c>
      <c r="L354" s="14">
        <f t="shared" si="106"/>
        <v>0</v>
      </c>
      <c r="M354" s="15">
        <v>212482.22599999997</v>
      </c>
      <c r="N354" s="15">
        <v>0</v>
      </c>
      <c r="O354" s="16">
        <f t="shared" si="107"/>
        <v>0</v>
      </c>
      <c r="P354" s="13">
        <v>159563.99349999998</v>
      </c>
      <c r="Q354" s="13">
        <v>0</v>
      </c>
      <c r="R354" s="14">
        <f t="shared" si="108"/>
        <v>0</v>
      </c>
      <c r="S354" s="15">
        <v>150259.89149999997</v>
      </c>
      <c r="T354" s="15">
        <v>0</v>
      </c>
      <c r="U354" s="16">
        <f t="shared" si="109"/>
        <v>0</v>
      </c>
      <c r="V354" s="13">
        <v>111291.0085</v>
      </c>
      <c r="W354" s="13">
        <v>0</v>
      </c>
      <c r="X354" s="14">
        <f t="shared" si="110"/>
        <v>0</v>
      </c>
      <c r="Y354" s="15">
        <v>63772.221000000005</v>
      </c>
      <c r="Z354" s="15">
        <v>0</v>
      </c>
      <c r="AA354" s="16">
        <f t="shared" si="111"/>
        <v>0</v>
      </c>
      <c r="AB354" s="13">
        <v>39529.373499999994</v>
      </c>
      <c r="AC354" s="13">
        <v>36</v>
      </c>
      <c r="AD354" s="14">
        <f t="shared" si="112"/>
        <v>9.1071516729198873E-4</v>
      </c>
      <c r="AE354" s="15">
        <v>28516.637999999995</v>
      </c>
      <c r="AF354">
        <v>137</v>
      </c>
      <c r="AG354" s="16">
        <f t="shared" si="113"/>
        <v>4.8042128949422449E-3</v>
      </c>
      <c r="AH354" s="17">
        <v>173</v>
      </c>
      <c r="AI354" s="17">
        <v>2655575</v>
      </c>
      <c r="AJ354" s="18">
        <f t="shared" si="114"/>
        <v>1.3124132885031666E-3</v>
      </c>
      <c r="AK354" s="19">
        <f>IFERROR(VLOOKUP(A354,[1]CDC_Visits_Integrated!$A$2:$D$501,2,FALSE),"NULL")</f>
        <v>656</v>
      </c>
      <c r="AL354" s="19">
        <f>IFERROR(VLOOKUP(A354,[1]CDC_Visits_Integrated!$A$2:$D$501,3,FALSE),"NULL")</f>
        <v>235</v>
      </c>
      <c r="AM354" s="19">
        <f>IFERROR(VLOOKUP(A354,[1]CDC_Visits_Integrated!$A$2:$D$501,4,FALSE),"NULL")</f>
        <v>82429</v>
      </c>
      <c r="AN354" s="15">
        <f t="shared" si="115"/>
        <v>350.76170212765959</v>
      </c>
      <c r="AO354" s="16">
        <f t="shared" si="116"/>
        <v>7.9583641679506004E-3</v>
      </c>
      <c r="AP354" s="15">
        <f t="shared" si="117"/>
        <v>0</v>
      </c>
      <c r="AQ354" s="15">
        <f t="shared" si="118"/>
        <v>173</v>
      </c>
    </row>
    <row r="355" spans="1:43" x14ac:dyDescent="0.25">
      <c r="A355" t="s">
        <v>437</v>
      </c>
      <c r="B355" t="str">
        <f t="shared" si="102"/>
        <v>Utah</v>
      </c>
      <c r="C355" t="str">
        <f t="shared" si="103"/>
        <v>2011</v>
      </c>
      <c r="D355" s="13">
        <v>249335.91699999999</v>
      </c>
      <c r="E355" s="13">
        <v>0</v>
      </c>
      <c r="F355" s="14">
        <f t="shared" si="104"/>
        <v>0</v>
      </c>
      <c r="G355" s="15">
        <v>223398.93600000002</v>
      </c>
      <c r="H355" s="15">
        <v>0</v>
      </c>
      <c r="I355" s="16">
        <f t="shared" si="105"/>
        <v>0</v>
      </c>
      <c r="J355" s="13">
        <v>219454.76850000001</v>
      </c>
      <c r="K355" s="13">
        <v>0</v>
      </c>
      <c r="L355" s="14">
        <f t="shared" si="106"/>
        <v>0</v>
      </c>
      <c r="M355" s="15">
        <v>211326.80149999997</v>
      </c>
      <c r="N355" s="15">
        <v>0</v>
      </c>
      <c r="O355" s="16">
        <f t="shared" si="107"/>
        <v>0</v>
      </c>
      <c r="P355" s="13">
        <v>158587.74249999999</v>
      </c>
      <c r="Q355" s="13">
        <v>0</v>
      </c>
      <c r="R355" s="14">
        <f t="shared" si="108"/>
        <v>0</v>
      </c>
      <c r="S355" s="15">
        <v>147657.40600000002</v>
      </c>
      <c r="T355" s="15">
        <v>0</v>
      </c>
      <c r="U355" s="16">
        <f t="shared" si="109"/>
        <v>0</v>
      </c>
      <c r="V355" s="13">
        <v>113023.46050000002</v>
      </c>
      <c r="W355" s="13">
        <v>0</v>
      </c>
      <c r="X355" s="14">
        <f t="shared" si="110"/>
        <v>0</v>
      </c>
      <c r="Y355" s="15">
        <v>65640.881999999998</v>
      </c>
      <c r="Z355" s="15">
        <v>0</v>
      </c>
      <c r="AA355" s="16">
        <f t="shared" si="111"/>
        <v>0</v>
      </c>
      <c r="AB355" s="13">
        <v>39311.188500000004</v>
      </c>
      <c r="AC355" s="13">
        <v>41</v>
      </c>
      <c r="AD355" s="14">
        <f t="shared" si="112"/>
        <v>1.0429600722959571E-3</v>
      </c>
      <c r="AE355" s="15">
        <v>29556.431999999997</v>
      </c>
      <c r="AF355">
        <v>135</v>
      </c>
      <c r="AG355" s="16">
        <f t="shared" si="113"/>
        <v>4.5675337266690378E-3</v>
      </c>
      <c r="AH355" s="17">
        <v>176</v>
      </c>
      <c r="AI355" s="17">
        <v>2633633</v>
      </c>
      <c r="AJ355" s="18">
        <f t="shared" si="114"/>
        <v>1.3084674702998793E-3</v>
      </c>
      <c r="AK355" s="19">
        <f>IFERROR(VLOOKUP(A355,[1]CDC_Visits_Integrated!$A$2:$D$501,2,FALSE),"NULL")</f>
        <v>6521</v>
      </c>
      <c r="AL355" s="19">
        <f>IFERROR(VLOOKUP(A355,[1]CDC_Visits_Integrated!$A$2:$D$501,3,FALSE),"NULL")</f>
        <v>1212</v>
      </c>
      <c r="AM355" s="19">
        <f>IFERROR(VLOOKUP(A355,[1]CDC_Visits_Integrated!$A$2:$D$501,4,FALSE),"NULL")</f>
        <v>472266</v>
      </c>
      <c r="AN355" s="15">
        <f t="shared" si="115"/>
        <v>389.65841584158414</v>
      </c>
      <c r="AO355" s="16">
        <f t="shared" si="116"/>
        <v>1.380789639736928E-2</v>
      </c>
      <c r="AP355" s="15">
        <f t="shared" si="117"/>
        <v>0</v>
      </c>
      <c r="AQ355" s="15">
        <f t="shared" si="118"/>
        <v>176</v>
      </c>
    </row>
    <row r="356" spans="1:43" x14ac:dyDescent="0.25">
      <c r="A356" t="s">
        <v>438</v>
      </c>
      <c r="B356" t="str">
        <f t="shared" si="102"/>
        <v>Utah</v>
      </c>
      <c r="C356" t="str">
        <f t="shared" si="103"/>
        <v>2012</v>
      </c>
      <c r="D356" s="13">
        <v>258676.18899999998</v>
      </c>
      <c r="E356" s="13">
        <v>0</v>
      </c>
      <c r="F356" s="14">
        <f t="shared" si="104"/>
        <v>0</v>
      </c>
      <c r="G356" s="15">
        <v>236456.8725</v>
      </c>
      <c r="H356" s="15">
        <v>0</v>
      </c>
      <c r="I356" s="16">
        <f t="shared" si="105"/>
        <v>0</v>
      </c>
      <c r="J356" s="13">
        <v>224158.74300000002</v>
      </c>
      <c r="K356" s="13">
        <v>0</v>
      </c>
      <c r="L356" s="14">
        <f t="shared" si="106"/>
        <v>0</v>
      </c>
      <c r="M356" s="15">
        <v>219588.90049999999</v>
      </c>
      <c r="N356" s="15">
        <v>0</v>
      </c>
      <c r="O356" s="16">
        <f t="shared" si="107"/>
        <v>0</v>
      </c>
      <c r="P356" s="13">
        <v>166696.85649999999</v>
      </c>
      <c r="Q356" s="13">
        <v>0</v>
      </c>
      <c r="R356" s="14">
        <f t="shared" si="108"/>
        <v>0</v>
      </c>
      <c r="S356" s="15">
        <v>151661.82149999999</v>
      </c>
      <c r="T356" s="15">
        <v>0</v>
      </c>
      <c r="U356" s="16">
        <f t="shared" si="109"/>
        <v>0</v>
      </c>
      <c r="V356" s="13">
        <v>119402.774</v>
      </c>
      <c r="W356" s="13">
        <v>0</v>
      </c>
      <c r="X356" s="14">
        <f t="shared" si="110"/>
        <v>0</v>
      </c>
      <c r="Y356" s="15">
        <v>68707.091</v>
      </c>
      <c r="Z356" s="15">
        <v>0</v>
      </c>
      <c r="AA356" s="16">
        <f t="shared" si="111"/>
        <v>0</v>
      </c>
      <c r="AB356" s="13">
        <v>40747.90400000001</v>
      </c>
      <c r="AC356" s="13">
        <v>34</v>
      </c>
      <c r="AD356" s="14">
        <f t="shared" si="112"/>
        <v>8.343987460066656E-4</v>
      </c>
      <c r="AE356" s="15">
        <v>30229.235000000001</v>
      </c>
      <c r="AF356">
        <v>123</v>
      </c>
      <c r="AG356" s="16">
        <f t="shared" si="113"/>
        <v>4.0689087897857815E-3</v>
      </c>
      <c r="AH356" s="17">
        <v>157</v>
      </c>
      <c r="AI356" s="17">
        <v>2745765</v>
      </c>
      <c r="AJ356" s="18">
        <f t="shared" si="114"/>
        <v>1.1239636714896163E-3</v>
      </c>
      <c r="AK356" s="19">
        <f>IFERROR(VLOOKUP(A356,[1]CDC_Visits_Integrated!$A$2:$D$501,2,FALSE),"NULL")</f>
        <v>19173</v>
      </c>
      <c r="AL356" s="19">
        <f>IFERROR(VLOOKUP(A356,[1]CDC_Visits_Integrated!$A$2:$D$501,3,FALSE),"NULL")</f>
        <v>2245</v>
      </c>
      <c r="AM356" s="19">
        <f>IFERROR(VLOOKUP(A356,[1]CDC_Visits_Integrated!$A$2:$D$501,4,FALSE),"NULL")</f>
        <v>898972</v>
      </c>
      <c r="AN356" s="15">
        <f t="shared" si="115"/>
        <v>400.43296213808463</v>
      </c>
      <c r="AO356" s="16">
        <f t="shared" si="116"/>
        <v>2.1327694299711226E-2</v>
      </c>
      <c r="AP356" s="15">
        <f t="shared" si="117"/>
        <v>0</v>
      </c>
      <c r="AQ356" s="15">
        <f t="shared" si="118"/>
        <v>157</v>
      </c>
    </row>
    <row r="357" spans="1:43" x14ac:dyDescent="0.25">
      <c r="A357" t="s">
        <v>439</v>
      </c>
      <c r="B357" t="str">
        <f t="shared" si="102"/>
        <v>Utah</v>
      </c>
      <c r="C357" t="str">
        <f t="shared" si="103"/>
        <v>2013</v>
      </c>
      <c r="D357" s="13">
        <v>247692.30000000002</v>
      </c>
      <c r="E357" s="13">
        <v>0</v>
      </c>
      <c r="F357" s="14">
        <f t="shared" si="104"/>
        <v>0</v>
      </c>
      <c r="G357" s="15">
        <v>234032.679</v>
      </c>
      <c r="H357" s="15">
        <v>0</v>
      </c>
      <c r="I357" s="16">
        <f t="shared" si="105"/>
        <v>0</v>
      </c>
      <c r="J357" s="13">
        <v>216151.72300000003</v>
      </c>
      <c r="K357" s="13">
        <v>0</v>
      </c>
      <c r="L357" s="14">
        <f t="shared" si="106"/>
        <v>0</v>
      </c>
      <c r="M357" s="15">
        <v>214869.48499999999</v>
      </c>
      <c r="N357" s="15">
        <v>0</v>
      </c>
      <c r="O357" s="16">
        <f t="shared" si="107"/>
        <v>0</v>
      </c>
      <c r="P357" s="13">
        <v>171311.6495</v>
      </c>
      <c r="Q357" s="13">
        <v>0</v>
      </c>
      <c r="R357" s="14">
        <f t="shared" si="108"/>
        <v>0</v>
      </c>
      <c r="S357" s="15">
        <v>152564.18350000004</v>
      </c>
      <c r="T357" s="15">
        <v>0</v>
      </c>
      <c r="U357" s="16">
        <f t="shared" si="109"/>
        <v>0</v>
      </c>
      <c r="V357" s="13">
        <v>126675.51149999999</v>
      </c>
      <c r="W357" s="13">
        <v>0</v>
      </c>
      <c r="X357" s="14">
        <f t="shared" si="110"/>
        <v>0</v>
      </c>
      <c r="Y357" s="15">
        <v>75178.796499999997</v>
      </c>
      <c r="Z357" s="15">
        <v>0</v>
      </c>
      <c r="AA357" s="16">
        <f t="shared" si="111"/>
        <v>0</v>
      </c>
      <c r="AB357" s="13">
        <v>43165.751499999998</v>
      </c>
      <c r="AC357" s="13">
        <v>68</v>
      </c>
      <c r="AD357" s="14">
        <f t="shared" si="112"/>
        <v>1.575322973353076E-3</v>
      </c>
      <c r="AE357" s="15">
        <v>33042.894999999997</v>
      </c>
      <c r="AF357">
        <v>162</v>
      </c>
      <c r="AG357" s="16">
        <f t="shared" si="113"/>
        <v>4.9027181183731033E-3</v>
      </c>
      <c r="AH357" s="17">
        <v>230</v>
      </c>
      <c r="AI357" s="17">
        <v>2748392</v>
      </c>
      <c r="AJ357" s="18">
        <f t="shared" si="114"/>
        <v>1.5192805654297232E-3</v>
      </c>
      <c r="AK357" s="19">
        <f>IFERROR(VLOOKUP(A357,[1]CDC_Visits_Integrated!$A$2:$D$501,2,FALSE),"NULL")</f>
        <v>21452</v>
      </c>
      <c r="AL357" s="19">
        <f>IFERROR(VLOOKUP(A357,[1]CDC_Visits_Integrated!$A$2:$D$501,3,FALSE),"NULL")</f>
        <v>2165</v>
      </c>
      <c r="AM357" s="19">
        <f>IFERROR(VLOOKUP(A357,[1]CDC_Visits_Integrated!$A$2:$D$501,4,FALSE),"NULL")</f>
        <v>993055</v>
      </c>
      <c r="AN357" s="15">
        <f t="shared" si="115"/>
        <v>458.68591224018473</v>
      </c>
      <c r="AO357" s="16">
        <f t="shared" si="116"/>
        <v>2.1602026071063537E-2</v>
      </c>
      <c r="AP357" s="15">
        <f t="shared" si="117"/>
        <v>0</v>
      </c>
      <c r="AQ357" s="15">
        <f t="shared" si="118"/>
        <v>230</v>
      </c>
    </row>
    <row r="358" spans="1:43" x14ac:dyDescent="0.25">
      <c r="A358" t="s">
        <v>440</v>
      </c>
      <c r="B358" t="str">
        <f t="shared" si="102"/>
        <v>Utah</v>
      </c>
      <c r="C358" t="str">
        <f t="shared" si="103"/>
        <v>2014</v>
      </c>
      <c r="D358" s="13">
        <v>248174.64800000002</v>
      </c>
      <c r="E358" s="13">
        <v>0</v>
      </c>
      <c r="F358" s="14">
        <f t="shared" si="104"/>
        <v>0</v>
      </c>
      <c r="G358" s="15">
        <v>239492.549</v>
      </c>
      <c r="H358" s="15">
        <v>0</v>
      </c>
      <c r="I358" s="16">
        <f t="shared" si="105"/>
        <v>0</v>
      </c>
      <c r="J358" s="13">
        <v>221493.23249999998</v>
      </c>
      <c r="K358" s="13">
        <v>0</v>
      </c>
      <c r="L358" s="14">
        <f t="shared" si="106"/>
        <v>0</v>
      </c>
      <c r="M358" s="15">
        <v>215202.42599999998</v>
      </c>
      <c r="N358" s="15">
        <v>0</v>
      </c>
      <c r="O358" s="16">
        <f t="shared" si="107"/>
        <v>0</v>
      </c>
      <c r="P358" s="13">
        <v>175380.33149999997</v>
      </c>
      <c r="Q358" s="13">
        <v>0</v>
      </c>
      <c r="R358" s="14">
        <f t="shared" si="108"/>
        <v>0</v>
      </c>
      <c r="S358" s="15">
        <v>149777.1115</v>
      </c>
      <c r="T358" s="15">
        <v>0</v>
      </c>
      <c r="U358" s="16">
        <f t="shared" si="109"/>
        <v>0</v>
      </c>
      <c r="V358" s="13">
        <v>126949.21499999998</v>
      </c>
      <c r="W358" s="13">
        <v>0</v>
      </c>
      <c r="X358" s="14">
        <f t="shared" si="110"/>
        <v>0</v>
      </c>
      <c r="Y358" s="15">
        <v>75814.583499999993</v>
      </c>
      <c r="Z358" s="15">
        <v>0</v>
      </c>
      <c r="AA358" s="16">
        <f t="shared" si="111"/>
        <v>0</v>
      </c>
      <c r="AB358" s="13">
        <v>41569.349000000002</v>
      </c>
      <c r="AC358" s="13">
        <v>59</v>
      </c>
      <c r="AD358" s="14">
        <f t="shared" si="112"/>
        <v>1.4193149861452003E-3</v>
      </c>
      <c r="AE358" s="15">
        <v>32111.701000000005</v>
      </c>
      <c r="AF358">
        <v>127</v>
      </c>
      <c r="AG358" s="16">
        <f t="shared" si="113"/>
        <v>3.9549446477469379E-3</v>
      </c>
      <c r="AH358" s="17">
        <v>186</v>
      </c>
      <c r="AI358" s="17">
        <v>2773794</v>
      </c>
      <c r="AJ358" s="18">
        <f t="shared" si="114"/>
        <v>1.2441834965032609E-3</v>
      </c>
      <c r="AK358" s="19">
        <f>IFERROR(VLOOKUP(A358,[1]CDC_Visits_Integrated!$A$2:$D$501,2,FALSE),"NULL")</f>
        <v>17783</v>
      </c>
      <c r="AL358" s="19">
        <f>IFERROR(VLOOKUP(A358,[1]CDC_Visits_Integrated!$A$2:$D$501,3,FALSE),"NULL")</f>
        <v>2107</v>
      </c>
      <c r="AM358" s="19">
        <f>IFERROR(VLOOKUP(A358,[1]CDC_Visits_Integrated!$A$2:$D$501,4,FALSE),"NULL")</f>
        <v>872739</v>
      </c>
      <c r="AN358" s="15">
        <f t="shared" si="115"/>
        <v>414.2093023255814</v>
      </c>
      <c r="AO358" s="16">
        <f t="shared" si="116"/>
        <v>2.0376080363086788E-2</v>
      </c>
      <c r="AP358" s="15">
        <f t="shared" si="117"/>
        <v>0</v>
      </c>
      <c r="AQ358" s="15">
        <f t="shared" si="118"/>
        <v>186</v>
      </c>
    </row>
    <row r="359" spans="1:43" x14ac:dyDescent="0.25">
      <c r="A359" t="s">
        <v>441</v>
      </c>
      <c r="B359" t="str">
        <f t="shared" si="102"/>
        <v>Utah</v>
      </c>
      <c r="C359" t="str">
        <f t="shared" si="103"/>
        <v>2015</v>
      </c>
      <c r="D359" s="13">
        <v>248849.96399999998</v>
      </c>
      <c r="E359" s="13">
        <v>0</v>
      </c>
      <c r="F359" s="14">
        <f t="shared" si="104"/>
        <v>0</v>
      </c>
      <c r="G359" s="15">
        <v>243919.0785</v>
      </c>
      <c r="H359" s="15">
        <v>0</v>
      </c>
      <c r="I359" s="16">
        <f t="shared" si="105"/>
        <v>0</v>
      </c>
      <c r="J359" s="13">
        <v>228445.19199999998</v>
      </c>
      <c r="K359" s="13">
        <v>0</v>
      </c>
      <c r="L359" s="14">
        <f t="shared" si="106"/>
        <v>0</v>
      </c>
      <c r="M359" s="15">
        <v>216346.06099999999</v>
      </c>
      <c r="N359" s="15">
        <v>0</v>
      </c>
      <c r="O359" s="16">
        <f t="shared" si="107"/>
        <v>0</v>
      </c>
      <c r="P359" s="13">
        <v>181936.38700000002</v>
      </c>
      <c r="Q359" s="13">
        <v>0</v>
      </c>
      <c r="R359" s="14">
        <f t="shared" si="108"/>
        <v>0</v>
      </c>
      <c r="S359" s="15">
        <v>150102.1955</v>
      </c>
      <c r="T359" s="15">
        <v>0</v>
      </c>
      <c r="U359" s="16">
        <f t="shared" si="109"/>
        <v>0</v>
      </c>
      <c r="V359" s="13">
        <v>132175.76750000002</v>
      </c>
      <c r="W359" s="13">
        <v>0</v>
      </c>
      <c r="X359" s="14">
        <f t="shared" si="110"/>
        <v>0</v>
      </c>
      <c r="Y359" s="15">
        <v>79647.960499999986</v>
      </c>
      <c r="Z359" s="15">
        <v>0</v>
      </c>
      <c r="AA359" s="16">
        <f t="shared" si="111"/>
        <v>0</v>
      </c>
      <c r="AB359" s="13">
        <v>43204.904000000002</v>
      </c>
      <c r="AC359" s="13">
        <v>29</v>
      </c>
      <c r="AD359" s="14">
        <f t="shared" si="112"/>
        <v>6.7122010038490074E-4</v>
      </c>
      <c r="AE359" s="15">
        <v>32956.731</v>
      </c>
      <c r="AF359">
        <v>141</v>
      </c>
      <c r="AG359" s="16">
        <f t="shared" si="113"/>
        <v>4.2783369503486251E-3</v>
      </c>
      <c r="AH359" s="17">
        <v>170</v>
      </c>
      <c r="AI359" s="17">
        <v>2832328</v>
      </c>
      <c r="AJ359" s="18">
        <f t="shared" si="114"/>
        <v>1.0910752925996782E-3</v>
      </c>
      <c r="AK359" s="19">
        <f>IFERROR(VLOOKUP(A359,[1]CDC_Visits_Integrated!$A$2:$D$501,2,FALSE),"NULL")</f>
        <v>16099</v>
      </c>
      <c r="AL359" s="19">
        <f>IFERROR(VLOOKUP(A359,[1]CDC_Visits_Integrated!$A$2:$D$501,3,FALSE),"NULL")</f>
        <v>2176</v>
      </c>
      <c r="AM359" s="19">
        <f>IFERROR(VLOOKUP(A359,[1]CDC_Visits_Integrated!$A$2:$D$501,4,FALSE),"NULL")</f>
        <v>960076</v>
      </c>
      <c r="AN359" s="15">
        <f t="shared" si="115"/>
        <v>441.21139705882354</v>
      </c>
      <c r="AO359" s="16">
        <f t="shared" si="116"/>
        <v>1.6768464163253744E-2</v>
      </c>
      <c r="AP359" s="15">
        <f t="shared" si="117"/>
        <v>0</v>
      </c>
      <c r="AQ359" s="15">
        <f t="shared" si="118"/>
        <v>170</v>
      </c>
    </row>
    <row r="360" spans="1:43" x14ac:dyDescent="0.25">
      <c r="A360" t="s">
        <v>442</v>
      </c>
      <c r="B360" t="str">
        <f t="shared" si="102"/>
        <v>Utah</v>
      </c>
      <c r="C360" t="str">
        <f t="shared" si="103"/>
        <v>2016</v>
      </c>
      <c r="D360" s="13">
        <v>247109.09100000001</v>
      </c>
      <c r="E360" s="13">
        <v>0</v>
      </c>
      <c r="F360" s="14">
        <f t="shared" si="104"/>
        <v>0</v>
      </c>
      <c r="G360" s="15">
        <v>247086.87299999999</v>
      </c>
      <c r="H360" s="15">
        <v>0</v>
      </c>
      <c r="I360" s="16">
        <f t="shared" si="105"/>
        <v>0</v>
      </c>
      <c r="J360" s="13">
        <v>232102.82399999996</v>
      </c>
      <c r="K360" s="13">
        <v>0</v>
      </c>
      <c r="L360" s="14">
        <f t="shared" si="106"/>
        <v>0</v>
      </c>
      <c r="M360" s="15">
        <v>216108.56549999997</v>
      </c>
      <c r="N360" s="15">
        <v>0</v>
      </c>
      <c r="O360" s="16">
        <f t="shared" si="107"/>
        <v>0</v>
      </c>
      <c r="P360" s="13">
        <v>188122.239</v>
      </c>
      <c r="Q360" s="13">
        <v>0</v>
      </c>
      <c r="R360" s="14">
        <f t="shared" si="108"/>
        <v>0</v>
      </c>
      <c r="S360" s="15">
        <v>150411.18600000002</v>
      </c>
      <c r="T360" s="15">
        <v>0</v>
      </c>
      <c r="U360" s="16">
        <f t="shared" si="109"/>
        <v>0</v>
      </c>
      <c r="V360" s="13">
        <v>135665.0275</v>
      </c>
      <c r="W360" s="13">
        <v>0</v>
      </c>
      <c r="X360" s="14">
        <f t="shared" si="110"/>
        <v>0</v>
      </c>
      <c r="Y360" s="15">
        <v>84537.041000000027</v>
      </c>
      <c r="Z360" s="15">
        <v>0</v>
      </c>
      <c r="AA360" s="16">
        <f t="shared" si="111"/>
        <v>0</v>
      </c>
      <c r="AB360" s="13">
        <v>44016.208500000001</v>
      </c>
      <c r="AC360" s="13">
        <v>38</v>
      </c>
      <c r="AD360" s="14">
        <f t="shared" si="112"/>
        <v>8.6331833874332903E-4</v>
      </c>
      <c r="AE360" s="15">
        <v>33245.295000000006</v>
      </c>
      <c r="AF360">
        <v>145</v>
      </c>
      <c r="AG360" s="16">
        <f t="shared" si="113"/>
        <v>4.3615194270347117E-3</v>
      </c>
      <c r="AH360" s="17">
        <v>183</v>
      </c>
      <c r="AI360" s="17">
        <v>2875876</v>
      </c>
      <c r="AJ360" s="18">
        <f t="shared" si="114"/>
        <v>1.1310361324047631E-3</v>
      </c>
      <c r="AK360" s="19">
        <f>IFERROR(VLOOKUP(A360,[1]CDC_Visits_Integrated!$A$2:$D$501,2,FALSE),"NULL")</f>
        <v>17225</v>
      </c>
      <c r="AL360" s="19">
        <f>IFERROR(VLOOKUP(A360,[1]CDC_Visits_Integrated!$A$2:$D$501,3,FALSE),"NULL")</f>
        <v>2042</v>
      </c>
      <c r="AM360" s="19">
        <f>IFERROR(VLOOKUP(A360,[1]CDC_Visits_Integrated!$A$2:$D$501,4,FALSE),"NULL")</f>
        <v>1070513</v>
      </c>
      <c r="AN360" s="15">
        <f t="shared" si="115"/>
        <v>524.2473065621939</v>
      </c>
      <c r="AO360" s="16">
        <f t="shared" si="116"/>
        <v>1.6090416463882269E-2</v>
      </c>
      <c r="AP360" s="15">
        <f t="shared" si="117"/>
        <v>0</v>
      </c>
      <c r="AQ360" s="15">
        <f t="shared" si="118"/>
        <v>183</v>
      </c>
    </row>
    <row r="361" spans="1:43" x14ac:dyDescent="0.25">
      <c r="A361" t="s">
        <v>443</v>
      </c>
      <c r="B361" t="str">
        <f t="shared" si="102"/>
        <v>Utah</v>
      </c>
      <c r="C361" t="str">
        <f t="shared" si="103"/>
        <v>2017</v>
      </c>
      <c r="D361" s="13">
        <v>242911</v>
      </c>
      <c r="E361" s="13">
        <v>0</v>
      </c>
      <c r="F361" s="14">
        <f t="shared" si="104"/>
        <v>0</v>
      </c>
      <c r="G361" s="15">
        <v>244248.5</v>
      </c>
      <c r="H361" s="15">
        <v>0</v>
      </c>
      <c r="I361" s="16">
        <f t="shared" si="105"/>
        <v>0</v>
      </c>
      <c r="J361" s="13">
        <v>232889</v>
      </c>
      <c r="K361" s="13">
        <v>0</v>
      </c>
      <c r="L361" s="14">
        <f t="shared" si="106"/>
        <v>0</v>
      </c>
      <c r="M361" s="15">
        <v>215069</v>
      </c>
      <c r="N361" s="15">
        <v>0</v>
      </c>
      <c r="O361" s="16">
        <f t="shared" si="107"/>
        <v>0</v>
      </c>
      <c r="P361" s="13">
        <v>191044</v>
      </c>
      <c r="Q361" s="13">
        <v>0</v>
      </c>
      <c r="R361" s="14">
        <f t="shared" si="108"/>
        <v>0</v>
      </c>
      <c r="S361" s="15">
        <v>149039</v>
      </c>
      <c r="T361" s="15">
        <v>0</v>
      </c>
      <c r="U361" s="16">
        <f t="shared" si="109"/>
        <v>0</v>
      </c>
      <c r="V361" s="13">
        <v>137115.5</v>
      </c>
      <c r="W361" s="13">
        <v>0</v>
      </c>
      <c r="X361" s="14">
        <f t="shared" si="110"/>
        <v>0</v>
      </c>
      <c r="Y361" s="15">
        <v>88882.5</v>
      </c>
      <c r="Z361" s="15">
        <v>0</v>
      </c>
      <c r="AA361" s="16">
        <f t="shared" si="111"/>
        <v>0</v>
      </c>
      <c r="AB361" s="13">
        <v>44975</v>
      </c>
      <c r="AC361" s="13">
        <v>42</v>
      </c>
      <c r="AD361" s="14">
        <f t="shared" si="112"/>
        <v>9.3385214007782097E-4</v>
      </c>
      <c r="AE361" s="15">
        <v>34299</v>
      </c>
      <c r="AF361">
        <v>67</v>
      </c>
      <c r="AG361" s="16">
        <f t="shared" si="113"/>
        <v>1.9534097204000115E-3</v>
      </c>
      <c r="AH361" s="17">
        <v>109</v>
      </c>
      <c r="AI361" s="17">
        <v>2883735</v>
      </c>
      <c r="AJ361" s="18">
        <f t="shared" si="114"/>
        <v>6.4820568934296325E-4</v>
      </c>
      <c r="AK361" s="19">
        <f>IFERROR(VLOOKUP(A361,[1]CDC_Visits_Integrated!$A$2:$D$501,2,FALSE),"NULL")</f>
        <v>5242</v>
      </c>
      <c r="AL361" s="19">
        <f>IFERROR(VLOOKUP(A361,[1]CDC_Visits_Integrated!$A$2:$D$501,3,FALSE),"NULL")</f>
        <v>1638</v>
      </c>
      <c r="AM361" s="19">
        <f>IFERROR(VLOOKUP(A361,[1]CDC_Visits_Integrated!$A$2:$D$501,4,FALSE),"NULL")</f>
        <v>837551</v>
      </c>
      <c r="AN361" s="15">
        <f t="shared" si="115"/>
        <v>511.32539682539681</v>
      </c>
      <c r="AO361" s="16">
        <f t="shared" si="116"/>
        <v>6.2587233493840971E-3</v>
      </c>
      <c r="AP361" s="15">
        <f t="shared" si="117"/>
        <v>0</v>
      </c>
      <c r="AQ361" s="15">
        <f t="shared" si="118"/>
        <v>109</v>
      </c>
    </row>
    <row r="362" spans="1:43" x14ac:dyDescent="0.25">
      <c r="A362" t="s">
        <v>445</v>
      </c>
      <c r="B362" t="str">
        <f t="shared" si="102"/>
        <v>Vermont</v>
      </c>
      <c r="C362" t="str">
        <f t="shared" si="103"/>
        <v>2010</v>
      </c>
      <c r="D362" s="13">
        <v>29364.756000000001</v>
      </c>
      <c r="E362" s="13">
        <v>0</v>
      </c>
      <c r="F362" s="14">
        <f t="shared" si="104"/>
        <v>0</v>
      </c>
      <c r="G362" s="15">
        <v>33833.352500000001</v>
      </c>
      <c r="H362" s="15">
        <v>0</v>
      </c>
      <c r="I362" s="16">
        <f t="shared" si="105"/>
        <v>0</v>
      </c>
      <c r="J362" s="13">
        <v>42478.224500000004</v>
      </c>
      <c r="K362" s="13">
        <v>0</v>
      </c>
      <c r="L362" s="14">
        <f t="shared" si="106"/>
        <v>0</v>
      </c>
      <c r="M362" s="15">
        <v>31232.878499999999</v>
      </c>
      <c r="N362" s="15">
        <v>0</v>
      </c>
      <c r="O362" s="16">
        <f t="shared" si="107"/>
        <v>0</v>
      </c>
      <c r="P362" s="13">
        <v>38454.044999999998</v>
      </c>
      <c r="Q362" s="13">
        <v>0</v>
      </c>
      <c r="R362" s="14">
        <f t="shared" si="108"/>
        <v>0</v>
      </c>
      <c r="S362" s="15">
        <v>47408.284499999994</v>
      </c>
      <c r="T362" s="15">
        <v>0</v>
      </c>
      <c r="U362" s="16">
        <f t="shared" si="109"/>
        <v>0</v>
      </c>
      <c r="V362" s="13">
        <v>38524.708500000001</v>
      </c>
      <c r="W362" s="13">
        <v>0</v>
      </c>
      <c r="X362" s="14">
        <f t="shared" si="110"/>
        <v>0</v>
      </c>
      <c r="Y362" s="15">
        <v>21012.474500000004</v>
      </c>
      <c r="Z362" s="15">
        <v>0</v>
      </c>
      <c r="AA362" s="16">
        <f t="shared" si="111"/>
        <v>0</v>
      </c>
      <c r="AB362" s="13">
        <v>13733.102499999999</v>
      </c>
      <c r="AC362" s="13">
        <v>0</v>
      </c>
      <c r="AD362" s="14">
        <f t="shared" si="112"/>
        <v>0</v>
      </c>
      <c r="AE362" s="15">
        <v>10509.152</v>
      </c>
      <c r="AF362">
        <v>0</v>
      </c>
      <c r="AG362" s="16">
        <f t="shared" si="113"/>
        <v>0</v>
      </c>
      <c r="AH362" s="17">
        <v>0</v>
      </c>
      <c r="AI362" s="17">
        <v>572962</v>
      </c>
      <c r="AJ362" s="18">
        <f t="shared" si="114"/>
        <v>0</v>
      </c>
      <c r="AK362" s="19">
        <f>IFERROR(VLOOKUP(A362,[1]CDC_Visits_Integrated!$A$2:$D$501,2,FALSE),"NULL")</f>
        <v>597</v>
      </c>
      <c r="AL362" s="19">
        <f>IFERROR(VLOOKUP(A362,[1]CDC_Visits_Integrated!$A$2:$D$501,3,FALSE),"NULL")</f>
        <v>153</v>
      </c>
      <c r="AM362" s="19">
        <f>IFERROR(VLOOKUP(A362,[1]CDC_Visits_Integrated!$A$2:$D$501,4,FALSE),"NULL")</f>
        <v>40596</v>
      </c>
      <c r="AN362" s="15">
        <f t="shared" si="115"/>
        <v>265.33333333333331</v>
      </c>
      <c r="AO362" s="16">
        <f t="shared" si="116"/>
        <v>1.4705882352941176E-2</v>
      </c>
      <c r="AP362" s="15">
        <f t="shared" si="117"/>
        <v>0</v>
      </c>
      <c r="AQ362" s="15">
        <f t="shared" si="118"/>
        <v>0</v>
      </c>
    </row>
    <row r="363" spans="1:43" x14ac:dyDescent="0.25">
      <c r="A363" t="s">
        <v>446</v>
      </c>
      <c r="B363" t="str">
        <f t="shared" si="102"/>
        <v>Vermont</v>
      </c>
      <c r="C363" t="str">
        <f t="shared" si="103"/>
        <v>2011</v>
      </c>
      <c r="D363" s="13">
        <v>32222.307000000001</v>
      </c>
      <c r="E363" s="13">
        <v>0</v>
      </c>
      <c r="F363" s="14">
        <f t="shared" si="104"/>
        <v>0</v>
      </c>
      <c r="G363" s="15">
        <v>36505.900000000009</v>
      </c>
      <c r="H363" s="15">
        <v>0</v>
      </c>
      <c r="I363" s="16">
        <f t="shared" si="105"/>
        <v>0</v>
      </c>
      <c r="J363" s="13">
        <v>45197.784</v>
      </c>
      <c r="K363" s="13">
        <v>0</v>
      </c>
      <c r="L363" s="14">
        <f t="shared" si="106"/>
        <v>0</v>
      </c>
      <c r="M363" s="15">
        <v>35674.634999999995</v>
      </c>
      <c r="N363" s="15">
        <v>0</v>
      </c>
      <c r="O363" s="16">
        <f t="shared" si="107"/>
        <v>0</v>
      </c>
      <c r="P363" s="13">
        <v>40836.442999999999</v>
      </c>
      <c r="Q363" s="13">
        <v>0</v>
      </c>
      <c r="R363" s="14">
        <f t="shared" si="108"/>
        <v>0</v>
      </c>
      <c r="S363" s="15">
        <v>50670.371499999994</v>
      </c>
      <c r="T363" s="15">
        <v>0</v>
      </c>
      <c r="U363" s="16">
        <f t="shared" si="109"/>
        <v>0</v>
      </c>
      <c r="V363" s="13">
        <v>43039.538999999997</v>
      </c>
      <c r="W363" s="13">
        <v>0</v>
      </c>
      <c r="X363" s="14">
        <f t="shared" si="110"/>
        <v>0</v>
      </c>
      <c r="Y363" s="15">
        <v>23767.729999999996</v>
      </c>
      <c r="Z363" s="15">
        <v>0</v>
      </c>
      <c r="AA363" s="16">
        <f t="shared" si="111"/>
        <v>0</v>
      </c>
      <c r="AB363" s="13">
        <v>14627.708999999999</v>
      </c>
      <c r="AC363" s="13">
        <v>0</v>
      </c>
      <c r="AD363" s="14">
        <f t="shared" si="112"/>
        <v>0</v>
      </c>
      <c r="AE363" s="15">
        <v>11795.152999999998</v>
      </c>
      <c r="AF363">
        <v>0</v>
      </c>
      <c r="AG363" s="16">
        <f t="shared" si="113"/>
        <v>0</v>
      </c>
      <c r="AH363" s="17">
        <v>0</v>
      </c>
      <c r="AI363" s="17">
        <v>624949</v>
      </c>
      <c r="AJ363" s="18">
        <f t="shared" si="114"/>
        <v>0</v>
      </c>
      <c r="AK363" s="19">
        <f>IFERROR(VLOOKUP(A363,[1]CDC_Visits_Integrated!$A$2:$D$501,2,FALSE),"NULL")</f>
        <v>2478</v>
      </c>
      <c r="AL363" s="19">
        <f>IFERROR(VLOOKUP(A363,[1]CDC_Visits_Integrated!$A$2:$D$501,3,FALSE),"NULL")</f>
        <v>523</v>
      </c>
      <c r="AM363" s="19">
        <f>IFERROR(VLOOKUP(A363,[1]CDC_Visits_Integrated!$A$2:$D$501,4,FALSE),"NULL")</f>
        <v>143677</v>
      </c>
      <c r="AN363" s="15">
        <f t="shared" si="115"/>
        <v>274.71701720841298</v>
      </c>
      <c r="AO363" s="16">
        <f t="shared" si="116"/>
        <v>1.7247019355916396E-2</v>
      </c>
      <c r="AP363" s="15">
        <f t="shared" si="117"/>
        <v>0</v>
      </c>
      <c r="AQ363" s="15">
        <f t="shared" si="118"/>
        <v>0</v>
      </c>
    </row>
    <row r="364" spans="1:43" x14ac:dyDescent="0.25">
      <c r="A364" t="s">
        <v>447</v>
      </c>
      <c r="B364" t="str">
        <f t="shared" si="102"/>
        <v>Vermont</v>
      </c>
      <c r="C364" t="str">
        <f t="shared" si="103"/>
        <v>2012</v>
      </c>
      <c r="D364" s="13">
        <v>29518.719999999994</v>
      </c>
      <c r="E364" s="13">
        <v>0</v>
      </c>
      <c r="F364" s="14">
        <f t="shared" si="104"/>
        <v>0</v>
      </c>
      <c r="G364" s="15">
        <v>32781.352499999994</v>
      </c>
      <c r="H364" s="15">
        <v>0</v>
      </c>
      <c r="I364" s="16">
        <f t="shared" si="105"/>
        <v>0</v>
      </c>
      <c r="J364" s="13">
        <v>40504.726999999999</v>
      </c>
      <c r="K364" s="13">
        <v>0</v>
      </c>
      <c r="L364" s="14">
        <f t="shared" si="106"/>
        <v>0</v>
      </c>
      <c r="M364" s="15">
        <v>31534.322499999995</v>
      </c>
      <c r="N364" s="15">
        <v>0</v>
      </c>
      <c r="O364" s="16">
        <f t="shared" si="107"/>
        <v>0</v>
      </c>
      <c r="P364" s="13">
        <v>34422.317000000003</v>
      </c>
      <c r="Q364" s="13">
        <v>0</v>
      </c>
      <c r="R364" s="14">
        <f t="shared" si="108"/>
        <v>0</v>
      </c>
      <c r="S364" s="15">
        <v>43918.629000000001</v>
      </c>
      <c r="T364" s="15">
        <v>0</v>
      </c>
      <c r="U364" s="16">
        <f t="shared" si="109"/>
        <v>0</v>
      </c>
      <c r="V364" s="13">
        <v>39132.555</v>
      </c>
      <c r="W364" s="13">
        <v>0</v>
      </c>
      <c r="X364" s="14">
        <f t="shared" si="110"/>
        <v>0</v>
      </c>
      <c r="Y364" s="15">
        <v>22138.194499999998</v>
      </c>
      <c r="Z364" s="15">
        <v>0</v>
      </c>
      <c r="AA364" s="16">
        <f t="shared" si="111"/>
        <v>0</v>
      </c>
      <c r="AB364" s="13">
        <v>13510.572500000002</v>
      </c>
      <c r="AC364" s="13">
        <v>0</v>
      </c>
      <c r="AD364" s="14">
        <f t="shared" si="112"/>
        <v>0</v>
      </c>
      <c r="AE364" s="15">
        <v>11497.046999999999</v>
      </c>
      <c r="AF364">
        <v>0</v>
      </c>
      <c r="AG364" s="16">
        <f t="shared" si="113"/>
        <v>0</v>
      </c>
      <c r="AH364" s="17">
        <v>0</v>
      </c>
      <c r="AI364" s="17">
        <v>556475</v>
      </c>
      <c r="AJ364" s="18">
        <f t="shared" si="114"/>
        <v>0</v>
      </c>
      <c r="AK364" s="19">
        <f>IFERROR(VLOOKUP(A364,[1]CDC_Visits_Integrated!$A$2:$D$501,2,FALSE),"NULL")</f>
        <v>2359</v>
      </c>
      <c r="AL364" s="19">
        <f>IFERROR(VLOOKUP(A364,[1]CDC_Visits_Integrated!$A$2:$D$501,3,FALSE),"NULL")</f>
        <v>462</v>
      </c>
      <c r="AM364" s="19">
        <f>IFERROR(VLOOKUP(A364,[1]CDC_Visits_Integrated!$A$2:$D$501,4,FALSE),"NULL")</f>
        <v>123398</v>
      </c>
      <c r="AN364" s="15">
        <f t="shared" si="115"/>
        <v>267.09523809523807</v>
      </c>
      <c r="AO364" s="16">
        <f t="shared" si="116"/>
        <v>1.9117003517074831E-2</v>
      </c>
      <c r="AP364" s="15">
        <f t="shared" si="117"/>
        <v>0</v>
      </c>
      <c r="AQ364" s="15">
        <f t="shared" si="118"/>
        <v>0</v>
      </c>
    </row>
    <row r="365" spans="1:43" x14ac:dyDescent="0.25">
      <c r="A365" t="s">
        <v>448</v>
      </c>
      <c r="B365" t="str">
        <f t="shared" si="102"/>
        <v>Vermont</v>
      </c>
      <c r="C365" t="str">
        <f t="shared" si="103"/>
        <v>2013</v>
      </c>
      <c r="D365" s="13">
        <v>27006.161</v>
      </c>
      <c r="E365" s="13">
        <v>0</v>
      </c>
      <c r="F365" s="14">
        <f t="shared" si="104"/>
        <v>0</v>
      </c>
      <c r="G365" s="15">
        <v>30522.682000000001</v>
      </c>
      <c r="H365" s="15">
        <v>0</v>
      </c>
      <c r="I365" s="16">
        <f t="shared" si="105"/>
        <v>0</v>
      </c>
      <c r="J365" s="13">
        <v>39091.787499999999</v>
      </c>
      <c r="K365" s="13">
        <v>0</v>
      </c>
      <c r="L365" s="14">
        <f t="shared" si="106"/>
        <v>0</v>
      </c>
      <c r="M365" s="15">
        <v>30427.686999999998</v>
      </c>
      <c r="N365" s="15">
        <v>0</v>
      </c>
      <c r="O365" s="16">
        <f t="shared" si="107"/>
        <v>0</v>
      </c>
      <c r="P365" s="13">
        <v>32867.432500000003</v>
      </c>
      <c r="Q365" s="13">
        <v>0</v>
      </c>
      <c r="R365" s="14">
        <f t="shared" si="108"/>
        <v>0</v>
      </c>
      <c r="S365" s="15">
        <v>41990.2235</v>
      </c>
      <c r="T365" s="15">
        <v>0</v>
      </c>
      <c r="U365" s="16">
        <f t="shared" si="109"/>
        <v>0</v>
      </c>
      <c r="V365" s="13">
        <v>38518.670999999995</v>
      </c>
      <c r="W365" s="13">
        <v>0</v>
      </c>
      <c r="X365" s="14">
        <f t="shared" si="110"/>
        <v>0</v>
      </c>
      <c r="Y365" s="15">
        <v>22065.7955</v>
      </c>
      <c r="Z365" s="15">
        <v>0</v>
      </c>
      <c r="AA365" s="16">
        <f t="shared" si="111"/>
        <v>0</v>
      </c>
      <c r="AB365" s="13">
        <v>12450.642500000002</v>
      </c>
      <c r="AC365" s="13">
        <v>0</v>
      </c>
      <c r="AD365" s="14">
        <f t="shared" si="112"/>
        <v>0</v>
      </c>
      <c r="AE365" s="15">
        <v>10590.282999999999</v>
      </c>
      <c r="AF365">
        <v>0</v>
      </c>
      <c r="AG365" s="16">
        <f t="shared" si="113"/>
        <v>0</v>
      </c>
      <c r="AH365" s="17">
        <v>0</v>
      </c>
      <c r="AI365" s="17">
        <v>533260</v>
      </c>
      <c r="AJ365" s="18">
        <f t="shared" si="114"/>
        <v>0</v>
      </c>
      <c r="AK365" s="19">
        <f>IFERROR(VLOOKUP(A365,[1]CDC_Visits_Integrated!$A$2:$D$501,2,FALSE),"NULL")</f>
        <v>3486</v>
      </c>
      <c r="AL365" s="19">
        <f>IFERROR(VLOOKUP(A365,[1]CDC_Visits_Integrated!$A$2:$D$501,3,FALSE),"NULL")</f>
        <v>472</v>
      </c>
      <c r="AM365" s="19">
        <f>IFERROR(VLOOKUP(A365,[1]CDC_Visits_Integrated!$A$2:$D$501,4,FALSE),"NULL")</f>
        <v>128220</v>
      </c>
      <c r="AN365" s="15">
        <f t="shared" si="115"/>
        <v>271.65254237288133</v>
      </c>
      <c r="AO365" s="16">
        <f t="shared" si="116"/>
        <v>2.7187646233036968E-2</v>
      </c>
      <c r="AP365" s="15">
        <f t="shared" si="117"/>
        <v>0</v>
      </c>
      <c r="AQ365" s="15">
        <f t="shared" si="118"/>
        <v>0</v>
      </c>
    </row>
    <row r="366" spans="1:43" x14ac:dyDescent="0.25">
      <c r="A366" t="s">
        <v>449</v>
      </c>
      <c r="B366" t="str">
        <f t="shared" si="102"/>
        <v>Vermont</v>
      </c>
      <c r="C366" t="str">
        <f t="shared" si="103"/>
        <v>2014</v>
      </c>
      <c r="D366" s="13">
        <v>25182.066999999999</v>
      </c>
      <c r="E366" s="13">
        <v>0</v>
      </c>
      <c r="F366" s="14">
        <f t="shared" si="104"/>
        <v>0</v>
      </c>
      <c r="G366" s="15">
        <v>28685.208500000001</v>
      </c>
      <c r="H366" s="15">
        <v>0</v>
      </c>
      <c r="I366" s="16">
        <f t="shared" si="105"/>
        <v>0</v>
      </c>
      <c r="J366" s="13">
        <v>35748.410499999998</v>
      </c>
      <c r="K366" s="13">
        <v>0</v>
      </c>
      <c r="L366" s="14">
        <f t="shared" si="106"/>
        <v>0</v>
      </c>
      <c r="M366" s="15">
        <v>29424.358</v>
      </c>
      <c r="N366" s="15">
        <v>0</v>
      </c>
      <c r="O366" s="16">
        <f t="shared" si="107"/>
        <v>0</v>
      </c>
      <c r="P366" s="13">
        <v>30349.950499999999</v>
      </c>
      <c r="Q366" s="13">
        <v>0</v>
      </c>
      <c r="R366" s="14">
        <f t="shared" si="108"/>
        <v>0</v>
      </c>
      <c r="S366" s="15">
        <v>38498.280500000008</v>
      </c>
      <c r="T366" s="15">
        <v>0</v>
      </c>
      <c r="U366" s="16">
        <f t="shared" si="109"/>
        <v>0</v>
      </c>
      <c r="V366" s="13">
        <v>37167.622000000003</v>
      </c>
      <c r="W366" s="13">
        <v>0</v>
      </c>
      <c r="X366" s="14">
        <f t="shared" si="110"/>
        <v>0</v>
      </c>
      <c r="Y366" s="15">
        <v>21700.5275</v>
      </c>
      <c r="Z366" s="15">
        <v>0</v>
      </c>
      <c r="AA366" s="16">
        <f t="shared" si="111"/>
        <v>0</v>
      </c>
      <c r="AB366" s="13">
        <v>11845.665499999999</v>
      </c>
      <c r="AC366" s="13">
        <v>0</v>
      </c>
      <c r="AD366" s="14">
        <f t="shared" si="112"/>
        <v>0</v>
      </c>
      <c r="AE366" s="15">
        <v>10062.275</v>
      </c>
      <c r="AF366">
        <v>0</v>
      </c>
      <c r="AG366" s="16">
        <f t="shared" si="113"/>
        <v>0</v>
      </c>
      <c r="AH366" s="17">
        <v>0</v>
      </c>
      <c r="AI366" s="17">
        <v>501606</v>
      </c>
      <c r="AJ366" s="18">
        <f t="shared" si="114"/>
        <v>0</v>
      </c>
      <c r="AK366" s="19">
        <f>IFERROR(VLOOKUP(A366,[1]CDC_Visits_Integrated!$A$2:$D$501,2,FALSE),"NULL")</f>
        <v>2879</v>
      </c>
      <c r="AL366" s="19">
        <f>IFERROR(VLOOKUP(A366,[1]CDC_Visits_Integrated!$A$2:$D$501,3,FALSE),"NULL")</f>
        <v>476</v>
      </c>
      <c r="AM366" s="19">
        <f>IFERROR(VLOOKUP(A366,[1]CDC_Visits_Integrated!$A$2:$D$501,4,FALSE),"NULL")</f>
        <v>122675</v>
      </c>
      <c r="AN366" s="15">
        <f t="shared" si="115"/>
        <v>257.72058823529414</v>
      </c>
      <c r="AO366" s="16">
        <f t="shared" si="116"/>
        <v>2.3468514367230488E-2</v>
      </c>
      <c r="AP366" s="15">
        <f t="shared" si="117"/>
        <v>0</v>
      </c>
      <c r="AQ366" s="15">
        <f t="shared" si="118"/>
        <v>0</v>
      </c>
    </row>
    <row r="367" spans="1:43" x14ac:dyDescent="0.25">
      <c r="A367" t="s">
        <v>450</v>
      </c>
      <c r="B367" t="str">
        <f t="shared" si="102"/>
        <v>Vermont</v>
      </c>
      <c r="C367" t="str">
        <f t="shared" si="103"/>
        <v>2015</v>
      </c>
      <c r="D367" s="13">
        <v>30541.286</v>
      </c>
      <c r="E367" s="13">
        <v>0</v>
      </c>
      <c r="F367" s="14">
        <f t="shared" si="104"/>
        <v>0</v>
      </c>
      <c r="G367" s="15">
        <v>34829.934999999998</v>
      </c>
      <c r="H367" s="15">
        <v>0</v>
      </c>
      <c r="I367" s="16">
        <f t="shared" si="105"/>
        <v>0</v>
      </c>
      <c r="J367" s="13">
        <v>44761.5245</v>
      </c>
      <c r="K367" s="13">
        <v>0</v>
      </c>
      <c r="L367" s="14">
        <f t="shared" si="106"/>
        <v>0</v>
      </c>
      <c r="M367" s="15">
        <v>35253.990999999995</v>
      </c>
      <c r="N367" s="15">
        <v>0</v>
      </c>
      <c r="O367" s="16">
        <f t="shared" si="107"/>
        <v>0</v>
      </c>
      <c r="P367" s="13">
        <v>36272.9755</v>
      </c>
      <c r="Q367" s="13">
        <v>0</v>
      </c>
      <c r="R367" s="14">
        <f t="shared" si="108"/>
        <v>0</v>
      </c>
      <c r="S367" s="15">
        <v>46654.234499999999</v>
      </c>
      <c r="T367" s="15">
        <v>0</v>
      </c>
      <c r="U367" s="16">
        <f t="shared" si="109"/>
        <v>0</v>
      </c>
      <c r="V367" s="13">
        <v>46809.87</v>
      </c>
      <c r="W367" s="13">
        <v>0</v>
      </c>
      <c r="X367" s="14">
        <f t="shared" si="110"/>
        <v>0</v>
      </c>
      <c r="Y367" s="15">
        <v>28958.415000000001</v>
      </c>
      <c r="Z367" s="15">
        <v>0</v>
      </c>
      <c r="AA367" s="16">
        <f t="shared" si="111"/>
        <v>0</v>
      </c>
      <c r="AB367" s="13">
        <v>14764.664000000001</v>
      </c>
      <c r="AC367" s="13">
        <v>0</v>
      </c>
      <c r="AD367" s="14">
        <f t="shared" si="112"/>
        <v>0</v>
      </c>
      <c r="AE367" s="15">
        <v>12918.938</v>
      </c>
      <c r="AF367">
        <v>20</v>
      </c>
      <c r="AG367" s="16">
        <f t="shared" si="113"/>
        <v>1.5481148682654875E-3</v>
      </c>
      <c r="AH367" s="17">
        <v>20</v>
      </c>
      <c r="AI367" s="17">
        <v>620040</v>
      </c>
      <c r="AJ367" s="18">
        <f t="shared" si="114"/>
        <v>3.5309477061877932E-4</v>
      </c>
      <c r="AK367" s="19">
        <f>IFERROR(VLOOKUP(A367,[1]CDC_Visits_Integrated!$A$2:$D$501,2,FALSE),"NULL")</f>
        <v>2571</v>
      </c>
      <c r="AL367" s="19">
        <f>IFERROR(VLOOKUP(A367,[1]CDC_Visits_Integrated!$A$2:$D$501,3,FALSE),"NULL")</f>
        <v>428</v>
      </c>
      <c r="AM367" s="19">
        <f>IFERROR(VLOOKUP(A367,[1]CDC_Visits_Integrated!$A$2:$D$501,4,FALSE),"NULL")</f>
        <v>116197</v>
      </c>
      <c r="AN367" s="15">
        <f t="shared" si="115"/>
        <v>271.48831775700933</v>
      </c>
      <c r="AO367" s="16">
        <f t="shared" si="116"/>
        <v>2.2126216683735381E-2</v>
      </c>
      <c r="AP367" s="15">
        <f t="shared" si="117"/>
        <v>0</v>
      </c>
      <c r="AQ367" s="15">
        <f t="shared" si="118"/>
        <v>20</v>
      </c>
    </row>
    <row r="368" spans="1:43" x14ac:dyDescent="0.25">
      <c r="A368" t="s">
        <v>451</v>
      </c>
      <c r="B368" t="str">
        <f t="shared" si="102"/>
        <v>Vermont</v>
      </c>
      <c r="C368" t="str">
        <f t="shared" si="103"/>
        <v>2016</v>
      </c>
      <c r="D368" s="13">
        <v>24254.453999999998</v>
      </c>
      <c r="E368" s="13">
        <v>0</v>
      </c>
      <c r="F368" s="14">
        <f t="shared" si="104"/>
        <v>0</v>
      </c>
      <c r="G368" s="15">
        <v>27207.8295</v>
      </c>
      <c r="H368" s="15">
        <v>0</v>
      </c>
      <c r="I368" s="16">
        <f t="shared" si="105"/>
        <v>0</v>
      </c>
      <c r="J368" s="13">
        <v>37303.719499999999</v>
      </c>
      <c r="K368" s="13">
        <v>0</v>
      </c>
      <c r="L368" s="14">
        <f t="shared" si="106"/>
        <v>0</v>
      </c>
      <c r="M368" s="15">
        <v>29186.805999999997</v>
      </c>
      <c r="N368" s="15">
        <v>0</v>
      </c>
      <c r="O368" s="16">
        <f t="shared" si="107"/>
        <v>0</v>
      </c>
      <c r="P368" s="13">
        <v>28518.552500000002</v>
      </c>
      <c r="Q368" s="13">
        <v>0</v>
      </c>
      <c r="R368" s="14">
        <f t="shared" si="108"/>
        <v>0</v>
      </c>
      <c r="S368" s="15">
        <v>36571.197499999995</v>
      </c>
      <c r="T368" s="15">
        <v>0</v>
      </c>
      <c r="U368" s="16">
        <f t="shared" si="109"/>
        <v>0</v>
      </c>
      <c r="V368" s="13">
        <v>37847.984499999999</v>
      </c>
      <c r="W368" s="13">
        <v>0</v>
      </c>
      <c r="X368" s="14">
        <f t="shared" si="110"/>
        <v>0</v>
      </c>
      <c r="Y368" s="15">
        <v>24540.716500000002</v>
      </c>
      <c r="Z368" s="15">
        <v>0</v>
      </c>
      <c r="AA368" s="16">
        <f t="shared" si="111"/>
        <v>0</v>
      </c>
      <c r="AB368" s="13">
        <v>12218.003499999999</v>
      </c>
      <c r="AC368" s="13">
        <v>0</v>
      </c>
      <c r="AD368" s="14">
        <f t="shared" si="112"/>
        <v>0</v>
      </c>
      <c r="AE368" s="15">
        <v>11370.297000000002</v>
      </c>
      <c r="AF368">
        <v>0</v>
      </c>
      <c r="AG368" s="16">
        <f t="shared" si="113"/>
        <v>0</v>
      </c>
      <c r="AH368" s="17">
        <v>0</v>
      </c>
      <c r="AI368" s="17">
        <v>502438</v>
      </c>
      <c r="AJ368" s="18">
        <f t="shared" si="114"/>
        <v>0</v>
      </c>
      <c r="AK368" s="19">
        <f>IFERROR(VLOOKUP(A368,[1]CDC_Visits_Integrated!$A$2:$D$501,2,FALSE),"NULL")</f>
        <v>1421</v>
      </c>
      <c r="AL368" s="19">
        <f>IFERROR(VLOOKUP(A368,[1]CDC_Visits_Integrated!$A$2:$D$501,3,FALSE),"NULL")</f>
        <v>438</v>
      </c>
      <c r="AM368" s="19">
        <f>IFERROR(VLOOKUP(A368,[1]CDC_Visits_Integrated!$A$2:$D$501,4,FALSE),"NULL")</f>
        <v>114610</v>
      </c>
      <c r="AN368" s="15">
        <f t="shared" si="115"/>
        <v>261.66666666666669</v>
      </c>
      <c r="AO368" s="16">
        <f t="shared" si="116"/>
        <v>1.2398569060291423E-2</v>
      </c>
      <c r="AP368" s="15">
        <f t="shared" si="117"/>
        <v>0</v>
      </c>
      <c r="AQ368" s="15">
        <f t="shared" si="118"/>
        <v>0</v>
      </c>
    </row>
    <row r="369" spans="1:43" x14ac:dyDescent="0.25">
      <c r="A369" t="s">
        <v>452</v>
      </c>
      <c r="B369" t="str">
        <f t="shared" si="102"/>
        <v>Vermont</v>
      </c>
      <c r="C369" t="str">
        <f t="shared" si="103"/>
        <v>2017</v>
      </c>
      <c r="D369" s="13">
        <v>28365</v>
      </c>
      <c r="E369" s="13">
        <v>0</v>
      </c>
      <c r="F369" s="14">
        <f t="shared" si="104"/>
        <v>0</v>
      </c>
      <c r="G369" s="15">
        <v>31975</v>
      </c>
      <c r="H369" s="15">
        <v>0</v>
      </c>
      <c r="I369" s="16">
        <f t="shared" si="105"/>
        <v>0</v>
      </c>
      <c r="J369" s="13">
        <v>42295</v>
      </c>
      <c r="K369" s="13">
        <v>0</v>
      </c>
      <c r="L369" s="14">
        <f t="shared" si="106"/>
        <v>0</v>
      </c>
      <c r="M369" s="15">
        <v>33985</v>
      </c>
      <c r="N369" s="15">
        <v>0</v>
      </c>
      <c r="O369" s="16">
        <f t="shared" si="107"/>
        <v>0</v>
      </c>
      <c r="P369" s="13">
        <v>33502</v>
      </c>
      <c r="Q369" s="13">
        <v>0</v>
      </c>
      <c r="R369" s="14">
        <f t="shared" si="108"/>
        <v>0</v>
      </c>
      <c r="S369" s="15">
        <v>41888.5</v>
      </c>
      <c r="T369" s="15">
        <v>0</v>
      </c>
      <c r="U369" s="16">
        <f t="shared" si="109"/>
        <v>0</v>
      </c>
      <c r="V369" s="13">
        <v>45204.5</v>
      </c>
      <c r="W369" s="13">
        <v>0</v>
      </c>
      <c r="X369" s="14">
        <f t="shared" si="110"/>
        <v>0</v>
      </c>
      <c r="Y369" s="15">
        <v>30478.5</v>
      </c>
      <c r="Z369" s="15">
        <v>0</v>
      </c>
      <c r="AA369" s="16">
        <f t="shared" si="111"/>
        <v>0</v>
      </c>
      <c r="AB369" s="13">
        <v>14347</v>
      </c>
      <c r="AC369" s="13">
        <v>0</v>
      </c>
      <c r="AD369" s="14">
        <f t="shared" si="112"/>
        <v>0</v>
      </c>
      <c r="AE369" s="15">
        <v>12702</v>
      </c>
      <c r="AF369">
        <v>0</v>
      </c>
      <c r="AG369" s="16">
        <f t="shared" si="113"/>
        <v>0</v>
      </c>
      <c r="AH369" s="17">
        <v>0</v>
      </c>
      <c r="AI369" s="17">
        <v>588418</v>
      </c>
      <c r="AJ369" s="18">
        <f t="shared" si="114"/>
        <v>0</v>
      </c>
      <c r="AK369" s="19">
        <f>IFERROR(VLOOKUP(A369,[1]CDC_Visits_Integrated!$A$2:$D$501,2,FALSE),"NULL")</f>
        <v>1170</v>
      </c>
      <c r="AL369" s="19">
        <f>IFERROR(VLOOKUP(A369,[1]CDC_Visits_Integrated!$A$2:$D$501,3,FALSE),"NULL")</f>
        <v>410</v>
      </c>
      <c r="AM369" s="19">
        <f>IFERROR(VLOOKUP(A369,[1]CDC_Visits_Integrated!$A$2:$D$501,4,FALSE),"NULL")</f>
        <v>105183</v>
      </c>
      <c r="AN369" s="15">
        <f t="shared" si="115"/>
        <v>256.54390243902441</v>
      </c>
      <c r="AO369" s="16">
        <f t="shared" si="116"/>
        <v>1.1123470522803115E-2</v>
      </c>
      <c r="AP369" s="15">
        <f t="shared" si="117"/>
        <v>0</v>
      </c>
      <c r="AQ369" s="15">
        <f t="shared" si="118"/>
        <v>0</v>
      </c>
    </row>
    <row r="370" spans="1:43" x14ac:dyDescent="0.25">
      <c r="A370" t="s">
        <v>454</v>
      </c>
      <c r="B370" t="str">
        <f t="shared" si="102"/>
        <v>Virginia</v>
      </c>
      <c r="C370" t="str">
        <f t="shared" si="103"/>
        <v>2010</v>
      </c>
      <c r="D370" s="13">
        <v>487537.63100000005</v>
      </c>
      <c r="E370" s="13">
        <v>0</v>
      </c>
      <c r="F370" s="14">
        <f t="shared" si="104"/>
        <v>0</v>
      </c>
      <c r="G370" s="15">
        <v>486490.6309999997</v>
      </c>
      <c r="H370" s="15">
        <v>0</v>
      </c>
      <c r="I370" s="16">
        <f t="shared" si="105"/>
        <v>0</v>
      </c>
      <c r="J370" s="13">
        <v>528879.97699999984</v>
      </c>
      <c r="K370" s="13">
        <v>0</v>
      </c>
      <c r="L370" s="14">
        <f t="shared" si="106"/>
        <v>0</v>
      </c>
      <c r="M370" s="15">
        <v>506496.15449999989</v>
      </c>
      <c r="N370" s="15">
        <v>0</v>
      </c>
      <c r="O370" s="16">
        <f t="shared" si="107"/>
        <v>0</v>
      </c>
      <c r="P370" s="13">
        <v>550413.9800000001</v>
      </c>
      <c r="Q370" s="13">
        <v>0</v>
      </c>
      <c r="R370" s="14">
        <f t="shared" si="108"/>
        <v>0</v>
      </c>
      <c r="S370" s="15">
        <v>569060.62449999992</v>
      </c>
      <c r="T370" s="15">
        <v>0</v>
      </c>
      <c r="U370" s="16">
        <f t="shared" si="109"/>
        <v>0</v>
      </c>
      <c r="V370" s="13">
        <v>430877.4325</v>
      </c>
      <c r="W370" s="13">
        <v>0</v>
      </c>
      <c r="X370" s="14">
        <f t="shared" si="110"/>
        <v>0</v>
      </c>
      <c r="Y370" s="15">
        <v>243658.40049999999</v>
      </c>
      <c r="Z370" s="15">
        <v>113</v>
      </c>
      <c r="AA370" s="16">
        <f t="shared" si="111"/>
        <v>4.6376402277991644E-4</v>
      </c>
      <c r="AB370" s="13">
        <v>142901.0895</v>
      </c>
      <c r="AC370" s="13">
        <v>329</v>
      </c>
      <c r="AD370" s="14">
        <f t="shared" si="112"/>
        <v>2.302291754045724E-3</v>
      </c>
      <c r="AE370" s="15">
        <v>106553.46300000003</v>
      </c>
      <c r="AF370">
        <v>581</v>
      </c>
      <c r="AG370" s="16">
        <f t="shared" si="113"/>
        <v>5.4526618247968143E-3</v>
      </c>
      <c r="AH370" s="17">
        <v>1023</v>
      </c>
      <c r="AI370" s="17">
        <v>7512499</v>
      </c>
      <c r="AJ370" s="18">
        <f t="shared" si="114"/>
        <v>2.074575396521778E-3</v>
      </c>
      <c r="AK370" s="19">
        <f>IFERROR(VLOOKUP(A370,[1]CDC_Visits_Integrated!$A$2:$D$501,2,FALSE),"NULL")</f>
        <v>12060</v>
      </c>
      <c r="AL370" s="19">
        <f>IFERROR(VLOOKUP(A370,[1]CDC_Visits_Integrated!$A$2:$D$501,3,FALSE),"NULL")</f>
        <v>1106</v>
      </c>
      <c r="AM370" s="19">
        <f>IFERROR(VLOOKUP(A370,[1]CDC_Visits_Integrated!$A$2:$D$501,4,FALSE),"NULL")</f>
        <v>772406</v>
      </c>
      <c r="AN370" s="15">
        <f t="shared" si="115"/>
        <v>698.37793851717902</v>
      </c>
      <c r="AO370" s="16">
        <f t="shared" si="116"/>
        <v>1.5613550386713724E-2</v>
      </c>
      <c r="AP370" s="15">
        <f t="shared" si="117"/>
        <v>0</v>
      </c>
      <c r="AQ370" s="15">
        <f t="shared" si="118"/>
        <v>1023</v>
      </c>
    </row>
    <row r="371" spans="1:43" x14ac:dyDescent="0.25">
      <c r="A371" t="s">
        <v>455</v>
      </c>
      <c r="B371" t="str">
        <f t="shared" si="102"/>
        <v>Virginia</v>
      </c>
      <c r="C371" t="str">
        <f t="shared" si="103"/>
        <v>2011</v>
      </c>
      <c r="D371" s="13">
        <v>499876.48900000018</v>
      </c>
      <c r="E371" s="13">
        <v>0</v>
      </c>
      <c r="F371" s="14">
        <f t="shared" si="104"/>
        <v>0</v>
      </c>
      <c r="G371" s="15">
        <v>499210.61999999988</v>
      </c>
      <c r="H371" s="15">
        <v>0</v>
      </c>
      <c r="I371" s="16">
        <f t="shared" si="105"/>
        <v>0</v>
      </c>
      <c r="J371" s="13">
        <v>548719.81850000005</v>
      </c>
      <c r="K371" s="13">
        <v>0</v>
      </c>
      <c r="L371" s="14">
        <f t="shared" si="106"/>
        <v>0</v>
      </c>
      <c r="M371" s="15">
        <v>526774.42899999977</v>
      </c>
      <c r="N371" s="15">
        <v>0</v>
      </c>
      <c r="O371" s="16">
        <f t="shared" si="107"/>
        <v>0</v>
      </c>
      <c r="P371" s="13">
        <v>552410.25150000013</v>
      </c>
      <c r="Q371" s="13">
        <v>0</v>
      </c>
      <c r="R371" s="14">
        <f t="shared" si="108"/>
        <v>0</v>
      </c>
      <c r="S371" s="15">
        <v>584950.78100000019</v>
      </c>
      <c r="T371" s="15">
        <v>24</v>
      </c>
      <c r="U371" s="16">
        <f t="shared" si="109"/>
        <v>4.1029093010134801E-5</v>
      </c>
      <c r="V371" s="13">
        <v>453074.51750000007</v>
      </c>
      <c r="W371" s="13">
        <v>57</v>
      </c>
      <c r="X371" s="14">
        <f t="shared" si="110"/>
        <v>1.2580711957608604E-4</v>
      </c>
      <c r="Y371" s="15">
        <v>258776.533</v>
      </c>
      <c r="Z371" s="15">
        <v>197</v>
      </c>
      <c r="AA371" s="16">
        <f t="shared" si="111"/>
        <v>7.6127459362785416E-4</v>
      </c>
      <c r="AB371" s="13">
        <v>147091.04749999999</v>
      </c>
      <c r="AC371" s="13">
        <v>346</v>
      </c>
      <c r="AD371" s="14">
        <f t="shared" si="112"/>
        <v>2.3522845603502827E-3</v>
      </c>
      <c r="AE371" s="15">
        <v>114073.19699999999</v>
      </c>
      <c r="AF371">
        <v>661</v>
      </c>
      <c r="AG371" s="16">
        <f t="shared" si="113"/>
        <v>5.7945250714766944E-3</v>
      </c>
      <c r="AH371" s="17">
        <v>1204</v>
      </c>
      <c r="AI371" s="17">
        <v>7752924</v>
      </c>
      <c r="AJ371" s="18">
        <f t="shared" si="114"/>
        <v>2.3156483432384758E-3</v>
      </c>
      <c r="AK371" s="19">
        <f>IFERROR(VLOOKUP(A371,[1]CDC_Visits_Integrated!$A$2:$D$501,2,FALSE),"NULL")</f>
        <v>60107</v>
      </c>
      <c r="AL371" s="19">
        <f>IFERROR(VLOOKUP(A371,[1]CDC_Visits_Integrated!$A$2:$D$501,3,FALSE),"NULL")</f>
        <v>4530</v>
      </c>
      <c r="AM371" s="19">
        <f>IFERROR(VLOOKUP(A371,[1]CDC_Visits_Integrated!$A$2:$D$501,4,FALSE),"NULL")</f>
        <v>3319806</v>
      </c>
      <c r="AN371" s="15">
        <f t="shared" si="115"/>
        <v>732.84900662251653</v>
      </c>
      <c r="AO371" s="16">
        <f t="shared" si="116"/>
        <v>1.8105576048720918E-2</v>
      </c>
      <c r="AP371" s="15">
        <f t="shared" si="117"/>
        <v>81</v>
      </c>
      <c r="AQ371" s="15">
        <f t="shared" si="118"/>
        <v>1285</v>
      </c>
    </row>
    <row r="372" spans="1:43" x14ac:dyDescent="0.25">
      <c r="A372" t="s">
        <v>456</v>
      </c>
      <c r="B372" t="str">
        <f t="shared" si="102"/>
        <v>Virginia</v>
      </c>
      <c r="C372" t="str">
        <f t="shared" si="103"/>
        <v>2012</v>
      </c>
      <c r="D372" s="13">
        <v>473883.53799999988</v>
      </c>
      <c r="E372" s="13">
        <v>0</v>
      </c>
      <c r="F372" s="14">
        <f t="shared" si="104"/>
        <v>0</v>
      </c>
      <c r="G372" s="15">
        <v>478721.95200000005</v>
      </c>
      <c r="H372" s="15">
        <v>0</v>
      </c>
      <c r="I372" s="16">
        <f t="shared" si="105"/>
        <v>0</v>
      </c>
      <c r="J372" s="13">
        <v>520063.29499999993</v>
      </c>
      <c r="K372" s="13">
        <v>0</v>
      </c>
      <c r="L372" s="14">
        <f t="shared" si="106"/>
        <v>0</v>
      </c>
      <c r="M372" s="15">
        <v>510572.32849999989</v>
      </c>
      <c r="N372" s="15">
        <v>0</v>
      </c>
      <c r="O372" s="16">
        <f t="shared" si="107"/>
        <v>0</v>
      </c>
      <c r="P372" s="13">
        <v>520834.71349999995</v>
      </c>
      <c r="Q372" s="13">
        <v>0</v>
      </c>
      <c r="R372" s="14">
        <f t="shared" si="108"/>
        <v>0</v>
      </c>
      <c r="S372" s="15">
        <v>559569.74450000026</v>
      </c>
      <c r="T372" s="15">
        <v>0</v>
      </c>
      <c r="U372" s="16">
        <f t="shared" si="109"/>
        <v>0</v>
      </c>
      <c r="V372" s="13">
        <v>442044.14049999992</v>
      </c>
      <c r="W372" s="13">
        <v>20</v>
      </c>
      <c r="X372" s="14">
        <f t="shared" si="110"/>
        <v>4.5244350433822805E-5</v>
      </c>
      <c r="Y372" s="15">
        <v>254760.158</v>
      </c>
      <c r="Z372" s="15">
        <v>123</v>
      </c>
      <c r="AA372" s="16">
        <f t="shared" si="111"/>
        <v>4.8280704865946895E-4</v>
      </c>
      <c r="AB372" s="13">
        <v>139523.08499999999</v>
      </c>
      <c r="AC372" s="13">
        <v>330</v>
      </c>
      <c r="AD372" s="14">
        <f t="shared" si="112"/>
        <v>2.3651999953986109E-3</v>
      </c>
      <c r="AE372" s="15">
        <v>110440.637</v>
      </c>
      <c r="AF372">
        <v>643</v>
      </c>
      <c r="AG372" s="16">
        <f t="shared" si="113"/>
        <v>5.822132300812426E-3</v>
      </c>
      <c r="AH372" s="17">
        <v>1096</v>
      </c>
      <c r="AI372" s="17">
        <v>7438015</v>
      </c>
      <c r="AJ372" s="18">
        <f t="shared" si="114"/>
        <v>2.1714843371389522E-3</v>
      </c>
      <c r="AK372" s="19">
        <f>IFERROR(VLOOKUP(A372,[1]CDC_Visits_Integrated!$A$2:$D$501,2,FALSE),"NULL")</f>
        <v>57361</v>
      </c>
      <c r="AL372" s="19">
        <f>IFERROR(VLOOKUP(A372,[1]CDC_Visits_Integrated!$A$2:$D$501,3,FALSE),"NULL")</f>
        <v>4756</v>
      </c>
      <c r="AM372" s="19">
        <f>IFERROR(VLOOKUP(A372,[1]CDC_Visits_Integrated!$A$2:$D$501,4,FALSE),"NULL")</f>
        <v>3592660</v>
      </c>
      <c r="AN372" s="15">
        <f t="shared" si="115"/>
        <v>755.39529015979815</v>
      </c>
      <c r="AO372" s="16">
        <f t="shared" si="116"/>
        <v>1.5966164346194741E-2</v>
      </c>
      <c r="AP372" s="15">
        <f t="shared" si="117"/>
        <v>20</v>
      </c>
      <c r="AQ372" s="15">
        <f t="shared" si="118"/>
        <v>1116</v>
      </c>
    </row>
    <row r="373" spans="1:43" x14ac:dyDescent="0.25">
      <c r="A373" t="s">
        <v>457</v>
      </c>
      <c r="B373" t="str">
        <f t="shared" si="102"/>
        <v>Virginia</v>
      </c>
      <c r="C373" t="str">
        <f t="shared" si="103"/>
        <v>2013</v>
      </c>
      <c r="D373" s="13">
        <v>488255.38800000009</v>
      </c>
      <c r="E373" s="13">
        <v>0</v>
      </c>
      <c r="F373" s="14">
        <f t="shared" si="104"/>
        <v>0</v>
      </c>
      <c r="G373" s="15">
        <v>493691.82050000009</v>
      </c>
      <c r="H373" s="15">
        <v>0</v>
      </c>
      <c r="I373" s="16">
        <f t="shared" si="105"/>
        <v>0</v>
      </c>
      <c r="J373" s="13">
        <v>520318.41049999988</v>
      </c>
      <c r="K373" s="13">
        <v>0</v>
      </c>
      <c r="L373" s="14">
        <f t="shared" si="106"/>
        <v>0</v>
      </c>
      <c r="M373" s="15">
        <v>528882.54049999989</v>
      </c>
      <c r="N373" s="15">
        <v>0</v>
      </c>
      <c r="O373" s="16">
        <f t="shared" si="107"/>
        <v>0</v>
      </c>
      <c r="P373" s="13">
        <v>524949.31049999991</v>
      </c>
      <c r="Q373" s="13">
        <v>0</v>
      </c>
      <c r="R373" s="14">
        <f t="shared" si="108"/>
        <v>0</v>
      </c>
      <c r="S373" s="15">
        <v>569339.75150000025</v>
      </c>
      <c r="T373" s="15">
        <v>10</v>
      </c>
      <c r="U373" s="16">
        <f t="shared" si="109"/>
        <v>1.7564204806802421E-5</v>
      </c>
      <c r="V373" s="13">
        <v>461570.47399999999</v>
      </c>
      <c r="W373" s="13">
        <v>36</v>
      </c>
      <c r="X373" s="14">
        <f t="shared" si="110"/>
        <v>7.7994590269220735E-5</v>
      </c>
      <c r="Y373" s="15">
        <v>272779.87299999991</v>
      </c>
      <c r="Z373" s="15">
        <v>195</v>
      </c>
      <c r="AA373" s="16">
        <f t="shared" si="111"/>
        <v>7.1486212620972976E-4</v>
      </c>
      <c r="AB373" s="13">
        <v>144660.02699999997</v>
      </c>
      <c r="AC373" s="13">
        <v>382</v>
      </c>
      <c r="AD373" s="14">
        <f t="shared" si="112"/>
        <v>2.6406741926019417E-3</v>
      </c>
      <c r="AE373" s="15">
        <v>116947.94100000005</v>
      </c>
      <c r="AF373">
        <v>649</v>
      </c>
      <c r="AG373" s="16">
        <f t="shared" si="113"/>
        <v>5.5494777800320551E-3</v>
      </c>
      <c r="AH373" s="17">
        <v>1226</v>
      </c>
      <c r="AI373" s="17">
        <v>7636698</v>
      </c>
      <c r="AJ373" s="18">
        <f t="shared" si="114"/>
        <v>2.2942138760226769E-3</v>
      </c>
      <c r="AK373" s="19">
        <f>IFERROR(VLOOKUP(A373,[1]CDC_Visits_Integrated!$A$2:$D$501,2,FALSE),"NULL")</f>
        <v>69716</v>
      </c>
      <c r="AL373" s="19">
        <f>IFERROR(VLOOKUP(A373,[1]CDC_Visits_Integrated!$A$2:$D$501,3,FALSE),"NULL")</f>
        <v>4746</v>
      </c>
      <c r="AM373" s="19">
        <f>IFERROR(VLOOKUP(A373,[1]CDC_Visits_Integrated!$A$2:$D$501,4,FALSE),"NULL")</f>
        <v>3264788</v>
      </c>
      <c r="AN373" s="15">
        <f t="shared" si="115"/>
        <v>687.90307627475772</v>
      </c>
      <c r="AO373" s="16">
        <f t="shared" si="116"/>
        <v>2.1353913332197987E-2</v>
      </c>
      <c r="AP373" s="15">
        <f t="shared" si="117"/>
        <v>46</v>
      </c>
      <c r="AQ373" s="15">
        <f t="shared" si="118"/>
        <v>1272</v>
      </c>
    </row>
    <row r="374" spans="1:43" x14ac:dyDescent="0.25">
      <c r="A374" t="s">
        <v>458</v>
      </c>
      <c r="B374" t="str">
        <f t="shared" si="102"/>
        <v>Virginia</v>
      </c>
      <c r="C374" t="str">
        <f t="shared" si="103"/>
        <v>2014</v>
      </c>
      <c r="D374" s="13">
        <v>478216.86999999988</v>
      </c>
      <c r="E374" s="13">
        <v>0</v>
      </c>
      <c r="F374" s="14">
        <f t="shared" si="104"/>
        <v>0</v>
      </c>
      <c r="G374" s="15">
        <v>485430.09350000002</v>
      </c>
      <c r="H374" s="15">
        <v>0</v>
      </c>
      <c r="I374" s="16">
        <f t="shared" si="105"/>
        <v>0</v>
      </c>
      <c r="J374" s="13">
        <v>527953.39950000017</v>
      </c>
      <c r="K374" s="13">
        <v>0</v>
      </c>
      <c r="L374" s="14">
        <f t="shared" si="106"/>
        <v>0</v>
      </c>
      <c r="M374" s="15">
        <v>532981.44849999994</v>
      </c>
      <c r="N374" s="15">
        <v>0</v>
      </c>
      <c r="O374" s="16">
        <f t="shared" si="107"/>
        <v>0</v>
      </c>
      <c r="P374" s="13">
        <v>513221.91449999996</v>
      </c>
      <c r="Q374" s="13">
        <v>11</v>
      </c>
      <c r="R374" s="14">
        <f t="shared" si="108"/>
        <v>2.1433223502773868E-5</v>
      </c>
      <c r="S374" s="15">
        <v>557147.58050000016</v>
      </c>
      <c r="T374" s="15">
        <v>29</v>
      </c>
      <c r="U374" s="16">
        <f t="shared" si="109"/>
        <v>5.205084077359642E-5</v>
      </c>
      <c r="V374" s="13">
        <v>464901.93700000003</v>
      </c>
      <c r="W374" s="13">
        <v>104</v>
      </c>
      <c r="X374" s="14">
        <f t="shared" si="110"/>
        <v>2.2370309031429137E-4</v>
      </c>
      <c r="Y374" s="15">
        <v>279675.89949999994</v>
      </c>
      <c r="Z374" s="15">
        <v>237</v>
      </c>
      <c r="AA374" s="16">
        <f t="shared" si="111"/>
        <v>8.4740944937945946E-4</v>
      </c>
      <c r="AB374" s="13">
        <v>141215.56399999998</v>
      </c>
      <c r="AC374" s="13">
        <v>372</v>
      </c>
      <c r="AD374" s="14">
        <f t="shared" si="112"/>
        <v>2.6342705397543859E-3</v>
      </c>
      <c r="AE374" s="15">
        <v>118009.59400000003</v>
      </c>
      <c r="AF374">
        <v>620</v>
      </c>
      <c r="AG374" s="16">
        <f t="shared" si="113"/>
        <v>5.2538101266580064E-3</v>
      </c>
      <c r="AH374" s="17">
        <v>1229</v>
      </c>
      <c r="AI374" s="17">
        <v>7602430</v>
      </c>
      <c r="AJ374" s="18">
        <f t="shared" si="114"/>
        <v>2.2805670593808399E-3</v>
      </c>
      <c r="AK374" s="19">
        <f>IFERROR(VLOOKUP(A374,[1]CDC_Visits_Integrated!$A$2:$D$501,2,FALSE),"NULL")</f>
        <v>89794</v>
      </c>
      <c r="AL374" s="19">
        <f>IFERROR(VLOOKUP(A374,[1]CDC_Visits_Integrated!$A$2:$D$501,3,FALSE),"NULL")</f>
        <v>5714</v>
      </c>
      <c r="AM374" s="19">
        <f>IFERROR(VLOOKUP(A374,[1]CDC_Visits_Integrated!$A$2:$D$501,4,FALSE),"NULL")</f>
        <v>3807165</v>
      </c>
      <c r="AN374" s="15">
        <f t="shared" si="115"/>
        <v>666.28718935946802</v>
      </c>
      <c r="AO374" s="16">
        <f t="shared" si="116"/>
        <v>2.3585528864653881E-2</v>
      </c>
      <c r="AP374" s="15">
        <f t="shared" si="117"/>
        <v>144</v>
      </c>
      <c r="AQ374" s="15">
        <f t="shared" si="118"/>
        <v>1373</v>
      </c>
    </row>
    <row r="375" spans="1:43" x14ac:dyDescent="0.25">
      <c r="A375" t="s">
        <v>459</v>
      </c>
      <c r="B375" t="str">
        <f t="shared" si="102"/>
        <v>Virginia</v>
      </c>
      <c r="C375" t="str">
        <f t="shared" si="103"/>
        <v>2015</v>
      </c>
      <c r="D375" s="13">
        <v>494128.92500000022</v>
      </c>
      <c r="E375" s="13">
        <v>0</v>
      </c>
      <c r="F375" s="14">
        <f t="shared" si="104"/>
        <v>0</v>
      </c>
      <c r="G375" s="15">
        <v>499071.07199999993</v>
      </c>
      <c r="H375" s="15">
        <v>0</v>
      </c>
      <c r="I375" s="16">
        <f t="shared" si="105"/>
        <v>0</v>
      </c>
      <c r="J375" s="13">
        <v>536600.86250000005</v>
      </c>
      <c r="K375" s="13">
        <v>0</v>
      </c>
      <c r="L375" s="14">
        <f t="shared" si="106"/>
        <v>0</v>
      </c>
      <c r="M375" s="15">
        <v>553409.50099999993</v>
      </c>
      <c r="N375" s="15">
        <v>0</v>
      </c>
      <c r="O375" s="16">
        <f t="shared" si="107"/>
        <v>0</v>
      </c>
      <c r="P375" s="13">
        <v>521963.87599999987</v>
      </c>
      <c r="Q375" s="13">
        <v>0</v>
      </c>
      <c r="R375" s="14">
        <f t="shared" si="108"/>
        <v>0</v>
      </c>
      <c r="S375" s="15">
        <v>563631.95899999992</v>
      </c>
      <c r="T375" s="15">
        <v>0</v>
      </c>
      <c r="U375" s="16">
        <f t="shared" si="109"/>
        <v>0</v>
      </c>
      <c r="V375" s="13">
        <v>483104.65600000008</v>
      </c>
      <c r="W375" s="13">
        <v>101</v>
      </c>
      <c r="X375" s="14">
        <f t="shared" si="110"/>
        <v>2.0906443095841326E-4</v>
      </c>
      <c r="Y375" s="15">
        <v>299360.01350000006</v>
      </c>
      <c r="Z375" s="15">
        <v>224</v>
      </c>
      <c r="AA375" s="16">
        <f t="shared" si="111"/>
        <v>7.4826292723961265E-4</v>
      </c>
      <c r="AB375" s="13">
        <v>149613.80999999997</v>
      </c>
      <c r="AC375" s="13">
        <v>350</v>
      </c>
      <c r="AD375" s="14">
        <f t="shared" si="112"/>
        <v>2.3393562399086024E-3</v>
      </c>
      <c r="AE375" s="15">
        <v>128290.21399999996</v>
      </c>
      <c r="AF375">
        <v>632</v>
      </c>
      <c r="AG375" s="16">
        <f t="shared" si="113"/>
        <v>4.9263305461475044E-3</v>
      </c>
      <c r="AH375" s="17">
        <v>1206</v>
      </c>
      <c r="AI375" s="17">
        <v>7832482</v>
      </c>
      <c r="AJ375" s="18">
        <f t="shared" si="114"/>
        <v>2.0891653067856321E-3</v>
      </c>
      <c r="AK375" s="19">
        <f>IFERROR(VLOOKUP(A375,[1]CDC_Visits_Integrated!$A$2:$D$501,2,FALSE),"NULL")</f>
        <v>82616</v>
      </c>
      <c r="AL375" s="19">
        <f>IFERROR(VLOOKUP(A375,[1]CDC_Visits_Integrated!$A$2:$D$501,3,FALSE),"NULL")</f>
        <v>6263</v>
      </c>
      <c r="AM375" s="19">
        <f>IFERROR(VLOOKUP(A375,[1]CDC_Visits_Integrated!$A$2:$D$501,4,FALSE),"NULL")</f>
        <v>4490712</v>
      </c>
      <c r="AN375" s="15">
        <f t="shared" si="115"/>
        <v>717.02251317260095</v>
      </c>
      <c r="AO375" s="16">
        <f t="shared" si="116"/>
        <v>1.8397082689782823E-2</v>
      </c>
      <c r="AP375" s="15">
        <f t="shared" si="117"/>
        <v>101</v>
      </c>
      <c r="AQ375" s="15">
        <f t="shared" si="118"/>
        <v>1307</v>
      </c>
    </row>
    <row r="376" spans="1:43" x14ac:dyDescent="0.25">
      <c r="A376" t="s">
        <v>460</v>
      </c>
      <c r="B376" t="str">
        <f t="shared" si="102"/>
        <v>Virginia</v>
      </c>
      <c r="C376" t="str">
        <f t="shared" si="103"/>
        <v>2016</v>
      </c>
      <c r="D376" s="13">
        <v>488937.08900000004</v>
      </c>
      <c r="E376" s="13">
        <v>0</v>
      </c>
      <c r="F376" s="14">
        <f t="shared" si="104"/>
        <v>0</v>
      </c>
      <c r="G376" s="15">
        <v>496420.22350000008</v>
      </c>
      <c r="H376" s="15">
        <v>0</v>
      </c>
      <c r="I376" s="16">
        <f t="shared" si="105"/>
        <v>0</v>
      </c>
      <c r="J376" s="13">
        <v>543268.24900000007</v>
      </c>
      <c r="K376" s="13">
        <v>0</v>
      </c>
      <c r="L376" s="14">
        <f t="shared" si="106"/>
        <v>0</v>
      </c>
      <c r="M376" s="15">
        <v>554272.7705000001</v>
      </c>
      <c r="N376" s="15">
        <v>0</v>
      </c>
      <c r="O376" s="16">
        <f t="shared" si="107"/>
        <v>0</v>
      </c>
      <c r="P376" s="13">
        <v>521451.76500000001</v>
      </c>
      <c r="Q376" s="13">
        <v>0</v>
      </c>
      <c r="R376" s="14">
        <f t="shared" si="108"/>
        <v>0</v>
      </c>
      <c r="S376" s="15">
        <v>556729.80849999993</v>
      </c>
      <c r="T376" s="15">
        <v>0</v>
      </c>
      <c r="U376" s="16">
        <f t="shared" si="109"/>
        <v>0</v>
      </c>
      <c r="V376" s="13">
        <v>487489.2800000002</v>
      </c>
      <c r="W376" s="13">
        <v>80</v>
      </c>
      <c r="X376" s="14">
        <f t="shared" si="110"/>
        <v>1.6410617275522442E-4</v>
      </c>
      <c r="Y376" s="15">
        <v>310500.52899999998</v>
      </c>
      <c r="Z376" s="15">
        <v>193</v>
      </c>
      <c r="AA376" s="16">
        <f t="shared" si="111"/>
        <v>6.2157704085586275E-4</v>
      </c>
      <c r="AB376" s="13">
        <v>150655.08799999999</v>
      </c>
      <c r="AC376" s="13">
        <v>295</v>
      </c>
      <c r="AD376" s="14">
        <f t="shared" si="112"/>
        <v>1.9581150820475444E-3</v>
      </c>
      <c r="AE376" s="15">
        <v>125222.45600000002</v>
      </c>
      <c r="AF376">
        <v>494</v>
      </c>
      <c r="AG376" s="16">
        <f t="shared" si="113"/>
        <v>3.9449793254334505E-3</v>
      </c>
      <c r="AH376" s="17">
        <v>982</v>
      </c>
      <c r="AI376" s="17">
        <v>7859259</v>
      </c>
      <c r="AJ376" s="18">
        <f t="shared" si="114"/>
        <v>1.6746874503269498E-3</v>
      </c>
      <c r="AK376" s="19">
        <f>IFERROR(VLOOKUP(A376,[1]CDC_Visits_Integrated!$A$2:$D$501,2,FALSE),"NULL")</f>
        <v>91130</v>
      </c>
      <c r="AL376" s="19">
        <f>IFERROR(VLOOKUP(A376,[1]CDC_Visits_Integrated!$A$2:$D$501,3,FALSE),"NULL")</f>
        <v>6901</v>
      </c>
      <c r="AM376" s="19">
        <f>IFERROR(VLOOKUP(A376,[1]CDC_Visits_Integrated!$A$2:$D$501,4,FALSE),"NULL")</f>
        <v>4554798</v>
      </c>
      <c r="AN376" s="15">
        <f t="shared" si="115"/>
        <v>660.01999710186931</v>
      </c>
      <c r="AO376" s="16">
        <f t="shared" si="116"/>
        <v>2.0007473437899992E-2</v>
      </c>
      <c r="AP376" s="15">
        <f t="shared" si="117"/>
        <v>80</v>
      </c>
      <c r="AQ376" s="15">
        <f t="shared" si="118"/>
        <v>1062</v>
      </c>
    </row>
    <row r="377" spans="1:43" x14ac:dyDescent="0.25">
      <c r="A377" t="s">
        <v>461</v>
      </c>
      <c r="B377" t="str">
        <f t="shared" si="102"/>
        <v>Virginia</v>
      </c>
      <c r="C377" t="str">
        <f t="shared" si="103"/>
        <v>2017</v>
      </c>
      <c r="D377" s="13">
        <v>489294</v>
      </c>
      <c r="E377" s="13">
        <v>0</v>
      </c>
      <c r="F377" s="14">
        <f t="shared" si="104"/>
        <v>0</v>
      </c>
      <c r="G377" s="15">
        <v>497268.5</v>
      </c>
      <c r="H377" s="15">
        <v>0</v>
      </c>
      <c r="I377" s="16">
        <f t="shared" si="105"/>
        <v>0</v>
      </c>
      <c r="J377" s="13">
        <v>541136</v>
      </c>
      <c r="K377" s="13">
        <v>0</v>
      </c>
      <c r="L377" s="14">
        <f t="shared" si="106"/>
        <v>0</v>
      </c>
      <c r="M377" s="15">
        <v>558590.5</v>
      </c>
      <c r="N377" s="15">
        <v>0</v>
      </c>
      <c r="O377" s="16">
        <f t="shared" si="107"/>
        <v>0</v>
      </c>
      <c r="P377" s="13">
        <v>522742.5</v>
      </c>
      <c r="Q377" s="13">
        <v>0</v>
      </c>
      <c r="R377" s="14">
        <f t="shared" si="108"/>
        <v>0</v>
      </c>
      <c r="S377" s="15">
        <v>554645</v>
      </c>
      <c r="T377" s="15">
        <v>13</v>
      </c>
      <c r="U377" s="16">
        <f t="shared" si="109"/>
        <v>2.3438415563107934E-5</v>
      </c>
      <c r="V377" s="13">
        <v>499958.5</v>
      </c>
      <c r="W377" s="13">
        <v>72</v>
      </c>
      <c r="X377" s="14">
        <f t="shared" si="110"/>
        <v>1.4401195299209834E-4</v>
      </c>
      <c r="Y377" s="15">
        <v>328421.5</v>
      </c>
      <c r="Z377" s="15">
        <v>201</v>
      </c>
      <c r="AA377" s="16">
        <f t="shared" si="111"/>
        <v>6.1201839709032447E-4</v>
      </c>
      <c r="AB377" s="13">
        <v>157946</v>
      </c>
      <c r="AC377" s="13">
        <v>315</v>
      </c>
      <c r="AD377" s="14">
        <f t="shared" si="112"/>
        <v>1.9943525002215946E-3</v>
      </c>
      <c r="AE377" s="15">
        <v>131117</v>
      </c>
      <c r="AF377">
        <v>511</v>
      </c>
      <c r="AG377" s="16">
        <f t="shared" si="113"/>
        <v>3.8972825796807433E-3</v>
      </c>
      <c r="AH377" s="17">
        <v>1027</v>
      </c>
      <c r="AI377" s="17">
        <v>7941828</v>
      </c>
      <c r="AJ377" s="18">
        <f t="shared" si="114"/>
        <v>1.6631996430679637E-3</v>
      </c>
      <c r="AK377" s="19">
        <f>IFERROR(VLOOKUP(A377,[1]CDC_Visits_Integrated!$A$2:$D$501,2,FALSE),"NULL")</f>
        <v>98385</v>
      </c>
      <c r="AL377" s="19">
        <f>IFERROR(VLOOKUP(A377,[1]CDC_Visits_Integrated!$A$2:$D$501,3,FALSE),"NULL")</f>
        <v>6574</v>
      </c>
      <c r="AM377" s="19">
        <f>IFERROR(VLOOKUP(A377,[1]CDC_Visits_Integrated!$A$2:$D$501,4,FALSE),"NULL")</f>
        <v>4485512</v>
      </c>
      <c r="AN377" s="15">
        <f t="shared" si="115"/>
        <v>682.31092181320355</v>
      </c>
      <c r="AO377" s="16">
        <f t="shared" si="116"/>
        <v>2.1933950906830701E-2</v>
      </c>
      <c r="AP377" s="15">
        <f t="shared" si="117"/>
        <v>85</v>
      </c>
      <c r="AQ377" s="15">
        <f t="shared" si="118"/>
        <v>1112</v>
      </c>
    </row>
    <row r="378" spans="1:43" x14ac:dyDescent="0.25">
      <c r="A378" t="s">
        <v>463</v>
      </c>
      <c r="B378" t="str">
        <f t="shared" si="102"/>
        <v>Washington</v>
      </c>
      <c r="C378" t="str">
        <f t="shared" si="103"/>
        <v>2010</v>
      </c>
      <c r="D378" s="13">
        <v>425379.18200000009</v>
      </c>
      <c r="E378" s="13">
        <v>0</v>
      </c>
      <c r="F378" s="14">
        <f t="shared" si="104"/>
        <v>0</v>
      </c>
      <c r="G378" s="15">
        <v>426737.10499999998</v>
      </c>
      <c r="H378" s="15">
        <v>0</v>
      </c>
      <c r="I378" s="16">
        <f t="shared" si="105"/>
        <v>0</v>
      </c>
      <c r="J378" s="13">
        <v>457996.52399999998</v>
      </c>
      <c r="K378" s="13">
        <v>0</v>
      </c>
      <c r="L378" s="14">
        <f t="shared" si="106"/>
        <v>0</v>
      </c>
      <c r="M378" s="15">
        <v>447591.53350000008</v>
      </c>
      <c r="N378" s="15">
        <v>0</v>
      </c>
      <c r="O378" s="16">
        <f t="shared" si="107"/>
        <v>0</v>
      </c>
      <c r="P378" s="13">
        <v>460894.45250000001</v>
      </c>
      <c r="Q378" s="13">
        <v>0</v>
      </c>
      <c r="R378" s="14">
        <f t="shared" si="108"/>
        <v>0</v>
      </c>
      <c r="S378" s="15">
        <v>488766.64650000003</v>
      </c>
      <c r="T378" s="15">
        <v>0</v>
      </c>
      <c r="U378" s="16">
        <f t="shared" si="109"/>
        <v>0</v>
      </c>
      <c r="V378" s="13">
        <v>387009.15449999995</v>
      </c>
      <c r="W378" s="13">
        <v>11</v>
      </c>
      <c r="X378" s="14">
        <f t="shared" si="110"/>
        <v>2.8423100260280799E-5</v>
      </c>
      <c r="Y378" s="15">
        <v>207765.84099999996</v>
      </c>
      <c r="Z378" s="15">
        <v>0</v>
      </c>
      <c r="AA378" s="16">
        <f t="shared" si="111"/>
        <v>0</v>
      </c>
      <c r="AB378" s="13">
        <v>126726.8885</v>
      </c>
      <c r="AC378" s="13">
        <v>102</v>
      </c>
      <c r="AD378" s="14">
        <f t="shared" si="112"/>
        <v>8.0488048911577274E-4</v>
      </c>
      <c r="AE378" s="15">
        <v>106946.40900000001</v>
      </c>
      <c r="AF378">
        <v>298</v>
      </c>
      <c r="AG378" s="16">
        <f t="shared" si="113"/>
        <v>2.7864423199099649E-3</v>
      </c>
      <c r="AH378" s="17">
        <v>400</v>
      </c>
      <c r="AI378" s="17">
        <v>6541242</v>
      </c>
      <c r="AJ378" s="18">
        <f t="shared" si="114"/>
        <v>9.0612717612486909E-4</v>
      </c>
      <c r="AK378" s="19">
        <f>IFERROR(VLOOKUP(A378,[1]CDC_Visits_Integrated!$A$2:$D$501,2,FALSE),"NULL")</f>
        <v>355</v>
      </c>
      <c r="AL378" s="19">
        <f>IFERROR(VLOOKUP(A378,[1]CDC_Visits_Integrated!$A$2:$D$501,3,FALSE),"NULL")</f>
        <v>208</v>
      </c>
      <c r="AM378" s="19">
        <f>IFERROR(VLOOKUP(A378,[1]CDC_Visits_Integrated!$A$2:$D$501,4,FALSE),"NULL")</f>
        <v>35787</v>
      </c>
      <c r="AN378" s="15">
        <f t="shared" si="115"/>
        <v>172.05288461538461</v>
      </c>
      <c r="AO378" s="16">
        <f t="shared" si="116"/>
        <v>9.9198032805208596E-3</v>
      </c>
      <c r="AP378" s="15">
        <f t="shared" si="117"/>
        <v>11</v>
      </c>
      <c r="AQ378" s="15">
        <f t="shared" si="118"/>
        <v>411</v>
      </c>
    </row>
    <row r="379" spans="1:43" x14ac:dyDescent="0.25">
      <c r="A379" t="s">
        <v>464</v>
      </c>
      <c r="B379" t="str">
        <f t="shared" si="102"/>
        <v>Washington</v>
      </c>
      <c r="C379" t="str">
        <f t="shared" si="103"/>
        <v>2011</v>
      </c>
      <c r="D379" s="13">
        <v>431446.04999999993</v>
      </c>
      <c r="E379" s="13">
        <v>0</v>
      </c>
      <c r="F379" s="14">
        <f t="shared" si="104"/>
        <v>0</v>
      </c>
      <c r="G379" s="15">
        <v>429336.1005</v>
      </c>
      <c r="H379" s="15">
        <v>0</v>
      </c>
      <c r="I379" s="16">
        <f t="shared" si="105"/>
        <v>0</v>
      </c>
      <c r="J379" s="13">
        <v>460793.06150000007</v>
      </c>
      <c r="K379" s="13">
        <v>0</v>
      </c>
      <c r="L379" s="14">
        <f t="shared" si="106"/>
        <v>0</v>
      </c>
      <c r="M379" s="15">
        <v>457631.69900000002</v>
      </c>
      <c r="N379" s="15">
        <v>0</v>
      </c>
      <c r="O379" s="16">
        <f t="shared" si="107"/>
        <v>0</v>
      </c>
      <c r="P379" s="13">
        <v>456448.83200000005</v>
      </c>
      <c r="Q379" s="13">
        <v>0</v>
      </c>
      <c r="R379" s="14">
        <f t="shared" si="108"/>
        <v>0</v>
      </c>
      <c r="S379" s="15">
        <v>489148.84349999996</v>
      </c>
      <c r="T379" s="15">
        <v>0</v>
      </c>
      <c r="U379" s="16">
        <f t="shared" si="109"/>
        <v>0</v>
      </c>
      <c r="V379" s="13">
        <v>402912.34049999999</v>
      </c>
      <c r="W379" s="13">
        <v>12</v>
      </c>
      <c r="X379" s="14">
        <f t="shared" si="110"/>
        <v>2.9783153291131327E-5</v>
      </c>
      <c r="Y379" s="15">
        <v>218513.41899999994</v>
      </c>
      <c r="Z379" s="15">
        <v>46</v>
      </c>
      <c r="AA379" s="16">
        <f t="shared" si="111"/>
        <v>2.105133872808059E-4</v>
      </c>
      <c r="AB379" s="13">
        <v>128267.54200000004</v>
      </c>
      <c r="AC379" s="13">
        <v>158</v>
      </c>
      <c r="AD379" s="14">
        <f t="shared" si="112"/>
        <v>1.2318003256038066E-3</v>
      </c>
      <c r="AE379" s="15">
        <v>111299.74999999999</v>
      </c>
      <c r="AF379">
        <v>365</v>
      </c>
      <c r="AG379" s="16">
        <f t="shared" si="113"/>
        <v>3.2794323437384185E-3</v>
      </c>
      <c r="AH379" s="17">
        <v>569</v>
      </c>
      <c r="AI379" s="17">
        <v>6628098</v>
      </c>
      <c r="AJ379" s="18">
        <f t="shared" si="114"/>
        <v>1.2421391827607427E-3</v>
      </c>
      <c r="AK379" s="19">
        <f>IFERROR(VLOOKUP(A379,[1]CDC_Visits_Integrated!$A$2:$D$501,2,FALSE),"NULL")</f>
        <v>1534</v>
      </c>
      <c r="AL379" s="19">
        <f>IFERROR(VLOOKUP(A379,[1]CDC_Visits_Integrated!$A$2:$D$501,3,FALSE),"NULL")</f>
        <v>607</v>
      </c>
      <c r="AM379" s="19">
        <f>IFERROR(VLOOKUP(A379,[1]CDC_Visits_Integrated!$A$2:$D$501,4,FALSE),"NULL")</f>
        <v>159639</v>
      </c>
      <c r="AN379" s="15">
        <f t="shared" si="115"/>
        <v>262.99670510708404</v>
      </c>
      <c r="AO379" s="16">
        <f t="shared" si="116"/>
        <v>9.6091807139859313E-3</v>
      </c>
      <c r="AP379" s="15">
        <f t="shared" si="117"/>
        <v>12</v>
      </c>
      <c r="AQ379" s="15">
        <f t="shared" si="118"/>
        <v>581</v>
      </c>
    </row>
    <row r="380" spans="1:43" x14ac:dyDescent="0.25">
      <c r="A380" t="s">
        <v>465</v>
      </c>
      <c r="B380" t="str">
        <f t="shared" si="102"/>
        <v>Washington</v>
      </c>
      <c r="C380" t="str">
        <f t="shared" si="103"/>
        <v>2012</v>
      </c>
      <c r="D380" s="13">
        <v>436138.85900000005</v>
      </c>
      <c r="E380" s="13">
        <v>0</v>
      </c>
      <c r="F380" s="14">
        <f t="shared" si="104"/>
        <v>0</v>
      </c>
      <c r="G380" s="15">
        <v>430436.30999999994</v>
      </c>
      <c r="H380" s="15">
        <v>0</v>
      </c>
      <c r="I380" s="16">
        <f t="shared" si="105"/>
        <v>0</v>
      </c>
      <c r="J380" s="13">
        <v>462795.58349999995</v>
      </c>
      <c r="K380" s="13">
        <v>0</v>
      </c>
      <c r="L380" s="14">
        <f t="shared" si="106"/>
        <v>0</v>
      </c>
      <c r="M380" s="15">
        <v>469387.39749999996</v>
      </c>
      <c r="N380" s="15">
        <v>0</v>
      </c>
      <c r="O380" s="16">
        <f t="shared" si="107"/>
        <v>0</v>
      </c>
      <c r="P380" s="13">
        <v>454882.13249999995</v>
      </c>
      <c r="Q380" s="13">
        <v>0</v>
      </c>
      <c r="R380" s="14">
        <f t="shared" si="108"/>
        <v>0</v>
      </c>
      <c r="S380" s="15">
        <v>488429.53000000009</v>
      </c>
      <c r="T380" s="15">
        <v>0</v>
      </c>
      <c r="U380" s="16">
        <f t="shared" si="109"/>
        <v>0</v>
      </c>
      <c r="V380" s="13">
        <v>415130.40549999999</v>
      </c>
      <c r="W380" s="13">
        <v>0</v>
      </c>
      <c r="X380" s="14">
        <f t="shared" si="110"/>
        <v>0</v>
      </c>
      <c r="Y380" s="15">
        <v>230226.57000000004</v>
      </c>
      <c r="Z380" s="15">
        <v>10</v>
      </c>
      <c r="AA380" s="16">
        <f t="shared" si="111"/>
        <v>4.3435473151513304E-5</v>
      </c>
      <c r="AB380" s="13">
        <v>128846.41599999998</v>
      </c>
      <c r="AC380" s="13">
        <v>155</v>
      </c>
      <c r="AD380" s="14">
        <f t="shared" si="112"/>
        <v>1.202982627006094E-3</v>
      </c>
      <c r="AE380" s="15">
        <v>113637.503</v>
      </c>
      <c r="AF380">
        <v>356</v>
      </c>
      <c r="AG380" s="16">
        <f t="shared" si="113"/>
        <v>3.1327685896090133E-3</v>
      </c>
      <c r="AH380" s="17">
        <v>521</v>
      </c>
      <c r="AI380" s="17">
        <v>6707406</v>
      </c>
      <c r="AJ380" s="18">
        <f t="shared" si="114"/>
        <v>1.1021545155516952E-3</v>
      </c>
      <c r="AK380" s="19">
        <f>IFERROR(VLOOKUP(A380,[1]CDC_Visits_Integrated!$A$2:$D$501,2,FALSE),"NULL")</f>
        <v>2843</v>
      </c>
      <c r="AL380" s="19">
        <f>IFERROR(VLOOKUP(A380,[1]CDC_Visits_Integrated!$A$2:$D$501,3,FALSE),"NULL")</f>
        <v>760</v>
      </c>
      <c r="AM380" s="19">
        <f>IFERROR(VLOOKUP(A380,[1]CDC_Visits_Integrated!$A$2:$D$501,4,FALSE),"NULL")</f>
        <v>312302</v>
      </c>
      <c r="AN380" s="15">
        <f t="shared" si="115"/>
        <v>410.92368421052629</v>
      </c>
      <c r="AO380" s="16">
        <f t="shared" si="116"/>
        <v>9.1033678938975734E-3</v>
      </c>
      <c r="AP380" s="15">
        <f t="shared" si="117"/>
        <v>0</v>
      </c>
      <c r="AQ380" s="15">
        <f t="shared" si="118"/>
        <v>521</v>
      </c>
    </row>
    <row r="381" spans="1:43" x14ac:dyDescent="0.25">
      <c r="A381" t="s">
        <v>466</v>
      </c>
      <c r="B381" t="str">
        <f t="shared" si="102"/>
        <v>Washington</v>
      </c>
      <c r="C381" t="str">
        <f t="shared" si="103"/>
        <v>2013</v>
      </c>
      <c r="D381" s="13">
        <v>438952.03499999997</v>
      </c>
      <c r="E381" s="13">
        <v>0</v>
      </c>
      <c r="F381" s="14">
        <f t="shared" si="104"/>
        <v>0</v>
      </c>
      <c r="G381" s="15">
        <v>433833.65899999999</v>
      </c>
      <c r="H381" s="15">
        <v>0</v>
      </c>
      <c r="I381" s="16">
        <f t="shared" si="105"/>
        <v>0</v>
      </c>
      <c r="J381" s="13">
        <v>463405.23499999999</v>
      </c>
      <c r="K381" s="13">
        <v>0</v>
      </c>
      <c r="L381" s="14">
        <f t="shared" si="106"/>
        <v>0</v>
      </c>
      <c r="M381" s="15">
        <v>476543.6165</v>
      </c>
      <c r="N381" s="15">
        <v>0</v>
      </c>
      <c r="O381" s="16">
        <f t="shared" si="107"/>
        <v>0</v>
      </c>
      <c r="P381" s="13">
        <v>453763.57700000005</v>
      </c>
      <c r="Q381" s="13">
        <v>0</v>
      </c>
      <c r="R381" s="14">
        <f t="shared" si="108"/>
        <v>0</v>
      </c>
      <c r="S381" s="15">
        <v>483007.11050000007</v>
      </c>
      <c r="T381" s="15">
        <v>0</v>
      </c>
      <c r="U381" s="16">
        <f t="shared" si="109"/>
        <v>0</v>
      </c>
      <c r="V381" s="13">
        <v>426865.00900000002</v>
      </c>
      <c r="W381" s="13">
        <v>10</v>
      </c>
      <c r="X381" s="14">
        <f t="shared" si="110"/>
        <v>2.3426609792699123E-5</v>
      </c>
      <c r="Y381" s="15">
        <v>243287.75349999999</v>
      </c>
      <c r="Z381" s="15">
        <v>22</v>
      </c>
      <c r="AA381" s="16">
        <f t="shared" si="111"/>
        <v>9.042789734995848E-5</v>
      </c>
      <c r="AB381" s="13">
        <v>128817.12249999998</v>
      </c>
      <c r="AC381" s="13">
        <v>158</v>
      </c>
      <c r="AD381" s="14">
        <f t="shared" si="112"/>
        <v>1.2265450192772318E-3</v>
      </c>
      <c r="AE381" s="15">
        <v>117355.77699999996</v>
      </c>
      <c r="AF381">
        <v>416</v>
      </c>
      <c r="AG381" s="16">
        <f t="shared" si="113"/>
        <v>3.5447764961753876E-3</v>
      </c>
      <c r="AH381" s="17">
        <v>596</v>
      </c>
      <c r="AI381" s="17">
        <v>6778098</v>
      </c>
      <c r="AJ381" s="18">
        <f t="shared" si="114"/>
        <v>1.2176668264282319E-3</v>
      </c>
      <c r="AK381" s="19">
        <f>IFERROR(VLOOKUP(A381,[1]CDC_Visits_Integrated!$A$2:$D$501,2,FALSE),"NULL")</f>
        <v>2465</v>
      </c>
      <c r="AL381" s="19">
        <f>IFERROR(VLOOKUP(A381,[1]CDC_Visits_Integrated!$A$2:$D$501,3,FALSE),"NULL")</f>
        <v>732</v>
      </c>
      <c r="AM381" s="19">
        <f>IFERROR(VLOOKUP(A381,[1]CDC_Visits_Integrated!$A$2:$D$501,4,FALSE),"NULL")</f>
        <v>297989</v>
      </c>
      <c r="AN381" s="15">
        <f t="shared" si="115"/>
        <v>407.08879781420762</v>
      </c>
      <c r="AO381" s="16">
        <f t="shared" si="116"/>
        <v>8.2721174271533516E-3</v>
      </c>
      <c r="AP381" s="15">
        <f t="shared" si="117"/>
        <v>10</v>
      </c>
      <c r="AQ381" s="15">
        <f t="shared" si="118"/>
        <v>606</v>
      </c>
    </row>
    <row r="382" spans="1:43" x14ac:dyDescent="0.25">
      <c r="A382" t="s">
        <v>467</v>
      </c>
      <c r="B382" t="str">
        <f t="shared" si="102"/>
        <v>Washington</v>
      </c>
      <c r="C382" t="str">
        <f t="shared" si="103"/>
        <v>2014</v>
      </c>
      <c r="D382" s="13">
        <v>444668.22199999989</v>
      </c>
      <c r="E382" s="13">
        <v>0</v>
      </c>
      <c r="F382" s="14">
        <f t="shared" si="104"/>
        <v>0</v>
      </c>
      <c r="G382" s="15">
        <v>439907.55650000001</v>
      </c>
      <c r="H382" s="15">
        <v>0</v>
      </c>
      <c r="I382" s="16">
        <f t="shared" si="105"/>
        <v>0</v>
      </c>
      <c r="J382" s="13">
        <v>462461.99699999997</v>
      </c>
      <c r="K382" s="13">
        <v>0</v>
      </c>
      <c r="L382" s="14">
        <f t="shared" si="106"/>
        <v>0</v>
      </c>
      <c r="M382" s="15">
        <v>489239.5355</v>
      </c>
      <c r="N382" s="15">
        <v>0</v>
      </c>
      <c r="O382" s="16">
        <f t="shared" si="107"/>
        <v>0</v>
      </c>
      <c r="P382" s="13">
        <v>456367.79399999999</v>
      </c>
      <c r="Q382" s="13">
        <v>11</v>
      </c>
      <c r="R382" s="14">
        <f t="shared" si="108"/>
        <v>2.4103366067063008E-5</v>
      </c>
      <c r="S382" s="15">
        <v>481823.50349999999</v>
      </c>
      <c r="T382" s="15">
        <v>14</v>
      </c>
      <c r="U382" s="16">
        <f t="shared" si="109"/>
        <v>2.905628284694086E-5</v>
      </c>
      <c r="V382" s="13">
        <v>439974.0465</v>
      </c>
      <c r="W382" s="13">
        <v>30</v>
      </c>
      <c r="X382" s="14">
        <f t="shared" si="110"/>
        <v>6.8185840139095566E-5</v>
      </c>
      <c r="Y382" s="15">
        <v>260891.70199999999</v>
      </c>
      <c r="Z382" s="15">
        <v>47</v>
      </c>
      <c r="AA382" s="16">
        <f t="shared" si="111"/>
        <v>1.8015137944096053E-4</v>
      </c>
      <c r="AB382" s="13">
        <v>131314.35450000002</v>
      </c>
      <c r="AC382" s="13">
        <v>133</v>
      </c>
      <c r="AD382" s="14">
        <f t="shared" si="112"/>
        <v>1.0128367192331587E-3</v>
      </c>
      <c r="AE382" s="15">
        <v>123225.58500000001</v>
      </c>
      <c r="AF382">
        <v>329</v>
      </c>
      <c r="AG382" s="16">
        <f t="shared" si="113"/>
        <v>2.6699000860900758E-3</v>
      </c>
      <c r="AH382" s="17">
        <v>509</v>
      </c>
      <c r="AI382" s="17">
        <v>6894493</v>
      </c>
      <c r="AJ382" s="18">
        <f t="shared" si="114"/>
        <v>9.8752183416353175E-4</v>
      </c>
      <c r="AK382" s="19">
        <f>IFERROR(VLOOKUP(A382,[1]CDC_Visits_Integrated!$A$2:$D$501,2,FALSE),"NULL")</f>
        <v>1825</v>
      </c>
      <c r="AL382" s="19">
        <f>IFERROR(VLOOKUP(A382,[1]CDC_Visits_Integrated!$A$2:$D$501,3,FALSE),"NULL")</f>
        <v>874</v>
      </c>
      <c r="AM382" s="19">
        <f>IFERROR(VLOOKUP(A382,[1]CDC_Visits_Integrated!$A$2:$D$501,4,FALSE),"NULL")</f>
        <v>194913</v>
      </c>
      <c r="AN382" s="15">
        <f t="shared" si="115"/>
        <v>223.01258581235697</v>
      </c>
      <c r="AO382" s="16">
        <f t="shared" si="116"/>
        <v>9.3631517651465018E-3</v>
      </c>
      <c r="AP382" s="15">
        <f t="shared" si="117"/>
        <v>55</v>
      </c>
      <c r="AQ382" s="15">
        <f t="shared" si="118"/>
        <v>564</v>
      </c>
    </row>
    <row r="383" spans="1:43" x14ac:dyDescent="0.25">
      <c r="A383" t="s">
        <v>468</v>
      </c>
      <c r="B383" t="str">
        <f t="shared" si="102"/>
        <v>Washington</v>
      </c>
      <c r="C383" t="str">
        <f t="shared" si="103"/>
        <v>2015</v>
      </c>
      <c r="D383" s="13">
        <v>425124.89299999992</v>
      </c>
      <c r="E383" s="13">
        <v>0</v>
      </c>
      <c r="F383" s="14">
        <f t="shared" si="104"/>
        <v>0</v>
      </c>
      <c r="G383" s="15">
        <v>421773.18949999998</v>
      </c>
      <c r="H383" s="15">
        <v>0</v>
      </c>
      <c r="I383" s="16">
        <f t="shared" si="105"/>
        <v>0</v>
      </c>
      <c r="J383" s="13">
        <v>442572.21250000002</v>
      </c>
      <c r="K383" s="13">
        <v>0</v>
      </c>
      <c r="L383" s="14">
        <f t="shared" si="106"/>
        <v>0</v>
      </c>
      <c r="M383" s="15">
        <v>481811.38550000003</v>
      </c>
      <c r="N383" s="15">
        <v>0</v>
      </c>
      <c r="O383" s="16">
        <f t="shared" si="107"/>
        <v>0</v>
      </c>
      <c r="P383" s="13">
        <v>442644.85249999998</v>
      </c>
      <c r="Q383" s="13">
        <v>0</v>
      </c>
      <c r="R383" s="14">
        <f t="shared" si="108"/>
        <v>0</v>
      </c>
      <c r="S383" s="15">
        <v>456960.75</v>
      </c>
      <c r="T383" s="15">
        <v>0</v>
      </c>
      <c r="U383" s="16">
        <f t="shared" si="109"/>
        <v>0</v>
      </c>
      <c r="V383" s="13">
        <v>424747.80900000001</v>
      </c>
      <c r="W383" s="13">
        <v>0</v>
      </c>
      <c r="X383" s="14">
        <f t="shared" si="110"/>
        <v>0</v>
      </c>
      <c r="Y383" s="15">
        <v>260236.47150000004</v>
      </c>
      <c r="Z383" s="15">
        <v>80</v>
      </c>
      <c r="AA383" s="16">
        <f t="shared" si="111"/>
        <v>3.074127140553394E-4</v>
      </c>
      <c r="AB383" s="13">
        <v>126522.07150000002</v>
      </c>
      <c r="AC383" s="13">
        <v>155</v>
      </c>
      <c r="AD383" s="14">
        <f t="shared" si="112"/>
        <v>1.2250826923901571E-3</v>
      </c>
      <c r="AE383" s="15">
        <v>119933.531</v>
      </c>
      <c r="AF383">
        <v>436</v>
      </c>
      <c r="AG383" s="16">
        <f t="shared" si="113"/>
        <v>3.6353469823213994E-3</v>
      </c>
      <c r="AH383" s="17">
        <v>671</v>
      </c>
      <c r="AI383" s="17">
        <v>6661778</v>
      </c>
      <c r="AJ383" s="18">
        <f t="shared" si="114"/>
        <v>1.3242756980643038E-3</v>
      </c>
      <c r="AK383" s="19">
        <f>IFERROR(VLOOKUP(A383,[1]CDC_Visits_Integrated!$A$2:$D$501,2,FALSE),"NULL")</f>
        <v>1844</v>
      </c>
      <c r="AL383" s="19">
        <f>IFERROR(VLOOKUP(A383,[1]CDC_Visits_Integrated!$A$2:$D$501,3,FALSE),"NULL")</f>
        <v>1876</v>
      </c>
      <c r="AM383" s="19">
        <f>IFERROR(VLOOKUP(A383,[1]CDC_Visits_Integrated!$A$2:$D$501,4,FALSE),"NULL")</f>
        <v>199582</v>
      </c>
      <c r="AN383" s="15">
        <f t="shared" si="115"/>
        <v>106.38699360341151</v>
      </c>
      <c r="AO383" s="16">
        <f t="shared" si="116"/>
        <v>9.2393101582307017E-3</v>
      </c>
      <c r="AP383" s="15">
        <f t="shared" si="117"/>
        <v>0</v>
      </c>
      <c r="AQ383" s="15">
        <f t="shared" si="118"/>
        <v>671</v>
      </c>
    </row>
    <row r="384" spans="1:43" x14ac:dyDescent="0.25">
      <c r="A384" t="s">
        <v>469</v>
      </c>
      <c r="B384" t="str">
        <f t="shared" si="102"/>
        <v>Washington</v>
      </c>
      <c r="C384" t="str">
        <f t="shared" si="103"/>
        <v>2016</v>
      </c>
      <c r="D384" s="13">
        <v>440558.06500000006</v>
      </c>
      <c r="E384" s="13">
        <v>0</v>
      </c>
      <c r="F384" s="14">
        <f t="shared" si="104"/>
        <v>0</v>
      </c>
      <c r="G384" s="15">
        <v>438307.51799999998</v>
      </c>
      <c r="H384" s="15">
        <v>0</v>
      </c>
      <c r="I384" s="16">
        <f t="shared" si="105"/>
        <v>0</v>
      </c>
      <c r="J384" s="13">
        <v>459496.92900000006</v>
      </c>
      <c r="K384" s="13">
        <v>0</v>
      </c>
      <c r="L384" s="14">
        <f t="shared" si="106"/>
        <v>0</v>
      </c>
      <c r="M384" s="15">
        <v>505117.16900000011</v>
      </c>
      <c r="N384" s="15">
        <v>0</v>
      </c>
      <c r="O384" s="16">
        <f t="shared" si="107"/>
        <v>0</v>
      </c>
      <c r="P384" s="13">
        <v>455464.13849999994</v>
      </c>
      <c r="Q384" s="13">
        <v>0</v>
      </c>
      <c r="R384" s="14">
        <f t="shared" si="108"/>
        <v>0</v>
      </c>
      <c r="S384" s="15">
        <v>470410.26699999999</v>
      </c>
      <c r="T384" s="15">
        <v>0</v>
      </c>
      <c r="U384" s="16">
        <f t="shared" si="109"/>
        <v>0</v>
      </c>
      <c r="V384" s="13">
        <v>448530.72499999998</v>
      </c>
      <c r="W384" s="13">
        <v>39</v>
      </c>
      <c r="X384" s="14">
        <f t="shared" si="110"/>
        <v>8.6950565092279921E-5</v>
      </c>
      <c r="Y384" s="15">
        <v>286995.0895</v>
      </c>
      <c r="Z384" s="15">
        <v>76</v>
      </c>
      <c r="AA384" s="16">
        <f t="shared" si="111"/>
        <v>2.6481289325335302E-4</v>
      </c>
      <c r="AB384" s="13">
        <v>134891.72649999999</v>
      </c>
      <c r="AC384" s="13">
        <v>163</v>
      </c>
      <c r="AD384" s="14">
        <f t="shared" si="112"/>
        <v>1.2083765567341895E-3</v>
      </c>
      <c r="AE384" s="15">
        <v>123834.977</v>
      </c>
      <c r="AF384">
        <v>365</v>
      </c>
      <c r="AG384" s="16">
        <f t="shared" si="113"/>
        <v>2.947470971791758E-3</v>
      </c>
      <c r="AH384" s="17">
        <v>604</v>
      </c>
      <c r="AI384" s="17">
        <v>6962621</v>
      </c>
      <c r="AJ384" s="18">
        <f t="shared" si="114"/>
        <v>1.1067910568123491E-3</v>
      </c>
      <c r="AK384" s="19">
        <f>IFERROR(VLOOKUP(A384,[1]CDC_Visits_Integrated!$A$2:$D$501,2,FALSE),"NULL")</f>
        <v>1683</v>
      </c>
      <c r="AL384" s="19">
        <f>IFERROR(VLOOKUP(A384,[1]CDC_Visits_Integrated!$A$2:$D$501,3,FALSE),"NULL")</f>
        <v>1833</v>
      </c>
      <c r="AM384" s="19">
        <f>IFERROR(VLOOKUP(A384,[1]CDC_Visits_Integrated!$A$2:$D$501,4,FALSE),"NULL")</f>
        <v>202923</v>
      </c>
      <c r="AN384" s="15">
        <f t="shared" si="115"/>
        <v>110.70540098199673</v>
      </c>
      <c r="AO384" s="16">
        <f t="shared" si="116"/>
        <v>8.2937863130349929E-3</v>
      </c>
      <c r="AP384" s="15">
        <f t="shared" si="117"/>
        <v>39</v>
      </c>
      <c r="AQ384" s="15">
        <f t="shared" si="118"/>
        <v>643</v>
      </c>
    </row>
    <row r="385" spans="1:43" x14ac:dyDescent="0.25">
      <c r="A385" t="s">
        <v>470</v>
      </c>
      <c r="B385" t="str">
        <f t="shared" si="102"/>
        <v>Washington</v>
      </c>
      <c r="C385" t="str">
        <f t="shared" si="103"/>
        <v>2017</v>
      </c>
      <c r="D385" s="13">
        <v>434211</v>
      </c>
      <c r="E385" s="13">
        <v>0</v>
      </c>
      <c r="F385" s="14">
        <f t="shared" si="104"/>
        <v>0</v>
      </c>
      <c r="G385" s="15">
        <v>435011</v>
      </c>
      <c r="H385" s="15">
        <v>0</v>
      </c>
      <c r="I385" s="16">
        <f t="shared" si="105"/>
        <v>0</v>
      </c>
      <c r="J385" s="13">
        <v>450994</v>
      </c>
      <c r="K385" s="13">
        <v>0</v>
      </c>
      <c r="L385" s="14">
        <f t="shared" si="106"/>
        <v>0</v>
      </c>
      <c r="M385" s="15">
        <v>514291</v>
      </c>
      <c r="N385" s="15">
        <v>0</v>
      </c>
      <c r="O385" s="16">
        <f t="shared" si="107"/>
        <v>0</v>
      </c>
      <c r="P385" s="13">
        <v>458299</v>
      </c>
      <c r="Q385" s="13">
        <v>0</v>
      </c>
      <c r="R385" s="14">
        <f t="shared" si="108"/>
        <v>0</v>
      </c>
      <c r="S385" s="15">
        <v>463854.5</v>
      </c>
      <c r="T385" s="15">
        <v>10</v>
      </c>
      <c r="U385" s="16">
        <f t="shared" si="109"/>
        <v>2.1558484395430033E-5</v>
      </c>
      <c r="V385" s="13">
        <v>450723.5</v>
      </c>
      <c r="W385" s="13">
        <v>42</v>
      </c>
      <c r="X385" s="14">
        <f t="shared" si="110"/>
        <v>9.3183514948743523E-5</v>
      </c>
      <c r="Y385" s="15">
        <v>299184</v>
      </c>
      <c r="Z385" s="15">
        <v>115</v>
      </c>
      <c r="AA385" s="16">
        <f t="shared" si="111"/>
        <v>3.8437884378843788E-4</v>
      </c>
      <c r="AB385" s="13">
        <v>136554</v>
      </c>
      <c r="AC385" s="13">
        <v>234</v>
      </c>
      <c r="AD385" s="14">
        <f t="shared" si="112"/>
        <v>1.7136078035063051E-3</v>
      </c>
      <c r="AE385" s="15">
        <v>123485</v>
      </c>
      <c r="AF385">
        <v>488</v>
      </c>
      <c r="AG385" s="16">
        <f t="shared" si="113"/>
        <v>3.9518969915374336E-3</v>
      </c>
      <c r="AH385" s="17">
        <v>837</v>
      </c>
      <c r="AI385" s="17">
        <v>6975518</v>
      </c>
      <c r="AJ385" s="18">
        <f t="shared" si="114"/>
        <v>1.4967195555261497E-3</v>
      </c>
      <c r="AK385" s="19">
        <f>IFERROR(VLOOKUP(A385,[1]CDC_Visits_Integrated!$A$2:$D$501,2,FALSE),"NULL")</f>
        <v>1866</v>
      </c>
      <c r="AL385" s="19">
        <f>IFERROR(VLOOKUP(A385,[1]CDC_Visits_Integrated!$A$2:$D$501,3,FALSE),"NULL")</f>
        <v>2112</v>
      </c>
      <c r="AM385" s="19">
        <f>IFERROR(VLOOKUP(A385,[1]CDC_Visits_Integrated!$A$2:$D$501,4,FALSE),"NULL")</f>
        <v>247910</v>
      </c>
      <c r="AN385" s="15">
        <f t="shared" si="115"/>
        <v>117.38162878787878</v>
      </c>
      <c r="AO385" s="16">
        <f t="shared" si="116"/>
        <v>7.5269250937840346E-3</v>
      </c>
      <c r="AP385" s="15">
        <f t="shared" si="117"/>
        <v>52</v>
      </c>
      <c r="AQ385" s="15">
        <f t="shared" si="118"/>
        <v>889</v>
      </c>
    </row>
    <row r="386" spans="1:43" x14ac:dyDescent="0.25">
      <c r="A386" t="s">
        <v>472</v>
      </c>
      <c r="B386" t="str">
        <f t="shared" si="102"/>
        <v>West Virginia</v>
      </c>
      <c r="C386" t="str">
        <f t="shared" si="103"/>
        <v>2010</v>
      </c>
      <c r="D386" s="13">
        <v>100640.66599999998</v>
      </c>
      <c r="E386" s="13">
        <v>0</v>
      </c>
      <c r="F386" s="14">
        <f t="shared" si="104"/>
        <v>0</v>
      </c>
      <c r="G386" s="15">
        <v>103852.0295</v>
      </c>
      <c r="H386" s="15">
        <v>0</v>
      </c>
      <c r="I386" s="16">
        <f t="shared" si="105"/>
        <v>0</v>
      </c>
      <c r="J386" s="13">
        <v>116767.44949999999</v>
      </c>
      <c r="K386" s="13">
        <v>0</v>
      </c>
      <c r="L386" s="14">
        <f t="shared" si="106"/>
        <v>0</v>
      </c>
      <c r="M386" s="15">
        <v>106229.92150000001</v>
      </c>
      <c r="N386" s="15">
        <v>0</v>
      </c>
      <c r="O386" s="16">
        <f t="shared" si="107"/>
        <v>0</v>
      </c>
      <c r="P386" s="13">
        <v>116464.20000000001</v>
      </c>
      <c r="Q386" s="13">
        <v>0</v>
      </c>
      <c r="R386" s="14">
        <f t="shared" si="108"/>
        <v>0</v>
      </c>
      <c r="S386" s="15">
        <v>134138.34100000001</v>
      </c>
      <c r="T386" s="15">
        <v>0</v>
      </c>
      <c r="U386" s="16">
        <f t="shared" si="109"/>
        <v>0</v>
      </c>
      <c r="V386" s="13">
        <v>118856.2775</v>
      </c>
      <c r="W386" s="13">
        <v>0</v>
      </c>
      <c r="X386" s="14">
        <f t="shared" si="110"/>
        <v>0</v>
      </c>
      <c r="Y386" s="15">
        <v>74662.132499999992</v>
      </c>
      <c r="Z386" s="15">
        <v>0</v>
      </c>
      <c r="AA386" s="16">
        <f t="shared" si="111"/>
        <v>0</v>
      </c>
      <c r="AB386" s="13">
        <v>47537.929499999998</v>
      </c>
      <c r="AC386" s="13">
        <v>108</v>
      </c>
      <c r="AD386" s="14">
        <f t="shared" si="112"/>
        <v>2.2718700863906998E-3</v>
      </c>
      <c r="AE386" s="15">
        <v>34192.673000000003</v>
      </c>
      <c r="AF386">
        <v>186</v>
      </c>
      <c r="AG386" s="16">
        <f t="shared" si="113"/>
        <v>5.4397619045460409E-3</v>
      </c>
      <c r="AH386" s="17">
        <v>294</v>
      </c>
      <c r="AI386" s="17">
        <v>1771762</v>
      </c>
      <c r="AJ386" s="18">
        <f t="shared" si="114"/>
        <v>1.8798827196161E-3</v>
      </c>
      <c r="AK386" s="19">
        <f>IFERROR(VLOOKUP(A386,[1]CDC_Visits_Integrated!$A$2:$D$501,2,FALSE),"NULL")</f>
        <v>2002</v>
      </c>
      <c r="AL386" s="19">
        <f>IFERROR(VLOOKUP(A386,[1]CDC_Visits_Integrated!$A$2:$D$501,3,FALSE),"NULL")</f>
        <v>438</v>
      </c>
      <c r="AM386" s="19">
        <f>IFERROR(VLOOKUP(A386,[1]CDC_Visits_Integrated!$A$2:$D$501,4,FALSE),"NULL")</f>
        <v>121937</v>
      </c>
      <c r="AN386" s="15">
        <f t="shared" si="115"/>
        <v>278.39497716894977</v>
      </c>
      <c r="AO386" s="16">
        <f t="shared" si="116"/>
        <v>1.641831437545618E-2</v>
      </c>
      <c r="AP386" s="15">
        <f t="shared" si="117"/>
        <v>0</v>
      </c>
      <c r="AQ386" s="15">
        <f t="shared" si="118"/>
        <v>294</v>
      </c>
    </row>
    <row r="387" spans="1:43" x14ac:dyDescent="0.25">
      <c r="A387" t="s">
        <v>473</v>
      </c>
      <c r="B387" t="str">
        <f t="shared" si="102"/>
        <v>West Virginia</v>
      </c>
      <c r="C387" t="str">
        <f t="shared" si="103"/>
        <v>2011</v>
      </c>
      <c r="D387" s="13">
        <v>96984.424000000014</v>
      </c>
      <c r="E387" s="13">
        <v>0</v>
      </c>
      <c r="F387" s="14">
        <f t="shared" si="104"/>
        <v>0</v>
      </c>
      <c r="G387" s="15">
        <v>99458.612999999983</v>
      </c>
      <c r="H387" s="15">
        <v>0</v>
      </c>
      <c r="I387" s="16">
        <f t="shared" si="105"/>
        <v>0</v>
      </c>
      <c r="J387" s="13">
        <v>112332.1795</v>
      </c>
      <c r="K387" s="13">
        <v>0</v>
      </c>
      <c r="L387" s="14">
        <f t="shared" si="106"/>
        <v>0</v>
      </c>
      <c r="M387" s="15">
        <v>102118.633</v>
      </c>
      <c r="N387" s="15">
        <v>0</v>
      </c>
      <c r="O387" s="16">
        <f t="shared" si="107"/>
        <v>0</v>
      </c>
      <c r="P387" s="13">
        <v>110082.55750000002</v>
      </c>
      <c r="Q387" s="13">
        <v>0</v>
      </c>
      <c r="R387" s="14">
        <f t="shared" si="108"/>
        <v>0</v>
      </c>
      <c r="S387" s="15">
        <v>127435.1905</v>
      </c>
      <c r="T387" s="15">
        <v>0</v>
      </c>
      <c r="U387" s="16">
        <f t="shared" si="109"/>
        <v>0</v>
      </c>
      <c r="V387" s="13">
        <v>118632.41649999999</v>
      </c>
      <c r="W387" s="13">
        <v>0</v>
      </c>
      <c r="X387" s="14">
        <f t="shared" si="110"/>
        <v>0</v>
      </c>
      <c r="Y387" s="15">
        <v>74316.733999999997</v>
      </c>
      <c r="Z387" s="15">
        <v>13</v>
      </c>
      <c r="AA387" s="16">
        <f t="shared" si="111"/>
        <v>1.749269552130749E-4</v>
      </c>
      <c r="AB387" s="13">
        <v>46235.532999999996</v>
      </c>
      <c r="AC387" s="13">
        <v>81</v>
      </c>
      <c r="AD387" s="14">
        <f t="shared" si="112"/>
        <v>1.7518993454666136E-3</v>
      </c>
      <c r="AE387" s="15">
        <v>34439.434000000001</v>
      </c>
      <c r="AF387">
        <v>154</v>
      </c>
      <c r="AG387" s="16">
        <f t="shared" si="113"/>
        <v>4.4716182037138012E-3</v>
      </c>
      <c r="AH387" s="17">
        <v>248</v>
      </c>
      <c r="AI387" s="17">
        <v>1713552</v>
      </c>
      <c r="AJ387" s="18">
        <f t="shared" si="114"/>
        <v>1.6000856716838019E-3</v>
      </c>
      <c r="AK387" s="19">
        <f>IFERROR(VLOOKUP(A387,[1]CDC_Visits_Integrated!$A$2:$D$501,2,FALSE),"NULL")</f>
        <v>6958</v>
      </c>
      <c r="AL387" s="19">
        <f>IFERROR(VLOOKUP(A387,[1]CDC_Visits_Integrated!$A$2:$D$501,3,FALSE),"NULL")</f>
        <v>1778</v>
      </c>
      <c r="AM387" s="19">
        <f>IFERROR(VLOOKUP(A387,[1]CDC_Visits_Integrated!$A$2:$D$501,4,FALSE),"NULL")</f>
        <v>533256</v>
      </c>
      <c r="AN387" s="15">
        <f t="shared" si="115"/>
        <v>299.91901012373455</v>
      </c>
      <c r="AO387" s="16">
        <f t="shared" si="116"/>
        <v>1.3048141980587185E-2</v>
      </c>
      <c r="AP387" s="15">
        <f t="shared" si="117"/>
        <v>0</v>
      </c>
      <c r="AQ387" s="15">
        <f t="shared" si="118"/>
        <v>248</v>
      </c>
    </row>
    <row r="388" spans="1:43" x14ac:dyDescent="0.25">
      <c r="A388" t="s">
        <v>474</v>
      </c>
      <c r="B388" t="str">
        <f t="shared" si="102"/>
        <v>West Virginia</v>
      </c>
      <c r="C388" t="str">
        <f t="shared" si="103"/>
        <v>2012</v>
      </c>
      <c r="D388" s="13">
        <v>95141.877000000008</v>
      </c>
      <c r="E388" s="13">
        <v>0</v>
      </c>
      <c r="F388" s="14">
        <f t="shared" si="104"/>
        <v>0</v>
      </c>
      <c r="G388" s="15">
        <v>97909.927499999991</v>
      </c>
      <c r="H388" s="15">
        <v>0</v>
      </c>
      <c r="I388" s="16">
        <f t="shared" si="105"/>
        <v>0</v>
      </c>
      <c r="J388" s="13">
        <v>109437.30749999998</v>
      </c>
      <c r="K388" s="13">
        <v>0</v>
      </c>
      <c r="L388" s="14">
        <f t="shared" si="106"/>
        <v>0</v>
      </c>
      <c r="M388" s="15">
        <v>100228.38299999999</v>
      </c>
      <c r="N388" s="15">
        <v>0</v>
      </c>
      <c r="O388" s="16">
        <f t="shared" si="107"/>
        <v>0</v>
      </c>
      <c r="P388" s="13">
        <v>106944.67049999998</v>
      </c>
      <c r="Q388" s="13">
        <v>0</v>
      </c>
      <c r="R388" s="14">
        <f t="shared" si="108"/>
        <v>0</v>
      </c>
      <c r="S388" s="15">
        <v>121877.05100000001</v>
      </c>
      <c r="T388" s="15">
        <v>0</v>
      </c>
      <c r="U388" s="16">
        <f t="shared" si="109"/>
        <v>0</v>
      </c>
      <c r="V388" s="13">
        <v>115971.15150000001</v>
      </c>
      <c r="W388" s="13">
        <v>0</v>
      </c>
      <c r="X388" s="14">
        <f t="shared" si="110"/>
        <v>0</v>
      </c>
      <c r="Y388" s="15">
        <v>73309.56</v>
      </c>
      <c r="Z388" s="15">
        <v>0</v>
      </c>
      <c r="AA388" s="16">
        <f t="shared" si="111"/>
        <v>0</v>
      </c>
      <c r="AB388" s="13">
        <v>43122.425499999998</v>
      </c>
      <c r="AC388" s="13">
        <v>98</v>
      </c>
      <c r="AD388" s="14">
        <f t="shared" si="112"/>
        <v>2.2725994390088286E-3</v>
      </c>
      <c r="AE388" s="15">
        <v>32526.327000000001</v>
      </c>
      <c r="AF388">
        <v>170</v>
      </c>
      <c r="AG388" s="16">
        <f t="shared" si="113"/>
        <v>5.2265354154497675E-3</v>
      </c>
      <c r="AH388" s="17">
        <v>268</v>
      </c>
      <c r="AI388" s="17">
        <v>1665624</v>
      </c>
      <c r="AJ388" s="18">
        <f t="shared" si="114"/>
        <v>1.7991610907917609E-3</v>
      </c>
      <c r="AK388" s="19">
        <f>IFERROR(VLOOKUP(A388,[1]CDC_Visits_Integrated!$A$2:$D$501,2,FALSE),"NULL")</f>
        <v>4194</v>
      </c>
      <c r="AL388" s="19">
        <f>IFERROR(VLOOKUP(A388,[1]CDC_Visits_Integrated!$A$2:$D$501,3,FALSE),"NULL")</f>
        <v>1679</v>
      </c>
      <c r="AM388" s="19">
        <f>IFERROR(VLOOKUP(A388,[1]CDC_Visits_Integrated!$A$2:$D$501,4,FALSE),"NULL")</f>
        <v>603059</v>
      </c>
      <c r="AN388" s="15">
        <f t="shared" si="115"/>
        <v>359.17748659916617</v>
      </c>
      <c r="AO388" s="16">
        <f t="shared" si="116"/>
        <v>6.9545434194664205E-3</v>
      </c>
      <c r="AP388" s="15">
        <f t="shared" si="117"/>
        <v>0</v>
      </c>
      <c r="AQ388" s="15">
        <f t="shared" si="118"/>
        <v>268</v>
      </c>
    </row>
    <row r="389" spans="1:43" x14ac:dyDescent="0.25">
      <c r="A389" t="s">
        <v>475</v>
      </c>
      <c r="B389" t="str">
        <f t="shared" si="102"/>
        <v>West Virginia</v>
      </c>
      <c r="C389" t="str">
        <f t="shared" si="103"/>
        <v>2013</v>
      </c>
      <c r="D389" s="13">
        <v>95425.62</v>
      </c>
      <c r="E389" s="13">
        <v>0</v>
      </c>
      <c r="F389" s="14">
        <f t="shared" si="104"/>
        <v>0</v>
      </c>
      <c r="G389" s="15">
        <v>99507.90049999996</v>
      </c>
      <c r="H389" s="15">
        <v>0</v>
      </c>
      <c r="I389" s="16">
        <f t="shared" si="105"/>
        <v>0</v>
      </c>
      <c r="J389" s="13">
        <v>109945.75949999999</v>
      </c>
      <c r="K389" s="13">
        <v>0</v>
      </c>
      <c r="L389" s="14">
        <f t="shared" si="106"/>
        <v>0</v>
      </c>
      <c r="M389" s="15">
        <v>101948.24149999997</v>
      </c>
      <c r="N389" s="15">
        <v>0</v>
      </c>
      <c r="O389" s="16">
        <f t="shared" si="107"/>
        <v>0</v>
      </c>
      <c r="P389" s="13">
        <v>108898.53550000003</v>
      </c>
      <c r="Q389" s="13">
        <v>0</v>
      </c>
      <c r="R389" s="14">
        <f t="shared" si="108"/>
        <v>0</v>
      </c>
      <c r="S389" s="15">
        <v>125376.45200000002</v>
      </c>
      <c r="T389" s="15">
        <v>0</v>
      </c>
      <c r="U389" s="16">
        <f t="shared" si="109"/>
        <v>0</v>
      </c>
      <c r="V389" s="13">
        <v>123160.12599999999</v>
      </c>
      <c r="W389" s="13">
        <v>0</v>
      </c>
      <c r="X389" s="14">
        <f t="shared" si="110"/>
        <v>0</v>
      </c>
      <c r="Y389" s="15">
        <v>76688.166999999987</v>
      </c>
      <c r="Z389" s="15">
        <v>37</v>
      </c>
      <c r="AA389" s="16">
        <f t="shared" si="111"/>
        <v>4.8247339123387844E-4</v>
      </c>
      <c r="AB389" s="13">
        <v>44348.146500000003</v>
      </c>
      <c r="AC389" s="13">
        <v>98</v>
      </c>
      <c r="AD389" s="14">
        <f t="shared" si="112"/>
        <v>2.2097879558506464E-3</v>
      </c>
      <c r="AE389" s="15">
        <v>33622.367999999995</v>
      </c>
      <c r="AF389">
        <v>189</v>
      </c>
      <c r="AG389" s="16">
        <f t="shared" si="113"/>
        <v>5.6212578483466726E-3</v>
      </c>
      <c r="AH389" s="17">
        <v>324</v>
      </c>
      <c r="AI389" s="17">
        <v>1709774</v>
      </c>
      <c r="AJ389" s="18">
        <f t="shared" si="114"/>
        <v>2.0949357440371045E-3</v>
      </c>
      <c r="AK389" s="19">
        <f>IFERROR(VLOOKUP(A389,[1]CDC_Visits_Integrated!$A$2:$D$501,2,FALSE),"NULL")</f>
        <v>7010</v>
      </c>
      <c r="AL389" s="19">
        <f>IFERROR(VLOOKUP(A389,[1]CDC_Visits_Integrated!$A$2:$D$501,3,FALSE),"NULL")</f>
        <v>1807</v>
      </c>
      <c r="AM389" s="19">
        <f>IFERROR(VLOOKUP(A389,[1]CDC_Visits_Integrated!$A$2:$D$501,4,FALSE),"NULL")</f>
        <v>639082</v>
      </c>
      <c r="AN389" s="15">
        <f t="shared" si="115"/>
        <v>353.67017155506363</v>
      </c>
      <c r="AO389" s="16">
        <f t="shared" si="116"/>
        <v>1.0968858456348325E-2</v>
      </c>
      <c r="AP389" s="15">
        <f t="shared" si="117"/>
        <v>0</v>
      </c>
      <c r="AQ389" s="15">
        <f t="shared" si="118"/>
        <v>324</v>
      </c>
    </row>
    <row r="390" spans="1:43" x14ac:dyDescent="0.25">
      <c r="A390" t="s">
        <v>476</v>
      </c>
      <c r="B390" t="str">
        <f t="shared" si="102"/>
        <v>West Virginia</v>
      </c>
      <c r="C390" t="str">
        <f t="shared" si="103"/>
        <v>2014</v>
      </c>
      <c r="D390" s="13">
        <v>93094.790999999997</v>
      </c>
      <c r="E390" s="13">
        <v>0</v>
      </c>
      <c r="F390" s="14">
        <f t="shared" si="104"/>
        <v>0</v>
      </c>
      <c r="G390" s="15">
        <v>95179.337500000023</v>
      </c>
      <c r="H390" s="15">
        <v>0</v>
      </c>
      <c r="I390" s="16">
        <f t="shared" si="105"/>
        <v>0</v>
      </c>
      <c r="J390" s="13">
        <v>107503.15100000001</v>
      </c>
      <c r="K390" s="13">
        <v>0</v>
      </c>
      <c r="L390" s="14">
        <f t="shared" si="106"/>
        <v>0</v>
      </c>
      <c r="M390" s="15">
        <v>98494.854000000021</v>
      </c>
      <c r="N390" s="15">
        <v>0</v>
      </c>
      <c r="O390" s="16">
        <f t="shared" si="107"/>
        <v>0</v>
      </c>
      <c r="P390" s="13">
        <v>101972.10000000002</v>
      </c>
      <c r="Q390" s="13">
        <v>0</v>
      </c>
      <c r="R390" s="14">
        <f t="shared" si="108"/>
        <v>0</v>
      </c>
      <c r="S390" s="15">
        <v>115496.63949999998</v>
      </c>
      <c r="T390" s="15">
        <v>0</v>
      </c>
      <c r="U390" s="16">
        <f t="shared" si="109"/>
        <v>0</v>
      </c>
      <c r="V390" s="13">
        <v>120043.05899999999</v>
      </c>
      <c r="W390" s="13">
        <v>23</v>
      </c>
      <c r="X390" s="14">
        <f t="shared" si="110"/>
        <v>1.9159791654426269E-4</v>
      </c>
      <c r="Y390" s="15">
        <v>77907.005999999994</v>
      </c>
      <c r="Z390" s="15">
        <v>32</v>
      </c>
      <c r="AA390" s="16">
        <f t="shared" si="111"/>
        <v>4.1074611441235467E-4</v>
      </c>
      <c r="AB390" s="13">
        <v>43622.194500000005</v>
      </c>
      <c r="AC390" s="13">
        <v>52</v>
      </c>
      <c r="AD390" s="14">
        <f t="shared" si="112"/>
        <v>1.1920537376907984E-3</v>
      </c>
      <c r="AE390" s="15">
        <v>34261.348000000005</v>
      </c>
      <c r="AF390">
        <v>179</v>
      </c>
      <c r="AG390" s="16">
        <f t="shared" si="113"/>
        <v>5.2245463313352405E-3</v>
      </c>
      <c r="AH390" s="17">
        <v>263</v>
      </c>
      <c r="AI390" s="17">
        <v>1648123</v>
      </c>
      <c r="AJ390" s="18">
        <f t="shared" si="114"/>
        <v>1.6881640287696913E-3</v>
      </c>
      <c r="AK390" s="19">
        <f>IFERROR(VLOOKUP(A390,[1]CDC_Visits_Integrated!$A$2:$D$501,2,FALSE),"NULL")</f>
        <v>9857</v>
      </c>
      <c r="AL390" s="19">
        <f>IFERROR(VLOOKUP(A390,[1]CDC_Visits_Integrated!$A$2:$D$501,3,FALSE),"NULL")</f>
        <v>1985</v>
      </c>
      <c r="AM390" s="19">
        <f>IFERROR(VLOOKUP(A390,[1]CDC_Visits_Integrated!$A$2:$D$501,4,FALSE),"NULL")</f>
        <v>705839</v>
      </c>
      <c r="AN390" s="15">
        <f t="shared" si="115"/>
        <v>355.58639798488667</v>
      </c>
      <c r="AO390" s="16">
        <f t="shared" si="116"/>
        <v>1.3964941013460576E-2</v>
      </c>
      <c r="AP390" s="15">
        <f t="shared" si="117"/>
        <v>23</v>
      </c>
      <c r="AQ390" s="15">
        <f t="shared" si="118"/>
        <v>286</v>
      </c>
    </row>
    <row r="391" spans="1:43" x14ac:dyDescent="0.25">
      <c r="A391" t="s">
        <v>477</v>
      </c>
      <c r="B391" t="str">
        <f t="shared" si="102"/>
        <v>West Virginia</v>
      </c>
      <c r="C391" t="str">
        <f t="shared" si="103"/>
        <v>2015</v>
      </c>
      <c r="D391" s="13">
        <v>87532.506999999998</v>
      </c>
      <c r="E391" s="13">
        <v>0</v>
      </c>
      <c r="F391" s="14">
        <f t="shared" si="104"/>
        <v>0</v>
      </c>
      <c r="G391" s="15">
        <v>89557.831999999995</v>
      </c>
      <c r="H391" s="15">
        <v>0</v>
      </c>
      <c r="I391" s="16">
        <f t="shared" si="105"/>
        <v>0</v>
      </c>
      <c r="J391" s="13">
        <v>101765.1795</v>
      </c>
      <c r="K391" s="13">
        <v>0</v>
      </c>
      <c r="L391" s="14">
        <f t="shared" si="106"/>
        <v>0</v>
      </c>
      <c r="M391" s="15">
        <v>92870.896000000008</v>
      </c>
      <c r="N391" s="15">
        <v>0</v>
      </c>
      <c r="O391" s="16">
        <f t="shared" si="107"/>
        <v>0</v>
      </c>
      <c r="P391" s="13">
        <v>95376.820999999996</v>
      </c>
      <c r="Q391" s="13">
        <v>0</v>
      </c>
      <c r="R391" s="14">
        <f t="shared" si="108"/>
        <v>0</v>
      </c>
      <c r="S391" s="15">
        <v>105553.47100000001</v>
      </c>
      <c r="T391" s="15">
        <v>0</v>
      </c>
      <c r="U391" s="16">
        <f t="shared" si="109"/>
        <v>0</v>
      </c>
      <c r="V391" s="13">
        <v>109502.32149999998</v>
      </c>
      <c r="W391" s="13">
        <v>0</v>
      </c>
      <c r="X391" s="14">
        <f t="shared" si="110"/>
        <v>0</v>
      </c>
      <c r="Y391" s="15">
        <v>73061.259000000005</v>
      </c>
      <c r="Z391" s="15">
        <v>45</v>
      </c>
      <c r="AA391" s="16">
        <f t="shared" si="111"/>
        <v>6.1592149678121476E-4</v>
      </c>
      <c r="AB391" s="13">
        <v>39471.184500000003</v>
      </c>
      <c r="AC391" s="13">
        <v>93</v>
      </c>
      <c r="AD391" s="14">
        <f t="shared" si="112"/>
        <v>2.3561492055045874E-3</v>
      </c>
      <c r="AE391" s="15">
        <v>32636.475000000002</v>
      </c>
      <c r="AF391">
        <v>207</v>
      </c>
      <c r="AG391" s="16">
        <f t="shared" si="113"/>
        <v>6.3425967418356301E-3</v>
      </c>
      <c r="AH391" s="17">
        <v>345</v>
      </c>
      <c r="AI391" s="17">
        <v>1534068</v>
      </c>
      <c r="AJ391" s="18">
        <f t="shared" si="114"/>
        <v>2.3765417801882983E-3</v>
      </c>
      <c r="AK391" s="19">
        <f>IFERROR(VLOOKUP(A391,[1]CDC_Visits_Integrated!$A$2:$D$501,2,FALSE),"NULL")</f>
        <v>12378</v>
      </c>
      <c r="AL391" s="19">
        <f>IFERROR(VLOOKUP(A391,[1]CDC_Visits_Integrated!$A$2:$D$501,3,FALSE),"NULL")</f>
        <v>1935</v>
      </c>
      <c r="AM391" s="19">
        <f>IFERROR(VLOOKUP(A391,[1]CDC_Visits_Integrated!$A$2:$D$501,4,FALSE),"NULL")</f>
        <v>710638</v>
      </c>
      <c r="AN391" s="15">
        <f t="shared" si="115"/>
        <v>367.25478036175713</v>
      </c>
      <c r="AO391" s="16">
        <f t="shared" si="116"/>
        <v>1.7418151013596232E-2</v>
      </c>
      <c r="AP391" s="15">
        <f t="shared" si="117"/>
        <v>0</v>
      </c>
      <c r="AQ391" s="15">
        <f t="shared" si="118"/>
        <v>345</v>
      </c>
    </row>
    <row r="392" spans="1:43" x14ac:dyDescent="0.25">
      <c r="A392" t="s">
        <v>478</v>
      </c>
      <c r="B392" t="str">
        <f t="shared" si="102"/>
        <v>West Virginia</v>
      </c>
      <c r="C392" t="str">
        <f t="shared" si="103"/>
        <v>2016</v>
      </c>
      <c r="D392" s="13">
        <v>95271.116000000009</v>
      </c>
      <c r="E392" s="13">
        <v>0</v>
      </c>
      <c r="F392" s="14">
        <f t="shared" si="104"/>
        <v>0</v>
      </c>
      <c r="G392" s="15">
        <v>98689.831000000006</v>
      </c>
      <c r="H392" s="15">
        <v>0</v>
      </c>
      <c r="I392" s="16">
        <f t="shared" si="105"/>
        <v>0</v>
      </c>
      <c r="J392" s="13">
        <v>108654.20299999998</v>
      </c>
      <c r="K392" s="13">
        <v>0</v>
      </c>
      <c r="L392" s="14">
        <f t="shared" si="106"/>
        <v>0</v>
      </c>
      <c r="M392" s="15">
        <v>101842.219</v>
      </c>
      <c r="N392" s="15">
        <v>0</v>
      </c>
      <c r="O392" s="16">
        <f t="shared" si="107"/>
        <v>0</v>
      </c>
      <c r="P392" s="13">
        <v>104407.56099999999</v>
      </c>
      <c r="Q392" s="13">
        <v>0</v>
      </c>
      <c r="R392" s="14">
        <f t="shared" si="108"/>
        <v>0</v>
      </c>
      <c r="S392" s="15">
        <v>114761.05250000002</v>
      </c>
      <c r="T392" s="15">
        <v>0</v>
      </c>
      <c r="U392" s="16">
        <f t="shared" si="109"/>
        <v>0</v>
      </c>
      <c r="V392" s="13">
        <v>120698.5895</v>
      </c>
      <c r="W392" s="13">
        <v>0</v>
      </c>
      <c r="X392" s="14">
        <f t="shared" si="110"/>
        <v>0</v>
      </c>
      <c r="Y392" s="15">
        <v>85001.454500000007</v>
      </c>
      <c r="Z392" s="15">
        <v>13</v>
      </c>
      <c r="AA392" s="16">
        <f t="shared" si="111"/>
        <v>1.5293855942194494E-4</v>
      </c>
      <c r="AB392" s="13">
        <v>44130.135999999991</v>
      </c>
      <c r="AC392" s="13">
        <v>51</v>
      </c>
      <c r="AD392" s="14">
        <f t="shared" si="112"/>
        <v>1.1556728490480974E-3</v>
      </c>
      <c r="AE392" s="15">
        <v>33823.551999999989</v>
      </c>
      <c r="AF392">
        <v>143</v>
      </c>
      <c r="AG392" s="16">
        <f t="shared" si="113"/>
        <v>4.2278232635058564E-3</v>
      </c>
      <c r="AH392" s="17">
        <v>207</v>
      </c>
      <c r="AI392" s="17">
        <v>1685760</v>
      </c>
      <c r="AJ392" s="18">
        <f t="shared" si="114"/>
        <v>1.2702882328491107E-3</v>
      </c>
      <c r="AK392" s="19">
        <f>IFERROR(VLOOKUP(A392,[1]CDC_Visits_Integrated!$A$2:$D$501,2,FALSE),"NULL")</f>
        <v>11031</v>
      </c>
      <c r="AL392" s="19">
        <f>IFERROR(VLOOKUP(A392,[1]CDC_Visits_Integrated!$A$2:$D$501,3,FALSE),"NULL")</f>
        <v>2191</v>
      </c>
      <c r="AM392" s="19">
        <f>IFERROR(VLOOKUP(A392,[1]CDC_Visits_Integrated!$A$2:$D$501,4,FALSE),"NULL")</f>
        <v>843285</v>
      </c>
      <c r="AN392" s="15">
        <f t="shared" si="115"/>
        <v>384.88589685075306</v>
      </c>
      <c r="AO392" s="16">
        <f t="shared" si="116"/>
        <v>1.3080986854977855E-2</v>
      </c>
      <c r="AP392" s="15">
        <f t="shared" si="117"/>
        <v>0</v>
      </c>
      <c r="AQ392" s="15">
        <f t="shared" si="118"/>
        <v>207</v>
      </c>
    </row>
    <row r="393" spans="1:43" x14ac:dyDescent="0.25">
      <c r="A393" t="s">
        <v>479</v>
      </c>
      <c r="B393" t="str">
        <f t="shared" si="102"/>
        <v>West Virginia</v>
      </c>
      <c r="C393" t="str">
        <f t="shared" si="103"/>
        <v>2017</v>
      </c>
      <c r="D393" s="13">
        <v>85713</v>
      </c>
      <c r="E393" s="13">
        <v>0</v>
      </c>
      <c r="F393" s="14">
        <f t="shared" si="104"/>
        <v>0</v>
      </c>
      <c r="G393" s="15">
        <v>91031.5</v>
      </c>
      <c r="H393" s="15">
        <v>0</v>
      </c>
      <c r="I393" s="16">
        <f t="shared" si="105"/>
        <v>0</v>
      </c>
      <c r="J393" s="13">
        <v>99222</v>
      </c>
      <c r="K393" s="13">
        <v>0</v>
      </c>
      <c r="L393" s="14">
        <f t="shared" si="106"/>
        <v>0</v>
      </c>
      <c r="M393" s="15">
        <v>93408.5</v>
      </c>
      <c r="N393" s="15">
        <v>0</v>
      </c>
      <c r="O393" s="16">
        <f t="shared" si="107"/>
        <v>0</v>
      </c>
      <c r="P393" s="13">
        <v>93624.5</v>
      </c>
      <c r="Q393" s="13">
        <v>0</v>
      </c>
      <c r="R393" s="14">
        <f t="shared" si="108"/>
        <v>0</v>
      </c>
      <c r="S393" s="15">
        <v>103687</v>
      </c>
      <c r="T393" s="15">
        <v>0</v>
      </c>
      <c r="U393" s="16">
        <f t="shared" si="109"/>
        <v>0</v>
      </c>
      <c r="V393" s="13">
        <v>112580</v>
      </c>
      <c r="W393" s="13">
        <v>0</v>
      </c>
      <c r="X393" s="14">
        <f t="shared" si="110"/>
        <v>0</v>
      </c>
      <c r="Y393" s="15">
        <v>82059</v>
      </c>
      <c r="Z393" s="15">
        <v>33</v>
      </c>
      <c r="AA393" s="16">
        <f t="shared" si="111"/>
        <v>4.021496727964026E-4</v>
      </c>
      <c r="AB393" s="13">
        <v>42864</v>
      </c>
      <c r="AC393" s="13">
        <v>101</v>
      </c>
      <c r="AD393" s="14">
        <f t="shared" si="112"/>
        <v>2.3562896603210154E-3</v>
      </c>
      <c r="AE393" s="15">
        <v>33061</v>
      </c>
      <c r="AF393">
        <v>160</v>
      </c>
      <c r="AG393" s="16">
        <f t="shared" si="113"/>
        <v>4.8395390339070208E-3</v>
      </c>
      <c r="AH393" s="17">
        <v>294</v>
      </c>
      <c r="AI393" s="17">
        <v>1555727</v>
      </c>
      <c r="AJ393" s="18">
        <f t="shared" si="114"/>
        <v>1.8609479440956046E-3</v>
      </c>
      <c r="AK393" s="19">
        <f>IFERROR(VLOOKUP(A393,[1]CDC_Visits_Integrated!$A$2:$D$501,2,FALSE),"NULL")</f>
        <v>12512</v>
      </c>
      <c r="AL393" s="19">
        <f>IFERROR(VLOOKUP(A393,[1]CDC_Visits_Integrated!$A$2:$D$501,3,FALSE),"NULL")</f>
        <v>1800</v>
      </c>
      <c r="AM393" s="19">
        <f>IFERROR(VLOOKUP(A393,[1]CDC_Visits_Integrated!$A$2:$D$501,4,FALSE),"NULL")</f>
        <v>760174</v>
      </c>
      <c r="AN393" s="15">
        <f t="shared" si="115"/>
        <v>422.31888888888886</v>
      </c>
      <c r="AO393" s="16">
        <f t="shared" si="116"/>
        <v>1.6459389560811076E-2</v>
      </c>
      <c r="AP393" s="15">
        <f t="shared" si="117"/>
        <v>0</v>
      </c>
      <c r="AQ393" s="15">
        <f t="shared" si="118"/>
        <v>294</v>
      </c>
    </row>
    <row r="394" spans="1:43" x14ac:dyDescent="0.25">
      <c r="A394" t="s">
        <v>481</v>
      </c>
      <c r="B394" t="str">
        <f t="shared" si="102"/>
        <v>Wisconsin</v>
      </c>
      <c r="C394" t="str">
        <f t="shared" si="103"/>
        <v>2010</v>
      </c>
      <c r="D394" s="13">
        <v>348413.71600000001</v>
      </c>
      <c r="E394" s="13">
        <v>0</v>
      </c>
      <c r="F394" s="14">
        <f t="shared" si="104"/>
        <v>0</v>
      </c>
      <c r="G394" s="15">
        <v>365862.39899999998</v>
      </c>
      <c r="H394" s="15">
        <v>0</v>
      </c>
      <c r="I394" s="16">
        <f t="shared" si="105"/>
        <v>0</v>
      </c>
      <c r="J394" s="13">
        <v>391016.93800000008</v>
      </c>
      <c r="K394" s="13">
        <v>0</v>
      </c>
      <c r="L394" s="14">
        <f t="shared" si="106"/>
        <v>0</v>
      </c>
      <c r="M394" s="15">
        <v>344728.52649999998</v>
      </c>
      <c r="N394" s="15">
        <v>0</v>
      </c>
      <c r="O394" s="16">
        <f t="shared" si="107"/>
        <v>0</v>
      </c>
      <c r="P394" s="13">
        <v>374980.08799999999</v>
      </c>
      <c r="Q394" s="13">
        <v>0</v>
      </c>
      <c r="R394" s="14">
        <f t="shared" si="108"/>
        <v>0</v>
      </c>
      <c r="S394" s="15">
        <v>425681.55599999998</v>
      </c>
      <c r="T394" s="15">
        <v>0</v>
      </c>
      <c r="U394" s="16">
        <f t="shared" si="109"/>
        <v>0</v>
      </c>
      <c r="V394" s="13">
        <v>319380.51199999999</v>
      </c>
      <c r="W394" s="13">
        <v>0</v>
      </c>
      <c r="X394" s="14">
        <f t="shared" si="110"/>
        <v>0</v>
      </c>
      <c r="Y394" s="15">
        <v>184949.58649999998</v>
      </c>
      <c r="Z394" s="15">
        <v>0</v>
      </c>
      <c r="AA394" s="16">
        <f t="shared" si="111"/>
        <v>0</v>
      </c>
      <c r="AB394" s="13">
        <v>128175.73950000003</v>
      </c>
      <c r="AC394" s="13">
        <v>225</v>
      </c>
      <c r="AD394" s="14">
        <f t="shared" si="112"/>
        <v>1.7554023942260926E-3</v>
      </c>
      <c r="AE394" s="15">
        <v>109223.33700000001</v>
      </c>
      <c r="AF394">
        <v>501</v>
      </c>
      <c r="AG394" s="16">
        <f t="shared" si="113"/>
        <v>4.5869318202574226E-3</v>
      </c>
      <c r="AH394" s="17">
        <v>726</v>
      </c>
      <c r="AI394" s="17">
        <v>5526493</v>
      </c>
      <c r="AJ394" s="18">
        <f t="shared" si="114"/>
        <v>1.7189589161786928E-3</v>
      </c>
      <c r="AK394" s="19">
        <f>IFERROR(VLOOKUP(A394,[1]CDC_Visits_Integrated!$A$2:$D$501,2,FALSE),"NULL")</f>
        <v>604</v>
      </c>
      <c r="AL394" s="19">
        <f>IFERROR(VLOOKUP(A394,[1]CDC_Visits_Integrated!$A$2:$D$501,3,FALSE),"NULL")</f>
        <v>610</v>
      </c>
      <c r="AM394" s="19">
        <f>IFERROR(VLOOKUP(A394,[1]CDC_Visits_Integrated!$A$2:$D$501,4,FALSE),"NULL")</f>
        <v>61330</v>
      </c>
      <c r="AN394" s="15">
        <f t="shared" si="115"/>
        <v>100.54098360655738</v>
      </c>
      <c r="AO394" s="16">
        <f t="shared" si="116"/>
        <v>9.8483613239849985E-3</v>
      </c>
      <c r="AP394" s="15">
        <f t="shared" si="117"/>
        <v>0</v>
      </c>
      <c r="AQ394" s="15">
        <f t="shared" si="118"/>
        <v>726</v>
      </c>
    </row>
    <row r="395" spans="1:43" x14ac:dyDescent="0.25">
      <c r="A395" t="s">
        <v>482</v>
      </c>
      <c r="B395" t="str">
        <f t="shared" si="102"/>
        <v>Wisconsin</v>
      </c>
      <c r="C395" t="str">
        <f t="shared" si="103"/>
        <v>2011</v>
      </c>
      <c r="D395" s="13">
        <v>341973.43700000003</v>
      </c>
      <c r="E395" s="13">
        <v>0</v>
      </c>
      <c r="F395" s="14">
        <f t="shared" si="104"/>
        <v>0</v>
      </c>
      <c r="G395" s="15">
        <v>357007.01450000005</v>
      </c>
      <c r="H395" s="15">
        <v>0</v>
      </c>
      <c r="I395" s="16">
        <f t="shared" si="105"/>
        <v>0</v>
      </c>
      <c r="J395" s="13">
        <v>383832.83350000007</v>
      </c>
      <c r="K395" s="13">
        <v>0</v>
      </c>
      <c r="L395" s="14">
        <f t="shared" si="106"/>
        <v>0</v>
      </c>
      <c r="M395" s="15">
        <v>342528.9645</v>
      </c>
      <c r="N395" s="15">
        <v>0</v>
      </c>
      <c r="O395" s="16">
        <f t="shared" si="107"/>
        <v>0</v>
      </c>
      <c r="P395" s="13">
        <v>357420.80950000003</v>
      </c>
      <c r="Q395" s="13">
        <v>0</v>
      </c>
      <c r="R395" s="14">
        <f t="shared" si="108"/>
        <v>0</v>
      </c>
      <c r="S395" s="15">
        <v>414427.49749999994</v>
      </c>
      <c r="T395" s="15">
        <v>0</v>
      </c>
      <c r="U395" s="16">
        <f t="shared" si="109"/>
        <v>0</v>
      </c>
      <c r="V395" s="13">
        <v>324060.42050000001</v>
      </c>
      <c r="W395" s="13">
        <v>0</v>
      </c>
      <c r="X395" s="14">
        <f t="shared" si="110"/>
        <v>0</v>
      </c>
      <c r="Y395" s="15">
        <v>185348.33350000001</v>
      </c>
      <c r="Z395" s="15">
        <v>33</v>
      </c>
      <c r="AA395" s="16">
        <f t="shared" si="111"/>
        <v>1.780431438300469E-4</v>
      </c>
      <c r="AB395" s="13">
        <v>125104.758</v>
      </c>
      <c r="AC395" s="13">
        <v>241</v>
      </c>
      <c r="AD395" s="14">
        <f t="shared" si="112"/>
        <v>1.9263855656073449E-3</v>
      </c>
      <c r="AE395" s="15">
        <v>108994.40299999999</v>
      </c>
      <c r="AF395">
        <v>532</v>
      </c>
      <c r="AG395" s="16">
        <f t="shared" si="113"/>
        <v>4.8809845767951963E-3</v>
      </c>
      <c r="AH395" s="17">
        <v>806</v>
      </c>
      <c r="AI395" s="17">
        <v>5429850</v>
      </c>
      <c r="AJ395" s="18">
        <f t="shared" si="114"/>
        <v>1.921575430938711E-3</v>
      </c>
      <c r="AK395" s="19">
        <f>IFERROR(VLOOKUP(A395,[1]CDC_Visits_Integrated!$A$2:$D$501,2,FALSE),"NULL")</f>
        <v>1831</v>
      </c>
      <c r="AL395" s="19">
        <f>IFERROR(VLOOKUP(A395,[1]CDC_Visits_Integrated!$A$2:$D$501,3,FALSE),"NULL")</f>
        <v>1902</v>
      </c>
      <c r="AM395" s="19">
        <f>IFERROR(VLOOKUP(A395,[1]CDC_Visits_Integrated!$A$2:$D$501,4,FALSE),"NULL")</f>
        <v>168347</v>
      </c>
      <c r="AN395" s="15">
        <f t="shared" si="115"/>
        <v>88.510515247108302</v>
      </c>
      <c r="AO395" s="16">
        <f t="shared" si="116"/>
        <v>1.0876344692807119E-2</v>
      </c>
      <c r="AP395" s="15">
        <f t="shared" si="117"/>
        <v>0</v>
      </c>
      <c r="AQ395" s="15">
        <f t="shared" si="118"/>
        <v>806</v>
      </c>
    </row>
    <row r="396" spans="1:43" x14ac:dyDescent="0.25">
      <c r="A396" t="s">
        <v>483</v>
      </c>
      <c r="B396" t="str">
        <f t="shared" si="102"/>
        <v>Wisconsin</v>
      </c>
      <c r="C396" t="str">
        <f t="shared" si="103"/>
        <v>2012</v>
      </c>
      <c r="D396" s="13">
        <v>346030.41799999995</v>
      </c>
      <c r="E396" s="13">
        <v>0</v>
      </c>
      <c r="F396" s="14">
        <f t="shared" si="104"/>
        <v>0</v>
      </c>
      <c r="G396" s="15">
        <v>361125.19799999997</v>
      </c>
      <c r="H396" s="15">
        <v>0</v>
      </c>
      <c r="I396" s="16">
        <f t="shared" si="105"/>
        <v>0</v>
      </c>
      <c r="J396" s="13">
        <v>388863.51049999997</v>
      </c>
      <c r="K396" s="13">
        <v>0</v>
      </c>
      <c r="L396" s="14">
        <f t="shared" si="106"/>
        <v>0</v>
      </c>
      <c r="M396" s="15">
        <v>352892.54849999992</v>
      </c>
      <c r="N396" s="15">
        <v>0</v>
      </c>
      <c r="O396" s="16">
        <f t="shared" si="107"/>
        <v>0</v>
      </c>
      <c r="P396" s="13">
        <v>354463.261</v>
      </c>
      <c r="Q396" s="13">
        <v>0</v>
      </c>
      <c r="R396" s="14">
        <f t="shared" si="108"/>
        <v>0</v>
      </c>
      <c r="S396" s="15">
        <v>420738.90049999999</v>
      </c>
      <c r="T396" s="15">
        <v>0</v>
      </c>
      <c r="U396" s="16">
        <f t="shared" si="109"/>
        <v>0</v>
      </c>
      <c r="V396" s="13">
        <v>343405.89100000006</v>
      </c>
      <c r="W396" s="13">
        <v>0</v>
      </c>
      <c r="X396" s="14">
        <f t="shared" si="110"/>
        <v>0</v>
      </c>
      <c r="Y396" s="15">
        <v>196928.68099999992</v>
      </c>
      <c r="Z396" s="15">
        <v>37</v>
      </c>
      <c r="AA396" s="16">
        <f t="shared" si="111"/>
        <v>1.8788527812259106E-4</v>
      </c>
      <c r="AB396" s="13">
        <v>126236.45200000002</v>
      </c>
      <c r="AC396" s="13">
        <v>257</v>
      </c>
      <c r="AD396" s="14">
        <f t="shared" si="112"/>
        <v>2.0358620345254947E-3</v>
      </c>
      <c r="AE396" s="15">
        <v>112732.58199999998</v>
      </c>
      <c r="AF396">
        <v>546</v>
      </c>
      <c r="AG396" s="16">
        <f t="shared" si="113"/>
        <v>4.843320274523652E-3</v>
      </c>
      <c r="AH396" s="17">
        <v>840</v>
      </c>
      <c r="AI396" s="17">
        <v>5549948</v>
      </c>
      <c r="AJ396" s="18">
        <f t="shared" si="114"/>
        <v>1.9270575896457732E-3</v>
      </c>
      <c r="AK396" s="19">
        <f>IFERROR(VLOOKUP(A396,[1]CDC_Visits_Integrated!$A$2:$D$501,2,FALSE),"NULL")</f>
        <v>1367</v>
      </c>
      <c r="AL396" s="19">
        <f>IFERROR(VLOOKUP(A396,[1]CDC_Visits_Integrated!$A$2:$D$501,3,FALSE),"NULL")</f>
        <v>1659</v>
      </c>
      <c r="AM396" s="19">
        <f>IFERROR(VLOOKUP(A396,[1]CDC_Visits_Integrated!$A$2:$D$501,4,FALSE),"NULL")</f>
        <v>172265</v>
      </c>
      <c r="AN396" s="15">
        <f t="shared" si="115"/>
        <v>103.83664858348402</v>
      </c>
      <c r="AO396" s="16">
        <f t="shared" si="116"/>
        <v>7.9354482918758892E-3</v>
      </c>
      <c r="AP396" s="15">
        <f t="shared" si="117"/>
        <v>0</v>
      </c>
      <c r="AQ396" s="15">
        <f t="shared" si="118"/>
        <v>840</v>
      </c>
    </row>
    <row r="397" spans="1:43" x14ac:dyDescent="0.25">
      <c r="A397" t="s">
        <v>484</v>
      </c>
      <c r="B397" t="str">
        <f t="shared" si="102"/>
        <v>Wisconsin</v>
      </c>
      <c r="C397" t="str">
        <f t="shared" si="103"/>
        <v>2013</v>
      </c>
      <c r="D397" s="13">
        <v>339459.902</v>
      </c>
      <c r="E397" s="13">
        <v>0</v>
      </c>
      <c r="F397" s="14">
        <f t="shared" si="104"/>
        <v>0</v>
      </c>
      <c r="G397" s="15">
        <v>357506.37400000007</v>
      </c>
      <c r="H397" s="15">
        <v>0</v>
      </c>
      <c r="I397" s="16">
        <f t="shared" si="105"/>
        <v>0</v>
      </c>
      <c r="J397" s="13">
        <v>382990.37249999994</v>
      </c>
      <c r="K397" s="13">
        <v>0</v>
      </c>
      <c r="L397" s="14">
        <f t="shared" si="106"/>
        <v>0</v>
      </c>
      <c r="M397" s="15">
        <v>351680.359</v>
      </c>
      <c r="N397" s="15">
        <v>0</v>
      </c>
      <c r="O397" s="16">
        <f t="shared" si="107"/>
        <v>0</v>
      </c>
      <c r="P397" s="13">
        <v>345134.61450000003</v>
      </c>
      <c r="Q397" s="13">
        <v>0</v>
      </c>
      <c r="R397" s="14">
        <f t="shared" si="108"/>
        <v>0</v>
      </c>
      <c r="S397" s="15">
        <v>412798.35600000003</v>
      </c>
      <c r="T397" s="15">
        <v>0</v>
      </c>
      <c r="U397" s="16">
        <f t="shared" si="109"/>
        <v>0</v>
      </c>
      <c r="V397" s="13">
        <v>347494.14300000004</v>
      </c>
      <c r="W397" s="13">
        <v>24</v>
      </c>
      <c r="X397" s="14">
        <f t="shared" si="110"/>
        <v>6.9065912285030942E-5</v>
      </c>
      <c r="Y397" s="15">
        <v>199694.66150000005</v>
      </c>
      <c r="Z397" s="15">
        <v>70</v>
      </c>
      <c r="AA397" s="16">
        <f t="shared" si="111"/>
        <v>3.5053515939884044E-4</v>
      </c>
      <c r="AB397" s="13">
        <v>123355.6005</v>
      </c>
      <c r="AC397" s="13">
        <v>228</v>
      </c>
      <c r="AD397" s="14">
        <f t="shared" si="112"/>
        <v>1.8483149453761526E-3</v>
      </c>
      <c r="AE397" s="15">
        <v>114753.19099999998</v>
      </c>
      <c r="AF397">
        <v>642</v>
      </c>
      <c r="AG397" s="16">
        <f t="shared" si="113"/>
        <v>5.5946156651974941E-3</v>
      </c>
      <c r="AH397" s="17">
        <v>940</v>
      </c>
      <c r="AI397" s="17">
        <v>5493840</v>
      </c>
      <c r="AJ397" s="18">
        <f t="shared" si="114"/>
        <v>2.1470821976362986E-3</v>
      </c>
      <c r="AK397" s="19">
        <f>IFERROR(VLOOKUP(A397,[1]CDC_Visits_Integrated!$A$2:$D$501,2,FALSE),"NULL")</f>
        <v>1813</v>
      </c>
      <c r="AL397" s="19">
        <f>IFERROR(VLOOKUP(A397,[1]CDC_Visits_Integrated!$A$2:$D$501,3,FALSE),"NULL")</f>
        <v>1633</v>
      </c>
      <c r="AM397" s="19">
        <f>IFERROR(VLOOKUP(A397,[1]CDC_Visits_Integrated!$A$2:$D$501,4,FALSE),"NULL")</f>
        <v>187578</v>
      </c>
      <c r="AN397" s="15">
        <f t="shared" si="115"/>
        <v>114.86711573790569</v>
      </c>
      <c r="AO397" s="16">
        <f t="shared" si="116"/>
        <v>9.6653125633069971E-3</v>
      </c>
      <c r="AP397" s="15">
        <f t="shared" si="117"/>
        <v>24</v>
      </c>
      <c r="AQ397" s="15">
        <f t="shared" si="118"/>
        <v>964</v>
      </c>
    </row>
    <row r="398" spans="1:43" x14ac:dyDescent="0.25">
      <c r="A398" t="s">
        <v>485</v>
      </c>
      <c r="B398" t="str">
        <f t="shared" si="102"/>
        <v>Wisconsin</v>
      </c>
      <c r="C398" t="str">
        <f t="shared" si="103"/>
        <v>2014</v>
      </c>
      <c r="D398" s="13">
        <v>336435.57700000011</v>
      </c>
      <c r="E398" s="13">
        <v>0</v>
      </c>
      <c r="F398" s="14">
        <f t="shared" si="104"/>
        <v>0</v>
      </c>
      <c r="G398" s="15">
        <v>359039.05800000008</v>
      </c>
      <c r="H398" s="15">
        <v>0</v>
      </c>
      <c r="I398" s="16">
        <f t="shared" si="105"/>
        <v>0</v>
      </c>
      <c r="J398" s="13">
        <v>384179.47449999995</v>
      </c>
      <c r="K398" s="13">
        <v>0</v>
      </c>
      <c r="L398" s="14">
        <f t="shared" si="106"/>
        <v>0</v>
      </c>
      <c r="M398" s="15">
        <v>355827.36649999977</v>
      </c>
      <c r="N398" s="15">
        <v>0</v>
      </c>
      <c r="O398" s="16">
        <f t="shared" si="107"/>
        <v>0</v>
      </c>
      <c r="P398" s="13">
        <v>342489.462</v>
      </c>
      <c r="Q398" s="13">
        <v>0</v>
      </c>
      <c r="R398" s="14">
        <f t="shared" si="108"/>
        <v>0</v>
      </c>
      <c r="S398" s="15">
        <v>410188.69999999995</v>
      </c>
      <c r="T398" s="15">
        <v>14</v>
      </c>
      <c r="U398" s="16">
        <f t="shared" si="109"/>
        <v>3.4130633047668065E-5</v>
      </c>
      <c r="V398" s="13">
        <v>360872.45199999999</v>
      </c>
      <c r="W398" s="13">
        <v>21</v>
      </c>
      <c r="X398" s="14">
        <f t="shared" si="110"/>
        <v>5.8192305573937242E-5</v>
      </c>
      <c r="Y398" s="15">
        <v>210762.70600000001</v>
      </c>
      <c r="Z398" s="15">
        <v>44</v>
      </c>
      <c r="AA398" s="16">
        <f t="shared" si="111"/>
        <v>2.0876558683014822E-4</v>
      </c>
      <c r="AB398" s="13">
        <v>125037.15499999998</v>
      </c>
      <c r="AC398" s="13">
        <v>193</v>
      </c>
      <c r="AD398" s="14">
        <f t="shared" si="112"/>
        <v>1.5435411978143619E-3</v>
      </c>
      <c r="AE398" s="15">
        <v>117228.76100000001</v>
      </c>
      <c r="AF398">
        <v>560</v>
      </c>
      <c r="AG398" s="16">
        <f t="shared" si="113"/>
        <v>4.7769847196457186E-3</v>
      </c>
      <c r="AH398" s="17">
        <v>797</v>
      </c>
      <c r="AI398" s="17">
        <v>5548729</v>
      </c>
      <c r="AJ398" s="18">
        <f t="shared" si="114"/>
        <v>1.7592707420592071E-3</v>
      </c>
      <c r="AK398" s="19">
        <f>IFERROR(VLOOKUP(A398,[1]CDC_Visits_Integrated!$A$2:$D$501,2,FALSE),"NULL")</f>
        <v>5013</v>
      </c>
      <c r="AL398" s="19">
        <f>IFERROR(VLOOKUP(A398,[1]CDC_Visits_Integrated!$A$2:$D$501,3,FALSE),"NULL")</f>
        <v>1429</v>
      </c>
      <c r="AM398" s="19">
        <f>IFERROR(VLOOKUP(A398,[1]CDC_Visits_Integrated!$A$2:$D$501,4,FALSE),"NULL")</f>
        <v>251534</v>
      </c>
      <c r="AN398" s="15">
        <f t="shared" si="115"/>
        <v>176.02099370188944</v>
      </c>
      <c r="AO398" s="16">
        <f t="shared" si="116"/>
        <v>1.9929711291515263E-2</v>
      </c>
      <c r="AP398" s="15">
        <f t="shared" si="117"/>
        <v>35</v>
      </c>
      <c r="AQ398" s="15">
        <f t="shared" si="118"/>
        <v>832</v>
      </c>
    </row>
    <row r="399" spans="1:43" x14ac:dyDescent="0.25">
      <c r="A399" t="s">
        <v>486</v>
      </c>
      <c r="B399" t="str">
        <f t="shared" si="102"/>
        <v>Wisconsin</v>
      </c>
      <c r="C399" t="str">
        <f t="shared" si="103"/>
        <v>2015</v>
      </c>
      <c r="D399" s="13">
        <v>327592.27600000001</v>
      </c>
      <c r="E399" s="13">
        <v>0</v>
      </c>
      <c r="F399" s="14">
        <f t="shared" si="104"/>
        <v>0</v>
      </c>
      <c r="G399" s="15">
        <v>349202.42950000009</v>
      </c>
      <c r="H399" s="15">
        <v>0</v>
      </c>
      <c r="I399" s="16">
        <f t="shared" si="105"/>
        <v>0</v>
      </c>
      <c r="J399" s="13">
        <v>376150.2074999999</v>
      </c>
      <c r="K399" s="13">
        <v>0</v>
      </c>
      <c r="L399" s="14">
        <f t="shared" si="106"/>
        <v>0</v>
      </c>
      <c r="M399" s="15">
        <v>350391.641</v>
      </c>
      <c r="N399" s="15">
        <v>0</v>
      </c>
      <c r="O399" s="16">
        <f t="shared" si="107"/>
        <v>0</v>
      </c>
      <c r="P399" s="13">
        <v>332405.46499999997</v>
      </c>
      <c r="Q399" s="13">
        <v>0</v>
      </c>
      <c r="R399" s="14">
        <f t="shared" si="108"/>
        <v>0</v>
      </c>
      <c r="S399" s="15">
        <v>390483.43350000004</v>
      </c>
      <c r="T399" s="15">
        <v>0</v>
      </c>
      <c r="U399" s="16">
        <f t="shared" si="109"/>
        <v>0</v>
      </c>
      <c r="V399" s="13">
        <v>357666.66500000004</v>
      </c>
      <c r="W399" s="13">
        <v>0</v>
      </c>
      <c r="X399" s="14">
        <f t="shared" si="110"/>
        <v>0</v>
      </c>
      <c r="Y399" s="15">
        <v>213927.11449999997</v>
      </c>
      <c r="Z399" s="15">
        <v>52</v>
      </c>
      <c r="AA399" s="16">
        <f t="shared" si="111"/>
        <v>2.4307344172587344E-4</v>
      </c>
      <c r="AB399" s="13">
        <v>121853.67199999999</v>
      </c>
      <c r="AC399" s="13">
        <v>238</v>
      </c>
      <c r="AD399" s="14">
        <f t="shared" si="112"/>
        <v>1.9531623142222585E-3</v>
      </c>
      <c r="AE399" s="15">
        <v>114895.12099999997</v>
      </c>
      <c r="AF399">
        <v>595</v>
      </c>
      <c r="AG399" s="16">
        <f t="shared" si="113"/>
        <v>5.1786359144005787E-3</v>
      </c>
      <c r="AH399" s="17">
        <v>885</v>
      </c>
      <c r="AI399" s="17">
        <v>5424246</v>
      </c>
      <c r="AJ399" s="18">
        <f t="shared" si="114"/>
        <v>1.9637171308075751E-3</v>
      </c>
      <c r="AK399" s="19">
        <f>IFERROR(VLOOKUP(A399,[1]CDC_Visits_Integrated!$A$2:$D$501,2,FALSE),"NULL")</f>
        <v>4864</v>
      </c>
      <c r="AL399" s="19">
        <f>IFERROR(VLOOKUP(A399,[1]CDC_Visits_Integrated!$A$2:$D$501,3,FALSE),"NULL")</f>
        <v>1286</v>
      </c>
      <c r="AM399" s="19">
        <f>IFERROR(VLOOKUP(A399,[1]CDC_Visits_Integrated!$A$2:$D$501,4,FALSE),"NULL")</f>
        <v>262519</v>
      </c>
      <c r="AN399" s="15">
        <f t="shared" si="115"/>
        <v>204.13608087091757</v>
      </c>
      <c r="AO399" s="16">
        <f t="shared" si="116"/>
        <v>1.8528182722012503E-2</v>
      </c>
      <c r="AP399" s="15">
        <f t="shared" si="117"/>
        <v>0</v>
      </c>
      <c r="AQ399" s="15">
        <f t="shared" si="118"/>
        <v>885</v>
      </c>
    </row>
    <row r="400" spans="1:43" x14ac:dyDescent="0.25">
      <c r="A400" t="s">
        <v>487</v>
      </c>
      <c r="B400" t="str">
        <f t="shared" si="102"/>
        <v>Wisconsin</v>
      </c>
      <c r="C400" t="str">
        <f t="shared" si="103"/>
        <v>2016</v>
      </c>
      <c r="D400" s="13">
        <v>326180.72100000008</v>
      </c>
      <c r="E400" s="13">
        <v>0</v>
      </c>
      <c r="F400" s="14">
        <f t="shared" si="104"/>
        <v>0</v>
      </c>
      <c r="G400" s="15">
        <v>350713.66350000002</v>
      </c>
      <c r="H400" s="15">
        <v>0</v>
      </c>
      <c r="I400" s="16">
        <f t="shared" si="105"/>
        <v>0</v>
      </c>
      <c r="J400" s="13">
        <v>377818.35</v>
      </c>
      <c r="K400" s="13">
        <v>0</v>
      </c>
      <c r="L400" s="14">
        <f t="shared" si="106"/>
        <v>0</v>
      </c>
      <c r="M400" s="15">
        <v>349513.77500000014</v>
      </c>
      <c r="N400" s="15">
        <v>0</v>
      </c>
      <c r="O400" s="16">
        <f t="shared" si="107"/>
        <v>0</v>
      </c>
      <c r="P400" s="13">
        <v>329559.83100000001</v>
      </c>
      <c r="Q400" s="13">
        <v>0</v>
      </c>
      <c r="R400" s="14">
        <f t="shared" si="108"/>
        <v>0</v>
      </c>
      <c r="S400" s="15">
        <v>382731.32299999997</v>
      </c>
      <c r="T400" s="15">
        <v>0</v>
      </c>
      <c r="U400" s="16">
        <f t="shared" si="109"/>
        <v>0</v>
      </c>
      <c r="V400" s="13">
        <v>362624.16200000001</v>
      </c>
      <c r="W400" s="13">
        <v>35</v>
      </c>
      <c r="X400" s="14">
        <f t="shared" si="110"/>
        <v>9.6518664964195076E-5</v>
      </c>
      <c r="Y400" s="15">
        <v>223179.52899999998</v>
      </c>
      <c r="Z400" s="15">
        <v>45</v>
      </c>
      <c r="AA400" s="16">
        <f t="shared" si="111"/>
        <v>2.0163139604080805E-4</v>
      </c>
      <c r="AB400" s="13">
        <v>120996.37450000001</v>
      </c>
      <c r="AC400" s="13">
        <v>158</v>
      </c>
      <c r="AD400" s="14">
        <f t="shared" si="112"/>
        <v>1.3058242501307342E-3</v>
      </c>
      <c r="AE400" s="15">
        <v>117118.37100000007</v>
      </c>
      <c r="AF400">
        <v>471</v>
      </c>
      <c r="AG400" s="16">
        <f t="shared" si="113"/>
        <v>4.021572328733976E-3</v>
      </c>
      <c r="AH400" s="17">
        <v>674</v>
      </c>
      <c r="AI400" s="17">
        <v>5438601</v>
      </c>
      <c r="AJ400" s="18">
        <f t="shared" si="114"/>
        <v>1.461106363677618E-3</v>
      </c>
      <c r="AK400" s="19">
        <f>IFERROR(VLOOKUP(A400,[1]CDC_Visits_Integrated!$A$2:$D$501,2,FALSE),"NULL")</f>
        <v>3416</v>
      </c>
      <c r="AL400" s="19">
        <f>IFERROR(VLOOKUP(A400,[1]CDC_Visits_Integrated!$A$2:$D$501,3,FALSE),"NULL")</f>
        <v>1096</v>
      </c>
      <c r="AM400" s="19">
        <f>IFERROR(VLOOKUP(A400,[1]CDC_Visits_Integrated!$A$2:$D$501,4,FALSE),"NULL")</f>
        <v>215569</v>
      </c>
      <c r="AN400" s="15">
        <f t="shared" si="115"/>
        <v>196.68704379562044</v>
      </c>
      <c r="AO400" s="16">
        <f t="shared" si="116"/>
        <v>1.5846434320333627E-2</v>
      </c>
      <c r="AP400" s="15">
        <f t="shared" si="117"/>
        <v>35</v>
      </c>
      <c r="AQ400" s="15">
        <f t="shared" si="118"/>
        <v>709</v>
      </c>
    </row>
    <row r="401" spans="1:43" x14ac:dyDescent="0.25">
      <c r="A401" t="s">
        <v>488</v>
      </c>
      <c r="B401" t="str">
        <f t="shared" ref="B401:B409" si="119">LEFT(A401,FIND(",",A401)-1)</f>
        <v>Wisconsin</v>
      </c>
      <c r="C401" t="str">
        <f t="shared" ref="C401:C409" si="120">RIGHT(A401,4)</f>
        <v>2017</v>
      </c>
      <c r="D401" s="13">
        <v>320921</v>
      </c>
      <c r="E401" s="13">
        <v>0</v>
      </c>
      <c r="F401" s="14">
        <f t="shared" ref="F401:F409" si="121">E401/D401</f>
        <v>0</v>
      </c>
      <c r="G401" s="15">
        <v>346557</v>
      </c>
      <c r="H401" s="15">
        <v>0</v>
      </c>
      <c r="I401" s="16">
        <f t="shared" ref="I401:I409" si="122">H401/G401</f>
        <v>0</v>
      </c>
      <c r="J401" s="13">
        <v>374192</v>
      </c>
      <c r="K401" s="13">
        <v>0</v>
      </c>
      <c r="L401" s="14">
        <f t="shared" ref="L401:L409" si="123">K401/J401</f>
        <v>0</v>
      </c>
      <c r="M401" s="15">
        <v>348283</v>
      </c>
      <c r="N401" s="15">
        <v>0</v>
      </c>
      <c r="O401" s="16">
        <f t="shared" ref="O401:O409" si="124">N401/M401</f>
        <v>0</v>
      </c>
      <c r="P401" s="13">
        <v>329957.5</v>
      </c>
      <c r="Q401" s="13">
        <v>0</v>
      </c>
      <c r="R401" s="14">
        <f t="shared" ref="R401:R409" si="125">Q401/P401</f>
        <v>0</v>
      </c>
      <c r="S401" s="15">
        <v>375786</v>
      </c>
      <c r="T401" s="15">
        <v>0</v>
      </c>
      <c r="U401" s="16">
        <f t="shared" ref="U401:U409" si="126">T401/S401</f>
        <v>0</v>
      </c>
      <c r="V401" s="13">
        <v>371349</v>
      </c>
      <c r="W401" s="13">
        <v>23</v>
      </c>
      <c r="X401" s="14">
        <f t="shared" ref="X401:X409" si="127">W401/V401</f>
        <v>6.1936345594036879E-5</v>
      </c>
      <c r="Y401" s="15">
        <v>235423.5</v>
      </c>
      <c r="Z401" s="15">
        <v>105</v>
      </c>
      <c r="AA401" s="16">
        <f t="shared" ref="AA401:AA409" si="128">Z401/Y401</f>
        <v>4.4600475313636914E-4</v>
      </c>
      <c r="AB401" s="13">
        <v>123114</v>
      </c>
      <c r="AC401" s="13">
        <v>180</v>
      </c>
      <c r="AD401" s="14">
        <f t="shared" ref="AD401:AD409" si="129">AC401/AB401</f>
        <v>1.4620595545591891E-3</v>
      </c>
      <c r="AE401" s="15">
        <v>116026</v>
      </c>
      <c r="AF401">
        <v>521</v>
      </c>
      <c r="AG401" s="16">
        <f t="shared" ref="AG401:AG409" si="130">AF401/AE401</f>
        <v>4.4903728474652233E-3</v>
      </c>
      <c r="AH401" s="17">
        <v>806</v>
      </c>
      <c r="AI401" s="17">
        <v>5446271</v>
      </c>
      <c r="AJ401" s="18">
        <f t="shared" ref="AJ401:AJ409" si="131">AH401/(Y401+AB401+AE401)</f>
        <v>1.6984028480909298E-3</v>
      </c>
      <c r="AK401" s="19">
        <f>IFERROR(VLOOKUP(A401,[1]CDC_Visits_Integrated!$A$2:$D$501,2,FALSE),"NULL")</f>
        <v>4351</v>
      </c>
      <c r="AL401" s="19">
        <f>IFERROR(VLOOKUP(A401,[1]CDC_Visits_Integrated!$A$2:$D$501,3,FALSE),"NULL")</f>
        <v>1152</v>
      </c>
      <c r="AM401" s="19">
        <f>IFERROR(VLOOKUP(A401,[1]CDC_Visits_Integrated!$A$2:$D$501,4,FALSE),"NULL")</f>
        <v>238932</v>
      </c>
      <c r="AN401" s="15">
        <f t="shared" ref="AN401:AN409" si="132">IFERROR(AM401/AL401,"NULL")</f>
        <v>207.40625</v>
      </c>
      <c r="AO401" s="16">
        <f t="shared" ref="AO401:AO409" si="133">IFERROR(AK401/AM401,"NULL")</f>
        <v>1.8210202065859743E-2</v>
      </c>
      <c r="AP401" s="15">
        <f t="shared" ref="AP401:AP409" si="134">SUM(E401,H401,K401,N401,Q401,T401,W401)</f>
        <v>23</v>
      </c>
      <c r="AQ401" s="15">
        <f t="shared" ref="AQ401:AQ409" si="135">SUM(AP401,AH401)</f>
        <v>829</v>
      </c>
    </row>
    <row r="402" spans="1:43" x14ac:dyDescent="0.25">
      <c r="A402" t="s">
        <v>490</v>
      </c>
      <c r="B402" t="str">
        <f t="shared" si="119"/>
        <v>Wyoming</v>
      </c>
      <c r="C402" t="str">
        <f t="shared" si="120"/>
        <v>2010</v>
      </c>
      <c r="D402" s="13">
        <v>35656.452000000005</v>
      </c>
      <c r="E402" s="13">
        <v>0</v>
      </c>
      <c r="F402" s="14">
        <f t="shared" si="121"/>
        <v>0</v>
      </c>
      <c r="G402" s="15">
        <v>34267.130499999999</v>
      </c>
      <c r="H402" s="15">
        <v>0</v>
      </c>
      <c r="I402" s="16">
        <f t="shared" si="122"/>
        <v>0</v>
      </c>
      <c r="J402" s="13">
        <v>40205.709499999997</v>
      </c>
      <c r="K402" s="13">
        <v>0</v>
      </c>
      <c r="L402" s="14">
        <f t="shared" si="123"/>
        <v>0</v>
      </c>
      <c r="M402" s="15">
        <v>34203.448000000004</v>
      </c>
      <c r="N402" s="15">
        <v>0</v>
      </c>
      <c r="O402" s="16">
        <f t="shared" si="124"/>
        <v>0</v>
      </c>
      <c r="P402" s="13">
        <v>32597.843000000001</v>
      </c>
      <c r="Q402" s="13">
        <v>0</v>
      </c>
      <c r="R402" s="14">
        <f t="shared" si="125"/>
        <v>0</v>
      </c>
      <c r="S402" s="15">
        <v>41311.934999999998</v>
      </c>
      <c r="T402" s="15">
        <v>0</v>
      </c>
      <c r="U402" s="16">
        <f t="shared" si="126"/>
        <v>0</v>
      </c>
      <c r="V402" s="13">
        <v>33775.953999999998</v>
      </c>
      <c r="W402" s="13">
        <v>0</v>
      </c>
      <c r="X402" s="14">
        <f t="shared" si="127"/>
        <v>0</v>
      </c>
      <c r="Y402" s="15">
        <v>18839.6145</v>
      </c>
      <c r="Z402" s="15">
        <v>0</v>
      </c>
      <c r="AA402" s="16">
        <f t="shared" si="128"/>
        <v>0</v>
      </c>
      <c r="AB402" s="13">
        <v>11339.021500000003</v>
      </c>
      <c r="AC402" s="13">
        <v>0</v>
      </c>
      <c r="AD402" s="14">
        <f t="shared" si="129"/>
        <v>0</v>
      </c>
      <c r="AE402" s="15">
        <v>8804.6000000000022</v>
      </c>
      <c r="AF402">
        <v>10</v>
      </c>
      <c r="AG402" s="16">
        <f t="shared" si="130"/>
        <v>1.1357699384412692E-3</v>
      </c>
      <c r="AH402" s="17">
        <v>10</v>
      </c>
      <c r="AI402" s="17">
        <v>537671</v>
      </c>
      <c r="AJ402" s="18">
        <f t="shared" si="131"/>
        <v>2.5652052076949176E-4</v>
      </c>
      <c r="AK402" s="19">
        <f>IFERROR(VLOOKUP(A402,[1]CDC_Visits_Integrated!$A$2:$D$501,2,FALSE),"NULL")</f>
        <v>385</v>
      </c>
      <c r="AL402" s="19">
        <f>IFERROR(VLOOKUP(A402,[1]CDC_Visits_Integrated!$A$2:$D$501,3,FALSE),"NULL")</f>
        <v>364</v>
      </c>
      <c r="AM402" s="19">
        <f>IFERROR(VLOOKUP(A402,[1]CDC_Visits_Integrated!$A$2:$D$501,4,FALSE),"NULL")</f>
        <v>59497</v>
      </c>
      <c r="AN402" s="15">
        <f t="shared" si="132"/>
        <v>163.4532967032967</v>
      </c>
      <c r="AO402" s="16">
        <f t="shared" si="133"/>
        <v>6.4709144998907507E-3</v>
      </c>
      <c r="AP402" s="15">
        <f t="shared" si="134"/>
        <v>0</v>
      </c>
      <c r="AQ402" s="15">
        <f t="shared" si="135"/>
        <v>10</v>
      </c>
    </row>
    <row r="403" spans="1:43" x14ac:dyDescent="0.25">
      <c r="A403" t="s">
        <v>491</v>
      </c>
      <c r="B403" t="str">
        <f t="shared" si="119"/>
        <v>Wyoming</v>
      </c>
      <c r="C403" t="str">
        <f t="shared" si="120"/>
        <v>2011</v>
      </c>
      <c r="D403" s="13">
        <v>38826.058999999994</v>
      </c>
      <c r="E403" s="13">
        <v>0</v>
      </c>
      <c r="F403" s="14">
        <f t="shared" si="121"/>
        <v>0</v>
      </c>
      <c r="G403" s="15">
        <v>36112.826499999996</v>
      </c>
      <c r="H403" s="15">
        <v>0</v>
      </c>
      <c r="I403" s="16">
        <f t="shared" si="122"/>
        <v>0</v>
      </c>
      <c r="J403" s="13">
        <v>38892.875999999997</v>
      </c>
      <c r="K403" s="13">
        <v>0</v>
      </c>
      <c r="L403" s="14">
        <f t="shared" si="123"/>
        <v>0</v>
      </c>
      <c r="M403" s="15">
        <v>35496.125999999997</v>
      </c>
      <c r="N403" s="15">
        <v>0</v>
      </c>
      <c r="O403" s="16">
        <f t="shared" si="124"/>
        <v>0</v>
      </c>
      <c r="P403" s="13">
        <v>31653.631000000001</v>
      </c>
      <c r="Q403" s="13">
        <v>0</v>
      </c>
      <c r="R403" s="14">
        <f t="shared" si="125"/>
        <v>0</v>
      </c>
      <c r="S403" s="15">
        <v>39067.355500000005</v>
      </c>
      <c r="T403" s="15">
        <v>0</v>
      </c>
      <c r="U403" s="16">
        <f t="shared" si="126"/>
        <v>0</v>
      </c>
      <c r="V403" s="13">
        <v>32950.407999999996</v>
      </c>
      <c r="W403" s="13">
        <v>0</v>
      </c>
      <c r="X403" s="14">
        <f t="shared" si="127"/>
        <v>0</v>
      </c>
      <c r="Y403" s="15">
        <v>17887.736999999997</v>
      </c>
      <c r="Z403" s="15">
        <v>0</v>
      </c>
      <c r="AA403" s="16">
        <f t="shared" si="128"/>
        <v>0</v>
      </c>
      <c r="AB403" s="13">
        <v>10196.858000000002</v>
      </c>
      <c r="AC403" s="13">
        <v>0</v>
      </c>
      <c r="AD403" s="14">
        <f t="shared" si="129"/>
        <v>0</v>
      </c>
      <c r="AE403" s="15">
        <v>7791.6599999999989</v>
      </c>
      <c r="AF403">
        <v>22</v>
      </c>
      <c r="AG403" s="16">
        <f t="shared" si="130"/>
        <v>2.8235318276208154E-3</v>
      </c>
      <c r="AH403" s="17">
        <v>22</v>
      </c>
      <c r="AI403" s="17">
        <v>530679</v>
      </c>
      <c r="AJ403" s="18">
        <f t="shared" si="131"/>
        <v>6.1321896613790938E-4</v>
      </c>
      <c r="AK403" s="19">
        <f>IFERROR(VLOOKUP(A403,[1]CDC_Visits_Integrated!$A$2:$D$501,2,FALSE),"NULL")</f>
        <v>1831</v>
      </c>
      <c r="AL403" s="19">
        <f>IFERROR(VLOOKUP(A403,[1]CDC_Visits_Integrated!$A$2:$D$501,3,FALSE),"NULL")</f>
        <v>1031</v>
      </c>
      <c r="AM403" s="19">
        <f>IFERROR(VLOOKUP(A403,[1]CDC_Visits_Integrated!$A$2:$D$501,4,FALSE),"NULL")</f>
        <v>191606</v>
      </c>
      <c r="AN403" s="15">
        <f t="shared" si="132"/>
        <v>185.84481086323959</v>
      </c>
      <c r="AO403" s="16">
        <f t="shared" si="133"/>
        <v>9.5560681815809526E-3</v>
      </c>
      <c r="AP403" s="15">
        <f t="shared" si="134"/>
        <v>0</v>
      </c>
      <c r="AQ403" s="15">
        <f t="shared" si="135"/>
        <v>22</v>
      </c>
    </row>
    <row r="404" spans="1:43" x14ac:dyDescent="0.25">
      <c r="A404" t="s">
        <v>492</v>
      </c>
      <c r="B404" t="str">
        <f t="shared" si="119"/>
        <v>Wyoming</v>
      </c>
      <c r="C404" t="str">
        <f t="shared" si="120"/>
        <v>2012</v>
      </c>
      <c r="D404" s="13">
        <v>38454.360000000008</v>
      </c>
      <c r="E404" s="13">
        <v>0</v>
      </c>
      <c r="F404" s="14">
        <f t="shared" si="121"/>
        <v>0</v>
      </c>
      <c r="G404" s="15">
        <v>36947.0245</v>
      </c>
      <c r="H404" s="15">
        <v>0</v>
      </c>
      <c r="I404" s="16">
        <f t="shared" si="122"/>
        <v>0</v>
      </c>
      <c r="J404" s="13">
        <v>39634.353999999999</v>
      </c>
      <c r="K404" s="13">
        <v>0</v>
      </c>
      <c r="L404" s="14">
        <f t="shared" si="123"/>
        <v>0</v>
      </c>
      <c r="M404" s="15">
        <v>38480.666499999992</v>
      </c>
      <c r="N404" s="15">
        <v>0</v>
      </c>
      <c r="O404" s="16">
        <f t="shared" si="124"/>
        <v>0</v>
      </c>
      <c r="P404" s="13">
        <v>34423.305500000002</v>
      </c>
      <c r="Q404" s="13">
        <v>0</v>
      </c>
      <c r="R404" s="14">
        <f t="shared" si="125"/>
        <v>0</v>
      </c>
      <c r="S404" s="15">
        <v>41087.623</v>
      </c>
      <c r="T404" s="15">
        <v>0</v>
      </c>
      <c r="U404" s="16">
        <f t="shared" si="126"/>
        <v>0</v>
      </c>
      <c r="V404" s="13">
        <v>35546.203499999996</v>
      </c>
      <c r="W404" s="13">
        <v>0</v>
      </c>
      <c r="X404" s="14">
        <f t="shared" si="127"/>
        <v>0</v>
      </c>
      <c r="Y404" s="15">
        <v>19268.929499999998</v>
      </c>
      <c r="Z404" s="15">
        <v>0</v>
      </c>
      <c r="AA404" s="16">
        <f t="shared" si="128"/>
        <v>0</v>
      </c>
      <c r="AB404" s="13">
        <v>10883.417999999998</v>
      </c>
      <c r="AC404" s="13">
        <v>0</v>
      </c>
      <c r="AD404" s="14">
        <f t="shared" si="129"/>
        <v>0</v>
      </c>
      <c r="AE404" s="15">
        <v>8578.1820000000007</v>
      </c>
      <c r="AF404">
        <v>0</v>
      </c>
      <c r="AG404" s="16">
        <f t="shared" si="130"/>
        <v>0</v>
      </c>
      <c r="AH404" s="17">
        <v>0</v>
      </c>
      <c r="AI404" s="17">
        <v>560013</v>
      </c>
      <c r="AJ404" s="18">
        <f t="shared" si="131"/>
        <v>0</v>
      </c>
      <c r="AK404" s="19">
        <f>IFERROR(VLOOKUP(A404,[1]CDC_Visits_Integrated!$A$2:$D$501,2,FALSE),"NULL")</f>
        <v>2267</v>
      </c>
      <c r="AL404" s="19">
        <f>IFERROR(VLOOKUP(A404,[1]CDC_Visits_Integrated!$A$2:$D$501,3,FALSE),"NULL")</f>
        <v>1158</v>
      </c>
      <c r="AM404" s="19">
        <f>IFERROR(VLOOKUP(A404,[1]CDC_Visits_Integrated!$A$2:$D$501,4,FALSE),"NULL")</f>
        <v>217281</v>
      </c>
      <c r="AN404" s="15">
        <f t="shared" si="132"/>
        <v>187.63471502590673</v>
      </c>
      <c r="AO404" s="16">
        <f t="shared" si="133"/>
        <v>1.0433493954832682E-2</v>
      </c>
      <c r="AP404" s="15">
        <f t="shared" si="134"/>
        <v>0</v>
      </c>
      <c r="AQ404" s="15">
        <f t="shared" si="135"/>
        <v>0</v>
      </c>
    </row>
    <row r="405" spans="1:43" x14ac:dyDescent="0.25">
      <c r="A405" t="s">
        <v>493</v>
      </c>
      <c r="B405" t="str">
        <f t="shared" si="119"/>
        <v>Wyoming</v>
      </c>
      <c r="C405" t="str">
        <f t="shared" si="120"/>
        <v>2013</v>
      </c>
      <c r="D405" s="13">
        <v>34096.671999999999</v>
      </c>
      <c r="E405" s="13">
        <v>0</v>
      </c>
      <c r="F405" s="14">
        <f t="shared" si="121"/>
        <v>0</v>
      </c>
      <c r="G405" s="15">
        <v>32941.123999999996</v>
      </c>
      <c r="H405" s="15">
        <v>0</v>
      </c>
      <c r="I405" s="16">
        <f t="shared" si="122"/>
        <v>0</v>
      </c>
      <c r="J405" s="13">
        <v>35389.470999999998</v>
      </c>
      <c r="K405" s="13">
        <v>0</v>
      </c>
      <c r="L405" s="14">
        <f t="shared" si="123"/>
        <v>0</v>
      </c>
      <c r="M405" s="15">
        <v>34314.1855</v>
      </c>
      <c r="N405" s="15">
        <v>0</v>
      </c>
      <c r="O405" s="16">
        <f t="shared" si="124"/>
        <v>0</v>
      </c>
      <c r="P405" s="13">
        <v>29814.210000000003</v>
      </c>
      <c r="Q405" s="13">
        <v>0</v>
      </c>
      <c r="R405" s="14">
        <f t="shared" si="125"/>
        <v>0</v>
      </c>
      <c r="S405" s="15">
        <v>34995.608</v>
      </c>
      <c r="T405" s="15">
        <v>0</v>
      </c>
      <c r="U405" s="16">
        <f t="shared" si="126"/>
        <v>0</v>
      </c>
      <c r="V405" s="13">
        <v>33250.071500000005</v>
      </c>
      <c r="W405" s="13">
        <v>0</v>
      </c>
      <c r="X405" s="14">
        <f t="shared" si="127"/>
        <v>0</v>
      </c>
      <c r="Y405" s="15">
        <v>18113.004499999999</v>
      </c>
      <c r="Z405" s="15">
        <v>0</v>
      </c>
      <c r="AA405" s="16">
        <f t="shared" si="128"/>
        <v>0</v>
      </c>
      <c r="AB405" s="13">
        <v>9903.7639999999992</v>
      </c>
      <c r="AC405" s="13">
        <v>0</v>
      </c>
      <c r="AD405" s="14">
        <f t="shared" si="129"/>
        <v>0</v>
      </c>
      <c r="AE405" s="15">
        <v>7621.5540000000001</v>
      </c>
      <c r="AF405">
        <v>12</v>
      </c>
      <c r="AG405" s="16">
        <f t="shared" si="130"/>
        <v>1.5744820544471639E-3</v>
      </c>
      <c r="AH405" s="17">
        <v>12</v>
      </c>
      <c r="AI405" s="17">
        <v>498694</v>
      </c>
      <c r="AJ405" s="18">
        <f t="shared" si="131"/>
        <v>3.3671618522448699E-4</v>
      </c>
      <c r="AK405" s="19">
        <f>IFERROR(VLOOKUP(A405,[1]CDC_Visits_Integrated!$A$2:$D$501,2,FALSE),"NULL")</f>
        <v>2228</v>
      </c>
      <c r="AL405" s="19">
        <f>IFERROR(VLOOKUP(A405,[1]CDC_Visits_Integrated!$A$2:$D$501,3,FALSE),"NULL")</f>
        <v>995</v>
      </c>
      <c r="AM405" s="19">
        <f>IFERROR(VLOOKUP(A405,[1]CDC_Visits_Integrated!$A$2:$D$501,4,FALSE),"NULL")</f>
        <v>198792</v>
      </c>
      <c r="AN405" s="15">
        <f t="shared" si="132"/>
        <v>199.79095477386934</v>
      </c>
      <c r="AO405" s="16">
        <f t="shared" si="133"/>
        <v>1.1207694474626745E-2</v>
      </c>
      <c r="AP405" s="15">
        <f t="shared" si="134"/>
        <v>0</v>
      </c>
      <c r="AQ405" s="15">
        <f t="shared" si="135"/>
        <v>12</v>
      </c>
    </row>
    <row r="406" spans="1:43" x14ac:dyDescent="0.25">
      <c r="A406" t="s">
        <v>494</v>
      </c>
      <c r="B406" t="str">
        <f t="shared" si="119"/>
        <v>Wyoming</v>
      </c>
      <c r="C406" t="str">
        <f t="shared" si="120"/>
        <v>2014</v>
      </c>
      <c r="D406" s="13">
        <v>35911.311000000002</v>
      </c>
      <c r="E406" s="13">
        <v>0</v>
      </c>
      <c r="F406" s="14">
        <f t="shared" si="121"/>
        <v>0</v>
      </c>
      <c r="G406" s="15">
        <v>35381.521000000001</v>
      </c>
      <c r="H406" s="15">
        <v>0</v>
      </c>
      <c r="I406" s="16">
        <f t="shared" si="122"/>
        <v>0</v>
      </c>
      <c r="J406" s="13">
        <v>38528.330499999996</v>
      </c>
      <c r="K406" s="13">
        <v>0</v>
      </c>
      <c r="L406" s="14">
        <f t="shared" si="123"/>
        <v>0</v>
      </c>
      <c r="M406" s="15">
        <v>39013.156499999997</v>
      </c>
      <c r="N406" s="15">
        <v>0</v>
      </c>
      <c r="O406" s="16">
        <f t="shared" si="124"/>
        <v>0</v>
      </c>
      <c r="P406" s="13">
        <v>32814.123500000002</v>
      </c>
      <c r="Q406" s="13">
        <v>0</v>
      </c>
      <c r="R406" s="14">
        <f t="shared" si="125"/>
        <v>0</v>
      </c>
      <c r="S406" s="15">
        <v>36386.806499999999</v>
      </c>
      <c r="T406" s="15">
        <v>0</v>
      </c>
      <c r="U406" s="16">
        <f t="shared" si="126"/>
        <v>0</v>
      </c>
      <c r="V406" s="13">
        <v>35783.407500000001</v>
      </c>
      <c r="W406" s="13">
        <v>0</v>
      </c>
      <c r="X406" s="14">
        <f t="shared" si="127"/>
        <v>0</v>
      </c>
      <c r="Y406" s="15">
        <v>20162.902999999998</v>
      </c>
      <c r="Z406" s="15">
        <v>0</v>
      </c>
      <c r="AA406" s="16">
        <f t="shared" si="128"/>
        <v>0</v>
      </c>
      <c r="AB406" s="13">
        <v>10639.512999999999</v>
      </c>
      <c r="AC406" s="13">
        <v>0</v>
      </c>
      <c r="AD406" s="14">
        <f t="shared" si="129"/>
        <v>0</v>
      </c>
      <c r="AE406" s="15">
        <v>8257.5889999999999</v>
      </c>
      <c r="AF406">
        <v>0</v>
      </c>
      <c r="AG406" s="16">
        <f t="shared" si="130"/>
        <v>0</v>
      </c>
      <c r="AH406" s="17">
        <v>0</v>
      </c>
      <c r="AI406" s="17">
        <v>541702</v>
      </c>
      <c r="AJ406" s="18">
        <f t="shared" si="131"/>
        <v>0</v>
      </c>
      <c r="AK406" s="19">
        <f>IFERROR(VLOOKUP(A406,[1]CDC_Visits_Integrated!$A$2:$D$501,2,FALSE),"NULL")</f>
        <v>2079</v>
      </c>
      <c r="AL406" s="19">
        <f>IFERROR(VLOOKUP(A406,[1]CDC_Visits_Integrated!$A$2:$D$501,3,FALSE),"NULL")</f>
        <v>1027</v>
      </c>
      <c r="AM406" s="19">
        <f>IFERROR(VLOOKUP(A406,[1]CDC_Visits_Integrated!$A$2:$D$501,4,FALSE),"NULL")</f>
        <v>236444</v>
      </c>
      <c r="AN406" s="15">
        <f t="shared" si="132"/>
        <v>230.22784810126583</v>
      </c>
      <c r="AO406" s="16">
        <f t="shared" si="133"/>
        <v>8.7927796856761015E-3</v>
      </c>
      <c r="AP406" s="15">
        <f t="shared" si="134"/>
        <v>0</v>
      </c>
      <c r="AQ406" s="15">
        <f t="shared" si="135"/>
        <v>0</v>
      </c>
    </row>
    <row r="407" spans="1:43" x14ac:dyDescent="0.25">
      <c r="A407" t="s">
        <v>495</v>
      </c>
      <c r="B407" t="str">
        <f t="shared" si="119"/>
        <v>Wyoming</v>
      </c>
      <c r="C407" t="str">
        <f t="shared" si="120"/>
        <v>2015</v>
      </c>
      <c r="D407" s="13">
        <v>32801.687000000005</v>
      </c>
      <c r="E407" s="13">
        <v>0</v>
      </c>
      <c r="F407" s="14">
        <f t="shared" si="121"/>
        <v>0</v>
      </c>
      <c r="G407" s="15">
        <v>33497.012000000002</v>
      </c>
      <c r="H407" s="15">
        <v>0</v>
      </c>
      <c r="I407" s="16">
        <f t="shared" si="122"/>
        <v>0</v>
      </c>
      <c r="J407" s="13">
        <v>36285.678500000002</v>
      </c>
      <c r="K407" s="13">
        <v>0</v>
      </c>
      <c r="L407" s="14">
        <f t="shared" si="123"/>
        <v>0</v>
      </c>
      <c r="M407" s="15">
        <v>34206.493499999997</v>
      </c>
      <c r="N407" s="15">
        <v>0</v>
      </c>
      <c r="O407" s="16">
        <f t="shared" si="124"/>
        <v>0</v>
      </c>
      <c r="P407" s="13">
        <v>29993.804</v>
      </c>
      <c r="Q407" s="13">
        <v>0</v>
      </c>
      <c r="R407" s="14">
        <f t="shared" si="125"/>
        <v>0</v>
      </c>
      <c r="S407" s="15">
        <v>33466.415999999997</v>
      </c>
      <c r="T407" s="15">
        <v>0</v>
      </c>
      <c r="U407" s="16">
        <f t="shared" si="126"/>
        <v>0</v>
      </c>
      <c r="V407" s="13">
        <v>35390.387499999997</v>
      </c>
      <c r="W407" s="13">
        <v>0</v>
      </c>
      <c r="X407" s="14">
        <f t="shared" si="127"/>
        <v>0</v>
      </c>
      <c r="Y407" s="15">
        <v>20909.078000000001</v>
      </c>
      <c r="Z407" s="15">
        <v>0</v>
      </c>
      <c r="AA407" s="16">
        <f t="shared" si="128"/>
        <v>0</v>
      </c>
      <c r="AB407" s="13">
        <v>10735.729500000001</v>
      </c>
      <c r="AC407" s="13">
        <v>0</v>
      </c>
      <c r="AD407" s="14">
        <f t="shared" si="129"/>
        <v>0</v>
      </c>
      <c r="AE407" s="15">
        <v>8752.6949999999997</v>
      </c>
      <c r="AF407">
        <v>0</v>
      </c>
      <c r="AG407" s="16">
        <f t="shared" si="130"/>
        <v>0</v>
      </c>
      <c r="AH407" s="17">
        <v>0</v>
      </c>
      <c r="AI407" s="17">
        <v>510198</v>
      </c>
      <c r="AJ407" s="18">
        <f t="shared" si="131"/>
        <v>0</v>
      </c>
      <c r="AK407" s="19">
        <f>IFERROR(VLOOKUP(A407,[1]CDC_Visits_Integrated!$A$2:$D$501,2,FALSE),"NULL")</f>
        <v>2533</v>
      </c>
      <c r="AL407" s="19">
        <f>IFERROR(VLOOKUP(A407,[1]CDC_Visits_Integrated!$A$2:$D$501,3,FALSE),"NULL")</f>
        <v>1004</v>
      </c>
      <c r="AM407" s="19">
        <f>IFERROR(VLOOKUP(A407,[1]CDC_Visits_Integrated!$A$2:$D$501,4,FALSE),"NULL")</f>
        <v>218422</v>
      </c>
      <c r="AN407" s="15">
        <f t="shared" si="132"/>
        <v>217.55179282868525</v>
      </c>
      <c r="AO407" s="16">
        <f t="shared" si="133"/>
        <v>1.159681717043155E-2</v>
      </c>
      <c r="AP407" s="15">
        <f t="shared" si="134"/>
        <v>0</v>
      </c>
      <c r="AQ407" s="15">
        <f t="shared" si="135"/>
        <v>0</v>
      </c>
    </row>
    <row r="408" spans="1:43" x14ac:dyDescent="0.25">
      <c r="A408" t="s">
        <v>496</v>
      </c>
      <c r="B408" t="str">
        <f t="shared" si="119"/>
        <v>Wyoming</v>
      </c>
      <c r="C408" t="str">
        <f t="shared" si="120"/>
        <v>2016</v>
      </c>
      <c r="D408" s="13">
        <v>32210.192999999999</v>
      </c>
      <c r="E408" s="13">
        <v>0</v>
      </c>
      <c r="F408" s="14">
        <f t="shared" si="121"/>
        <v>0</v>
      </c>
      <c r="G408" s="15">
        <v>33513.471000000005</v>
      </c>
      <c r="H408" s="15">
        <v>0</v>
      </c>
      <c r="I408" s="16">
        <f t="shared" si="122"/>
        <v>0</v>
      </c>
      <c r="J408" s="13">
        <v>32507.498</v>
      </c>
      <c r="K408" s="13">
        <v>0</v>
      </c>
      <c r="L408" s="14">
        <f t="shared" si="123"/>
        <v>0</v>
      </c>
      <c r="M408" s="15">
        <v>32937.116000000002</v>
      </c>
      <c r="N408" s="15">
        <v>0</v>
      </c>
      <c r="O408" s="16">
        <f t="shared" si="124"/>
        <v>0</v>
      </c>
      <c r="P408" s="13">
        <v>29570.497499999998</v>
      </c>
      <c r="Q408" s="13">
        <v>0</v>
      </c>
      <c r="R408" s="14">
        <f t="shared" si="125"/>
        <v>0</v>
      </c>
      <c r="S408" s="15">
        <v>31285.239499999996</v>
      </c>
      <c r="T408" s="15">
        <v>0</v>
      </c>
      <c r="U408" s="16">
        <f t="shared" si="126"/>
        <v>0</v>
      </c>
      <c r="V408" s="13">
        <v>33659.313500000004</v>
      </c>
      <c r="W408" s="13">
        <v>0</v>
      </c>
      <c r="X408" s="14">
        <f t="shared" si="127"/>
        <v>0</v>
      </c>
      <c r="Y408" s="15">
        <v>20741.510999999999</v>
      </c>
      <c r="Z408" s="15">
        <v>0</v>
      </c>
      <c r="AA408" s="16">
        <f t="shared" si="128"/>
        <v>0</v>
      </c>
      <c r="AB408" s="13">
        <v>10625.33</v>
      </c>
      <c r="AC408" s="13">
        <v>0</v>
      </c>
      <c r="AD408" s="14">
        <f t="shared" si="129"/>
        <v>0</v>
      </c>
      <c r="AE408" s="15">
        <v>8469.7879999999986</v>
      </c>
      <c r="AF408">
        <v>0</v>
      </c>
      <c r="AG408" s="16">
        <f t="shared" si="130"/>
        <v>0</v>
      </c>
      <c r="AH408" s="17">
        <v>0</v>
      </c>
      <c r="AI408" s="17">
        <v>490148</v>
      </c>
      <c r="AJ408" s="18">
        <f t="shared" si="131"/>
        <v>0</v>
      </c>
      <c r="AK408" s="19">
        <f>IFERROR(VLOOKUP(A408,[1]CDC_Visits_Integrated!$A$2:$D$501,2,FALSE),"NULL")</f>
        <v>1690</v>
      </c>
      <c r="AL408" s="19">
        <f>IFERROR(VLOOKUP(A408,[1]CDC_Visits_Integrated!$A$2:$D$501,3,FALSE),"NULL")</f>
        <v>931</v>
      </c>
      <c r="AM408" s="19">
        <f>IFERROR(VLOOKUP(A408,[1]CDC_Visits_Integrated!$A$2:$D$501,4,FALSE),"NULL")</f>
        <v>184497</v>
      </c>
      <c r="AN408" s="15">
        <f t="shared" si="132"/>
        <v>198.17078410311493</v>
      </c>
      <c r="AO408" s="16">
        <f t="shared" si="133"/>
        <v>9.1600405426646506E-3</v>
      </c>
      <c r="AP408" s="15">
        <f t="shared" si="134"/>
        <v>0</v>
      </c>
      <c r="AQ408" s="15">
        <f t="shared" si="135"/>
        <v>0</v>
      </c>
    </row>
    <row r="409" spans="1:43" x14ac:dyDescent="0.25">
      <c r="A409" t="s">
        <v>497</v>
      </c>
      <c r="B409" t="str">
        <f t="shared" si="119"/>
        <v>Wyoming</v>
      </c>
      <c r="C409" t="str">
        <f t="shared" si="120"/>
        <v>2017</v>
      </c>
      <c r="D409" s="13">
        <v>34227</v>
      </c>
      <c r="E409" s="13">
        <v>0</v>
      </c>
      <c r="F409" s="14">
        <f t="shared" si="121"/>
        <v>0</v>
      </c>
      <c r="G409" s="15">
        <v>36123.5</v>
      </c>
      <c r="H409" s="15">
        <v>0</v>
      </c>
      <c r="I409" s="16">
        <f t="shared" si="122"/>
        <v>0</v>
      </c>
      <c r="J409" s="13">
        <v>37771.5</v>
      </c>
      <c r="K409" s="13">
        <v>0</v>
      </c>
      <c r="L409" s="14">
        <f t="shared" si="123"/>
        <v>0</v>
      </c>
      <c r="M409" s="15">
        <v>38293</v>
      </c>
      <c r="N409" s="15">
        <v>0</v>
      </c>
      <c r="O409" s="16">
        <f t="shared" si="124"/>
        <v>0</v>
      </c>
      <c r="P409" s="13">
        <v>32858.5</v>
      </c>
      <c r="Q409" s="13">
        <v>0</v>
      </c>
      <c r="R409" s="14">
        <f t="shared" si="125"/>
        <v>0</v>
      </c>
      <c r="S409" s="15">
        <v>33188.5</v>
      </c>
      <c r="T409" s="15">
        <v>0</v>
      </c>
      <c r="U409" s="16">
        <f t="shared" si="126"/>
        <v>0</v>
      </c>
      <c r="V409" s="13">
        <v>37300</v>
      </c>
      <c r="W409" s="13">
        <v>0</v>
      </c>
      <c r="X409" s="14">
        <f t="shared" si="127"/>
        <v>0</v>
      </c>
      <c r="Y409" s="15">
        <v>22775.5</v>
      </c>
      <c r="Z409" s="15">
        <v>0</v>
      </c>
      <c r="AA409" s="16">
        <f t="shared" si="128"/>
        <v>0</v>
      </c>
      <c r="AB409" s="13">
        <v>10958.5</v>
      </c>
      <c r="AC409" s="13">
        <v>0</v>
      </c>
      <c r="AD409" s="14">
        <f t="shared" si="129"/>
        <v>0</v>
      </c>
      <c r="AE409" s="15">
        <v>8928</v>
      </c>
      <c r="AF409">
        <v>22</v>
      </c>
      <c r="AG409" s="16">
        <f t="shared" si="130"/>
        <v>2.4641577060931898E-3</v>
      </c>
      <c r="AH409" s="17">
        <v>22</v>
      </c>
      <c r="AI409" s="17">
        <v>541693</v>
      </c>
      <c r="AJ409" s="18">
        <f t="shared" si="131"/>
        <v>5.1568140265341521E-4</v>
      </c>
      <c r="AK409" s="19">
        <f>IFERROR(VLOOKUP(A409,[1]CDC_Visits_Integrated!$A$2:$D$501,2,FALSE),"NULL")</f>
        <v>3022</v>
      </c>
      <c r="AL409" s="19">
        <f>IFERROR(VLOOKUP(A409,[1]CDC_Visits_Integrated!$A$2:$D$501,3,FALSE),"NULL")</f>
        <v>988</v>
      </c>
      <c r="AM409" s="19">
        <f>IFERROR(VLOOKUP(A409,[1]CDC_Visits_Integrated!$A$2:$D$501,4,FALSE),"NULL")</f>
        <v>192359</v>
      </c>
      <c r="AN409" s="15">
        <f t="shared" si="132"/>
        <v>194.69534412955466</v>
      </c>
      <c r="AO409" s="16">
        <f t="shared" si="133"/>
        <v>1.5710208516367834E-2</v>
      </c>
      <c r="AP409" s="15">
        <f t="shared" si="134"/>
        <v>0</v>
      </c>
      <c r="AQ409" s="15">
        <f t="shared" si="135"/>
        <v>22</v>
      </c>
    </row>
  </sheetData>
  <conditionalFormatting sqref="AO2:AO409">
    <cfRule type="colorScale" priority="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:AA409">
    <cfRule type="colorScale" priority="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:AD409"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:AG409">
    <cfRule type="colorScale" priority="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:AN409">
    <cfRule type="colorScale" priority="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409">
    <cfRule type="colorScale" priority="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409">
    <cfRule type="colorScale" priority="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:AN409"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E964D-5B80-4F94-9F9E-931C928AA8BA}">
  <dimension ref="A1:D501"/>
  <sheetViews>
    <sheetView workbookViewId="0">
      <selection activeCell="F25" sqref="F25"/>
    </sheetView>
  </sheetViews>
  <sheetFormatPr defaultRowHeight="15" x14ac:dyDescent="0.25"/>
  <cols>
    <col min="1" max="1" width="20.5703125" customWidth="1"/>
  </cols>
  <sheetData>
    <row r="1" spans="1:4" ht="30" x14ac:dyDescent="0.25">
      <c r="A1" s="20" t="s">
        <v>0</v>
      </c>
      <c r="B1" s="20" t="s">
        <v>34</v>
      </c>
      <c r="C1" s="20" t="s">
        <v>35</v>
      </c>
      <c r="D1" s="21" t="s">
        <v>36</v>
      </c>
    </row>
    <row r="2" spans="1:4" x14ac:dyDescent="0.25">
      <c r="A2" t="s">
        <v>40</v>
      </c>
      <c r="B2">
        <v>7488</v>
      </c>
      <c r="C2">
        <v>452</v>
      </c>
      <c r="D2" s="22">
        <v>146695</v>
      </c>
    </row>
    <row r="3" spans="1:4" x14ac:dyDescent="0.25">
      <c r="A3" t="s">
        <v>41</v>
      </c>
      <c r="B3">
        <v>22581</v>
      </c>
      <c r="C3">
        <v>1294</v>
      </c>
      <c r="D3" s="22">
        <v>424110</v>
      </c>
    </row>
    <row r="4" spans="1:4" x14ac:dyDescent="0.25">
      <c r="A4" t="s">
        <v>42</v>
      </c>
      <c r="B4">
        <v>23062</v>
      </c>
      <c r="C4">
        <v>1256</v>
      </c>
      <c r="D4" s="22">
        <v>479550</v>
      </c>
    </row>
    <row r="5" spans="1:4" x14ac:dyDescent="0.25">
      <c r="A5" t="s">
        <v>43</v>
      </c>
      <c r="B5">
        <v>15718</v>
      </c>
      <c r="C5">
        <v>1205</v>
      </c>
      <c r="D5" s="22">
        <v>559552</v>
      </c>
    </row>
    <row r="6" spans="1:4" x14ac:dyDescent="0.25">
      <c r="A6" t="s">
        <v>44</v>
      </c>
      <c r="B6">
        <v>16514</v>
      </c>
      <c r="C6">
        <v>1176</v>
      </c>
      <c r="D6" s="22">
        <v>476126</v>
      </c>
    </row>
    <row r="7" spans="1:4" x14ac:dyDescent="0.25">
      <c r="A7" t="s">
        <v>45</v>
      </c>
      <c r="B7">
        <v>12895</v>
      </c>
      <c r="C7">
        <v>981</v>
      </c>
      <c r="D7" s="22">
        <v>394970</v>
      </c>
    </row>
    <row r="8" spans="1:4" x14ac:dyDescent="0.25">
      <c r="A8" t="s">
        <v>46</v>
      </c>
      <c r="B8">
        <v>11546</v>
      </c>
      <c r="C8">
        <v>1162</v>
      </c>
      <c r="D8" s="22">
        <v>390229</v>
      </c>
    </row>
    <row r="9" spans="1:4" x14ac:dyDescent="0.25">
      <c r="A9" t="s">
        <v>47</v>
      </c>
      <c r="B9">
        <v>26878</v>
      </c>
      <c r="C9">
        <v>1858</v>
      </c>
      <c r="D9" s="22">
        <v>748867</v>
      </c>
    </row>
    <row r="10" spans="1:4" x14ac:dyDescent="0.25">
      <c r="A10" t="s">
        <v>498</v>
      </c>
      <c r="B10">
        <v>63999</v>
      </c>
      <c r="C10">
        <v>4243</v>
      </c>
      <c r="D10" s="22">
        <v>1956997</v>
      </c>
    </row>
    <row r="11" spans="1:4" x14ac:dyDescent="0.25">
      <c r="A11" t="s">
        <v>499</v>
      </c>
      <c r="B11">
        <v>40316</v>
      </c>
      <c r="C11">
        <v>2807</v>
      </c>
      <c r="D11" s="22">
        <v>1346255</v>
      </c>
    </row>
    <row r="12" spans="1:4" x14ac:dyDescent="0.25">
      <c r="A12" t="s">
        <v>49</v>
      </c>
      <c r="B12">
        <v>202</v>
      </c>
      <c r="C12">
        <v>99</v>
      </c>
      <c r="D12" s="22">
        <v>23536</v>
      </c>
    </row>
    <row r="13" spans="1:4" x14ac:dyDescent="0.25">
      <c r="A13" t="s">
        <v>50</v>
      </c>
      <c r="B13">
        <v>1367</v>
      </c>
      <c r="C13">
        <v>355</v>
      </c>
      <c r="D13" s="22">
        <v>107111</v>
      </c>
    </row>
    <row r="14" spans="1:4" x14ac:dyDescent="0.25">
      <c r="A14" t="s">
        <v>51</v>
      </c>
      <c r="B14">
        <v>1085</v>
      </c>
      <c r="C14">
        <v>344</v>
      </c>
      <c r="D14" s="22">
        <v>105448</v>
      </c>
    </row>
    <row r="15" spans="1:4" x14ac:dyDescent="0.25">
      <c r="A15" t="s">
        <v>52</v>
      </c>
      <c r="B15">
        <v>838</v>
      </c>
      <c r="C15">
        <v>364</v>
      </c>
      <c r="D15" s="22">
        <v>92149</v>
      </c>
    </row>
    <row r="16" spans="1:4" x14ac:dyDescent="0.25">
      <c r="A16" t="s">
        <v>53</v>
      </c>
      <c r="B16">
        <v>917</v>
      </c>
      <c r="C16">
        <v>304</v>
      </c>
      <c r="D16" s="22">
        <v>70427</v>
      </c>
    </row>
    <row r="17" spans="1:4" x14ac:dyDescent="0.25">
      <c r="A17" t="s">
        <v>54</v>
      </c>
      <c r="B17">
        <v>433</v>
      </c>
      <c r="C17">
        <v>290</v>
      </c>
      <c r="D17" s="22">
        <v>53244</v>
      </c>
    </row>
    <row r="18" spans="1:4" x14ac:dyDescent="0.25">
      <c r="A18" t="s">
        <v>55</v>
      </c>
      <c r="B18">
        <v>1063</v>
      </c>
      <c r="C18">
        <v>282</v>
      </c>
      <c r="D18" s="22">
        <v>71839</v>
      </c>
    </row>
    <row r="19" spans="1:4" x14ac:dyDescent="0.25">
      <c r="A19" t="s">
        <v>56</v>
      </c>
      <c r="B19">
        <v>3306</v>
      </c>
      <c r="C19">
        <v>416</v>
      </c>
      <c r="D19" s="22">
        <v>120282</v>
      </c>
    </row>
    <row r="20" spans="1:4" x14ac:dyDescent="0.25">
      <c r="A20" t="s">
        <v>500</v>
      </c>
      <c r="B20">
        <v>8352</v>
      </c>
      <c r="C20">
        <v>822</v>
      </c>
      <c r="D20" s="22">
        <v>246190</v>
      </c>
    </row>
    <row r="21" spans="1:4" x14ac:dyDescent="0.25">
      <c r="A21" t="s">
        <v>501</v>
      </c>
      <c r="B21">
        <v>5457</v>
      </c>
      <c r="C21">
        <v>580</v>
      </c>
      <c r="D21" s="22">
        <v>150671</v>
      </c>
    </row>
    <row r="22" spans="1:4" x14ac:dyDescent="0.25">
      <c r="A22" t="s">
        <v>58</v>
      </c>
      <c r="B22">
        <v>4088</v>
      </c>
      <c r="C22">
        <v>706</v>
      </c>
      <c r="D22" s="22">
        <v>317641</v>
      </c>
    </row>
    <row r="23" spans="1:4" x14ac:dyDescent="0.25">
      <c r="A23" t="s">
        <v>59</v>
      </c>
      <c r="B23">
        <v>12705</v>
      </c>
      <c r="C23">
        <v>2981</v>
      </c>
      <c r="D23" s="22">
        <v>1181254</v>
      </c>
    </row>
    <row r="24" spans="1:4" x14ac:dyDescent="0.25">
      <c r="A24" t="s">
        <v>60</v>
      </c>
      <c r="B24">
        <v>10362</v>
      </c>
      <c r="C24">
        <v>1495</v>
      </c>
      <c r="D24" s="22">
        <v>820538</v>
      </c>
    </row>
    <row r="25" spans="1:4" x14ac:dyDescent="0.25">
      <c r="A25" t="s">
        <v>61</v>
      </c>
      <c r="B25">
        <v>14226</v>
      </c>
      <c r="C25">
        <v>1825</v>
      </c>
      <c r="D25" s="22">
        <v>970555</v>
      </c>
    </row>
    <row r="26" spans="1:4" x14ac:dyDescent="0.25">
      <c r="A26" t="s">
        <v>62</v>
      </c>
      <c r="B26">
        <v>17608</v>
      </c>
      <c r="C26">
        <v>2784</v>
      </c>
      <c r="D26" s="22">
        <v>1212913</v>
      </c>
    </row>
    <row r="27" spans="1:4" x14ac:dyDescent="0.25">
      <c r="A27" t="s">
        <v>63</v>
      </c>
      <c r="B27">
        <v>17455</v>
      </c>
      <c r="C27">
        <v>2714</v>
      </c>
      <c r="D27" s="22">
        <v>1103596</v>
      </c>
    </row>
    <row r="28" spans="1:4" x14ac:dyDescent="0.25">
      <c r="A28" t="s">
        <v>64</v>
      </c>
      <c r="B28">
        <v>22366</v>
      </c>
      <c r="C28">
        <v>2421</v>
      </c>
      <c r="D28" s="22">
        <v>1089562</v>
      </c>
    </row>
    <row r="29" spans="1:4" x14ac:dyDescent="0.25">
      <c r="A29" t="s">
        <v>65</v>
      </c>
      <c r="B29">
        <v>22543</v>
      </c>
      <c r="C29">
        <v>2351</v>
      </c>
      <c r="D29" s="22">
        <v>999739</v>
      </c>
    </row>
    <row r="30" spans="1:4" x14ac:dyDescent="0.25">
      <c r="A30" t="s">
        <v>502</v>
      </c>
      <c r="B30">
        <v>24574</v>
      </c>
      <c r="C30">
        <v>2205</v>
      </c>
      <c r="D30" s="22">
        <v>819096</v>
      </c>
    </row>
    <row r="31" spans="1:4" x14ac:dyDescent="0.25">
      <c r="A31" t="s">
        <v>503</v>
      </c>
      <c r="B31">
        <v>14781</v>
      </c>
      <c r="C31">
        <v>1272</v>
      </c>
      <c r="D31" s="22">
        <v>507546</v>
      </c>
    </row>
    <row r="32" spans="1:4" x14ac:dyDescent="0.25">
      <c r="A32" t="s">
        <v>67</v>
      </c>
      <c r="B32">
        <v>640</v>
      </c>
      <c r="C32">
        <v>214</v>
      </c>
      <c r="D32" s="22">
        <v>46399</v>
      </c>
    </row>
    <row r="33" spans="1:4" x14ac:dyDescent="0.25">
      <c r="A33" t="s">
        <v>68</v>
      </c>
      <c r="B33">
        <v>3824</v>
      </c>
      <c r="C33">
        <v>629</v>
      </c>
      <c r="D33" s="22">
        <v>141769</v>
      </c>
    </row>
    <row r="34" spans="1:4" x14ac:dyDescent="0.25">
      <c r="A34" t="s">
        <v>69</v>
      </c>
      <c r="B34">
        <v>2947</v>
      </c>
      <c r="C34">
        <v>726</v>
      </c>
      <c r="D34" s="22">
        <v>164557</v>
      </c>
    </row>
    <row r="35" spans="1:4" x14ac:dyDescent="0.25">
      <c r="A35" t="s">
        <v>70</v>
      </c>
      <c r="B35">
        <v>2790</v>
      </c>
      <c r="C35">
        <v>603</v>
      </c>
      <c r="D35" s="22">
        <v>131217</v>
      </c>
    </row>
    <row r="36" spans="1:4" x14ac:dyDescent="0.25">
      <c r="A36" t="s">
        <v>71</v>
      </c>
      <c r="B36">
        <v>4464</v>
      </c>
      <c r="C36">
        <v>570</v>
      </c>
      <c r="D36" s="22">
        <v>158526</v>
      </c>
    </row>
    <row r="37" spans="1:4" x14ac:dyDescent="0.25">
      <c r="A37" t="s">
        <v>72</v>
      </c>
      <c r="B37">
        <v>3707</v>
      </c>
      <c r="C37">
        <v>589</v>
      </c>
      <c r="D37" s="22">
        <v>158798</v>
      </c>
    </row>
    <row r="38" spans="1:4" x14ac:dyDescent="0.25">
      <c r="A38" t="s">
        <v>73</v>
      </c>
      <c r="B38">
        <v>2883</v>
      </c>
      <c r="C38">
        <v>454</v>
      </c>
      <c r="D38" s="22">
        <v>146338</v>
      </c>
    </row>
    <row r="39" spans="1:4" x14ac:dyDescent="0.25">
      <c r="A39" t="s">
        <v>74</v>
      </c>
      <c r="B39">
        <v>5249</v>
      </c>
      <c r="C39">
        <v>570</v>
      </c>
      <c r="D39" s="22">
        <v>175079</v>
      </c>
    </row>
    <row r="40" spans="1:4" x14ac:dyDescent="0.25">
      <c r="A40" t="s">
        <v>504</v>
      </c>
      <c r="B40">
        <v>5831</v>
      </c>
      <c r="C40">
        <v>581</v>
      </c>
      <c r="D40" s="22">
        <v>174739</v>
      </c>
    </row>
    <row r="41" spans="1:4" x14ac:dyDescent="0.25">
      <c r="A41" t="s">
        <v>505</v>
      </c>
      <c r="B41">
        <v>3990</v>
      </c>
      <c r="C41">
        <v>362</v>
      </c>
      <c r="D41" s="22">
        <v>108870</v>
      </c>
    </row>
    <row r="42" spans="1:4" x14ac:dyDescent="0.25">
      <c r="A42" t="s">
        <v>76</v>
      </c>
      <c r="B42">
        <v>11502</v>
      </c>
      <c r="C42">
        <v>1662</v>
      </c>
      <c r="D42" s="22">
        <v>408582</v>
      </c>
    </row>
    <row r="43" spans="1:4" x14ac:dyDescent="0.25">
      <c r="A43" t="s">
        <v>77</v>
      </c>
      <c r="B43">
        <v>43880</v>
      </c>
      <c r="C43">
        <v>5675</v>
      </c>
      <c r="D43" s="22">
        <v>1568456</v>
      </c>
    </row>
    <row r="44" spans="1:4" x14ac:dyDescent="0.25">
      <c r="A44" t="s">
        <v>78</v>
      </c>
      <c r="B44">
        <v>39282</v>
      </c>
      <c r="C44">
        <v>5490</v>
      </c>
      <c r="D44" s="22">
        <v>1498652</v>
      </c>
    </row>
    <row r="45" spans="1:4" x14ac:dyDescent="0.25">
      <c r="A45" t="s">
        <v>79</v>
      </c>
      <c r="B45">
        <v>41902</v>
      </c>
      <c r="C45">
        <v>5726</v>
      </c>
      <c r="D45" s="22">
        <v>1642397</v>
      </c>
    </row>
    <row r="46" spans="1:4" x14ac:dyDescent="0.25">
      <c r="A46" t="s">
        <v>80</v>
      </c>
      <c r="B46">
        <v>43866</v>
      </c>
      <c r="C46">
        <v>6017</v>
      </c>
      <c r="D46" s="22">
        <v>1785847</v>
      </c>
    </row>
    <row r="47" spans="1:4" x14ac:dyDescent="0.25">
      <c r="A47" t="s">
        <v>81</v>
      </c>
      <c r="B47">
        <v>45900</v>
      </c>
      <c r="C47">
        <v>6575</v>
      </c>
      <c r="D47" s="22">
        <v>1931999</v>
      </c>
    </row>
    <row r="48" spans="1:4" x14ac:dyDescent="0.25">
      <c r="A48" t="s">
        <v>82</v>
      </c>
      <c r="B48">
        <v>44159</v>
      </c>
      <c r="C48">
        <v>6131</v>
      </c>
      <c r="D48" s="22">
        <v>2127255</v>
      </c>
    </row>
    <row r="49" spans="1:4" x14ac:dyDescent="0.25">
      <c r="A49" t="s">
        <v>83</v>
      </c>
      <c r="B49">
        <v>46097</v>
      </c>
      <c r="C49">
        <v>5156</v>
      </c>
      <c r="D49" s="22">
        <v>2281986</v>
      </c>
    </row>
    <row r="50" spans="1:4" x14ac:dyDescent="0.25">
      <c r="A50" t="s">
        <v>506</v>
      </c>
      <c r="B50">
        <v>51785</v>
      </c>
      <c r="C50">
        <v>5292</v>
      </c>
      <c r="D50" s="22">
        <v>2297142</v>
      </c>
    </row>
    <row r="51" spans="1:4" x14ac:dyDescent="0.25">
      <c r="A51" t="s">
        <v>507</v>
      </c>
      <c r="B51">
        <v>32129</v>
      </c>
      <c r="C51">
        <v>3230</v>
      </c>
      <c r="D51" s="22">
        <v>1397839</v>
      </c>
    </row>
    <row r="52" spans="1:4" x14ac:dyDescent="0.25">
      <c r="A52" t="s">
        <v>85</v>
      </c>
      <c r="B52">
        <v>1932</v>
      </c>
      <c r="C52">
        <v>151</v>
      </c>
      <c r="D52" s="22">
        <v>237856</v>
      </c>
    </row>
    <row r="53" spans="1:4" x14ac:dyDescent="0.25">
      <c r="A53" t="s">
        <v>86</v>
      </c>
      <c r="B53">
        <v>9616</v>
      </c>
      <c r="C53">
        <v>588</v>
      </c>
      <c r="D53" s="22">
        <v>1014549</v>
      </c>
    </row>
    <row r="54" spans="1:4" x14ac:dyDescent="0.25">
      <c r="A54" t="s">
        <v>87</v>
      </c>
      <c r="B54">
        <v>8623</v>
      </c>
      <c r="C54">
        <v>549</v>
      </c>
      <c r="D54" s="22">
        <v>1085384</v>
      </c>
    </row>
    <row r="55" spans="1:4" x14ac:dyDescent="0.25">
      <c r="A55" t="s">
        <v>88</v>
      </c>
      <c r="B55">
        <v>11352</v>
      </c>
      <c r="C55">
        <v>530</v>
      </c>
      <c r="D55" s="22">
        <v>1075821</v>
      </c>
    </row>
    <row r="56" spans="1:4" x14ac:dyDescent="0.25">
      <c r="A56" t="s">
        <v>89</v>
      </c>
      <c r="B56">
        <v>5721</v>
      </c>
      <c r="C56">
        <v>384</v>
      </c>
      <c r="D56" s="22">
        <v>526713</v>
      </c>
    </row>
    <row r="57" spans="1:4" x14ac:dyDescent="0.25">
      <c r="A57" t="s">
        <v>90</v>
      </c>
      <c r="B57">
        <v>1533</v>
      </c>
      <c r="C57">
        <v>284</v>
      </c>
      <c r="D57" s="22">
        <v>172916</v>
      </c>
    </row>
    <row r="58" spans="1:4" x14ac:dyDescent="0.25">
      <c r="A58" t="s">
        <v>91</v>
      </c>
      <c r="B58">
        <v>1705</v>
      </c>
      <c r="C58">
        <v>321</v>
      </c>
      <c r="D58" s="22">
        <v>179328</v>
      </c>
    </row>
    <row r="59" spans="1:4" x14ac:dyDescent="0.25">
      <c r="A59" t="s">
        <v>92</v>
      </c>
      <c r="B59">
        <v>5388</v>
      </c>
      <c r="C59">
        <v>856</v>
      </c>
      <c r="D59" s="22">
        <v>529628</v>
      </c>
    </row>
    <row r="60" spans="1:4" x14ac:dyDescent="0.25">
      <c r="A60" t="s">
        <v>508</v>
      </c>
      <c r="B60">
        <v>28600</v>
      </c>
      <c r="C60">
        <v>2551</v>
      </c>
      <c r="D60" s="22">
        <v>1424388</v>
      </c>
    </row>
    <row r="61" spans="1:4" x14ac:dyDescent="0.25">
      <c r="A61" t="s">
        <v>509</v>
      </c>
      <c r="B61">
        <v>45980</v>
      </c>
      <c r="C61">
        <v>2521</v>
      </c>
      <c r="D61" s="22">
        <v>1407234</v>
      </c>
    </row>
    <row r="62" spans="1:4" x14ac:dyDescent="0.25">
      <c r="A62" t="s">
        <v>94</v>
      </c>
      <c r="B62">
        <v>203</v>
      </c>
      <c r="C62">
        <v>225</v>
      </c>
      <c r="D62" s="22">
        <v>45209</v>
      </c>
    </row>
    <row r="63" spans="1:4" x14ac:dyDescent="0.25">
      <c r="A63" t="s">
        <v>95</v>
      </c>
      <c r="B63">
        <v>919</v>
      </c>
      <c r="C63">
        <v>680</v>
      </c>
      <c r="D63" s="22">
        <v>167272</v>
      </c>
    </row>
    <row r="64" spans="1:4" x14ac:dyDescent="0.25">
      <c r="A64" t="s">
        <v>96</v>
      </c>
      <c r="B64">
        <v>951</v>
      </c>
      <c r="C64">
        <v>677</v>
      </c>
      <c r="D64" s="22">
        <v>149864</v>
      </c>
    </row>
    <row r="65" spans="1:4" x14ac:dyDescent="0.25">
      <c r="A65" t="s">
        <v>97</v>
      </c>
      <c r="B65">
        <v>1983</v>
      </c>
      <c r="C65">
        <v>778</v>
      </c>
      <c r="D65" s="22">
        <v>134775</v>
      </c>
    </row>
    <row r="66" spans="1:4" x14ac:dyDescent="0.25">
      <c r="A66" t="s">
        <v>98</v>
      </c>
      <c r="B66">
        <v>2691</v>
      </c>
      <c r="C66">
        <v>655</v>
      </c>
      <c r="D66" s="22">
        <v>129767</v>
      </c>
    </row>
    <row r="67" spans="1:4" x14ac:dyDescent="0.25">
      <c r="A67" t="s">
        <v>99</v>
      </c>
      <c r="B67">
        <v>3665</v>
      </c>
      <c r="C67">
        <v>806</v>
      </c>
      <c r="D67" s="22">
        <v>197768</v>
      </c>
    </row>
    <row r="68" spans="1:4" x14ac:dyDescent="0.25">
      <c r="A68" t="s">
        <v>100</v>
      </c>
      <c r="B68">
        <v>3369</v>
      </c>
      <c r="C68">
        <v>776</v>
      </c>
      <c r="D68" s="22">
        <v>159606</v>
      </c>
    </row>
    <row r="69" spans="1:4" x14ac:dyDescent="0.25">
      <c r="A69" t="s">
        <v>101</v>
      </c>
      <c r="B69">
        <v>3285</v>
      </c>
      <c r="C69">
        <v>628</v>
      </c>
      <c r="D69" s="22">
        <v>136009</v>
      </c>
    </row>
    <row r="70" spans="1:4" x14ac:dyDescent="0.25">
      <c r="A70" t="s">
        <v>510</v>
      </c>
      <c r="B70">
        <v>5941</v>
      </c>
      <c r="C70">
        <v>754</v>
      </c>
      <c r="D70" s="22">
        <v>179446</v>
      </c>
    </row>
    <row r="71" spans="1:4" x14ac:dyDescent="0.25">
      <c r="A71" t="s">
        <v>511</v>
      </c>
      <c r="B71">
        <v>4240</v>
      </c>
      <c r="C71">
        <v>423</v>
      </c>
      <c r="D71" s="22">
        <v>108030</v>
      </c>
    </row>
    <row r="72" spans="1:4" x14ac:dyDescent="0.25">
      <c r="A72" t="s">
        <v>103</v>
      </c>
      <c r="B72">
        <v>174</v>
      </c>
      <c r="C72">
        <v>164</v>
      </c>
      <c r="D72" s="22">
        <v>45953</v>
      </c>
    </row>
    <row r="73" spans="1:4" x14ac:dyDescent="0.25">
      <c r="A73" t="s">
        <v>104</v>
      </c>
      <c r="B73">
        <v>1132</v>
      </c>
      <c r="C73">
        <v>391</v>
      </c>
      <c r="D73" s="22">
        <v>122035</v>
      </c>
    </row>
    <row r="74" spans="1:4" x14ac:dyDescent="0.25">
      <c r="A74" t="s">
        <v>105</v>
      </c>
      <c r="B74">
        <v>632</v>
      </c>
      <c r="C74">
        <v>361</v>
      </c>
      <c r="D74" s="22">
        <v>111630</v>
      </c>
    </row>
    <row r="75" spans="1:4" x14ac:dyDescent="0.25">
      <c r="A75" t="s">
        <v>106</v>
      </c>
      <c r="B75">
        <v>1316</v>
      </c>
      <c r="C75">
        <v>341</v>
      </c>
      <c r="D75" s="22">
        <v>87639</v>
      </c>
    </row>
    <row r="76" spans="1:4" x14ac:dyDescent="0.25">
      <c r="A76" t="s">
        <v>107</v>
      </c>
      <c r="B76">
        <v>800</v>
      </c>
      <c r="C76">
        <v>440</v>
      </c>
      <c r="D76" s="22">
        <v>95878</v>
      </c>
    </row>
    <row r="77" spans="1:4" x14ac:dyDescent="0.25">
      <c r="A77" t="s">
        <v>108</v>
      </c>
      <c r="B77">
        <v>660</v>
      </c>
      <c r="C77">
        <v>559</v>
      </c>
      <c r="D77" s="22">
        <v>131652</v>
      </c>
    </row>
    <row r="78" spans="1:4" x14ac:dyDescent="0.25">
      <c r="A78" t="s">
        <v>109</v>
      </c>
      <c r="B78">
        <v>416</v>
      </c>
      <c r="C78">
        <v>646</v>
      </c>
      <c r="D78" s="22">
        <v>146531</v>
      </c>
    </row>
    <row r="79" spans="1:4" x14ac:dyDescent="0.25">
      <c r="A79" t="s">
        <v>110</v>
      </c>
      <c r="B79">
        <v>364</v>
      </c>
      <c r="C79">
        <v>636</v>
      </c>
      <c r="D79" s="22">
        <v>134651</v>
      </c>
    </row>
    <row r="80" spans="1:4" x14ac:dyDescent="0.25">
      <c r="A80" t="s">
        <v>512</v>
      </c>
      <c r="B80">
        <v>997</v>
      </c>
      <c r="C80">
        <v>543</v>
      </c>
      <c r="D80" s="22">
        <v>124507</v>
      </c>
    </row>
    <row r="81" spans="1:4" x14ac:dyDescent="0.25">
      <c r="A81" t="s">
        <v>513</v>
      </c>
      <c r="B81">
        <v>471</v>
      </c>
      <c r="C81">
        <v>274</v>
      </c>
      <c r="D81" s="22">
        <v>70119</v>
      </c>
    </row>
    <row r="82" spans="1:4" x14ac:dyDescent="0.25">
      <c r="A82" t="s">
        <v>112</v>
      </c>
      <c r="B82">
        <v>1176</v>
      </c>
      <c r="C82">
        <v>52</v>
      </c>
      <c r="D82" s="22">
        <v>35512</v>
      </c>
    </row>
    <row r="83" spans="1:4" x14ac:dyDescent="0.25">
      <c r="A83" t="s">
        <v>113</v>
      </c>
      <c r="B83">
        <v>3310</v>
      </c>
      <c r="C83">
        <v>118</v>
      </c>
      <c r="D83" s="22">
        <v>102474</v>
      </c>
    </row>
    <row r="84" spans="1:4" x14ac:dyDescent="0.25">
      <c r="A84" t="s">
        <v>114</v>
      </c>
      <c r="B84">
        <v>3771</v>
      </c>
      <c r="C84">
        <v>81</v>
      </c>
      <c r="D84" s="22">
        <v>103180</v>
      </c>
    </row>
    <row r="85" spans="1:4" x14ac:dyDescent="0.25">
      <c r="A85" t="s">
        <v>115</v>
      </c>
      <c r="B85">
        <v>4822</v>
      </c>
      <c r="C85">
        <v>107</v>
      </c>
      <c r="D85" s="22">
        <v>84012</v>
      </c>
    </row>
    <row r="86" spans="1:4" x14ac:dyDescent="0.25">
      <c r="A86" t="s">
        <v>116</v>
      </c>
      <c r="B86">
        <v>5585</v>
      </c>
      <c r="C86">
        <v>92</v>
      </c>
      <c r="D86" s="22">
        <v>73135</v>
      </c>
    </row>
    <row r="87" spans="1:4" x14ac:dyDescent="0.25">
      <c r="A87" t="s">
        <v>117</v>
      </c>
      <c r="B87">
        <v>4010</v>
      </c>
      <c r="C87">
        <v>71</v>
      </c>
      <c r="D87" s="22">
        <v>63840</v>
      </c>
    </row>
    <row r="88" spans="1:4" x14ac:dyDescent="0.25">
      <c r="A88" t="s">
        <v>118</v>
      </c>
      <c r="B88">
        <v>6953</v>
      </c>
      <c r="C88">
        <v>103</v>
      </c>
      <c r="D88" s="22">
        <v>112261</v>
      </c>
    </row>
    <row r="89" spans="1:4" x14ac:dyDescent="0.25">
      <c r="A89" t="s">
        <v>119</v>
      </c>
      <c r="B89">
        <v>9137</v>
      </c>
      <c r="C89">
        <v>139</v>
      </c>
      <c r="D89" s="22">
        <v>268269</v>
      </c>
    </row>
    <row r="90" spans="1:4" x14ac:dyDescent="0.25">
      <c r="A90" t="s">
        <v>514</v>
      </c>
      <c r="B90">
        <v>15516</v>
      </c>
      <c r="C90">
        <v>258</v>
      </c>
      <c r="D90" s="22">
        <v>698183</v>
      </c>
    </row>
    <row r="91" spans="1:4" x14ac:dyDescent="0.25">
      <c r="A91" t="s">
        <v>515</v>
      </c>
      <c r="B91">
        <v>9204</v>
      </c>
      <c r="C91">
        <v>199</v>
      </c>
      <c r="D91" s="22">
        <v>455817</v>
      </c>
    </row>
    <row r="92" spans="1:4" x14ac:dyDescent="0.25">
      <c r="A92" t="s">
        <v>130</v>
      </c>
      <c r="B92">
        <v>18992</v>
      </c>
      <c r="C92">
        <v>802</v>
      </c>
      <c r="D92" s="22">
        <v>491988</v>
      </c>
    </row>
    <row r="93" spans="1:4" x14ac:dyDescent="0.25">
      <c r="A93" t="s">
        <v>131</v>
      </c>
      <c r="B93">
        <v>33476</v>
      </c>
      <c r="C93">
        <v>2757</v>
      </c>
      <c r="D93" s="22">
        <v>1702789</v>
      </c>
    </row>
    <row r="94" spans="1:4" x14ac:dyDescent="0.25">
      <c r="A94" t="s">
        <v>132</v>
      </c>
      <c r="B94">
        <v>26914</v>
      </c>
      <c r="C94">
        <v>2305</v>
      </c>
      <c r="D94" s="22">
        <v>1570495</v>
      </c>
    </row>
    <row r="95" spans="1:4" x14ac:dyDescent="0.25">
      <c r="A95" t="s">
        <v>133</v>
      </c>
      <c r="B95">
        <v>22001</v>
      </c>
      <c r="C95">
        <v>1910</v>
      </c>
      <c r="D95" s="22">
        <v>1514663</v>
      </c>
    </row>
    <row r="96" spans="1:4" x14ac:dyDescent="0.25">
      <c r="A96" t="s">
        <v>134</v>
      </c>
      <c r="B96">
        <v>15117</v>
      </c>
      <c r="C96">
        <v>1636</v>
      </c>
      <c r="D96" s="22">
        <v>1186250</v>
      </c>
    </row>
    <row r="97" spans="1:4" x14ac:dyDescent="0.25">
      <c r="A97" t="s">
        <v>135</v>
      </c>
      <c r="B97">
        <v>18685</v>
      </c>
      <c r="C97">
        <v>1524</v>
      </c>
      <c r="D97" s="22">
        <v>1393210</v>
      </c>
    </row>
    <row r="98" spans="1:4" x14ac:dyDescent="0.25">
      <c r="A98" t="s">
        <v>136</v>
      </c>
      <c r="B98">
        <v>43742</v>
      </c>
      <c r="C98">
        <v>1870</v>
      </c>
      <c r="D98" s="22">
        <v>2069227</v>
      </c>
    </row>
    <row r="99" spans="1:4" x14ac:dyDescent="0.25">
      <c r="A99" t="s">
        <v>137</v>
      </c>
      <c r="B99">
        <v>72183</v>
      </c>
      <c r="C99">
        <v>2682</v>
      </c>
      <c r="D99" s="22">
        <v>2609650</v>
      </c>
    </row>
    <row r="100" spans="1:4" x14ac:dyDescent="0.25">
      <c r="A100" t="s">
        <v>516</v>
      </c>
      <c r="B100">
        <v>117401</v>
      </c>
      <c r="C100">
        <v>3100</v>
      </c>
      <c r="D100" s="22">
        <v>2780832</v>
      </c>
    </row>
    <row r="101" spans="1:4" x14ac:dyDescent="0.25">
      <c r="A101" t="s">
        <v>517</v>
      </c>
      <c r="B101">
        <v>76169</v>
      </c>
      <c r="C101">
        <v>3274</v>
      </c>
      <c r="D101" s="22">
        <v>2720135</v>
      </c>
    </row>
    <row r="102" spans="1:4" x14ac:dyDescent="0.25">
      <c r="A102" t="s">
        <v>139</v>
      </c>
      <c r="B102">
        <v>458</v>
      </c>
      <c r="C102">
        <v>233</v>
      </c>
      <c r="D102" s="22">
        <v>27274</v>
      </c>
    </row>
    <row r="103" spans="1:4" x14ac:dyDescent="0.25">
      <c r="A103" t="s">
        <v>140</v>
      </c>
      <c r="B103">
        <v>2793</v>
      </c>
      <c r="C103">
        <v>903</v>
      </c>
      <c r="D103" s="22">
        <v>235913</v>
      </c>
    </row>
    <row r="104" spans="1:4" x14ac:dyDescent="0.25">
      <c r="A104" t="s">
        <v>141</v>
      </c>
      <c r="B104">
        <v>10551</v>
      </c>
      <c r="C104">
        <v>1090</v>
      </c>
      <c r="D104" s="22">
        <v>644722</v>
      </c>
    </row>
    <row r="105" spans="1:4" x14ac:dyDescent="0.25">
      <c r="A105" t="s">
        <v>142</v>
      </c>
      <c r="B105">
        <v>3570</v>
      </c>
      <c r="C105">
        <v>775</v>
      </c>
      <c r="D105" s="22">
        <v>124600</v>
      </c>
    </row>
    <row r="106" spans="1:4" x14ac:dyDescent="0.25">
      <c r="A106" t="s">
        <v>143</v>
      </c>
      <c r="B106">
        <v>3767</v>
      </c>
      <c r="C106">
        <v>845</v>
      </c>
      <c r="D106" s="22">
        <v>91479</v>
      </c>
    </row>
    <row r="107" spans="1:4" x14ac:dyDescent="0.25">
      <c r="A107" t="s">
        <v>144</v>
      </c>
      <c r="B107">
        <v>5625</v>
      </c>
      <c r="C107">
        <v>834</v>
      </c>
      <c r="D107" s="22">
        <v>103882</v>
      </c>
    </row>
    <row r="108" spans="1:4" x14ac:dyDescent="0.25">
      <c r="A108" t="s">
        <v>145</v>
      </c>
      <c r="B108">
        <v>1966</v>
      </c>
      <c r="C108">
        <v>724</v>
      </c>
      <c r="D108" s="22">
        <v>70876</v>
      </c>
    </row>
    <row r="109" spans="1:4" x14ac:dyDescent="0.25">
      <c r="A109" t="s">
        <v>146</v>
      </c>
      <c r="B109">
        <v>1691</v>
      </c>
      <c r="C109">
        <v>744</v>
      </c>
      <c r="D109" s="22">
        <v>64789</v>
      </c>
    </row>
    <row r="110" spans="1:4" x14ac:dyDescent="0.25">
      <c r="A110" t="s">
        <v>518</v>
      </c>
      <c r="B110">
        <v>1686</v>
      </c>
      <c r="C110">
        <v>770</v>
      </c>
      <c r="D110" s="22">
        <v>65645</v>
      </c>
    </row>
    <row r="111" spans="1:4" x14ac:dyDescent="0.25">
      <c r="A111" t="s">
        <v>519</v>
      </c>
      <c r="B111">
        <v>1419</v>
      </c>
      <c r="C111">
        <v>541</v>
      </c>
      <c r="D111" s="22">
        <v>50994</v>
      </c>
    </row>
    <row r="112" spans="1:4" x14ac:dyDescent="0.25">
      <c r="A112" t="s">
        <v>148</v>
      </c>
      <c r="B112">
        <v>969</v>
      </c>
      <c r="C112">
        <v>161</v>
      </c>
      <c r="D112" s="22">
        <v>55591</v>
      </c>
    </row>
    <row r="113" spans="1:4" x14ac:dyDescent="0.25">
      <c r="A113" t="s">
        <v>149</v>
      </c>
      <c r="B113">
        <v>4712</v>
      </c>
      <c r="C113">
        <v>457</v>
      </c>
      <c r="D113" s="22">
        <v>203832</v>
      </c>
    </row>
    <row r="114" spans="1:4" x14ac:dyDescent="0.25">
      <c r="A114" t="s">
        <v>150</v>
      </c>
      <c r="B114">
        <v>3632</v>
      </c>
      <c r="C114">
        <v>416</v>
      </c>
      <c r="D114" s="22">
        <v>196357</v>
      </c>
    </row>
    <row r="115" spans="1:4" x14ac:dyDescent="0.25">
      <c r="A115" t="s">
        <v>151</v>
      </c>
      <c r="B115">
        <v>2041</v>
      </c>
      <c r="C115">
        <v>371</v>
      </c>
      <c r="D115" s="22">
        <v>147681</v>
      </c>
    </row>
    <row r="116" spans="1:4" x14ac:dyDescent="0.25">
      <c r="A116" t="s">
        <v>152</v>
      </c>
      <c r="B116">
        <v>2658</v>
      </c>
      <c r="C116">
        <v>344</v>
      </c>
      <c r="D116" s="22">
        <v>108986</v>
      </c>
    </row>
    <row r="117" spans="1:4" x14ac:dyDescent="0.25">
      <c r="A117" t="s">
        <v>153</v>
      </c>
      <c r="B117">
        <v>2699</v>
      </c>
      <c r="C117">
        <v>360</v>
      </c>
      <c r="D117" s="22">
        <v>128063</v>
      </c>
    </row>
    <row r="118" spans="1:4" x14ac:dyDescent="0.25">
      <c r="A118" t="s">
        <v>154</v>
      </c>
      <c r="B118">
        <v>944</v>
      </c>
      <c r="C118">
        <v>309</v>
      </c>
      <c r="D118" s="22">
        <v>82959</v>
      </c>
    </row>
    <row r="119" spans="1:4" x14ac:dyDescent="0.25">
      <c r="A119" t="s">
        <v>155</v>
      </c>
      <c r="B119">
        <v>588</v>
      </c>
      <c r="C119">
        <v>248</v>
      </c>
      <c r="D119" s="22">
        <v>56727</v>
      </c>
    </row>
    <row r="120" spans="1:4" x14ac:dyDescent="0.25">
      <c r="A120" t="s">
        <v>520</v>
      </c>
      <c r="B120">
        <v>612</v>
      </c>
      <c r="C120">
        <v>281</v>
      </c>
      <c r="D120" s="22">
        <v>59206</v>
      </c>
    </row>
    <row r="121" spans="1:4" x14ac:dyDescent="0.25">
      <c r="A121" t="s">
        <v>521</v>
      </c>
      <c r="B121">
        <v>610</v>
      </c>
      <c r="C121">
        <v>158</v>
      </c>
      <c r="D121" s="22">
        <v>34881</v>
      </c>
    </row>
    <row r="122" spans="1:4" x14ac:dyDescent="0.25">
      <c r="A122" t="s">
        <v>157</v>
      </c>
      <c r="B122">
        <v>9387</v>
      </c>
      <c r="C122">
        <v>1014</v>
      </c>
      <c r="D122" s="22">
        <v>509981</v>
      </c>
    </row>
    <row r="123" spans="1:4" x14ac:dyDescent="0.25">
      <c r="A123" t="s">
        <v>158</v>
      </c>
      <c r="B123">
        <v>41207</v>
      </c>
      <c r="C123">
        <v>3645</v>
      </c>
      <c r="D123" s="22">
        <v>1919888</v>
      </c>
    </row>
    <row r="124" spans="1:4" x14ac:dyDescent="0.25">
      <c r="A124" t="s">
        <v>159</v>
      </c>
      <c r="B124">
        <v>46893</v>
      </c>
      <c r="C124">
        <v>3974</v>
      </c>
      <c r="D124" s="22">
        <v>2101219</v>
      </c>
    </row>
    <row r="125" spans="1:4" x14ac:dyDescent="0.25">
      <c r="A125" t="s">
        <v>160</v>
      </c>
      <c r="B125">
        <v>46748</v>
      </c>
      <c r="C125">
        <v>4334</v>
      </c>
      <c r="D125" s="22">
        <v>2225186</v>
      </c>
    </row>
    <row r="126" spans="1:4" x14ac:dyDescent="0.25">
      <c r="A126" t="s">
        <v>161</v>
      </c>
      <c r="B126">
        <v>59035</v>
      </c>
      <c r="C126">
        <v>4830</v>
      </c>
      <c r="D126" s="22">
        <v>2734075</v>
      </c>
    </row>
    <row r="127" spans="1:4" x14ac:dyDescent="0.25">
      <c r="A127" t="s">
        <v>162</v>
      </c>
      <c r="B127">
        <v>45488</v>
      </c>
      <c r="C127">
        <v>4121</v>
      </c>
      <c r="D127" s="22">
        <v>2456456</v>
      </c>
    </row>
    <row r="128" spans="1:4" x14ac:dyDescent="0.25">
      <c r="A128" t="s">
        <v>163</v>
      </c>
      <c r="B128">
        <v>44457</v>
      </c>
      <c r="C128">
        <v>3725</v>
      </c>
      <c r="D128" s="22">
        <v>2303718</v>
      </c>
    </row>
    <row r="129" spans="1:4" x14ac:dyDescent="0.25">
      <c r="A129" t="s">
        <v>164</v>
      </c>
      <c r="B129">
        <v>46075</v>
      </c>
      <c r="C129">
        <v>3671</v>
      </c>
      <c r="D129" s="22">
        <v>2260998</v>
      </c>
    </row>
    <row r="130" spans="1:4" x14ac:dyDescent="0.25">
      <c r="A130" t="s">
        <v>522</v>
      </c>
      <c r="B130">
        <v>42342</v>
      </c>
      <c r="C130">
        <v>4048</v>
      </c>
      <c r="D130" s="22">
        <v>2219481</v>
      </c>
    </row>
    <row r="131" spans="1:4" x14ac:dyDescent="0.25">
      <c r="A131" t="s">
        <v>523</v>
      </c>
      <c r="B131">
        <v>25207</v>
      </c>
      <c r="C131">
        <v>3106</v>
      </c>
      <c r="D131" s="22">
        <v>1427121</v>
      </c>
    </row>
    <row r="132" spans="1:4" x14ac:dyDescent="0.25">
      <c r="A132" t="s">
        <v>166</v>
      </c>
      <c r="B132">
        <v>1236</v>
      </c>
      <c r="C132">
        <v>558</v>
      </c>
      <c r="D132" s="22">
        <v>148225</v>
      </c>
    </row>
    <row r="133" spans="1:4" x14ac:dyDescent="0.25">
      <c r="A133" t="s">
        <v>167</v>
      </c>
      <c r="B133">
        <v>8914</v>
      </c>
      <c r="C133">
        <v>1953</v>
      </c>
      <c r="D133" s="22">
        <v>500628</v>
      </c>
    </row>
    <row r="134" spans="1:4" x14ac:dyDescent="0.25">
      <c r="A134" t="s">
        <v>168</v>
      </c>
      <c r="B134">
        <v>5501</v>
      </c>
      <c r="C134">
        <v>1884</v>
      </c>
      <c r="D134" s="22">
        <v>424967</v>
      </c>
    </row>
    <row r="135" spans="1:4" x14ac:dyDescent="0.25">
      <c r="A135" t="s">
        <v>169</v>
      </c>
      <c r="B135">
        <v>6595</v>
      </c>
      <c r="C135">
        <v>1831</v>
      </c>
      <c r="D135" s="22">
        <v>419058</v>
      </c>
    </row>
    <row r="136" spans="1:4" x14ac:dyDescent="0.25">
      <c r="A136" t="s">
        <v>170</v>
      </c>
      <c r="B136">
        <v>6114</v>
      </c>
      <c r="C136">
        <v>1714</v>
      </c>
      <c r="D136" s="22">
        <v>366274</v>
      </c>
    </row>
    <row r="137" spans="1:4" x14ac:dyDescent="0.25">
      <c r="A137" t="s">
        <v>171</v>
      </c>
      <c r="B137">
        <v>4029</v>
      </c>
      <c r="C137">
        <v>1535</v>
      </c>
      <c r="D137" s="22">
        <v>310945</v>
      </c>
    </row>
    <row r="138" spans="1:4" x14ac:dyDescent="0.25">
      <c r="A138" t="s">
        <v>172</v>
      </c>
      <c r="B138">
        <v>3362</v>
      </c>
      <c r="C138">
        <v>1243</v>
      </c>
      <c r="D138" s="22">
        <v>253265</v>
      </c>
    </row>
    <row r="139" spans="1:4" x14ac:dyDescent="0.25">
      <c r="A139" t="s">
        <v>173</v>
      </c>
      <c r="B139">
        <v>4859</v>
      </c>
      <c r="C139">
        <v>1122</v>
      </c>
      <c r="D139" s="22">
        <v>226600</v>
      </c>
    </row>
    <row r="140" spans="1:4" x14ac:dyDescent="0.25">
      <c r="A140" t="s">
        <v>524</v>
      </c>
      <c r="B140">
        <v>5427</v>
      </c>
      <c r="C140">
        <v>1063</v>
      </c>
      <c r="D140" s="22">
        <v>200890</v>
      </c>
    </row>
    <row r="141" spans="1:4" x14ac:dyDescent="0.25">
      <c r="A141" t="s">
        <v>525</v>
      </c>
      <c r="B141">
        <v>3362</v>
      </c>
      <c r="C141">
        <v>723</v>
      </c>
      <c r="D141" s="22">
        <v>133043</v>
      </c>
    </row>
    <row r="142" spans="1:4" x14ac:dyDescent="0.25">
      <c r="A142" t="s">
        <v>175</v>
      </c>
      <c r="B142">
        <v>284</v>
      </c>
      <c r="C142">
        <v>118</v>
      </c>
      <c r="D142" s="22">
        <v>40195</v>
      </c>
    </row>
    <row r="143" spans="1:4" x14ac:dyDescent="0.25">
      <c r="A143" t="s">
        <v>176</v>
      </c>
      <c r="B143">
        <v>1445</v>
      </c>
      <c r="C143">
        <v>440</v>
      </c>
      <c r="D143" s="22">
        <v>153447</v>
      </c>
    </row>
    <row r="144" spans="1:4" x14ac:dyDescent="0.25">
      <c r="A144" t="s">
        <v>177</v>
      </c>
      <c r="B144">
        <v>1114</v>
      </c>
      <c r="C144">
        <v>482</v>
      </c>
      <c r="D144" s="22">
        <v>159525</v>
      </c>
    </row>
    <row r="145" spans="1:4" x14ac:dyDescent="0.25">
      <c r="A145" t="s">
        <v>178</v>
      </c>
      <c r="B145">
        <v>1969</v>
      </c>
      <c r="C145">
        <v>660</v>
      </c>
      <c r="D145" s="22">
        <v>531881</v>
      </c>
    </row>
    <row r="146" spans="1:4" x14ac:dyDescent="0.25">
      <c r="A146" t="s">
        <v>179</v>
      </c>
      <c r="B146">
        <v>4861</v>
      </c>
      <c r="C146">
        <v>783</v>
      </c>
      <c r="D146" s="22">
        <v>1556877</v>
      </c>
    </row>
    <row r="147" spans="1:4" x14ac:dyDescent="0.25">
      <c r="A147" t="s">
        <v>180</v>
      </c>
      <c r="B147">
        <v>698</v>
      </c>
      <c r="C147">
        <v>342</v>
      </c>
      <c r="D147" s="22">
        <v>86571</v>
      </c>
    </row>
    <row r="148" spans="1:4" x14ac:dyDescent="0.25">
      <c r="A148" t="s">
        <v>181</v>
      </c>
      <c r="B148">
        <v>438</v>
      </c>
      <c r="C148">
        <v>349</v>
      </c>
      <c r="D148" s="22">
        <v>90980</v>
      </c>
    </row>
    <row r="149" spans="1:4" x14ac:dyDescent="0.25">
      <c r="A149" t="s">
        <v>182</v>
      </c>
      <c r="B149">
        <v>1185</v>
      </c>
      <c r="C149">
        <v>471</v>
      </c>
      <c r="D149" s="22">
        <v>136033</v>
      </c>
    </row>
    <row r="150" spans="1:4" x14ac:dyDescent="0.25">
      <c r="A150" t="s">
        <v>526</v>
      </c>
      <c r="B150">
        <v>1857</v>
      </c>
      <c r="C150">
        <v>719</v>
      </c>
      <c r="D150" s="22">
        <v>198760</v>
      </c>
    </row>
    <row r="151" spans="1:4" x14ac:dyDescent="0.25">
      <c r="A151" t="s">
        <v>527</v>
      </c>
      <c r="B151">
        <v>2251</v>
      </c>
      <c r="C151">
        <v>590</v>
      </c>
      <c r="D151" s="22">
        <v>169210</v>
      </c>
    </row>
    <row r="152" spans="1:4" x14ac:dyDescent="0.25">
      <c r="A152" t="s">
        <v>184</v>
      </c>
      <c r="B152">
        <v>823</v>
      </c>
      <c r="C152">
        <v>543</v>
      </c>
      <c r="D152" s="22">
        <v>116899</v>
      </c>
    </row>
    <row r="153" spans="1:4" x14ac:dyDescent="0.25">
      <c r="A153" t="s">
        <v>185</v>
      </c>
      <c r="B153">
        <v>4593</v>
      </c>
      <c r="C153">
        <v>1703</v>
      </c>
      <c r="D153" s="22">
        <v>367324</v>
      </c>
    </row>
    <row r="154" spans="1:4" x14ac:dyDescent="0.25">
      <c r="A154" t="s">
        <v>186</v>
      </c>
      <c r="B154">
        <v>4526</v>
      </c>
      <c r="C154">
        <v>1526</v>
      </c>
      <c r="D154" s="22">
        <v>337022</v>
      </c>
    </row>
    <row r="155" spans="1:4" x14ac:dyDescent="0.25">
      <c r="A155" t="s">
        <v>187</v>
      </c>
      <c r="B155">
        <v>5205</v>
      </c>
      <c r="C155">
        <v>1397</v>
      </c>
      <c r="D155" s="22">
        <v>295468</v>
      </c>
    </row>
    <row r="156" spans="1:4" x14ac:dyDescent="0.25">
      <c r="A156" t="s">
        <v>188</v>
      </c>
      <c r="B156">
        <v>5606</v>
      </c>
      <c r="C156">
        <v>1270</v>
      </c>
      <c r="D156" s="22">
        <v>271947</v>
      </c>
    </row>
    <row r="157" spans="1:4" x14ac:dyDescent="0.25">
      <c r="A157" t="s">
        <v>189</v>
      </c>
      <c r="B157">
        <v>6252</v>
      </c>
      <c r="C157">
        <v>1299</v>
      </c>
      <c r="D157" s="22">
        <v>289099</v>
      </c>
    </row>
    <row r="158" spans="1:4" x14ac:dyDescent="0.25">
      <c r="A158" t="s">
        <v>190</v>
      </c>
      <c r="B158">
        <v>3740</v>
      </c>
      <c r="C158">
        <v>1238</v>
      </c>
      <c r="D158" s="22">
        <v>289299</v>
      </c>
    </row>
    <row r="159" spans="1:4" x14ac:dyDescent="0.25">
      <c r="A159" t="s">
        <v>191</v>
      </c>
      <c r="B159">
        <v>7756</v>
      </c>
      <c r="C159">
        <v>1147</v>
      </c>
      <c r="D159" s="22">
        <v>265913</v>
      </c>
    </row>
    <row r="160" spans="1:4" x14ac:dyDescent="0.25">
      <c r="A160" t="s">
        <v>528</v>
      </c>
      <c r="B160">
        <v>10760</v>
      </c>
      <c r="C160">
        <v>1152</v>
      </c>
      <c r="D160" s="22">
        <v>339608</v>
      </c>
    </row>
    <row r="161" spans="1:4" x14ac:dyDescent="0.25">
      <c r="A161" t="s">
        <v>529</v>
      </c>
      <c r="B161">
        <v>10055</v>
      </c>
      <c r="C161">
        <v>953</v>
      </c>
      <c r="D161" s="22">
        <v>456089</v>
      </c>
    </row>
    <row r="162" spans="1:4" x14ac:dyDescent="0.25">
      <c r="A162" t="s">
        <v>193</v>
      </c>
      <c r="B162">
        <v>867</v>
      </c>
      <c r="C162">
        <v>187</v>
      </c>
      <c r="D162" s="22">
        <v>183721</v>
      </c>
    </row>
    <row r="163" spans="1:4" x14ac:dyDescent="0.25">
      <c r="A163" t="s">
        <v>194</v>
      </c>
      <c r="B163">
        <v>4543</v>
      </c>
      <c r="C163">
        <v>657</v>
      </c>
      <c r="D163" s="22">
        <v>801841</v>
      </c>
    </row>
    <row r="164" spans="1:4" x14ac:dyDescent="0.25">
      <c r="A164" t="s">
        <v>195</v>
      </c>
      <c r="B164">
        <v>2467</v>
      </c>
      <c r="C164">
        <v>733</v>
      </c>
      <c r="D164" s="22">
        <v>941329</v>
      </c>
    </row>
    <row r="165" spans="1:4" x14ac:dyDescent="0.25">
      <c r="A165" t="s">
        <v>196</v>
      </c>
      <c r="B165">
        <v>4799</v>
      </c>
      <c r="C165">
        <v>652</v>
      </c>
      <c r="D165" s="22">
        <v>732741</v>
      </c>
    </row>
    <row r="166" spans="1:4" x14ac:dyDescent="0.25">
      <c r="A166" t="s">
        <v>197</v>
      </c>
      <c r="B166">
        <v>5441</v>
      </c>
      <c r="C166">
        <v>803</v>
      </c>
      <c r="D166" s="22">
        <v>1071609</v>
      </c>
    </row>
    <row r="167" spans="1:4" x14ac:dyDescent="0.25">
      <c r="A167" t="s">
        <v>198</v>
      </c>
      <c r="B167">
        <v>3935</v>
      </c>
      <c r="C167">
        <v>992</v>
      </c>
      <c r="D167" s="22">
        <v>1130453</v>
      </c>
    </row>
    <row r="168" spans="1:4" x14ac:dyDescent="0.25">
      <c r="A168" t="s">
        <v>199</v>
      </c>
      <c r="B168">
        <v>9052</v>
      </c>
      <c r="C168">
        <v>1374</v>
      </c>
      <c r="D168" s="22">
        <v>1075730</v>
      </c>
    </row>
    <row r="169" spans="1:4" x14ac:dyDescent="0.25">
      <c r="A169" t="s">
        <v>200</v>
      </c>
      <c r="B169">
        <v>13348</v>
      </c>
      <c r="C169">
        <v>1086</v>
      </c>
      <c r="D169" s="22">
        <v>450355</v>
      </c>
    </row>
    <row r="170" spans="1:4" x14ac:dyDescent="0.25">
      <c r="A170" t="s">
        <v>530</v>
      </c>
      <c r="B170">
        <v>16486</v>
      </c>
      <c r="C170">
        <v>1241</v>
      </c>
      <c r="D170" s="22">
        <v>488091</v>
      </c>
    </row>
    <row r="171" spans="1:4" x14ac:dyDescent="0.25">
      <c r="A171" t="s">
        <v>531</v>
      </c>
      <c r="B171">
        <v>16217</v>
      </c>
      <c r="C171">
        <v>930</v>
      </c>
      <c r="D171" s="22">
        <v>345196</v>
      </c>
    </row>
    <row r="172" spans="1:4" x14ac:dyDescent="0.25">
      <c r="A172" t="s">
        <v>202</v>
      </c>
      <c r="B172">
        <v>6651</v>
      </c>
      <c r="C172">
        <v>512</v>
      </c>
      <c r="D172" s="22">
        <v>226172</v>
      </c>
    </row>
    <row r="173" spans="1:4" x14ac:dyDescent="0.25">
      <c r="A173" t="s">
        <v>203</v>
      </c>
      <c r="B173">
        <v>22829</v>
      </c>
      <c r="C173">
        <v>1368</v>
      </c>
      <c r="D173" s="22">
        <v>746177</v>
      </c>
    </row>
    <row r="174" spans="1:4" x14ac:dyDescent="0.25">
      <c r="A174" t="s">
        <v>204</v>
      </c>
      <c r="B174">
        <v>28265</v>
      </c>
      <c r="C174">
        <v>1455</v>
      </c>
      <c r="D174" s="22">
        <v>954156</v>
      </c>
    </row>
    <row r="175" spans="1:4" x14ac:dyDescent="0.25">
      <c r="A175" t="s">
        <v>205</v>
      </c>
      <c r="B175">
        <v>45449</v>
      </c>
      <c r="C175">
        <v>2681</v>
      </c>
      <c r="D175" s="22">
        <v>1586719</v>
      </c>
    </row>
    <row r="176" spans="1:4" x14ac:dyDescent="0.25">
      <c r="A176" t="s">
        <v>206</v>
      </c>
      <c r="B176">
        <v>59880</v>
      </c>
      <c r="C176">
        <v>3376</v>
      </c>
      <c r="D176" s="22">
        <v>2021780</v>
      </c>
    </row>
    <row r="177" spans="1:4" x14ac:dyDescent="0.25">
      <c r="A177" t="s">
        <v>207</v>
      </c>
      <c r="B177">
        <v>51179</v>
      </c>
      <c r="C177">
        <v>3796</v>
      </c>
      <c r="D177" s="22">
        <v>2262652</v>
      </c>
    </row>
    <row r="178" spans="1:4" x14ac:dyDescent="0.25">
      <c r="A178" t="s">
        <v>208</v>
      </c>
      <c r="B178">
        <v>48143</v>
      </c>
      <c r="C178">
        <v>4044</v>
      </c>
      <c r="D178" s="22">
        <v>2402652</v>
      </c>
    </row>
    <row r="179" spans="1:4" x14ac:dyDescent="0.25">
      <c r="A179" t="s">
        <v>209</v>
      </c>
      <c r="B179">
        <v>88610</v>
      </c>
      <c r="C179">
        <v>4910</v>
      </c>
      <c r="D179" s="22">
        <v>2740078</v>
      </c>
    </row>
    <row r="180" spans="1:4" x14ac:dyDescent="0.25">
      <c r="A180" t="s">
        <v>532</v>
      </c>
      <c r="B180">
        <v>89825</v>
      </c>
      <c r="C180">
        <v>4825</v>
      </c>
      <c r="D180" s="22">
        <v>2683157</v>
      </c>
    </row>
    <row r="181" spans="1:4" x14ac:dyDescent="0.25">
      <c r="A181" t="s">
        <v>533</v>
      </c>
      <c r="B181">
        <v>75440</v>
      </c>
      <c r="C181">
        <v>3243</v>
      </c>
      <c r="D181" s="22">
        <v>1740253</v>
      </c>
    </row>
    <row r="182" spans="1:4" x14ac:dyDescent="0.25">
      <c r="A182" t="s">
        <v>211</v>
      </c>
      <c r="B182">
        <v>307</v>
      </c>
      <c r="C182">
        <v>393</v>
      </c>
      <c r="D182" s="22">
        <v>73503</v>
      </c>
    </row>
    <row r="183" spans="1:4" x14ac:dyDescent="0.25">
      <c r="A183" t="s">
        <v>212</v>
      </c>
      <c r="B183">
        <v>1915</v>
      </c>
      <c r="C183">
        <v>1332</v>
      </c>
      <c r="D183" s="22">
        <v>262444</v>
      </c>
    </row>
    <row r="184" spans="1:4" x14ac:dyDescent="0.25">
      <c r="A184" t="s">
        <v>213</v>
      </c>
      <c r="B184">
        <v>1668</v>
      </c>
      <c r="C184">
        <v>1465</v>
      </c>
      <c r="D184" s="22">
        <v>280443</v>
      </c>
    </row>
    <row r="185" spans="1:4" x14ac:dyDescent="0.25">
      <c r="A185" t="s">
        <v>214</v>
      </c>
      <c r="B185">
        <v>2766</v>
      </c>
      <c r="C185">
        <v>1636</v>
      </c>
      <c r="D185" s="22">
        <v>282930</v>
      </c>
    </row>
    <row r="186" spans="1:4" x14ac:dyDescent="0.25">
      <c r="A186" t="s">
        <v>215</v>
      </c>
      <c r="B186">
        <v>2957</v>
      </c>
      <c r="C186">
        <v>1548</v>
      </c>
      <c r="D186" s="22">
        <v>263930</v>
      </c>
    </row>
    <row r="187" spans="1:4" x14ac:dyDescent="0.25">
      <c r="A187" t="s">
        <v>216</v>
      </c>
      <c r="B187">
        <v>3140</v>
      </c>
      <c r="C187">
        <v>1397</v>
      </c>
      <c r="D187" s="22">
        <v>262184</v>
      </c>
    </row>
    <row r="188" spans="1:4" x14ac:dyDescent="0.25">
      <c r="A188" t="s">
        <v>217</v>
      </c>
      <c r="B188">
        <v>2203</v>
      </c>
      <c r="C188">
        <v>1367</v>
      </c>
      <c r="D188" s="22">
        <v>253914</v>
      </c>
    </row>
    <row r="189" spans="1:4" x14ac:dyDescent="0.25">
      <c r="A189" t="s">
        <v>218</v>
      </c>
      <c r="B189">
        <v>1870</v>
      </c>
      <c r="C189">
        <v>1272</v>
      </c>
      <c r="D189" s="22">
        <v>203764</v>
      </c>
    </row>
    <row r="190" spans="1:4" x14ac:dyDescent="0.25">
      <c r="A190" t="s">
        <v>534</v>
      </c>
      <c r="B190">
        <v>2561</v>
      </c>
      <c r="C190">
        <v>1473</v>
      </c>
      <c r="D190" s="22">
        <v>333507</v>
      </c>
    </row>
    <row r="191" spans="1:4" x14ac:dyDescent="0.25">
      <c r="A191" t="s">
        <v>535</v>
      </c>
      <c r="B191">
        <v>7850</v>
      </c>
      <c r="C191">
        <v>1689</v>
      </c>
      <c r="D191" s="22">
        <v>504093</v>
      </c>
    </row>
    <row r="192" spans="1:4" x14ac:dyDescent="0.25">
      <c r="A192" t="s">
        <v>220</v>
      </c>
      <c r="B192">
        <v>1962</v>
      </c>
      <c r="C192">
        <v>245</v>
      </c>
      <c r="D192" s="22">
        <v>112167</v>
      </c>
    </row>
    <row r="193" spans="1:4" x14ac:dyDescent="0.25">
      <c r="A193" t="s">
        <v>221</v>
      </c>
      <c r="B193">
        <v>7122</v>
      </c>
      <c r="C193">
        <v>601</v>
      </c>
      <c r="D193" s="22">
        <v>365373</v>
      </c>
    </row>
    <row r="194" spans="1:4" x14ac:dyDescent="0.25">
      <c r="A194" t="s">
        <v>222</v>
      </c>
      <c r="B194">
        <v>6220</v>
      </c>
      <c r="C194">
        <v>582</v>
      </c>
      <c r="D194" s="22">
        <v>295307</v>
      </c>
    </row>
    <row r="195" spans="1:4" x14ac:dyDescent="0.25">
      <c r="A195" t="s">
        <v>223</v>
      </c>
      <c r="B195">
        <v>6429</v>
      </c>
      <c r="C195">
        <v>709</v>
      </c>
      <c r="D195" s="22">
        <v>388905</v>
      </c>
    </row>
    <row r="196" spans="1:4" x14ac:dyDescent="0.25">
      <c r="A196" t="s">
        <v>224</v>
      </c>
      <c r="B196">
        <v>6472</v>
      </c>
      <c r="C196">
        <v>921</v>
      </c>
      <c r="D196" s="22">
        <v>438827</v>
      </c>
    </row>
    <row r="197" spans="1:4" x14ac:dyDescent="0.25">
      <c r="A197" t="s">
        <v>225</v>
      </c>
      <c r="B197">
        <v>6487</v>
      </c>
      <c r="C197">
        <v>1269</v>
      </c>
      <c r="D197" s="22">
        <v>400260</v>
      </c>
    </row>
    <row r="198" spans="1:4" x14ac:dyDescent="0.25">
      <c r="A198" t="s">
        <v>226</v>
      </c>
      <c r="B198">
        <v>6074</v>
      </c>
      <c r="C198">
        <v>1447</v>
      </c>
      <c r="D198" s="22">
        <v>384833</v>
      </c>
    </row>
    <row r="199" spans="1:4" x14ac:dyDescent="0.25">
      <c r="A199" t="s">
        <v>227</v>
      </c>
      <c r="B199">
        <v>7467</v>
      </c>
      <c r="C199">
        <v>1752</v>
      </c>
      <c r="D199" s="22">
        <v>361602</v>
      </c>
    </row>
    <row r="200" spans="1:4" x14ac:dyDescent="0.25">
      <c r="A200" t="s">
        <v>536</v>
      </c>
      <c r="B200">
        <v>6280</v>
      </c>
      <c r="C200">
        <v>1116</v>
      </c>
      <c r="D200" s="22">
        <v>321201</v>
      </c>
    </row>
    <row r="201" spans="1:4" x14ac:dyDescent="0.25">
      <c r="A201" t="s">
        <v>537</v>
      </c>
      <c r="B201">
        <v>4254</v>
      </c>
      <c r="C201">
        <v>672</v>
      </c>
      <c r="D201" s="22">
        <v>211879</v>
      </c>
    </row>
    <row r="202" spans="1:4" x14ac:dyDescent="0.25">
      <c r="A202" t="s">
        <v>229</v>
      </c>
      <c r="B202">
        <v>3041</v>
      </c>
      <c r="C202">
        <v>685</v>
      </c>
      <c r="D202" s="22">
        <v>335811</v>
      </c>
    </row>
    <row r="203" spans="1:4" x14ac:dyDescent="0.25">
      <c r="A203" t="s">
        <v>230</v>
      </c>
      <c r="B203">
        <v>15542</v>
      </c>
      <c r="C203">
        <v>2227</v>
      </c>
      <c r="D203" s="22">
        <v>1336153</v>
      </c>
    </row>
    <row r="204" spans="1:4" x14ac:dyDescent="0.25">
      <c r="A204" t="s">
        <v>231</v>
      </c>
      <c r="B204">
        <v>13451</v>
      </c>
      <c r="C204">
        <v>2185</v>
      </c>
      <c r="D204" s="22">
        <v>1314710</v>
      </c>
    </row>
    <row r="205" spans="1:4" x14ac:dyDescent="0.25">
      <c r="A205" t="s">
        <v>232</v>
      </c>
      <c r="B205">
        <v>14455</v>
      </c>
      <c r="C205">
        <v>2236</v>
      </c>
      <c r="D205" s="22">
        <v>1337844</v>
      </c>
    </row>
    <row r="206" spans="1:4" x14ac:dyDescent="0.25">
      <c r="A206" t="s">
        <v>233</v>
      </c>
      <c r="B206">
        <v>14544</v>
      </c>
      <c r="C206">
        <v>2259</v>
      </c>
      <c r="D206" s="22">
        <v>1341175</v>
      </c>
    </row>
    <row r="207" spans="1:4" x14ac:dyDescent="0.25">
      <c r="A207" t="s">
        <v>234</v>
      </c>
      <c r="B207">
        <v>12921</v>
      </c>
      <c r="C207">
        <v>1933</v>
      </c>
      <c r="D207" s="22">
        <v>1147979</v>
      </c>
    </row>
    <row r="208" spans="1:4" x14ac:dyDescent="0.25">
      <c r="A208" t="s">
        <v>235</v>
      </c>
      <c r="B208">
        <v>11701</v>
      </c>
      <c r="C208">
        <v>1876</v>
      </c>
      <c r="D208" s="22">
        <v>1193451</v>
      </c>
    </row>
    <row r="209" spans="1:4" x14ac:dyDescent="0.25">
      <c r="A209" t="s">
        <v>236</v>
      </c>
      <c r="B209">
        <v>17714</v>
      </c>
      <c r="C209">
        <v>1925</v>
      </c>
      <c r="D209" s="22">
        <v>1386991</v>
      </c>
    </row>
    <row r="210" spans="1:4" x14ac:dyDescent="0.25">
      <c r="A210" t="s">
        <v>538</v>
      </c>
      <c r="B210">
        <v>32476</v>
      </c>
      <c r="C210">
        <v>2168</v>
      </c>
      <c r="D210" s="22">
        <v>1853721</v>
      </c>
    </row>
    <row r="211" spans="1:4" x14ac:dyDescent="0.25">
      <c r="A211" t="s">
        <v>539</v>
      </c>
      <c r="B211">
        <v>28865</v>
      </c>
      <c r="C211">
        <v>1760</v>
      </c>
      <c r="D211" s="22">
        <v>1624869</v>
      </c>
    </row>
    <row r="212" spans="1:4" x14ac:dyDescent="0.25">
      <c r="A212" t="s">
        <v>238</v>
      </c>
      <c r="B212">
        <v>1340</v>
      </c>
      <c r="C212">
        <v>654</v>
      </c>
      <c r="D212" s="22">
        <v>188121</v>
      </c>
    </row>
    <row r="213" spans="1:4" x14ac:dyDescent="0.25">
      <c r="A213" t="s">
        <v>239</v>
      </c>
      <c r="B213">
        <v>6200</v>
      </c>
      <c r="C213">
        <v>2320</v>
      </c>
      <c r="D213" s="22">
        <v>695410</v>
      </c>
    </row>
    <row r="214" spans="1:4" x14ac:dyDescent="0.25">
      <c r="A214" t="s">
        <v>240</v>
      </c>
      <c r="B214">
        <v>6268</v>
      </c>
      <c r="C214">
        <v>2307</v>
      </c>
      <c r="D214" s="22">
        <v>651156</v>
      </c>
    </row>
    <row r="215" spans="1:4" x14ac:dyDescent="0.25">
      <c r="A215" t="s">
        <v>241</v>
      </c>
      <c r="B215">
        <v>13293</v>
      </c>
      <c r="C215">
        <v>2309</v>
      </c>
      <c r="D215" s="22">
        <v>663548</v>
      </c>
    </row>
    <row r="216" spans="1:4" x14ac:dyDescent="0.25">
      <c r="A216" t="s">
        <v>242</v>
      </c>
      <c r="B216">
        <v>9844</v>
      </c>
      <c r="C216">
        <v>2159</v>
      </c>
      <c r="D216" s="22">
        <v>688508</v>
      </c>
    </row>
    <row r="217" spans="1:4" x14ac:dyDescent="0.25">
      <c r="A217" t="s">
        <v>243</v>
      </c>
      <c r="B217">
        <v>6238</v>
      </c>
      <c r="C217">
        <v>2681</v>
      </c>
      <c r="D217" s="22">
        <v>863972</v>
      </c>
    </row>
    <row r="218" spans="1:4" x14ac:dyDescent="0.25">
      <c r="A218" t="s">
        <v>244</v>
      </c>
      <c r="B218">
        <v>12749</v>
      </c>
      <c r="C218">
        <v>3526</v>
      </c>
      <c r="D218" s="22">
        <v>1088281</v>
      </c>
    </row>
    <row r="219" spans="1:4" x14ac:dyDescent="0.25">
      <c r="A219" t="s">
        <v>245</v>
      </c>
      <c r="B219">
        <v>19608</v>
      </c>
      <c r="C219">
        <v>3711</v>
      </c>
      <c r="D219" s="22">
        <v>1113070</v>
      </c>
    </row>
    <row r="220" spans="1:4" x14ac:dyDescent="0.25">
      <c r="A220" t="s">
        <v>540</v>
      </c>
      <c r="B220">
        <v>20137</v>
      </c>
      <c r="C220">
        <v>3798</v>
      </c>
      <c r="D220" s="22">
        <v>1070745</v>
      </c>
    </row>
    <row r="221" spans="1:4" x14ac:dyDescent="0.25">
      <c r="A221" t="s">
        <v>541</v>
      </c>
      <c r="B221">
        <v>10373</v>
      </c>
      <c r="C221">
        <v>2549</v>
      </c>
      <c r="D221" s="22">
        <v>739364</v>
      </c>
    </row>
    <row r="222" spans="1:4" x14ac:dyDescent="0.25">
      <c r="A222" t="s">
        <v>247</v>
      </c>
      <c r="B222">
        <v>554</v>
      </c>
      <c r="C222">
        <v>220</v>
      </c>
      <c r="D222" s="22">
        <v>72521</v>
      </c>
    </row>
    <row r="223" spans="1:4" x14ac:dyDescent="0.25">
      <c r="A223" t="s">
        <v>248</v>
      </c>
      <c r="B223">
        <v>3076</v>
      </c>
      <c r="C223">
        <v>605</v>
      </c>
      <c r="D223" s="22">
        <v>208509</v>
      </c>
    </row>
    <row r="224" spans="1:4" x14ac:dyDescent="0.25">
      <c r="A224" t="s">
        <v>249</v>
      </c>
      <c r="B224">
        <v>2625</v>
      </c>
      <c r="C224">
        <v>672</v>
      </c>
      <c r="D224" s="22">
        <v>212972</v>
      </c>
    </row>
    <row r="225" spans="1:4" x14ac:dyDescent="0.25">
      <c r="A225" t="s">
        <v>250</v>
      </c>
      <c r="B225">
        <v>2697</v>
      </c>
      <c r="C225">
        <v>652</v>
      </c>
      <c r="D225" s="22">
        <v>216501</v>
      </c>
    </row>
    <row r="226" spans="1:4" x14ac:dyDescent="0.25">
      <c r="A226" t="s">
        <v>251</v>
      </c>
      <c r="B226">
        <v>4099</v>
      </c>
      <c r="C226">
        <v>758</v>
      </c>
      <c r="D226" s="22">
        <v>230671</v>
      </c>
    </row>
    <row r="227" spans="1:4" x14ac:dyDescent="0.25">
      <c r="A227" t="s">
        <v>252</v>
      </c>
      <c r="B227">
        <v>3962</v>
      </c>
      <c r="C227">
        <v>756</v>
      </c>
      <c r="D227" s="22">
        <v>252376</v>
      </c>
    </row>
    <row r="228" spans="1:4" x14ac:dyDescent="0.25">
      <c r="A228" t="s">
        <v>253</v>
      </c>
      <c r="B228">
        <v>2764</v>
      </c>
      <c r="C228">
        <v>783</v>
      </c>
      <c r="D228" s="22">
        <v>208374</v>
      </c>
    </row>
    <row r="229" spans="1:4" x14ac:dyDescent="0.25">
      <c r="A229" t="s">
        <v>254</v>
      </c>
      <c r="B229">
        <v>6325</v>
      </c>
      <c r="C229">
        <v>981</v>
      </c>
      <c r="D229" s="22">
        <v>293219</v>
      </c>
    </row>
    <row r="230" spans="1:4" x14ac:dyDescent="0.25">
      <c r="A230" t="s">
        <v>542</v>
      </c>
      <c r="B230">
        <v>7439</v>
      </c>
      <c r="C230">
        <v>972</v>
      </c>
      <c r="D230" s="22">
        <v>299904</v>
      </c>
    </row>
    <row r="231" spans="1:4" x14ac:dyDescent="0.25">
      <c r="A231" t="s">
        <v>543</v>
      </c>
      <c r="B231">
        <v>4803</v>
      </c>
      <c r="C231">
        <v>661</v>
      </c>
      <c r="D231" s="22">
        <v>201010</v>
      </c>
    </row>
    <row r="232" spans="1:4" x14ac:dyDescent="0.25">
      <c r="A232" t="s">
        <v>256</v>
      </c>
      <c r="B232">
        <v>11416</v>
      </c>
      <c r="C232">
        <v>587</v>
      </c>
      <c r="D232" s="22">
        <v>220284</v>
      </c>
    </row>
    <row r="233" spans="1:4" x14ac:dyDescent="0.25">
      <c r="A233" t="s">
        <v>257</v>
      </c>
      <c r="B233">
        <v>26015</v>
      </c>
      <c r="C233">
        <v>2124</v>
      </c>
      <c r="D233" s="22">
        <v>795501</v>
      </c>
    </row>
    <row r="234" spans="1:4" x14ac:dyDescent="0.25">
      <c r="A234" t="s">
        <v>258</v>
      </c>
      <c r="B234">
        <v>26976</v>
      </c>
      <c r="C234">
        <v>1892</v>
      </c>
      <c r="D234" s="22">
        <v>618102</v>
      </c>
    </row>
    <row r="235" spans="1:4" x14ac:dyDescent="0.25">
      <c r="A235" t="s">
        <v>259</v>
      </c>
      <c r="B235">
        <v>31897</v>
      </c>
      <c r="C235">
        <v>2171</v>
      </c>
      <c r="D235" s="22">
        <v>845638</v>
      </c>
    </row>
    <row r="236" spans="1:4" x14ac:dyDescent="0.25">
      <c r="A236" t="s">
        <v>260</v>
      </c>
      <c r="B236">
        <v>31018</v>
      </c>
      <c r="C236">
        <v>2322</v>
      </c>
      <c r="D236" s="22">
        <v>897864</v>
      </c>
    </row>
    <row r="237" spans="1:4" x14ac:dyDescent="0.25">
      <c r="A237" t="s">
        <v>261</v>
      </c>
      <c r="B237">
        <v>29733</v>
      </c>
      <c r="C237">
        <v>2492</v>
      </c>
      <c r="D237" s="22">
        <v>950595</v>
      </c>
    </row>
    <row r="238" spans="1:4" x14ac:dyDescent="0.25">
      <c r="A238" t="s">
        <v>262</v>
      </c>
      <c r="B238">
        <v>25068</v>
      </c>
      <c r="C238">
        <v>2483</v>
      </c>
      <c r="D238" s="22">
        <v>952489</v>
      </c>
    </row>
    <row r="239" spans="1:4" x14ac:dyDescent="0.25">
      <c r="A239" t="s">
        <v>263</v>
      </c>
      <c r="B239">
        <v>33587</v>
      </c>
      <c r="C239">
        <v>2349</v>
      </c>
      <c r="D239" s="22">
        <v>890896</v>
      </c>
    </row>
    <row r="240" spans="1:4" x14ac:dyDescent="0.25">
      <c r="A240" t="s">
        <v>544</v>
      </c>
      <c r="B240">
        <v>30390</v>
      </c>
      <c r="C240">
        <v>2340</v>
      </c>
      <c r="D240" s="22">
        <v>865641</v>
      </c>
    </row>
    <row r="241" spans="1:4" x14ac:dyDescent="0.25">
      <c r="A241" t="s">
        <v>545</v>
      </c>
      <c r="B241">
        <v>19121</v>
      </c>
      <c r="C241">
        <v>1611</v>
      </c>
      <c r="D241" s="22">
        <v>564835</v>
      </c>
    </row>
    <row r="242" spans="1:4" x14ac:dyDescent="0.25">
      <c r="A242" t="s">
        <v>265</v>
      </c>
      <c r="B242">
        <v>1472</v>
      </c>
      <c r="C242">
        <v>408</v>
      </c>
      <c r="D242" s="22">
        <v>108334</v>
      </c>
    </row>
    <row r="243" spans="1:4" x14ac:dyDescent="0.25">
      <c r="A243" t="s">
        <v>266</v>
      </c>
      <c r="B243">
        <v>5403</v>
      </c>
      <c r="C243">
        <v>1339</v>
      </c>
      <c r="D243" s="22">
        <v>312055</v>
      </c>
    </row>
    <row r="244" spans="1:4" x14ac:dyDescent="0.25">
      <c r="A244" t="s">
        <v>267</v>
      </c>
      <c r="B244">
        <v>6358</v>
      </c>
      <c r="C244">
        <v>1307</v>
      </c>
      <c r="D244" s="22">
        <v>325645</v>
      </c>
    </row>
    <row r="245" spans="1:4" x14ac:dyDescent="0.25">
      <c r="A245" t="s">
        <v>268</v>
      </c>
      <c r="B245">
        <v>5849</v>
      </c>
      <c r="C245">
        <v>1139</v>
      </c>
      <c r="D245" s="22">
        <v>297395</v>
      </c>
    </row>
    <row r="246" spans="1:4" x14ac:dyDescent="0.25">
      <c r="A246" t="s">
        <v>269</v>
      </c>
      <c r="B246">
        <v>5830</v>
      </c>
      <c r="C246">
        <v>1079</v>
      </c>
      <c r="D246" s="22">
        <v>300344</v>
      </c>
    </row>
    <row r="247" spans="1:4" x14ac:dyDescent="0.25">
      <c r="A247" t="s">
        <v>270</v>
      </c>
      <c r="B247">
        <v>4665</v>
      </c>
      <c r="C247">
        <v>972</v>
      </c>
      <c r="D247" s="22">
        <v>287361</v>
      </c>
    </row>
    <row r="248" spans="1:4" x14ac:dyDescent="0.25">
      <c r="A248" t="s">
        <v>271</v>
      </c>
      <c r="B248">
        <v>4827</v>
      </c>
      <c r="C248">
        <v>962</v>
      </c>
      <c r="D248" s="22">
        <v>302192</v>
      </c>
    </row>
    <row r="249" spans="1:4" x14ac:dyDescent="0.25">
      <c r="A249" t="s">
        <v>272</v>
      </c>
      <c r="B249">
        <v>5831</v>
      </c>
      <c r="C249">
        <v>891</v>
      </c>
      <c r="D249" s="22">
        <v>262468</v>
      </c>
    </row>
    <row r="250" spans="1:4" x14ac:dyDescent="0.25">
      <c r="A250" t="s">
        <v>546</v>
      </c>
      <c r="B250">
        <v>5390</v>
      </c>
      <c r="C250">
        <v>821</v>
      </c>
      <c r="D250" s="22">
        <v>172098</v>
      </c>
    </row>
    <row r="251" spans="1:4" x14ac:dyDescent="0.25">
      <c r="A251" t="s">
        <v>547</v>
      </c>
      <c r="B251">
        <v>2616</v>
      </c>
      <c r="C251">
        <v>471</v>
      </c>
      <c r="D251" s="22">
        <v>88397</v>
      </c>
    </row>
    <row r="252" spans="1:4" x14ac:dyDescent="0.25">
      <c r="A252" t="s">
        <v>274</v>
      </c>
      <c r="B252">
        <v>40</v>
      </c>
      <c r="C252">
        <v>82</v>
      </c>
      <c r="D252" s="22">
        <v>31291</v>
      </c>
    </row>
    <row r="253" spans="1:4" x14ac:dyDescent="0.25">
      <c r="A253" t="s">
        <v>275</v>
      </c>
      <c r="B253">
        <v>279</v>
      </c>
      <c r="C253">
        <v>291</v>
      </c>
      <c r="D253" s="22">
        <v>114560</v>
      </c>
    </row>
    <row r="254" spans="1:4" x14ac:dyDescent="0.25">
      <c r="A254" t="s">
        <v>276</v>
      </c>
      <c r="B254">
        <v>249</v>
      </c>
      <c r="C254">
        <v>346</v>
      </c>
      <c r="D254" s="22">
        <v>106071</v>
      </c>
    </row>
    <row r="255" spans="1:4" x14ac:dyDescent="0.25">
      <c r="A255" t="s">
        <v>277</v>
      </c>
      <c r="B255">
        <v>440</v>
      </c>
      <c r="C255">
        <v>342</v>
      </c>
      <c r="D255" s="22">
        <v>106430</v>
      </c>
    </row>
    <row r="256" spans="1:4" x14ac:dyDescent="0.25">
      <c r="A256" t="s">
        <v>278</v>
      </c>
      <c r="B256">
        <v>315</v>
      </c>
      <c r="C256">
        <v>465</v>
      </c>
      <c r="D256" s="22">
        <v>125298</v>
      </c>
    </row>
    <row r="257" spans="1:4" x14ac:dyDescent="0.25">
      <c r="A257" t="s">
        <v>279</v>
      </c>
      <c r="B257">
        <v>528</v>
      </c>
      <c r="C257">
        <v>401</v>
      </c>
      <c r="D257" s="22">
        <v>136204</v>
      </c>
    </row>
    <row r="258" spans="1:4" x14ac:dyDescent="0.25">
      <c r="A258" t="s">
        <v>280</v>
      </c>
      <c r="B258">
        <v>323</v>
      </c>
      <c r="C258">
        <v>353</v>
      </c>
      <c r="D258" s="22">
        <v>135522</v>
      </c>
    </row>
    <row r="259" spans="1:4" x14ac:dyDescent="0.25">
      <c r="A259" t="s">
        <v>281</v>
      </c>
      <c r="B259">
        <v>184</v>
      </c>
      <c r="C259">
        <v>358</v>
      </c>
      <c r="D259" s="22">
        <v>145145</v>
      </c>
    </row>
    <row r="260" spans="1:4" x14ac:dyDescent="0.25">
      <c r="A260" t="s">
        <v>548</v>
      </c>
      <c r="B260">
        <v>1189</v>
      </c>
      <c r="C260">
        <v>668</v>
      </c>
      <c r="D260" s="22">
        <v>210413</v>
      </c>
    </row>
    <row r="261" spans="1:4" x14ac:dyDescent="0.25">
      <c r="A261" t="s">
        <v>549</v>
      </c>
      <c r="B261">
        <v>4161</v>
      </c>
      <c r="C261">
        <v>1065</v>
      </c>
      <c r="D261" s="22">
        <v>266241</v>
      </c>
    </row>
    <row r="262" spans="1:4" x14ac:dyDescent="0.25">
      <c r="A262" t="s">
        <v>283</v>
      </c>
      <c r="B262">
        <v>947</v>
      </c>
      <c r="C262">
        <v>189</v>
      </c>
      <c r="D262" s="22">
        <v>39081</v>
      </c>
    </row>
    <row r="263" spans="1:4" x14ac:dyDescent="0.25">
      <c r="A263" t="s">
        <v>284</v>
      </c>
      <c r="B263">
        <v>2784</v>
      </c>
      <c r="C263">
        <v>693</v>
      </c>
      <c r="D263" s="22">
        <v>126524</v>
      </c>
    </row>
    <row r="264" spans="1:4" x14ac:dyDescent="0.25">
      <c r="A264" t="s">
        <v>285</v>
      </c>
      <c r="B264">
        <v>3735</v>
      </c>
      <c r="C264">
        <v>679</v>
      </c>
      <c r="D264" s="22">
        <v>129995</v>
      </c>
    </row>
    <row r="265" spans="1:4" x14ac:dyDescent="0.25">
      <c r="A265" t="s">
        <v>286</v>
      </c>
      <c r="B265">
        <v>4206</v>
      </c>
      <c r="C265">
        <v>656</v>
      </c>
      <c r="D265" s="22">
        <v>114444</v>
      </c>
    </row>
    <row r="266" spans="1:4" x14ac:dyDescent="0.25">
      <c r="A266" t="s">
        <v>287</v>
      </c>
      <c r="B266">
        <v>1159</v>
      </c>
      <c r="C266">
        <v>671</v>
      </c>
      <c r="D266" s="22">
        <v>103428</v>
      </c>
    </row>
    <row r="267" spans="1:4" x14ac:dyDescent="0.25">
      <c r="A267" t="s">
        <v>288</v>
      </c>
      <c r="B267">
        <v>1467</v>
      </c>
      <c r="C267">
        <v>683</v>
      </c>
      <c r="D267" s="22">
        <v>119876</v>
      </c>
    </row>
    <row r="268" spans="1:4" x14ac:dyDescent="0.25">
      <c r="A268" t="s">
        <v>289</v>
      </c>
      <c r="B268">
        <v>794</v>
      </c>
      <c r="C268">
        <v>690</v>
      </c>
      <c r="D268" s="22">
        <v>140076</v>
      </c>
    </row>
    <row r="269" spans="1:4" x14ac:dyDescent="0.25">
      <c r="A269" t="s">
        <v>290</v>
      </c>
      <c r="B269">
        <v>4159</v>
      </c>
      <c r="C269">
        <v>1039</v>
      </c>
      <c r="D269" s="22">
        <v>203371</v>
      </c>
    </row>
    <row r="270" spans="1:4" x14ac:dyDescent="0.25">
      <c r="A270" t="s">
        <v>550</v>
      </c>
      <c r="B270">
        <v>12651</v>
      </c>
      <c r="C270">
        <v>2294</v>
      </c>
      <c r="D270" s="22">
        <v>396994</v>
      </c>
    </row>
    <row r="271" spans="1:4" x14ac:dyDescent="0.25">
      <c r="A271" t="s">
        <v>551</v>
      </c>
      <c r="B271">
        <v>8266</v>
      </c>
      <c r="C271">
        <v>1544</v>
      </c>
      <c r="D271" s="22">
        <v>287843</v>
      </c>
    </row>
    <row r="272" spans="1:4" x14ac:dyDescent="0.25">
      <c r="A272" t="s">
        <v>292</v>
      </c>
      <c r="B272">
        <v>3924</v>
      </c>
      <c r="C272">
        <v>444</v>
      </c>
      <c r="D272" s="22">
        <v>149999</v>
      </c>
    </row>
    <row r="273" spans="1:4" x14ac:dyDescent="0.25">
      <c r="A273" t="s">
        <v>293</v>
      </c>
      <c r="B273">
        <v>12252</v>
      </c>
      <c r="C273">
        <v>1548</v>
      </c>
      <c r="D273" s="22">
        <v>629223</v>
      </c>
    </row>
    <row r="274" spans="1:4" x14ac:dyDescent="0.25">
      <c r="A274" t="s">
        <v>294</v>
      </c>
      <c r="B274">
        <v>5835</v>
      </c>
      <c r="C274">
        <v>1499</v>
      </c>
      <c r="D274" s="22">
        <v>612124</v>
      </c>
    </row>
    <row r="275" spans="1:4" x14ac:dyDescent="0.25">
      <c r="A275" t="s">
        <v>295</v>
      </c>
      <c r="B275">
        <v>8500</v>
      </c>
      <c r="C275">
        <v>1300</v>
      </c>
      <c r="D275" s="22">
        <v>515027</v>
      </c>
    </row>
    <row r="276" spans="1:4" x14ac:dyDescent="0.25">
      <c r="A276" t="s">
        <v>296</v>
      </c>
      <c r="B276">
        <v>8826</v>
      </c>
      <c r="C276">
        <v>1754</v>
      </c>
      <c r="D276" s="22">
        <v>807206</v>
      </c>
    </row>
    <row r="277" spans="1:4" x14ac:dyDescent="0.25">
      <c r="A277" t="s">
        <v>297</v>
      </c>
      <c r="B277">
        <v>5975</v>
      </c>
      <c r="C277">
        <v>1221</v>
      </c>
      <c r="D277" s="22">
        <v>577937</v>
      </c>
    </row>
    <row r="278" spans="1:4" x14ac:dyDescent="0.25">
      <c r="A278" t="s">
        <v>298</v>
      </c>
      <c r="B278">
        <v>6742</v>
      </c>
      <c r="C278">
        <v>1340</v>
      </c>
      <c r="D278" s="22">
        <v>701177</v>
      </c>
    </row>
    <row r="279" spans="1:4" x14ac:dyDescent="0.25">
      <c r="A279" t="s">
        <v>299</v>
      </c>
      <c r="B279">
        <v>9118</v>
      </c>
      <c r="C279">
        <v>1709</v>
      </c>
      <c r="D279" s="22">
        <v>912503</v>
      </c>
    </row>
    <row r="280" spans="1:4" x14ac:dyDescent="0.25">
      <c r="A280" t="s">
        <v>552</v>
      </c>
      <c r="B280">
        <v>9262</v>
      </c>
      <c r="C280">
        <v>1648</v>
      </c>
      <c r="D280" s="22">
        <v>807657</v>
      </c>
    </row>
    <row r="281" spans="1:4" x14ac:dyDescent="0.25">
      <c r="A281" t="s">
        <v>553</v>
      </c>
      <c r="B281">
        <v>5033</v>
      </c>
      <c r="C281">
        <v>940</v>
      </c>
      <c r="D281" s="22">
        <v>324898</v>
      </c>
    </row>
    <row r="282" spans="1:4" x14ac:dyDescent="0.25">
      <c r="A282" t="s">
        <v>301</v>
      </c>
      <c r="B282">
        <v>132</v>
      </c>
      <c r="C282">
        <v>372</v>
      </c>
      <c r="D282" s="22">
        <v>62977</v>
      </c>
    </row>
    <row r="283" spans="1:4" x14ac:dyDescent="0.25">
      <c r="A283" t="s">
        <v>302</v>
      </c>
      <c r="B283">
        <v>580</v>
      </c>
      <c r="C283">
        <v>1234</v>
      </c>
      <c r="D283" s="22">
        <v>216418</v>
      </c>
    </row>
    <row r="284" spans="1:4" x14ac:dyDescent="0.25">
      <c r="A284" t="s">
        <v>303</v>
      </c>
      <c r="B284">
        <v>461</v>
      </c>
      <c r="C284">
        <v>1258</v>
      </c>
      <c r="D284" s="22">
        <v>201775</v>
      </c>
    </row>
    <row r="285" spans="1:4" x14ac:dyDescent="0.25">
      <c r="A285" t="s">
        <v>304</v>
      </c>
      <c r="B285">
        <v>787</v>
      </c>
      <c r="C285">
        <v>1176</v>
      </c>
      <c r="D285" s="22">
        <v>186057</v>
      </c>
    </row>
    <row r="286" spans="1:4" x14ac:dyDescent="0.25">
      <c r="A286" t="s">
        <v>305</v>
      </c>
      <c r="B286">
        <v>508</v>
      </c>
      <c r="C286">
        <v>1093</v>
      </c>
      <c r="D286" s="22">
        <v>178759</v>
      </c>
    </row>
    <row r="287" spans="1:4" x14ac:dyDescent="0.25">
      <c r="A287" t="s">
        <v>306</v>
      </c>
      <c r="B287">
        <v>887</v>
      </c>
      <c r="C287">
        <v>1101</v>
      </c>
      <c r="D287" s="22">
        <v>199771</v>
      </c>
    </row>
    <row r="288" spans="1:4" x14ac:dyDescent="0.25">
      <c r="A288" t="s">
        <v>307</v>
      </c>
      <c r="B288">
        <v>990</v>
      </c>
      <c r="C288">
        <v>990</v>
      </c>
      <c r="D288" s="22">
        <v>186841</v>
      </c>
    </row>
    <row r="289" spans="1:4" x14ac:dyDescent="0.25">
      <c r="A289" t="s">
        <v>308</v>
      </c>
      <c r="B289">
        <v>1083</v>
      </c>
      <c r="C289">
        <v>879</v>
      </c>
      <c r="D289" s="22">
        <v>149644</v>
      </c>
    </row>
    <row r="290" spans="1:4" x14ac:dyDescent="0.25">
      <c r="A290" t="s">
        <v>554</v>
      </c>
      <c r="B290">
        <v>1718</v>
      </c>
      <c r="C290">
        <v>745</v>
      </c>
      <c r="D290" s="22">
        <v>120893</v>
      </c>
    </row>
    <row r="291" spans="1:4" x14ac:dyDescent="0.25">
      <c r="A291" t="s">
        <v>555</v>
      </c>
      <c r="B291">
        <v>1014</v>
      </c>
      <c r="C291">
        <v>493</v>
      </c>
      <c r="D291" s="22">
        <v>76745</v>
      </c>
    </row>
    <row r="292" spans="1:4" x14ac:dyDescent="0.25">
      <c r="A292" t="s">
        <v>310</v>
      </c>
      <c r="B292">
        <v>2342</v>
      </c>
      <c r="C292">
        <v>317</v>
      </c>
      <c r="D292" s="22">
        <v>86782</v>
      </c>
    </row>
    <row r="293" spans="1:4" x14ac:dyDescent="0.25">
      <c r="A293" t="s">
        <v>311</v>
      </c>
      <c r="B293">
        <v>6525</v>
      </c>
      <c r="C293">
        <v>1023</v>
      </c>
      <c r="D293" s="22">
        <v>257094</v>
      </c>
    </row>
    <row r="294" spans="1:4" x14ac:dyDescent="0.25">
      <c r="A294" t="s">
        <v>312</v>
      </c>
      <c r="B294">
        <v>2474</v>
      </c>
      <c r="C294">
        <v>868</v>
      </c>
      <c r="D294" s="22">
        <v>219330</v>
      </c>
    </row>
    <row r="295" spans="1:4" x14ac:dyDescent="0.25">
      <c r="A295" t="s">
        <v>313</v>
      </c>
      <c r="B295">
        <v>6805</v>
      </c>
      <c r="C295">
        <v>928</v>
      </c>
      <c r="D295" s="22">
        <v>306598</v>
      </c>
    </row>
    <row r="296" spans="1:4" x14ac:dyDescent="0.25">
      <c r="A296" t="s">
        <v>314</v>
      </c>
      <c r="B296">
        <v>10397</v>
      </c>
      <c r="C296">
        <v>1269</v>
      </c>
      <c r="D296" s="22">
        <v>452989</v>
      </c>
    </row>
    <row r="297" spans="1:4" x14ac:dyDescent="0.25">
      <c r="A297" t="s">
        <v>315</v>
      </c>
      <c r="B297">
        <v>6241</v>
      </c>
      <c r="C297">
        <v>1007</v>
      </c>
      <c r="D297" s="22">
        <v>335471</v>
      </c>
    </row>
    <row r="298" spans="1:4" x14ac:dyDescent="0.25">
      <c r="A298" t="s">
        <v>316</v>
      </c>
      <c r="B298">
        <v>9055</v>
      </c>
      <c r="C298">
        <v>829</v>
      </c>
      <c r="D298" s="22">
        <v>355474</v>
      </c>
    </row>
    <row r="299" spans="1:4" x14ac:dyDescent="0.25">
      <c r="A299" t="s">
        <v>317</v>
      </c>
      <c r="B299">
        <v>27155</v>
      </c>
      <c r="C299">
        <v>1683</v>
      </c>
      <c r="D299" s="22">
        <v>959695</v>
      </c>
    </row>
    <row r="300" spans="1:4" x14ac:dyDescent="0.25">
      <c r="A300" t="s">
        <v>556</v>
      </c>
      <c r="B300">
        <v>50241</v>
      </c>
      <c r="C300">
        <v>2116</v>
      </c>
      <c r="D300" s="22">
        <v>1458620</v>
      </c>
    </row>
    <row r="301" spans="1:4" x14ac:dyDescent="0.25">
      <c r="A301" t="s">
        <v>557</v>
      </c>
      <c r="B301">
        <v>36320</v>
      </c>
      <c r="C301">
        <v>1478</v>
      </c>
      <c r="D301" s="22">
        <v>1138566</v>
      </c>
    </row>
    <row r="302" spans="1:4" x14ac:dyDescent="0.25">
      <c r="A302" t="s">
        <v>319</v>
      </c>
      <c r="B302">
        <v>2523</v>
      </c>
      <c r="C302">
        <v>302</v>
      </c>
      <c r="D302" s="22">
        <v>97332</v>
      </c>
    </row>
    <row r="303" spans="1:4" x14ac:dyDescent="0.25">
      <c r="A303" t="s">
        <v>320</v>
      </c>
      <c r="B303">
        <v>9331</v>
      </c>
      <c r="C303">
        <v>1046</v>
      </c>
      <c r="D303" s="22">
        <v>360759</v>
      </c>
    </row>
    <row r="304" spans="1:4" x14ac:dyDescent="0.25">
      <c r="A304" t="s">
        <v>321</v>
      </c>
      <c r="B304">
        <v>7710</v>
      </c>
      <c r="C304">
        <v>1016</v>
      </c>
      <c r="D304" s="22">
        <v>347837</v>
      </c>
    </row>
    <row r="305" spans="1:4" x14ac:dyDescent="0.25">
      <c r="A305" t="s">
        <v>322</v>
      </c>
      <c r="B305">
        <v>9795</v>
      </c>
      <c r="C305">
        <v>1175</v>
      </c>
      <c r="D305" s="22">
        <v>428831</v>
      </c>
    </row>
    <row r="306" spans="1:4" x14ac:dyDescent="0.25">
      <c r="A306" t="s">
        <v>323</v>
      </c>
      <c r="B306">
        <v>12351</v>
      </c>
      <c r="C306">
        <v>1210</v>
      </c>
      <c r="D306" s="22">
        <v>502519</v>
      </c>
    </row>
    <row r="307" spans="1:4" x14ac:dyDescent="0.25">
      <c r="A307" t="s">
        <v>324</v>
      </c>
      <c r="B307">
        <v>9658</v>
      </c>
      <c r="C307">
        <v>1162</v>
      </c>
      <c r="D307" s="22">
        <v>519623</v>
      </c>
    </row>
    <row r="308" spans="1:4" x14ac:dyDescent="0.25">
      <c r="A308" t="s">
        <v>325</v>
      </c>
      <c r="B308">
        <v>10524</v>
      </c>
      <c r="C308">
        <v>1202</v>
      </c>
      <c r="D308" s="22">
        <v>509096</v>
      </c>
    </row>
    <row r="309" spans="1:4" x14ac:dyDescent="0.25">
      <c r="A309" t="s">
        <v>326</v>
      </c>
      <c r="B309">
        <v>11658</v>
      </c>
      <c r="C309">
        <v>1325</v>
      </c>
      <c r="D309" s="22">
        <v>576693</v>
      </c>
    </row>
    <row r="310" spans="1:4" x14ac:dyDescent="0.25">
      <c r="A310" t="s">
        <v>558</v>
      </c>
      <c r="B310">
        <v>23245</v>
      </c>
      <c r="C310">
        <v>1993</v>
      </c>
      <c r="D310" s="22">
        <v>869650</v>
      </c>
    </row>
    <row r="311" spans="1:4" x14ac:dyDescent="0.25">
      <c r="A311" t="s">
        <v>559</v>
      </c>
      <c r="B311">
        <v>17826</v>
      </c>
      <c r="C311">
        <v>1564</v>
      </c>
      <c r="D311" s="22">
        <v>656967</v>
      </c>
    </row>
    <row r="312" spans="1:4" x14ac:dyDescent="0.25">
      <c r="A312" t="s">
        <v>328</v>
      </c>
      <c r="B312">
        <v>28980</v>
      </c>
      <c r="C312">
        <v>1844</v>
      </c>
      <c r="D312" s="22">
        <v>1346467</v>
      </c>
    </row>
    <row r="313" spans="1:4" x14ac:dyDescent="0.25">
      <c r="A313" t="s">
        <v>329</v>
      </c>
      <c r="B313">
        <v>88815</v>
      </c>
      <c r="C313">
        <v>6616</v>
      </c>
      <c r="D313" s="22">
        <v>5263001</v>
      </c>
    </row>
    <row r="314" spans="1:4" x14ac:dyDescent="0.25">
      <c r="A314" t="s">
        <v>330</v>
      </c>
      <c r="B314">
        <v>99851</v>
      </c>
      <c r="C314">
        <v>9966</v>
      </c>
      <c r="D314" s="22">
        <v>5657162</v>
      </c>
    </row>
    <row r="315" spans="1:4" x14ac:dyDescent="0.25">
      <c r="A315" t="s">
        <v>331</v>
      </c>
      <c r="B315">
        <v>115439</v>
      </c>
      <c r="C315">
        <v>12358</v>
      </c>
      <c r="D315" s="22">
        <v>5483385</v>
      </c>
    </row>
    <row r="316" spans="1:4" x14ac:dyDescent="0.25">
      <c r="A316" t="s">
        <v>332</v>
      </c>
      <c r="B316">
        <v>115875</v>
      </c>
      <c r="C316">
        <v>11393</v>
      </c>
      <c r="D316" s="22">
        <v>5836794</v>
      </c>
    </row>
    <row r="317" spans="1:4" x14ac:dyDescent="0.25">
      <c r="A317" t="s">
        <v>333</v>
      </c>
      <c r="B317">
        <v>96814</v>
      </c>
      <c r="C317">
        <v>8132</v>
      </c>
      <c r="D317" s="22">
        <v>5590353</v>
      </c>
    </row>
    <row r="318" spans="1:4" x14ac:dyDescent="0.25">
      <c r="A318" t="s">
        <v>334</v>
      </c>
      <c r="B318">
        <v>111593</v>
      </c>
      <c r="C318">
        <v>6964</v>
      </c>
      <c r="D318" s="22">
        <v>5630111</v>
      </c>
    </row>
    <row r="319" spans="1:4" x14ac:dyDescent="0.25">
      <c r="A319" t="s">
        <v>335</v>
      </c>
      <c r="B319">
        <v>121146</v>
      </c>
      <c r="C319">
        <v>6697</v>
      </c>
      <c r="D319" s="22">
        <v>5730041</v>
      </c>
    </row>
    <row r="320" spans="1:4" x14ac:dyDescent="0.25">
      <c r="A320" t="s">
        <v>560</v>
      </c>
      <c r="B320">
        <v>161083</v>
      </c>
      <c r="C320">
        <v>6978</v>
      </c>
      <c r="D320" s="22">
        <v>6365592</v>
      </c>
    </row>
    <row r="321" spans="1:4" x14ac:dyDescent="0.25">
      <c r="A321" t="s">
        <v>561</v>
      </c>
      <c r="B321">
        <v>114536</v>
      </c>
      <c r="C321">
        <v>6429</v>
      </c>
      <c r="D321" s="22">
        <v>5354418</v>
      </c>
    </row>
    <row r="322" spans="1:4" x14ac:dyDescent="0.25">
      <c r="A322" t="s">
        <v>337</v>
      </c>
      <c r="B322">
        <v>1721</v>
      </c>
      <c r="C322">
        <v>957</v>
      </c>
      <c r="D322" s="22">
        <v>282461</v>
      </c>
    </row>
    <row r="323" spans="1:4" x14ac:dyDescent="0.25">
      <c r="A323" t="s">
        <v>338</v>
      </c>
      <c r="B323">
        <v>12489</v>
      </c>
      <c r="C323">
        <v>2521</v>
      </c>
      <c r="D323" s="22">
        <v>739530</v>
      </c>
    </row>
    <row r="324" spans="1:4" x14ac:dyDescent="0.25">
      <c r="A324" t="s">
        <v>339</v>
      </c>
      <c r="B324">
        <v>11174</v>
      </c>
      <c r="C324">
        <v>2563</v>
      </c>
      <c r="D324" s="22">
        <v>745825</v>
      </c>
    </row>
    <row r="325" spans="1:4" x14ac:dyDescent="0.25">
      <c r="A325" t="s">
        <v>340</v>
      </c>
      <c r="B325">
        <v>8427</v>
      </c>
      <c r="C325">
        <v>2111</v>
      </c>
      <c r="D325" s="22">
        <v>611489</v>
      </c>
    </row>
    <row r="326" spans="1:4" x14ac:dyDescent="0.25">
      <c r="A326" t="s">
        <v>341</v>
      </c>
      <c r="B326">
        <v>9804</v>
      </c>
      <c r="C326">
        <v>2034</v>
      </c>
      <c r="D326" s="22">
        <v>574499</v>
      </c>
    </row>
    <row r="327" spans="1:4" x14ac:dyDescent="0.25">
      <c r="A327" t="s">
        <v>342</v>
      </c>
      <c r="B327">
        <v>9335</v>
      </c>
      <c r="C327">
        <v>1935</v>
      </c>
      <c r="D327" s="22">
        <v>546361</v>
      </c>
    </row>
    <row r="328" spans="1:4" x14ac:dyDescent="0.25">
      <c r="A328" t="s">
        <v>343</v>
      </c>
      <c r="B328">
        <v>10417</v>
      </c>
      <c r="C328">
        <v>1892</v>
      </c>
      <c r="D328" s="22">
        <v>538196</v>
      </c>
    </row>
    <row r="329" spans="1:4" x14ac:dyDescent="0.25">
      <c r="A329" t="s">
        <v>344</v>
      </c>
      <c r="B329">
        <v>14125</v>
      </c>
      <c r="C329">
        <v>1911</v>
      </c>
      <c r="D329" s="22">
        <v>561380</v>
      </c>
    </row>
    <row r="330" spans="1:4" x14ac:dyDescent="0.25">
      <c r="A330" t="s">
        <v>562</v>
      </c>
      <c r="B330">
        <v>33252</v>
      </c>
      <c r="C330">
        <v>3339</v>
      </c>
      <c r="D330" s="22">
        <v>1691408</v>
      </c>
    </row>
    <row r="331" spans="1:4" x14ac:dyDescent="0.25">
      <c r="A331" t="s">
        <v>563</v>
      </c>
      <c r="B331">
        <v>72173</v>
      </c>
      <c r="C331">
        <v>5163</v>
      </c>
      <c r="D331" s="22">
        <v>3558482</v>
      </c>
    </row>
    <row r="332" spans="1:4" x14ac:dyDescent="0.25">
      <c r="A332" t="s">
        <v>346</v>
      </c>
      <c r="B332">
        <v>312</v>
      </c>
      <c r="C332">
        <v>216</v>
      </c>
      <c r="D332" s="22">
        <v>57497</v>
      </c>
    </row>
    <row r="333" spans="1:4" x14ac:dyDescent="0.25">
      <c r="A333" t="s">
        <v>347</v>
      </c>
      <c r="B333">
        <v>989</v>
      </c>
      <c r="C333">
        <v>581</v>
      </c>
      <c r="D333" s="22">
        <v>140823</v>
      </c>
    </row>
    <row r="334" spans="1:4" x14ac:dyDescent="0.25">
      <c r="A334" t="s">
        <v>348</v>
      </c>
      <c r="B334">
        <v>729</v>
      </c>
      <c r="C334">
        <v>456</v>
      </c>
      <c r="D334" s="22">
        <v>79746</v>
      </c>
    </row>
    <row r="335" spans="1:4" x14ac:dyDescent="0.25">
      <c r="A335" t="s">
        <v>349</v>
      </c>
      <c r="B335">
        <v>1844</v>
      </c>
      <c r="C335">
        <v>434</v>
      </c>
      <c r="D335" s="22">
        <v>64784</v>
      </c>
    </row>
    <row r="336" spans="1:4" x14ac:dyDescent="0.25">
      <c r="A336" t="s">
        <v>350</v>
      </c>
      <c r="B336">
        <v>677</v>
      </c>
      <c r="C336">
        <v>370</v>
      </c>
      <c r="D336" s="22">
        <v>65667</v>
      </c>
    </row>
    <row r="337" spans="1:4" x14ac:dyDescent="0.25">
      <c r="A337" t="s">
        <v>351</v>
      </c>
      <c r="B337">
        <v>879</v>
      </c>
      <c r="C337">
        <v>366</v>
      </c>
      <c r="D337" s="22">
        <v>68253</v>
      </c>
    </row>
    <row r="338" spans="1:4" x14ac:dyDescent="0.25">
      <c r="A338" t="s">
        <v>352</v>
      </c>
      <c r="B338">
        <v>271</v>
      </c>
      <c r="C338">
        <v>291</v>
      </c>
      <c r="D338" s="22">
        <v>44541</v>
      </c>
    </row>
    <row r="339" spans="1:4" x14ac:dyDescent="0.25">
      <c r="A339" t="s">
        <v>353</v>
      </c>
      <c r="B339">
        <v>1014</v>
      </c>
      <c r="C339">
        <v>292</v>
      </c>
      <c r="D339" s="22">
        <v>58566</v>
      </c>
    </row>
    <row r="340" spans="1:4" x14ac:dyDescent="0.25">
      <c r="A340" t="s">
        <v>564</v>
      </c>
      <c r="B340">
        <v>1039</v>
      </c>
      <c r="C340">
        <v>367</v>
      </c>
      <c r="D340" s="22">
        <v>81826</v>
      </c>
    </row>
    <row r="341" spans="1:4" x14ac:dyDescent="0.25">
      <c r="A341" t="s">
        <v>565</v>
      </c>
      <c r="B341">
        <v>2163</v>
      </c>
      <c r="C341">
        <v>402</v>
      </c>
      <c r="D341" s="22">
        <v>123087</v>
      </c>
    </row>
    <row r="342" spans="1:4" x14ac:dyDescent="0.25">
      <c r="A342" t="s">
        <v>355</v>
      </c>
      <c r="B342">
        <v>938</v>
      </c>
      <c r="C342">
        <v>601</v>
      </c>
      <c r="D342" s="22">
        <v>195670</v>
      </c>
    </row>
    <row r="343" spans="1:4" x14ac:dyDescent="0.25">
      <c r="A343" t="s">
        <v>356</v>
      </c>
      <c r="B343">
        <v>5664</v>
      </c>
      <c r="C343">
        <v>2197</v>
      </c>
      <c r="D343" s="22">
        <v>658352</v>
      </c>
    </row>
    <row r="344" spans="1:4" x14ac:dyDescent="0.25">
      <c r="A344" t="s">
        <v>357</v>
      </c>
      <c r="B344">
        <v>5593</v>
      </c>
      <c r="C344">
        <v>1973</v>
      </c>
      <c r="D344" s="22">
        <v>613298</v>
      </c>
    </row>
    <row r="345" spans="1:4" x14ac:dyDescent="0.25">
      <c r="A345" t="s">
        <v>358</v>
      </c>
      <c r="B345">
        <v>5792</v>
      </c>
      <c r="C345">
        <v>2007</v>
      </c>
      <c r="D345" s="22">
        <v>584169</v>
      </c>
    </row>
    <row r="346" spans="1:4" x14ac:dyDescent="0.25">
      <c r="A346" t="s">
        <v>359</v>
      </c>
      <c r="B346">
        <v>6844</v>
      </c>
      <c r="C346">
        <v>2331</v>
      </c>
      <c r="D346" s="22">
        <v>679550</v>
      </c>
    </row>
    <row r="347" spans="1:4" x14ac:dyDescent="0.25">
      <c r="A347" t="s">
        <v>360</v>
      </c>
      <c r="B347">
        <v>5522</v>
      </c>
      <c r="C347">
        <v>2373</v>
      </c>
      <c r="D347" s="22">
        <v>638283</v>
      </c>
    </row>
    <row r="348" spans="1:4" x14ac:dyDescent="0.25">
      <c r="A348" t="s">
        <v>361</v>
      </c>
      <c r="B348">
        <v>7241</v>
      </c>
      <c r="C348">
        <v>3086</v>
      </c>
      <c r="D348" s="22">
        <v>783570</v>
      </c>
    </row>
    <row r="349" spans="1:4" x14ac:dyDescent="0.25">
      <c r="A349" t="s">
        <v>362</v>
      </c>
      <c r="B349">
        <v>11188</v>
      </c>
      <c r="C349">
        <v>2718</v>
      </c>
      <c r="D349" s="22">
        <v>830354</v>
      </c>
    </row>
    <row r="350" spans="1:4" x14ac:dyDescent="0.25">
      <c r="A350" t="s">
        <v>566</v>
      </c>
      <c r="B350">
        <v>11941</v>
      </c>
      <c r="C350">
        <v>2254</v>
      </c>
      <c r="D350" s="22">
        <v>753876</v>
      </c>
    </row>
    <row r="351" spans="1:4" x14ac:dyDescent="0.25">
      <c r="A351" t="s">
        <v>567</v>
      </c>
      <c r="B351">
        <v>6318</v>
      </c>
      <c r="C351">
        <v>1294</v>
      </c>
      <c r="D351" s="22">
        <v>464701</v>
      </c>
    </row>
    <row r="352" spans="1:4" x14ac:dyDescent="0.25">
      <c r="A352" t="s">
        <v>364</v>
      </c>
      <c r="B352">
        <v>911</v>
      </c>
      <c r="C352">
        <v>215</v>
      </c>
      <c r="D352" s="22">
        <v>37167</v>
      </c>
    </row>
    <row r="353" spans="1:4" x14ac:dyDescent="0.25">
      <c r="A353" t="s">
        <v>365</v>
      </c>
      <c r="B353">
        <v>2932</v>
      </c>
      <c r="C353">
        <v>811</v>
      </c>
      <c r="D353" s="22">
        <v>116771</v>
      </c>
    </row>
    <row r="354" spans="1:4" x14ac:dyDescent="0.25">
      <c r="A354" t="s">
        <v>366</v>
      </c>
      <c r="B354">
        <v>4171</v>
      </c>
      <c r="C354">
        <v>908</v>
      </c>
      <c r="D354" s="22">
        <v>171982</v>
      </c>
    </row>
    <row r="355" spans="1:4" x14ac:dyDescent="0.25">
      <c r="A355" t="s">
        <v>367</v>
      </c>
      <c r="B355">
        <v>5160</v>
      </c>
      <c r="C355">
        <v>923</v>
      </c>
      <c r="D355" s="22">
        <v>168527</v>
      </c>
    </row>
    <row r="356" spans="1:4" x14ac:dyDescent="0.25">
      <c r="A356" t="s">
        <v>368</v>
      </c>
      <c r="B356">
        <v>4906</v>
      </c>
      <c r="C356">
        <v>948</v>
      </c>
      <c r="D356" s="22">
        <v>168595</v>
      </c>
    </row>
    <row r="357" spans="1:4" x14ac:dyDescent="0.25">
      <c r="A357" t="s">
        <v>369</v>
      </c>
      <c r="B357">
        <v>5043</v>
      </c>
      <c r="C357">
        <v>955</v>
      </c>
      <c r="D357" s="22">
        <v>157639</v>
      </c>
    </row>
    <row r="358" spans="1:4" x14ac:dyDescent="0.25">
      <c r="A358" t="s">
        <v>370</v>
      </c>
      <c r="B358">
        <v>5336</v>
      </c>
      <c r="C358">
        <v>1047</v>
      </c>
      <c r="D358" s="22">
        <v>230257</v>
      </c>
    </row>
    <row r="359" spans="1:4" x14ac:dyDescent="0.25">
      <c r="A359" t="s">
        <v>371</v>
      </c>
      <c r="B359">
        <v>11018</v>
      </c>
      <c r="C359">
        <v>1003</v>
      </c>
      <c r="D359" s="22">
        <v>278176</v>
      </c>
    </row>
    <row r="360" spans="1:4" x14ac:dyDescent="0.25">
      <c r="A360" t="s">
        <v>568</v>
      </c>
      <c r="B360">
        <v>10639</v>
      </c>
      <c r="C360">
        <v>958</v>
      </c>
      <c r="D360" s="22">
        <v>298264</v>
      </c>
    </row>
    <row r="361" spans="1:4" x14ac:dyDescent="0.25">
      <c r="A361" t="s">
        <v>569</v>
      </c>
      <c r="B361">
        <v>9091</v>
      </c>
      <c r="C361">
        <v>639</v>
      </c>
      <c r="D361" s="22">
        <v>240601</v>
      </c>
    </row>
    <row r="362" spans="1:4" x14ac:dyDescent="0.25">
      <c r="A362" t="s">
        <v>373</v>
      </c>
      <c r="B362">
        <v>526</v>
      </c>
      <c r="C362">
        <v>258</v>
      </c>
      <c r="D362" s="22">
        <v>64278</v>
      </c>
    </row>
    <row r="363" spans="1:4" x14ac:dyDescent="0.25">
      <c r="A363" t="s">
        <v>374</v>
      </c>
      <c r="B363">
        <v>1650</v>
      </c>
      <c r="C363">
        <v>757</v>
      </c>
      <c r="D363" s="22">
        <v>147143</v>
      </c>
    </row>
    <row r="364" spans="1:4" x14ac:dyDescent="0.25">
      <c r="A364" t="s">
        <v>375</v>
      </c>
      <c r="B364">
        <v>1507</v>
      </c>
      <c r="C364">
        <v>735</v>
      </c>
      <c r="D364" s="22">
        <v>145627</v>
      </c>
    </row>
    <row r="365" spans="1:4" x14ac:dyDescent="0.25">
      <c r="A365" t="s">
        <v>376</v>
      </c>
      <c r="B365">
        <v>1408</v>
      </c>
      <c r="C365">
        <v>620</v>
      </c>
      <c r="D365" s="22">
        <v>131782</v>
      </c>
    </row>
    <row r="366" spans="1:4" x14ac:dyDescent="0.25">
      <c r="A366" t="s">
        <v>377</v>
      </c>
      <c r="B366">
        <v>1211</v>
      </c>
      <c r="C366">
        <v>651</v>
      </c>
      <c r="D366" s="22">
        <v>139357</v>
      </c>
    </row>
    <row r="367" spans="1:4" x14ac:dyDescent="0.25">
      <c r="A367" t="s">
        <v>378</v>
      </c>
      <c r="B367">
        <v>1277</v>
      </c>
      <c r="C367">
        <v>561</v>
      </c>
      <c r="D367" s="22">
        <v>149648</v>
      </c>
    </row>
    <row r="368" spans="1:4" x14ac:dyDescent="0.25">
      <c r="A368" t="s">
        <v>379</v>
      </c>
      <c r="B368">
        <v>2545</v>
      </c>
      <c r="C368">
        <v>634</v>
      </c>
      <c r="D368" s="22">
        <v>185035</v>
      </c>
    </row>
    <row r="369" spans="1:4" x14ac:dyDescent="0.25">
      <c r="A369" t="s">
        <v>380</v>
      </c>
      <c r="B369">
        <v>10867</v>
      </c>
      <c r="C369">
        <v>1505</v>
      </c>
      <c r="D369" s="22">
        <v>619880</v>
      </c>
    </row>
    <row r="370" spans="1:4" x14ac:dyDescent="0.25">
      <c r="A370" t="s">
        <v>570</v>
      </c>
      <c r="B370">
        <v>28906</v>
      </c>
      <c r="C370">
        <v>3887</v>
      </c>
      <c r="D370" s="22">
        <v>1830114</v>
      </c>
    </row>
    <row r="371" spans="1:4" x14ac:dyDescent="0.25">
      <c r="A371" t="s">
        <v>571</v>
      </c>
      <c r="B371">
        <v>20565</v>
      </c>
      <c r="C371">
        <v>2612</v>
      </c>
      <c r="D371" s="22">
        <v>1253506</v>
      </c>
    </row>
    <row r="372" spans="1:4" x14ac:dyDescent="0.25">
      <c r="A372" t="s">
        <v>382</v>
      </c>
      <c r="B372">
        <v>2325</v>
      </c>
      <c r="C372">
        <v>808</v>
      </c>
      <c r="D372" s="22">
        <v>208162</v>
      </c>
    </row>
    <row r="373" spans="1:4" x14ac:dyDescent="0.25">
      <c r="A373" t="s">
        <v>383</v>
      </c>
      <c r="B373">
        <v>11309</v>
      </c>
      <c r="C373">
        <v>2548</v>
      </c>
      <c r="D373" s="22">
        <v>761885</v>
      </c>
    </row>
    <row r="374" spans="1:4" x14ac:dyDescent="0.25">
      <c r="A374" t="s">
        <v>384</v>
      </c>
      <c r="B374">
        <v>9406</v>
      </c>
      <c r="C374">
        <v>2581</v>
      </c>
      <c r="D374" s="22">
        <v>744139</v>
      </c>
    </row>
    <row r="375" spans="1:4" x14ac:dyDescent="0.25">
      <c r="A375" t="s">
        <v>385</v>
      </c>
      <c r="B375">
        <v>10423</v>
      </c>
      <c r="C375">
        <v>2419</v>
      </c>
      <c r="D375" s="22">
        <v>685248</v>
      </c>
    </row>
    <row r="376" spans="1:4" x14ac:dyDescent="0.25">
      <c r="A376" t="s">
        <v>386</v>
      </c>
      <c r="B376">
        <v>10742</v>
      </c>
      <c r="C376">
        <v>2068</v>
      </c>
      <c r="D376" s="22">
        <v>637705</v>
      </c>
    </row>
    <row r="377" spans="1:4" x14ac:dyDescent="0.25">
      <c r="A377" t="s">
        <v>387</v>
      </c>
      <c r="B377">
        <v>12296</v>
      </c>
      <c r="C377">
        <v>2458</v>
      </c>
      <c r="D377" s="22">
        <v>655914</v>
      </c>
    </row>
    <row r="378" spans="1:4" x14ac:dyDescent="0.25">
      <c r="A378" t="s">
        <v>388</v>
      </c>
      <c r="B378">
        <v>11045</v>
      </c>
      <c r="C378">
        <v>2331</v>
      </c>
      <c r="D378" s="22">
        <v>652384</v>
      </c>
    </row>
    <row r="379" spans="1:4" x14ac:dyDescent="0.25">
      <c r="A379" t="s">
        <v>389</v>
      </c>
      <c r="B379">
        <v>18310</v>
      </c>
      <c r="C379">
        <v>3867</v>
      </c>
      <c r="D379" s="22">
        <v>1237533</v>
      </c>
    </row>
    <row r="380" spans="1:4" x14ac:dyDescent="0.25">
      <c r="A380" t="s">
        <v>572</v>
      </c>
      <c r="B380">
        <v>52731</v>
      </c>
      <c r="C380">
        <v>7121</v>
      </c>
      <c r="D380" s="22">
        <v>2844726</v>
      </c>
    </row>
    <row r="381" spans="1:4" x14ac:dyDescent="0.25">
      <c r="A381" t="s">
        <v>573</v>
      </c>
      <c r="B381">
        <v>29913</v>
      </c>
      <c r="C381">
        <v>4299</v>
      </c>
      <c r="D381" s="22">
        <v>1706611</v>
      </c>
    </row>
    <row r="382" spans="1:4" x14ac:dyDescent="0.25">
      <c r="A382" t="s">
        <v>391</v>
      </c>
      <c r="B382">
        <v>409</v>
      </c>
      <c r="C382">
        <v>273</v>
      </c>
      <c r="D382" s="22">
        <v>77791</v>
      </c>
    </row>
    <row r="383" spans="1:4" x14ac:dyDescent="0.25">
      <c r="A383" t="s">
        <v>392</v>
      </c>
      <c r="B383">
        <v>1803</v>
      </c>
      <c r="C383">
        <v>969</v>
      </c>
      <c r="D383" s="22">
        <v>276782</v>
      </c>
    </row>
    <row r="384" spans="1:4" x14ac:dyDescent="0.25">
      <c r="A384" t="s">
        <v>393</v>
      </c>
      <c r="B384">
        <v>1067</v>
      </c>
      <c r="C384">
        <v>995</v>
      </c>
      <c r="D384" s="22">
        <v>285552</v>
      </c>
    </row>
    <row r="385" spans="1:4" x14ac:dyDescent="0.25">
      <c r="A385" t="s">
        <v>394</v>
      </c>
      <c r="B385">
        <v>1297</v>
      </c>
      <c r="C385">
        <v>1000</v>
      </c>
      <c r="D385" s="22">
        <v>278558</v>
      </c>
    </row>
    <row r="386" spans="1:4" x14ac:dyDescent="0.25">
      <c r="A386" t="s">
        <v>395</v>
      </c>
      <c r="B386">
        <v>1442</v>
      </c>
      <c r="C386">
        <v>1010</v>
      </c>
      <c r="D386" s="22">
        <v>282006</v>
      </c>
    </row>
    <row r="387" spans="1:4" x14ac:dyDescent="0.25">
      <c r="A387" t="s">
        <v>396</v>
      </c>
      <c r="B387">
        <v>1824</v>
      </c>
      <c r="C387">
        <v>982</v>
      </c>
      <c r="D387" s="22">
        <v>278835</v>
      </c>
    </row>
    <row r="388" spans="1:4" x14ac:dyDescent="0.25">
      <c r="A388" t="s">
        <v>397</v>
      </c>
      <c r="B388">
        <v>1512</v>
      </c>
      <c r="C388">
        <v>852</v>
      </c>
      <c r="D388" s="22">
        <v>235246</v>
      </c>
    </row>
    <row r="389" spans="1:4" x14ac:dyDescent="0.25">
      <c r="A389" t="s">
        <v>398</v>
      </c>
      <c r="B389">
        <v>2394</v>
      </c>
      <c r="C389">
        <v>915</v>
      </c>
      <c r="D389" s="22">
        <v>212749</v>
      </c>
    </row>
    <row r="390" spans="1:4" x14ac:dyDescent="0.25">
      <c r="A390" t="s">
        <v>574</v>
      </c>
      <c r="B390">
        <v>3784</v>
      </c>
      <c r="C390">
        <v>1180</v>
      </c>
      <c r="D390" s="22">
        <v>253726</v>
      </c>
    </row>
    <row r="391" spans="1:4" x14ac:dyDescent="0.25">
      <c r="A391" t="s">
        <v>575</v>
      </c>
      <c r="B391">
        <v>3720</v>
      </c>
      <c r="C391">
        <v>788</v>
      </c>
      <c r="D391" s="22">
        <v>162116</v>
      </c>
    </row>
    <row r="392" spans="1:4" x14ac:dyDescent="0.25">
      <c r="A392" t="s">
        <v>400</v>
      </c>
      <c r="B392">
        <v>461</v>
      </c>
      <c r="C392">
        <v>276</v>
      </c>
      <c r="D392" s="22">
        <v>81290</v>
      </c>
    </row>
    <row r="393" spans="1:4" x14ac:dyDescent="0.25">
      <c r="A393" t="s">
        <v>401</v>
      </c>
      <c r="B393">
        <v>4194</v>
      </c>
      <c r="C393">
        <v>887</v>
      </c>
      <c r="D393" s="22">
        <v>321694</v>
      </c>
    </row>
    <row r="394" spans="1:4" x14ac:dyDescent="0.25">
      <c r="A394" t="s">
        <v>402</v>
      </c>
      <c r="B394">
        <v>2184</v>
      </c>
      <c r="C394">
        <v>823</v>
      </c>
      <c r="D394" s="22">
        <v>300266</v>
      </c>
    </row>
    <row r="395" spans="1:4" x14ac:dyDescent="0.25">
      <c r="A395" t="s">
        <v>403</v>
      </c>
      <c r="B395">
        <v>2199</v>
      </c>
      <c r="C395">
        <v>739</v>
      </c>
      <c r="D395" s="22">
        <v>303813</v>
      </c>
    </row>
    <row r="396" spans="1:4" x14ac:dyDescent="0.25">
      <c r="A396" t="s">
        <v>404</v>
      </c>
      <c r="B396">
        <v>2099</v>
      </c>
      <c r="C396">
        <v>675</v>
      </c>
      <c r="D396" s="22">
        <v>270600</v>
      </c>
    </row>
    <row r="397" spans="1:4" x14ac:dyDescent="0.25">
      <c r="A397" t="s">
        <v>405</v>
      </c>
      <c r="B397">
        <v>1865</v>
      </c>
      <c r="C397">
        <v>540</v>
      </c>
      <c r="D397" s="22">
        <v>192113</v>
      </c>
    </row>
    <row r="398" spans="1:4" x14ac:dyDescent="0.25">
      <c r="A398" t="s">
        <v>406</v>
      </c>
      <c r="B398">
        <v>2613</v>
      </c>
      <c r="C398">
        <v>549</v>
      </c>
      <c r="D398" s="22">
        <v>200296</v>
      </c>
    </row>
    <row r="399" spans="1:4" x14ac:dyDescent="0.25">
      <c r="A399" t="s">
        <v>407</v>
      </c>
      <c r="B399">
        <v>9391</v>
      </c>
      <c r="C399">
        <v>642</v>
      </c>
      <c r="D399" s="22">
        <v>275822</v>
      </c>
    </row>
    <row r="400" spans="1:4" x14ac:dyDescent="0.25">
      <c r="A400" t="s">
        <v>576</v>
      </c>
      <c r="B400">
        <v>12776</v>
      </c>
      <c r="C400">
        <v>780</v>
      </c>
      <c r="D400" s="22">
        <v>374000</v>
      </c>
    </row>
    <row r="401" spans="1:4" x14ac:dyDescent="0.25">
      <c r="A401" t="s">
        <v>577</v>
      </c>
      <c r="B401">
        <v>15132</v>
      </c>
      <c r="C401">
        <v>831</v>
      </c>
      <c r="D401" s="22">
        <v>469402</v>
      </c>
    </row>
    <row r="402" spans="1:4" x14ac:dyDescent="0.25">
      <c r="A402" t="s">
        <v>409</v>
      </c>
      <c r="B402">
        <v>685</v>
      </c>
      <c r="C402">
        <v>242</v>
      </c>
      <c r="D402" s="22">
        <v>68416</v>
      </c>
    </row>
    <row r="403" spans="1:4" x14ac:dyDescent="0.25">
      <c r="A403" t="s">
        <v>410</v>
      </c>
      <c r="B403">
        <v>3523</v>
      </c>
      <c r="C403">
        <v>918</v>
      </c>
      <c r="D403" s="22">
        <v>262826</v>
      </c>
    </row>
    <row r="404" spans="1:4" x14ac:dyDescent="0.25">
      <c r="A404" t="s">
        <v>411</v>
      </c>
      <c r="B404">
        <v>2379</v>
      </c>
      <c r="C404">
        <v>725</v>
      </c>
      <c r="D404" s="22">
        <v>183539</v>
      </c>
    </row>
    <row r="405" spans="1:4" x14ac:dyDescent="0.25">
      <c r="A405" t="s">
        <v>412</v>
      </c>
      <c r="B405">
        <v>2370</v>
      </c>
      <c r="C405">
        <v>829</v>
      </c>
      <c r="D405" s="22">
        <v>195376</v>
      </c>
    </row>
    <row r="406" spans="1:4" x14ac:dyDescent="0.25">
      <c r="A406" t="s">
        <v>413</v>
      </c>
      <c r="B406">
        <v>3203</v>
      </c>
      <c r="C406">
        <v>1233</v>
      </c>
      <c r="D406" s="22">
        <v>281756</v>
      </c>
    </row>
    <row r="407" spans="1:4" x14ac:dyDescent="0.25">
      <c r="A407" t="s">
        <v>414</v>
      </c>
      <c r="B407">
        <v>3936</v>
      </c>
      <c r="C407">
        <v>1261</v>
      </c>
      <c r="D407" s="22">
        <v>320935</v>
      </c>
    </row>
    <row r="408" spans="1:4" x14ac:dyDescent="0.25">
      <c r="A408" t="s">
        <v>415</v>
      </c>
      <c r="B408">
        <v>5101</v>
      </c>
      <c r="C408">
        <v>1550</v>
      </c>
      <c r="D408" s="22">
        <v>370339</v>
      </c>
    </row>
    <row r="409" spans="1:4" x14ac:dyDescent="0.25">
      <c r="A409" t="s">
        <v>416</v>
      </c>
      <c r="B409">
        <v>7611</v>
      </c>
      <c r="C409">
        <v>1537</v>
      </c>
      <c r="D409" s="22">
        <v>401341</v>
      </c>
    </row>
    <row r="410" spans="1:4" x14ac:dyDescent="0.25">
      <c r="A410" t="s">
        <v>578</v>
      </c>
      <c r="B410">
        <v>8744</v>
      </c>
      <c r="C410">
        <v>1418</v>
      </c>
      <c r="D410" s="22">
        <v>504734</v>
      </c>
    </row>
    <row r="411" spans="1:4" x14ac:dyDescent="0.25">
      <c r="A411" t="s">
        <v>579</v>
      </c>
      <c r="B411">
        <v>6244</v>
      </c>
      <c r="C411">
        <v>1017</v>
      </c>
      <c r="D411" s="22">
        <v>537518</v>
      </c>
    </row>
    <row r="412" spans="1:4" x14ac:dyDescent="0.25">
      <c r="A412" t="s">
        <v>418</v>
      </c>
      <c r="B412">
        <v>1176</v>
      </c>
      <c r="C412">
        <v>666</v>
      </c>
      <c r="D412" s="22">
        <v>139874</v>
      </c>
    </row>
    <row r="413" spans="1:4" x14ac:dyDescent="0.25">
      <c r="A413" t="s">
        <v>419</v>
      </c>
      <c r="B413">
        <v>6492</v>
      </c>
      <c r="C413">
        <v>2616</v>
      </c>
      <c r="D413" s="22">
        <v>519259</v>
      </c>
    </row>
    <row r="414" spans="1:4" x14ac:dyDescent="0.25">
      <c r="A414" t="s">
        <v>420</v>
      </c>
      <c r="B414">
        <v>6992</v>
      </c>
      <c r="C414">
        <v>2747</v>
      </c>
      <c r="D414" s="22">
        <v>549660</v>
      </c>
    </row>
    <row r="415" spans="1:4" x14ac:dyDescent="0.25">
      <c r="A415" t="s">
        <v>421</v>
      </c>
      <c r="B415">
        <v>5518</v>
      </c>
      <c r="C415">
        <v>2656</v>
      </c>
      <c r="D415" s="22">
        <v>500934</v>
      </c>
    </row>
    <row r="416" spans="1:4" x14ac:dyDescent="0.25">
      <c r="A416" t="s">
        <v>422</v>
      </c>
      <c r="B416">
        <v>6180</v>
      </c>
      <c r="C416">
        <v>2663</v>
      </c>
      <c r="D416" s="22">
        <v>479188</v>
      </c>
    </row>
    <row r="417" spans="1:4" x14ac:dyDescent="0.25">
      <c r="A417" t="s">
        <v>423</v>
      </c>
      <c r="B417">
        <v>4748</v>
      </c>
      <c r="C417">
        <v>2720</v>
      </c>
      <c r="D417" s="22">
        <v>445923</v>
      </c>
    </row>
    <row r="418" spans="1:4" x14ac:dyDescent="0.25">
      <c r="A418" t="s">
        <v>424</v>
      </c>
      <c r="B418">
        <v>8819</v>
      </c>
      <c r="C418">
        <v>2706</v>
      </c>
      <c r="D418" s="22">
        <v>449560</v>
      </c>
    </row>
    <row r="419" spans="1:4" x14ac:dyDescent="0.25">
      <c r="A419" t="s">
        <v>425</v>
      </c>
      <c r="B419">
        <v>11084</v>
      </c>
      <c r="C419">
        <v>2583</v>
      </c>
      <c r="D419" s="22">
        <v>443455</v>
      </c>
    </row>
    <row r="420" spans="1:4" x14ac:dyDescent="0.25">
      <c r="A420" t="s">
        <v>580</v>
      </c>
      <c r="B420">
        <v>6553</v>
      </c>
      <c r="C420">
        <v>2571</v>
      </c>
      <c r="D420" s="22">
        <v>357862</v>
      </c>
    </row>
    <row r="421" spans="1:4" x14ac:dyDescent="0.25">
      <c r="A421" t="s">
        <v>581</v>
      </c>
      <c r="B421">
        <v>4492</v>
      </c>
      <c r="C421">
        <v>1754</v>
      </c>
      <c r="D421" s="22">
        <v>224641</v>
      </c>
    </row>
    <row r="422" spans="1:4" x14ac:dyDescent="0.25">
      <c r="A422" t="s">
        <v>427</v>
      </c>
      <c r="B422">
        <v>15430</v>
      </c>
      <c r="C422">
        <v>1206</v>
      </c>
      <c r="D422" s="22">
        <v>614743</v>
      </c>
    </row>
    <row r="423" spans="1:4" x14ac:dyDescent="0.25">
      <c r="A423" t="s">
        <v>428</v>
      </c>
      <c r="B423">
        <v>54473</v>
      </c>
      <c r="C423">
        <v>3423</v>
      </c>
      <c r="D423" s="22">
        <v>2076319</v>
      </c>
    </row>
    <row r="424" spans="1:4" x14ac:dyDescent="0.25">
      <c r="A424" t="s">
        <v>429</v>
      </c>
      <c r="B424">
        <v>51995</v>
      </c>
      <c r="C424">
        <v>3001</v>
      </c>
      <c r="D424" s="22">
        <v>1897547</v>
      </c>
    </row>
    <row r="425" spans="1:4" x14ac:dyDescent="0.25">
      <c r="A425" t="s">
        <v>430</v>
      </c>
      <c r="B425">
        <v>69023</v>
      </c>
      <c r="C425">
        <v>3799</v>
      </c>
      <c r="D425" s="22">
        <v>1917880</v>
      </c>
    </row>
    <row r="426" spans="1:4" x14ac:dyDescent="0.25">
      <c r="A426" t="s">
        <v>431</v>
      </c>
      <c r="B426">
        <v>64361</v>
      </c>
      <c r="C426">
        <v>5298</v>
      </c>
      <c r="D426" s="22">
        <v>1888465</v>
      </c>
    </row>
    <row r="427" spans="1:4" x14ac:dyDescent="0.25">
      <c r="A427" t="s">
        <v>432</v>
      </c>
      <c r="B427">
        <v>56545</v>
      </c>
      <c r="C427">
        <v>5111</v>
      </c>
      <c r="D427" s="22">
        <v>1708123</v>
      </c>
    </row>
    <row r="428" spans="1:4" x14ac:dyDescent="0.25">
      <c r="A428" t="s">
        <v>433</v>
      </c>
      <c r="B428">
        <v>36149</v>
      </c>
      <c r="C428">
        <v>4572</v>
      </c>
      <c r="D428" s="22">
        <v>1169619</v>
      </c>
    </row>
    <row r="429" spans="1:4" x14ac:dyDescent="0.25">
      <c r="A429" t="s">
        <v>434</v>
      </c>
      <c r="B429">
        <v>55208</v>
      </c>
      <c r="C429">
        <v>5104</v>
      </c>
      <c r="D429" s="22">
        <v>1287046</v>
      </c>
    </row>
    <row r="430" spans="1:4" x14ac:dyDescent="0.25">
      <c r="A430" t="s">
        <v>582</v>
      </c>
      <c r="B430">
        <v>59453</v>
      </c>
      <c r="C430">
        <v>5144</v>
      </c>
      <c r="D430" s="22">
        <v>1277306</v>
      </c>
    </row>
    <row r="431" spans="1:4" x14ac:dyDescent="0.25">
      <c r="A431" t="s">
        <v>583</v>
      </c>
      <c r="B431">
        <v>40702</v>
      </c>
      <c r="C431">
        <v>3541</v>
      </c>
      <c r="D431" s="22">
        <v>873972</v>
      </c>
    </row>
    <row r="432" spans="1:4" x14ac:dyDescent="0.25">
      <c r="A432" t="s">
        <v>436</v>
      </c>
      <c r="B432">
        <v>656</v>
      </c>
      <c r="C432">
        <v>235</v>
      </c>
      <c r="D432" s="22">
        <v>82429</v>
      </c>
    </row>
    <row r="433" spans="1:4" x14ac:dyDescent="0.25">
      <c r="A433" t="s">
        <v>437</v>
      </c>
      <c r="B433">
        <v>6521</v>
      </c>
      <c r="C433">
        <v>1212</v>
      </c>
      <c r="D433" s="22">
        <v>472266</v>
      </c>
    </row>
    <row r="434" spans="1:4" x14ac:dyDescent="0.25">
      <c r="A434" t="s">
        <v>438</v>
      </c>
      <c r="B434">
        <v>19173</v>
      </c>
      <c r="C434">
        <v>2245</v>
      </c>
      <c r="D434" s="22">
        <v>898972</v>
      </c>
    </row>
    <row r="435" spans="1:4" x14ac:dyDescent="0.25">
      <c r="A435" t="s">
        <v>439</v>
      </c>
      <c r="B435">
        <v>21452</v>
      </c>
      <c r="C435">
        <v>2165</v>
      </c>
      <c r="D435" s="22">
        <v>993055</v>
      </c>
    </row>
    <row r="436" spans="1:4" x14ac:dyDescent="0.25">
      <c r="A436" t="s">
        <v>440</v>
      </c>
      <c r="B436">
        <v>17783</v>
      </c>
      <c r="C436">
        <v>2107</v>
      </c>
      <c r="D436" s="22">
        <v>872739</v>
      </c>
    </row>
    <row r="437" spans="1:4" x14ac:dyDescent="0.25">
      <c r="A437" t="s">
        <v>441</v>
      </c>
      <c r="B437">
        <v>16099</v>
      </c>
      <c r="C437">
        <v>2176</v>
      </c>
      <c r="D437" s="22">
        <v>960076</v>
      </c>
    </row>
    <row r="438" spans="1:4" x14ac:dyDescent="0.25">
      <c r="A438" t="s">
        <v>442</v>
      </c>
      <c r="B438">
        <v>17225</v>
      </c>
      <c r="C438">
        <v>2042</v>
      </c>
      <c r="D438" s="22">
        <v>1070513</v>
      </c>
    </row>
    <row r="439" spans="1:4" x14ac:dyDescent="0.25">
      <c r="A439" t="s">
        <v>443</v>
      </c>
      <c r="B439">
        <v>5242</v>
      </c>
      <c r="C439">
        <v>1638</v>
      </c>
      <c r="D439" s="22">
        <v>837551</v>
      </c>
    </row>
    <row r="440" spans="1:4" x14ac:dyDescent="0.25">
      <c r="A440" t="s">
        <v>584</v>
      </c>
      <c r="B440">
        <v>17840</v>
      </c>
      <c r="C440">
        <v>2365</v>
      </c>
      <c r="D440" s="22">
        <v>1606063</v>
      </c>
    </row>
    <row r="441" spans="1:4" x14ac:dyDescent="0.25">
      <c r="A441" t="s">
        <v>585</v>
      </c>
      <c r="B441">
        <v>20598</v>
      </c>
      <c r="C441">
        <v>1812</v>
      </c>
      <c r="D441" s="22">
        <v>653932</v>
      </c>
    </row>
    <row r="442" spans="1:4" x14ac:dyDescent="0.25">
      <c r="A442" t="s">
        <v>445</v>
      </c>
      <c r="B442">
        <v>597</v>
      </c>
      <c r="C442">
        <v>153</v>
      </c>
      <c r="D442" s="22">
        <v>40596</v>
      </c>
    </row>
    <row r="443" spans="1:4" x14ac:dyDescent="0.25">
      <c r="A443" t="s">
        <v>446</v>
      </c>
      <c r="B443">
        <v>2478</v>
      </c>
      <c r="C443">
        <v>523</v>
      </c>
      <c r="D443" s="22">
        <v>143677</v>
      </c>
    </row>
    <row r="444" spans="1:4" x14ac:dyDescent="0.25">
      <c r="A444" t="s">
        <v>447</v>
      </c>
      <c r="B444">
        <v>2359</v>
      </c>
      <c r="C444">
        <v>462</v>
      </c>
      <c r="D444" s="22">
        <v>123398</v>
      </c>
    </row>
    <row r="445" spans="1:4" x14ac:dyDescent="0.25">
      <c r="A445" t="s">
        <v>448</v>
      </c>
      <c r="B445">
        <v>3486</v>
      </c>
      <c r="C445">
        <v>472</v>
      </c>
      <c r="D445" s="22">
        <v>128220</v>
      </c>
    </row>
    <row r="446" spans="1:4" x14ac:dyDescent="0.25">
      <c r="A446" t="s">
        <v>449</v>
      </c>
      <c r="B446">
        <v>2879</v>
      </c>
      <c r="C446">
        <v>476</v>
      </c>
      <c r="D446" s="22">
        <v>122675</v>
      </c>
    </row>
    <row r="447" spans="1:4" x14ac:dyDescent="0.25">
      <c r="A447" t="s">
        <v>450</v>
      </c>
      <c r="B447">
        <v>2571</v>
      </c>
      <c r="C447">
        <v>428</v>
      </c>
      <c r="D447" s="22">
        <v>116197</v>
      </c>
    </row>
    <row r="448" spans="1:4" x14ac:dyDescent="0.25">
      <c r="A448" t="s">
        <v>451</v>
      </c>
      <c r="B448">
        <v>1421</v>
      </c>
      <c r="C448">
        <v>438</v>
      </c>
      <c r="D448" s="22">
        <v>114610</v>
      </c>
    </row>
    <row r="449" spans="1:4" x14ac:dyDescent="0.25">
      <c r="A449" t="s">
        <v>452</v>
      </c>
      <c r="B449">
        <v>1170</v>
      </c>
      <c r="C449">
        <v>410</v>
      </c>
      <c r="D449" s="22">
        <v>105183</v>
      </c>
    </row>
    <row r="450" spans="1:4" x14ac:dyDescent="0.25">
      <c r="A450" t="s">
        <v>586</v>
      </c>
      <c r="B450">
        <v>2719</v>
      </c>
      <c r="C450">
        <v>458</v>
      </c>
      <c r="D450" s="22">
        <v>129626</v>
      </c>
    </row>
    <row r="451" spans="1:4" x14ac:dyDescent="0.25">
      <c r="A451" t="s">
        <v>587</v>
      </c>
      <c r="B451">
        <v>3871</v>
      </c>
      <c r="C451">
        <v>474</v>
      </c>
      <c r="D451" s="22">
        <v>186955</v>
      </c>
    </row>
    <row r="452" spans="1:4" x14ac:dyDescent="0.25">
      <c r="A452" t="s">
        <v>454</v>
      </c>
      <c r="B452">
        <v>12060</v>
      </c>
      <c r="C452">
        <v>1106</v>
      </c>
      <c r="D452" s="22">
        <v>772406</v>
      </c>
    </row>
    <row r="453" spans="1:4" x14ac:dyDescent="0.25">
      <c r="A453" t="s">
        <v>455</v>
      </c>
      <c r="B453">
        <v>60107</v>
      </c>
      <c r="C453">
        <v>4530</v>
      </c>
      <c r="D453" s="22">
        <v>3319806</v>
      </c>
    </row>
    <row r="454" spans="1:4" x14ac:dyDescent="0.25">
      <c r="A454" t="s">
        <v>456</v>
      </c>
      <c r="B454">
        <v>57361</v>
      </c>
      <c r="C454">
        <v>4756</v>
      </c>
      <c r="D454" s="22">
        <v>3592660</v>
      </c>
    </row>
    <row r="455" spans="1:4" x14ac:dyDescent="0.25">
      <c r="A455" t="s">
        <v>457</v>
      </c>
      <c r="B455">
        <v>69716</v>
      </c>
      <c r="C455">
        <v>4746</v>
      </c>
      <c r="D455" s="22">
        <v>3264788</v>
      </c>
    </row>
    <row r="456" spans="1:4" x14ac:dyDescent="0.25">
      <c r="A456" t="s">
        <v>458</v>
      </c>
      <c r="B456">
        <v>89794</v>
      </c>
      <c r="C456">
        <v>5714</v>
      </c>
      <c r="D456" s="22">
        <v>3807165</v>
      </c>
    </row>
    <row r="457" spans="1:4" x14ac:dyDescent="0.25">
      <c r="A457" t="s">
        <v>459</v>
      </c>
      <c r="B457">
        <v>82616</v>
      </c>
      <c r="C457">
        <v>6263</v>
      </c>
      <c r="D457" s="22">
        <v>4490712</v>
      </c>
    </row>
    <row r="458" spans="1:4" x14ac:dyDescent="0.25">
      <c r="A458" t="s">
        <v>460</v>
      </c>
      <c r="B458">
        <v>91130</v>
      </c>
      <c r="C458">
        <v>6901</v>
      </c>
      <c r="D458" s="22">
        <v>4554798</v>
      </c>
    </row>
    <row r="459" spans="1:4" x14ac:dyDescent="0.25">
      <c r="A459" t="s">
        <v>461</v>
      </c>
      <c r="B459">
        <v>98385</v>
      </c>
      <c r="C459">
        <v>6574</v>
      </c>
      <c r="D459" s="22">
        <v>4485512</v>
      </c>
    </row>
    <row r="460" spans="1:4" x14ac:dyDescent="0.25">
      <c r="A460" t="s">
        <v>588</v>
      </c>
      <c r="B460">
        <v>130667</v>
      </c>
      <c r="C460">
        <v>6318</v>
      </c>
      <c r="D460" s="22">
        <v>4468491</v>
      </c>
    </row>
    <row r="461" spans="1:4" x14ac:dyDescent="0.25">
      <c r="A461" t="s">
        <v>589</v>
      </c>
      <c r="B461">
        <v>91967</v>
      </c>
      <c r="C461">
        <v>4525</v>
      </c>
      <c r="D461" s="22">
        <v>3095046</v>
      </c>
    </row>
    <row r="462" spans="1:4" x14ac:dyDescent="0.25">
      <c r="A462" t="s">
        <v>463</v>
      </c>
      <c r="B462">
        <v>355</v>
      </c>
      <c r="C462">
        <v>208</v>
      </c>
      <c r="D462" s="22">
        <v>35787</v>
      </c>
    </row>
    <row r="463" spans="1:4" x14ac:dyDescent="0.25">
      <c r="A463" t="s">
        <v>464</v>
      </c>
      <c r="B463">
        <v>1534</v>
      </c>
      <c r="C463">
        <v>607</v>
      </c>
      <c r="D463" s="22">
        <v>159639</v>
      </c>
    </row>
    <row r="464" spans="1:4" x14ac:dyDescent="0.25">
      <c r="A464" t="s">
        <v>465</v>
      </c>
      <c r="B464">
        <v>2843</v>
      </c>
      <c r="C464">
        <v>760</v>
      </c>
      <c r="D464" s="22">
        <v>312302</v>
      </c>
    </row>
    <row r="465" spans="1:4" x14ac:dyDescent="0.25">
      <c r="A465" t="s">
        <v>466</v>
      </c>
      <c r="B465">
        <v>2465</v>
      </c>
      <c r="C465">
        <v>732</v>
      </c>
      <c r="D465" s="22">
        <v>297989</v>
      </c>
    </row>
    <row r="466" spans="1:4" x14ac:dyDescent="0.25">
      <c r="A466" t="s">
        <v>467</v>
      </c>
      <c r="B466">
        <v>1825</v>
      </c>
      <c r="C466">
        <v>874</v>
      </c>
      <c r="D466" s="22">
        <v>194913</v>
      </c>
    </row>
    <row r="467" spans="1:4" x14ac:dyDescent="0.25">
      <c r="A467" t="s">
        <v>468</v>
      </c>
      <c r="B467">
        <v>1844</v>
      </c>
      <c r="C467">
        <v>1876</v>
      </c>
      <c r="D467" s="22">
        <v>199582</v>
      </c>
    </row>
    <row r="468" spans="1:4" x14ac:dyDescent="0.25">
      <c r="A468" t="s">
        <v>469</v>
      </c>
      <c r="B468">
        <v>1683</v>
      </c>
      <c r="C468">
        <v>1833</v>
      </c>
      <c r="D468" s="22">
        <v>202923</v>
      </c>
    </row>
    <row r="469" spans="1:4" x14ac:dyDescent="0.25">
      <c r="A469" t="s">
        <v>470</v>
      </c>
      <c r="B469">
        <v>1866</v>
      </c>
      <c r="C469">
        <v>2112</v>
      </c>
      <c r="D469" s="22">
        <v>247910</v>
      </c>
    </row>
    <row r="470" spans="1:4" x14ac:dyDescent="0.25">
      <c r="A470" t="s">
        <v>590</v>
      </c>
      <c r="B470">
        <v>3478</v>
      </c>
      <c r="C470">
        <v>1969</v>
      </c>
      <c r="D470" s="22">
        <v>280290</v>
      </c>
    </row>
    <row r="471" spans="1:4" x14ac:dyDescent="0.25">
      <c r="A471" t="s">
        <v>591</v>
      </c>
      <c r="B471">
        <v>2252</v>
      </c>
      <c r="C471">
        <v>763</v>
      </c>
      <c r="D471" s="22">
        <v>165010</v>
      </c>
    </row>
    <row r="472" spans="1:4" x14ac:dyDescent="0.25">
      <c r="A472" t="s">
        <v>472</v>
      </c>
      <c r="B472">
        <v>2002</v>
      </c>
      <c r="C472">
        <v>438</v>
      </c>
      <c r="D472" s="22">
        <v>121937</v>
      </c>
    </row>
    <row r="473" spans="1:4" x14ac:dyDescent="0.25">
      <c r="A473" t="s">
        <v>473</v>
      </c>
      <c r="B473">
        <v>6958</v>
      </c>
      <c r="C473">
        <v>1778</v>
      </c>
      <c r="D473" s="22">
        <v>533256</v>
      </c>
    </row>
    <row r="474" spans="1:4" x14ac:dyDescent="0.25">
      <c r="A474" t="s">
        <v>474</v>
      </c>
      <c r="B474">
        <v>4194</v>
      </c>
      <c r="C474">
        <v>1679</v>
      </c>
      <c r="D474" s="22">
        <v>603059</v>
      </c>
    </row>
    <row r="475" spans="1:4" x14ac:dyDescent="0.25">
      <c r="A475" t="s">
        <v>475</v>
      </c>
      <c r="B475">
        <v>7010</v>
      </c>
      <c r="C475">
        <v>1807</v>
      </c>
      <c r="D475" s="22">
        <v>639082</v>
      </c>
    </row>
    <row r="476" spans="1:4" x14ac:dyDescent="0.25">
      <c r="A476" t="s">
        <v>476</v>
      </c>
      <c r="B476">
        <v>9857</v>
      </c>
      <c r="C476">
        <v>1985</v>
      </c>
      <c r="D476" s="22">
        <v>705839</v>
      </c>
    </row>
    <row r="477" spans="1:4" x14ac:dyDescent="0.25">
      <c r="A477" t="s">
        <v>477</v>
      </c>
      <c r="B477">
        <v>12378</v>
      </c>
      <c r="C477">
        <v>1935</v>
      </c>
      <c r="D477" s="22">
        <v>710638</v>
      </c>
    </row>
    <row r="478" spans="1:4" x14ac:dyDescent="0.25">
      <c r="A478" t="s">
        <v>478</v>
      </c>
      <c r="B478">
        <v>11031</v>
      </c>
      <c r="C478">
        <v>2191</v>
      </c>
      <c r="D478" s="22">
        <v>843285</v>
      </c>
    </row>
    <row r="479" spans="1:4" x14ac:dyDescent="0.25">
      <c r="A479" t="s">
        <v>479</v>
      </c>
      <c r="B479">
        <v>12512</v>
      </c>
      <c r="C479">
        <v>1800</v>
      </c>
      <c r="D479" s="22">
        <v>760174</v>
      </c>
    </row>
    <row r="480" spans="1:4" x14ac:dyDescent="0.25">
      <c r="A480" t="s">
        <v>592</v>
      </c>
      <c r="B480">
        <v>9018</v>
      </c>
      <c r="C480">
        <v>1721</v>
      </c>
      <c r="D480" s="22">
        <v>495760</v>
      </c>
    </row>
    <row r="481" spans="1:4" x14ac:dyDescent="0.25">
      <c r="A481" t="s">
        <v>593</v>
      </c>
      <c r="B481">
        <v>8609</v>
      </c>
      <c r="C481">
        <v>1137</v>
      </c>
      <c r="D481" s="22">
        <v>363099</v>
      </c>
    </row>
    <row r="482" spans="1:4" x14ac:dyDescent="0.25">
      <c r="A482" t="s">
        <v>481</v>
      </c>
      <c r="B482">
        <v>604</v>
      </c>
      <c r="C482">
        <v>610</v>
      </c>
      <c r="D482" s="22">
        <v>61330</v>
      </c>
    </row>
    <row r="483" spans="1:4" x14ac:dyDescent="0.25">
      <c r="A483" t="s">
        <v>482</v>
      </c>
      <c r="B483">
        <v>1831</v>
      </c>
      <c r="C483">
        <v>1902</v>
      </c>
      <c r="D483" s="22">
        <v>168347</v>
      </c>
    </row>
    <row r="484" spans="1:4" x14ac:dyDescent="0.25">
      <c r="A484" t="s">
        <v>483</v>
      </c>
      <c r="B484">
        <v>1367</v>
      </c>
      <c r="C484">
        <v>1659</v>
      </c>
      <c r="D484" s="22">
        <v>172265</v>
      </c>
    </row>
    <row r="485" spans="1:4" x14ac:dyDescent="0.25">
      <c r="A485" t="s">
        <v>484</v>
      </c>
      <c r="B485">
        <v>1813</v>
      </c>
      <c r="C485">
        <v>1633</v>
      </c>
      <c r="D485" s="22">
        <v>187578</v>
      </c>
    </row>
    <row r="486" spans="1:4" x14ac:dyDescent="0.25">
      <c r="A486" t="s">
        <v>485</v>
      </c>
      <c r="B486">
        <v>5013</v>
      </c>
      <c r="C486">
        <v>1429</v>
      </c>
      <c r="D486" s="22">
        <v>251534</v>
      </c>
    </row>
    <row r="487" spans="1:4" x14ac:dyDescent="0.25">
      <c r="A487" t="s">
        <v>486</v>
      </c>
      <c r="B487">
        <v>4864</v>
      </c>
      <c r="C487">
        <v>1286</v>
      </c>
      <c r="D487" s="22">
        <v>262519</v>
      </c>
    </row>
    <row r="488" spans="1:4" x14ac:dyDescent="0.25">
      <c r="A488" t="s">
        <v>487</v>
      </c>
      <c r="B488">
        <v>3416</v>
      </c>
      <c r="C488">
        <v>1096</v>
      </c>
      <c r="D488" s="22">
        <v>215569</v>
      </c>
    </row>
    <row r="489" spans="1:4" x14ac:dyDescent="0.25">
      <c r="A489" t="s">
        <v>488</v>
      </c>
      <c r="B489">
        <v>4351</v>
      </c>
      <c r="C489">
        <v>1152</v>
      </c>
      <c r="D489" s="22">
        <v>238932</v>
      </c>
    </row>
    <row r="490" spans="1:4" x14ac:dyDescent="0.25">
      <c r="A490" t="s">
        <v>594</v>
      </c>
      <c r="B490">
        <v>8265</v>
      </c>
      <c r="C490">
        <v>1328</v>
      </c>
      <c r="D490" s="22">
        <v>441589</v>
      </c>
    </row>
    <row r="491" spans="1:4" x14ac:dyDescent="0.25">
      <c r="A491" t="s">
        <v>595</v>
      </c>
      <c r="B491">
        <v>10784</v>
      </c>
      <c r="C491">
        <v>1323</v>
      </c>
      <c r="D491" s="22">
        <v>670260</v>
      </c>
    </row>
    <row r="492" spans="1:4" x14ac:dyDescent="0.25">
      <c r="A492" t="s">
        <v>490</v>
      </c>
      <c r="B492">
        <v>385</v>
      </c>
      <c r="C492">
        <v>364</v>
      </c>
      <c r="D492" s="22">
        <v>59497</v>
      </c>
    </row>
    <row r="493" spans="1:4" x14ac:dyDescent="0.25">
      <c r="A493" t="s">
        <v>491</v>
      </c>
      <c r="B493">
        <v>1831</v>
      </c>
      <c r="C493">
        <v>1031</v>
      </c>
      <c r="D493" s="22">
        <v>191606</v>
      </c>
    </row>
    <row r="494" spans="1:4" x14ac:dyDescent="0.25">
      <c r="A494" t="s">
        <v>492</v>
      </c>
      <c r="B494">
        <v>2267</v>
      </c>
      <c r="C494">
        <v>1158</v>
      </c>
      <c r="D494" s="22">
        <v>217281</v>
      </c>
    </row>
    <row r="495" spans="1:4" x14ac:dyDescent="0.25">
      <c r="A495" t="s">
        <v>493</v>
      </c>
      <c r="B495">
        <v>2228</v>
      </c>
      <c r="C495">
        <v>995</v>
      </c>
      <c r="D495" s="22">
        <v>198792</v>
      </c>
    </row>
    <row r="496" spans="1:4" x14ac:dyDescent="0.25">
      <c r="A496" t="s">
        <v>494</v>
      </c>
      <c r="B496">
        <v>2079</v>
      </c>
      <c r="C496">
        <v>1027</v>
      </c>
      <c r="D496" s="22">
        <v>236444</v>
      </c>
    </row>
    <row r="497" spans="1:4" x14ac:dyDescent="0.25">
      <c r="A497" t="s">
        <v>495</v>
      </c>
      <c r="B497">
        <v>2533</v>
      </c>
      <c r="C497">
        <v>1004</v>
      </c>
      <c r="D497" s="22">
        <v>218422</v>
      </c>
    </row>
    <row r="498" spans="1:4" x14ac:dyDescent="0.25">
      <c r="A498" t="s">
        <v>496</v>
      </c>
      <c r="B498">
        <v>1690</v>
      </c>
      <c r="C498">
        <v>931</v>
      </c>
      <c r="D498" s="22">
        <v>184497</v>
      </c>
    </row>
    <row r="499" spans="1:4" x14ac:dyDescent="0.25">
      <c r="A499" t="s">
        <v>497</v>
      </c>
      <c r="B499">
        <v>3022</v>
      </c>
      <c r="C499">
        <v>988</v>
      </c>
      <c r="D499" s="22">
        <v>192359</v>
      </c>
    </row>
    <row r="500" spans="1:4" x14ac:dyDescent="0.25">
      <c r="A500" t="s">
        <v>596</v>
      </c>
      <c r="B500">
        <v>4200</v>
      </c>
      <c r="C500">
        <v>860</v>
      </c>
      <c r="D500" s="22">
        <v>260145</v>
      </c>
    </row>
    <row r="501" spans="1:4" x14ac:dyDescent="0.25">
      <c r="A501" t="s">
        <v>597</v>
      </c>
      <c r="B501">
        <v>2212</v>
      </c>
      <c r="C501">
        <v>451</v>
      </c>
      <c r="D501" s="22">
        <v>99597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4B59-CBE9-470C-8BF8-3BB75E586617}">
  <dimension ref="A1:P690"/>
  <sheetViews>
    <sheetView workbookViewId="0">
      <selection activeCell="B2" sqref="B2:B690"/>
    </sheetView>
  </sheetViews>
  <sheetFormatPr defaultRowHeight="15" x14ac:dyDescent="0.25"/>
  <cols>
    <col min="1" max="3" width="19.85546875" customWidth="1"/>
  </cols>
  <sheetData>
    <row r="1" spans="1:16" ht="45" x14ac:dyDescent="0.25">
      <c r="A1" s="20" t="s">
        <v>598</v>
      </c>
      <c r="B1" s="20" t="s">
        <v>1301</v>
      </c>
      <c r="C1" s="20" t="s">
        <v>1303</v>
      </c>
      <c r="D1" s="20" t="s">
        <v>599</v>
      </c>
      <c r="E1" s="20" t="s">
        <v>600</v>
      </c>
      <c r="F1" s="20" t="s">
        <v>601</v>
      </c>
      <c r="G1" s="20" t="s">
        <v>602</v>
      </c>
      <c r="H1" s="20" t="s">
        <v>603</v>
      </c>
      <c r="I1" s="20" t="s">
        <v>604</v>
      </c>
      <c r="J1" s="20" t="s">
        <v>605</v>
      </c>
      <c r="K1" s="20" t="s">
        <v>606</v>
      </c>
      <c r="L1" s="20" t="s">
        <v>607</v>
      </c>
      <c r="M1" s="20" t="s">
        <v>29</v>
      </c>
      <c r="N1" s="20" t="s">
        <v>608</v>
      </c>
      <c r="O1" s="20" t="s">
        <v>609</v>
      </c>
      <c r="P1" s="23" t="s">
        <v>610</v>
      </c>
    </row>
    <row r="2" spans="1:16" x14ac:dyDescent="0.25">
      <c r="A2" s="24" t="s">
        <v>611</v>
      </c>
      <c r="B2" s="24" t="str">
        <f>LEFT(A2,FIND(",",A2)-1)</f>
        <v>Alabama</v>
      </c>
      <c r="C2" s="24" t="str">
        <f>RIGHT(A2,7)</f>
        <v>2010/10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11</v>
      </c>
      <c r="K2">
        <v>11</v>
      </c>
      <c r="L2">
        <v>20</v>
      </c>
      <c r="M2">
        <v>27</v>
      </c>
      <c r="N2">
        <v>69</v>
      </c>
      <c r="O2">
        <v>54</v>
      </c>
      <c r="P2" s="25">
        <v>0</v>
      </c>
    </row>
    <row r="3" spans="1:16" x14ac:dyDescent="0.25">
      <c r="A3" s="24" t="s">
        <v>612</v>
      </c>
      <c r="B3" s="24" t="str">
        <f t="shared" ref="B3:B66" si="0">LEFT(A3,FIND(",",A3)-1)</f>
        <v>Alabama</v>
      </c>
      <c r="C3" s="24" t="str">
        <f t="shared" ref="C3:C66" si="1">RIGHT(A3,7)</f>
        <v>2010/11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10</v>
      </c>
      <c r="K3">
        <v>17</v>
      </c>
      <c r="L3">
        <v>14</v>
      </c>
      <c r="M3">
        <v>32</v>
      </c>
      <c r="N3">
        <v>73</v>
      </c>
      <c r="O3">
        <v>107</v>
      </c>
      <c r="P3" s="25">
        <v>0.12149532710280374</v>
      </c>
    </row>
    <row r="4" spans="1:16" x14ac:dyDescent="0.25">
      <c r="A4" s="24" t="s">
        <v>613</v>
      </c>
      <c r="B4" s="24" t="str">
        <f t="shared" si="0"/>
        <v>Alabama</v>
      </c>
      <c r="C4" s="24" t="str">
        <f t="shared" si="1"/>
        <v>2010/12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10</v>
      </c>
      <c r="K4">
        <v>17</v>
      </c>
      <c r="L4">
        <v>24</v>
      </c>
      <c r="M4">
        <v>46</v>
      </c>
      <c r="N4">
        <v>97</v>
      </c>
      <c r="O4">
        <v>106</v>
      </c>
      <c r="P4" s="25">
        <v>0.35849056603773582</v>
      </c>
    </row>
    <row r="5" spans="1:16" x14ac:dyDescent="0.25">
      <c r="A5" s="24" t="s">
        <v>614</v>
      </c>
      <c r="B5" s="24" t="str">
        <f t="shared" si="0"/>
        <v>Alabama</v>
      </c>
      <c r="C5" s="24" t="str">
        <f t="shared" si="1"/>
        <v>2011/10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22</v>
      </c>
      <c r="M5">
        <v>24</v>
      </c>
      <c r="N5">
        <v>46</v>
      </c>
      <c r="O5">
        <v>51</v>
      </c>
      <c r="P5" s="25">
        <v>0</v>
      </c>
    </row>
    <row r="6" spans="1:16" x14ac:dyDescent="0.25">
      <c r="A6" s="24" t="s">
        <v>615</v>
      </c>
      <c r="B6" s="24" t="str">
        <f t="shared" si="0"/>
        <v>Alabama</v>
      </c>
      <c r="C6" s="24" t="str">
        <f t="shared" si="1"/>
        <v>2011/11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14</v>
      </c>
      <c r="L6">
        <v>26</v>
      </c>
      <c r="M6">
        <v>24</v>
      </c>
      <c r="N6">
        <v>64</v>
      </c>
      <c r="O6">
        <v>44</v>
      </c>
      <c r="P6" s="25">
        <v>0</v>
      </c>
    </row>
    <row r="7" spans="1:16" x14ac:dyDescent="0.25">
      <c r="A7" s="24" t="s">
        <v>616</v>
      </c>
      <c r="B7" s="24" t="str">
        <f t="shared" si="0"/>
        <v>Alabama</v>
      </c>
      <c r="C7" s="24" t="str">
        <f t="shared" si="1"/>
        <v>2011/12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11</v>
      </c>
      <c r="L7">
        <v>24</v>
      </c>
      <c r="M7">
        <v>36</v>
      </c>
      <c r="N7">
        <v>71</v>
      </c>
      <c r="O7">
        <v>153</v>
      </c>
      <c r="P7" s="25">
        <v>0.35947712418300654</v>
      </c>
    </row>
    <row r="8" spans="1:16" x14ac:dyDescent="0.25">
      <c r="A8" s="24" t="s">
        <v>617</v>
      </c>
      <c r="B8" s="24" t="str">
        <f t="shared" si="0"/>
        <v>Alabama</v>
      </c>
      <c r="C8" s="24" t="str">
        <f t="shared" si="1"/>
        <v>2012/10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17</v>
      </c>
      <c r="M8">
        <v>23</v>
      </c>
      <c r="N8">
        <v>40</v>
      </c>
      <c r="O8">
        <v>41</v>
      </c>
      <c r="P8" s="25">
        <v>4.878048780487805E-2</v>
      </c>
    </row>
    <row r="9" spans="1:16" x14ac:dyDescent="0.25">
      <c r="A9" s="24" t="s">
        <v>618</v>
      </c>
      <c r="B9" s="24" t="str">
        <f t="shared" si="0"/>
        <v>Alabama</v>
      </c>
      <c r="C9" s="24" t="str">
        <f t="shared" si="1"/>
        <v>2012/11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23</v>
      </c>
      <c r="M9">
        <v>36</v>
      </c>
      <c r="N9">
        <v>59</v>
      </c>
      <c r="O9">
        <v>69</v>
      </c>
      <c r="P9" s="25">
        <v>0.18840579710144928</v>
      </c>
    </row>
    <row r="10" spans="1:16" x14ac:dyDescent="0.25">
      <c r="A10" s="24" t="s">
        <v>619</v>
      </c>
      <c r="B10" s="24" t="str">
        <f t="shared" si="0"/>
        <v>Alabama</v>
      </c>
      <c r="C10" s="24" t="str">
        <f t="shared" si="1"/>
        <v>2012/12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15</v>
      </c>
      <c r="K10">
        <v>18</v>
      </c>
      <c r="L10">
        <v>37</v>
      </c>
      <c r="M10">
        <v>49</v>
      </c>
      <c r="N10">
        <v>119</v>
      </c>
      <c r="O10">
        <v>65</v>
      </c>
      <c r="P10" s="25">
        <v>1.5384615384615385E-2</v>
      </c>
    </row>
    <row r="11" spans="1:16" x14ac:dyDescent="0.25">
      <c r="A11" s="24" t="s">
        <v>620</v>
      </c>
      <c r="B11" s="24" t="str">
        <f t="shared" si="0"/>
        <v>Alabama</v>
      </c>
      <c r="C11" s="24" t="str">
        <f t="shared" si="1"/>
        <v>2013/10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11</v>
      </c>
      <c r="L11">
        <v>22</v>
      </c>
      <c r="M11">
        <v>23</v>
      </c>
      <c r="N11">
        <v>56</v>
      </c>
      <c r="O11">
        <v>10</v>
      </c>
      <c r="P11" s="25">
        <v>0.7</v>
      </c>
    </row>
    <row r="12" spans="1:16" x14ac:dyDescent="0.25">
      <c r="A12" s="24" t="s">
        <v>621</v>
      </c>
      <c r="B12" s="24" t="str">
        <f t="shared" si="0"/>
        <v>Alabama</v>
      </c>
      <c r="C12" s="24" t="str">
        <f t="shared" si="1"/>
        <v>2013/11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17</v>
      </c>
      <c r="K12">
        <v>17</v>
      </c>
      <c r="L12">
        <v>18</v>
      </c>
      <c r="M12">
        <v>31</v>
      </c>
      <c r="N12">
        <v>83</v>
      </c>
      <c r="O12">
        <v>17</v>
      </c>
      <c r="P12" s="25">
        <v>0.52941176470588236</v>
      </c>
    </row>
    <row r="13" spans="1:16" x14ac:dyDescent="0.25">
      <c r="A13" s="24" t="s">
        <v>622</v>
      </c>
      <c r="B13" s="24" t="str">
        <f t="shared" si="0"/>
        <v>Alabama</v>
      </c>
      <c r="C13" s="24" t="str">
        <f t="shared" si="1"/>
        <v>2013/12</v>
      </c>
      <c r="D13">
        <v>0</v>
      </c>
      <c r="E13">
        <v>0</v>
      </c>
      <c r="F13">
        <v>0</v>
      </c>
      <c r="G13">
        <v>0</v>
      </c>
      <c r="H13">
        <v>0</v>
      </c>
      <c r="I13">
        <v>10</v>
      </c>
      <c r="J13">
        <v>22</v>
      </c>
      <c r="K13">
        <v>13</v>
      </c>
      <c r="L13">
        <v>31</v>
      </c>
      <c r="M13">
        <v>37</v>
      </c>
      <c r="N13">
        <v>113</v>
      </c>
      <c r="O13">
        <v>141</v>
      </c>
      <c r="P13" s="25">
        <v>0.2978723404255319</v>
      </c>
    </row>
    <row r="14" spans="1:16" x14ac:dyDescent="0.25">
      <c r="A14" s="24" t="s">
        <v>623</v>
      </c>
      <c r="B14" s="24" t="str">
        <f t="shared" si="0"/>
        <v>Alabama</v>
      </c>
      <c r="C14" s="24" t="str">
        <f t="shared" si="1"/>
        <v>2014/10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14</v>
      </c>
      <c r="L14">
        <v>20</v>
      </c>
      <c r="M14">
        <v>19</v>
      </c>
      <c r="N14">
        <v>53</v>
      </c>
      <c r="O14">
        <v>97</v>
      </c>
      <c r="P14" s="25">
        <v>2.0618556701030927E-2</v>
      </c>
    </row>
    <row r="15" spans="1:16" x14ac:dyDescent="0.25">
      <c r="A15" s="24" t="s">
        <v>624</v>
      </c>
      <c r="B15" s="24" t="str">
        <f t="shared" si="0"/>
        <v>Alabama</v>
      </c>
      <c r="C15" s="24" t="str">
        <f t="shared" si="1"/>
        <v>2014/11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13</v>
      </c>
      <c r="K15">
        <v>17</v>
      </c>
      <c r="L15">
        <v>18</v>
      </c>
      <c r="M15">
        <v>27</v>
      </c>
      <c r="N15">
        <v>75</v>
      </c>
      <c r="O15">
        <v>136</v>
      </c>
      <c r="P15" s="25">
        <v>2.9411764705882353E-2</v>
      </c>
    </row>
    <row r="16" spans="1:16" x14ac:dyDescent="0.25">
      <c r="A16" s="24" t="s">
        <v>625</v>
      </c>
      <c r="B16" s="24" t="str">
        <f t="shared" si="0"/>
        <v>Alabama</v>
      </c>
      <c r="C16" s="24" t="str">
        <f t="shared" si="1"/>
        <v>2014/12</v>
      </c>
      <c r="D16">
        <v>0</v>
      </c>
      <c r="E16">
        <v>0</v>
      </c>
      <c r="F16">
        <v>0</v>
      </c>
      <c r="G16">
        <v>0</v>
      </c>
      <c r="H16">
        <v>0</v>
      </c>
      <c r="I16">
        <v>11</v>
      </c>
      <c r="J16">
        <v>11</v>
      </c>
      <c r="K16">
        <v>27</v>
      </c>
      <c r="L16">
        <v>34</v>
      </c>
      <c r="M16">
        <v>51</v>
      </c>
      <c r="N16">
        <v>134</v>
      </c>
      <c r="O16">
        <v>126</v>
      </c>
      <c r="P16" s="25">
        <v>6.3492063492063489E-2</v>
      </c>
    </row>
    <row r="17" spans="1:16" x14ac:dyDescent="0.25">
      <c r="A17" s="24" t="s">
        <v>626</v>
      </c>
      <c r="B17" s="24" t="str">
        <f t="shared" si="0"/>
        <v>Alabama</v>
      </c>
      <c r="C17" s="24" t="str">
        <f t="shared" si="1"/>
        <v>2015/12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14</v>
      </c>
      <c r="K17">
        <v>23</v>
      </c>
      <c r="L17">
        <v>25</v>
      </c>
      <c r="M17">
        <v>23</v>
      </c>
      <c r="N17">
        <v>85</v>
      </c>
      <c r="O17">
        <v>423</v>
      </c>
      <c r="P17" s="25">
        <v>0.16075650118203311</v>
      </c>
    </row>
    <row r="18" spans="1:16" x14ac:dyDescent="0.25">
      <c r="A18" s="24" t="s">
        <v>627</v>
      </c>
      <c r="B18" s="24" t="str">
        <f t="shared" si="0"/>
        <v>Alaska</v>
      </c>
      <c r="C18" s="24" t="str">
        <f t="shared" si="1"/>
        <v>2010/10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40</v>
      </c>
      <c r="P18" s="25">
        <v>0</v>
      </c>
    </row>
    <row r="19" spans="1:16" x14ac:dyDescent="0.25">
      <c r="A19" s="24" t="s">
        <v>628</v>
      </c>
      <c r="B19" s="24" t="str">
        <f t="shared" si="0"/>
        <v>Alaska</v>
      </c>
      <c r="C19" s="24" t="str">
        <f t="shared" si="1"/>
        <v>2010/11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45</v>
      </c>
      <c r="P19" s="25">
        <v>4.4444444444444446E-2</v>
      </c>
    </row>
    <row r="20" spans="1:16" x14ac:dyDescent="0.25">
      <c r="A20" s="24" t="s">
        <v>629</v>
      </c>
      <c r="B20" s="24" t="str">
        <f t="shared" si="0"/>
        <v>Alaska</v>
      </c>
      <c r="C20" s="24" t="str">
        <f t="shared" si="1"/>
        <v>2010/12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37</v>
      </c>
      <c r="P20" s="25">
        <v>5.4054054054054057E-2</v>
      </c>
    </row>
    <row r="21" spans="1:16" x14ac:dyDescent="0.25">
      <c r="A21" s="24" t="s">
        <v>630</v>
      </c>
      <c r="B21" s="24" t="str">
        <f t="shared" si="0"/>
        <v>Alaska</v>
      </c>
      <c r="C21" s="24" t="str">
        <f t="shared" si="1"/>
        <v>2011/10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54</v>
      </c>
      <c r="P21" s="25">
        <v>0</v>
      </c>
    </row>
    <row r="22" spans="1:16" x14ac:dyDescent="0.25">
      <c r="A22" s="24" t="s">
        <v>631</v>
      </c>
      <c r="B22" s="24" t="str">
        <f t="shared" si="0"/>
        <v>Alaska</v>
      </c>
      <c r="C22" s="24" t="str">
        <f t="shared" si="1"/>
        <v>2011/11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47</v>
      </c>
      <c r="P22" s="25">
        <v>2.1276595744680851E-2</v>
      </c>
    </row>
    <row r="23" spans="1:16" x14ac:dyDescent="0.25">
      <c r="A23" s="24" t="s">
        <v>632</v>
      </c>
      <c r="B23" s="24" t="str">
        <f t="shared" si="0"/>
        <v>Alaska</v>
      </c>
      <c r="C23" s="24" t="str">
        <f t="shared" si="1"/>
        <v>2011/12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52</v>
      </c>
      <c r="P23" s="25">
        <v>0.21153846153846154</v>
      </c>
    </row>
    <row r="24" spans="1:16" x14ac:dyDescent="0.25">
      <c r="A24" s="24" t="s">
        <v>633</v>
      </c>
      <c r="B24" s="24" t="str">
        <f t="shared" si="0"/>
        <v>Alaska</v>
      </c>
      <c r="C24" s="24" t="str">
        <f t="shared" si="1"/>
        <v>2012/10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58</v>
      </c>
      <c r="P24" s="25">
        <v>5.1724137931034482E-2</v>
      </c>
    </row>
    <row r="25" spans="1:16" x14ac:dyDescent="0.25">
      <c r="A25" s="24" t="s">
        <v>634</v>
      </c>
      <c r="B25" s="24" t="str">
        <f t="shared" si="0"/>
        <v>Alaska</v>
      </c>
      <c r="C25" s="24" t="str">
        <f t="shared" si="1"/>
        <v>2012/11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124</v>
      </c>
      <c r="P25" s="25">
        <v>0.23387096774193547</v>
      </c>
    </row>
    <row r="26" spans="1:16" x14ac:dyDescent="0.25">
      <c r="A26" s="24" t="s">
        <v>635</v>
      </c>
      <c r="B26" s="24" t="str">
        <f t="shared" si="0"/>
        <v>Alaska</v>
      </c>
      <c r="C26" s="24" t="str">
        <f t="shared" si="1"/>
        <v>2012/12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95</v>
      </c>
      <c r="P26" s="25">
        <v>1.0526315789473684E-2</v>
      </c>
    </row>
    <row r="27" spans="1:16" x14ac:dyDescent="0.25">
      <c r="A27" s="24" t="s">
        <v>636</v>
      </c>
      <c r="B27" s="24" t="str">
        <f t="shared" si="0"/>
        <v>Alaska</v>
      </c>
      <c r="C27" s="24" t="str">
        <f t="shared" si="1"/>
        <v>2013/10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37</v>
      </c>
      <c r="P27" s="25">
        <v>0</v>
      </c>
    </row>
    <row r="28" spans="1:16" x14ac:dyDescent="0.25">
      <c r="A28" s="24" t="s">
        <v>637</v>
      </c>
      <c r="B28" s="24" t="str">
        <f t="shared" si="0"/>
        <v>Alaska</v>
      </c>
      <c r="C28" s="24" t="str">
        <f t="shared" si="1"/>
        <v>2013/11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87</v>
      </c>
      <c r="P28" s="25">
        <v>8.0459770114942528E-2</v>
      </c>
    </row>
    <row r="29" spans="1:16" x14ac:dyDescent="0.25">
      <c r="A29" s="24" t="s">
        <v>638</v>
      </c>
      <c r="B29" s="24" t="str">
        <f t="shared" si="0"/>
        <v>Alaska</v>
      </c>
      <c r="C29" s="24" t="str">
        <f t="shared" si="1"/>
        <v>2013/12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102</v>
      </c>
      <c r="P29" s="25">
        <v>0.27450980392156865</v>
      </c>
    </row>
    <row r="30" spans="1:16" x14ac:dyDescent="0.25">
      <c r="A30" s="24" t="s">
        <v>639</v>
      </c>
      <c r="B30" s="24" t="str">
        <f t="shared" si="0"/>
        <v>Alaska</v>
      </c>
      <c r="C30" s="24" t="str">
        <f t="shared" si="1"/>
        <v>2014/10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48</v>
      </c>
      <c r="P30" s="25">
        <v>0.16666666666666666</v>
      </c>
    </row>
    <row r="31" spans="1:16" x14ac:dyDescent="0.25">
      <c r="A31" s="24" t="s">
        <v>640</v>
      </c>
      <c r="B31" s="24" t="str">
        <f t="shared" si="0"/>
        <v>Alaska</v>
      </c>
      <c r="C31" s="24" t="str">
        <f t="shared" si="1"/>
        <v>2014/11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268</v>
      </c>
      <c r="P31" s="25">
        <v>0.54104477611940294</v>
      </c>
    </row>
    <row r="32" spans="1:16" x14ac:dyDescent="0.25">
      <c r="A32" s="24" t="s">
        <v>641</v>
      </c>
      <c r="B32" s="24" t="str">
        <f t="shared" si="0"/>
        <v>Alaska</v>
      </c>
      <c r="C32" s="24" t="str">
        <f t="shared" si="1"/>
        <v>2014/12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41</v>
      </c>
      <c r="P32" s="25">
        <v>0.63414634146341464</v>
      </c>
    </row>
    <row r="33" spans="1:16" x14ac:dyDescent="0.25">
      <c r="A33" s="24" t="s">
        <v>642</v>
      </c>
      <c r="B33" s="24" t="str">
        <f t="shared" si="0"/>
        <v>Alaska</v>
      </c>
      <c r="C33" s="24" t="str">
        <f t="shared" si="1"/>
        <v>2015/12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98</v>
      </c>
      <c r="P33" s="25">
        <v>6.1224489795918366E-2</v>
      </c>
    </row>
    <row r="34" spans="1:16" x14ac:dyDescent="0.25">
      <c r="A34" s="24" t="s">
        <v>643</v>
      </c>
      <c r="B34" s="24" t="str">
        <f t="shared" si="0"/>
        <v>Arizona</v>
      </c>
      <c r="C34" s="24" t="str">
        <f t="shared" si="1"/>
        <v>2010/10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20</v>
      </c>
      <c r="N34">
        <v>20</v>
      </c>
      <c r="O34">
        <v>40</v>
      </c>
      <c r="P34" s="25">
        <v>2.5000000000000001E-2</v>
      </c>
    </row>
    <row r="35" spans="1:16" x14ac:dyDescent="0.25">
      <c r="A35" s="24" t="s">
        <v>644</v>
      </c>
      <c r="B35" s="24" t="str">
        <f t="shared" si="0"/>
        <v>Arizona</v>
      </c>
      <c r="C35" s="24" t="str">
        <f t="shared" si="1"/>
        <v>2010/11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17</v>
      </c>
      <c r="M35">
        <v>24</v>
      </c>
      <c r="N35">
        <v>41</v>
      </c>
      <c r="O35">
        <v>82</v>
      </c>
      <c r="P35" s="25">
        <v>3.6585365853658534E-2</v>
      </c>
    </row>
    <row r="36" spans="1:16" x14ac:dyDescent="0.25">
      <c r="A36" s="24" t="s">
        <v>645</v>
      </c>
      <c r="B36" s="24" t="str">
        <f t="shared" si="0"/>
        <v>Arizona</v>
      </c>
      <c r="C36" s="24" t="str">
        <f t="shared" si="1"/>
        <v>2010/12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13</v>
      </c>
      <c r="K36">
        <v>11</v>
      </c>
      <c r="L36">
        <v>26</v>
      </c>
      <c r="M36">
        <v>25</v>
      </c>
      <c r="N36">
        <v>75</v>
      </c>
      <c r="O36">
        <v>140</v>
      </c>
      <c r="P36" s="25">
        <v>0.39285714285714285</v>
      </c>
    </row>
    <row r="37" spans="1:16" x14ac:dyDescent="0.25">
      <c r="A37" s="24" t="s">
        <v>646</v>
      </c>
      <c r="B37" s="24" t="str">
        <f t="shared" si="0"/>
        <v>Arizona</v>
      </c>
      <c r="C37" s="24" t="str">
        <f t="shared" si="1"/>
        <v>2011/10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25</v>
      </c>
      <c r="N37">
        <v>25</v>
      </c>
      <c r="O37">
        <v>47</v>
      </c>
      <c r="P37" s="25">
        <v>0</v>
      </c>
    </row>
    <row r="38" spans="1:16" x14ac:dyDescent="0.25">
      <c r="A38" s="24" t="s">
        <v>647</v>
      </c>
      <c r="B38" s="24" t="str">
        <f t="shared" si="0"/>
        <v>Arizona</v>
      </c>
      <c r="C38" s="24" t="str">
        <f t="shared" si="1"/>
        <v>2011/11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10</v>
      </c>
      <c r="L38">
        <v>11</v>
      </c>
      <c r="M38">
        <v>18</v>
      </c>
      <c r="N38">
        <v>39</v>
      </c>
      <c r="O38">
        <v>60</v>
      </c>
      <c r="P38" s="25">
        <v>0</v>
      </c>
    </row>
    <row r="39" spans="1:16" x14ac:dyDescent="0.25">
      <c r="A39" s="24" t="s">
        <v>648</v>
      </c>
      <c r="B39" s="24" t="str">
        <f t="shared" si="0"/>
        <v>Arizona</v>
      </c>
      <c r="C39" s="24" t="str">
        <f t="shared" si="1"/>
        <v>2011/12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22</v>
      </c>
      <c r="M39">
        <v>22</v>
      </c>
      <c r="N39">
        <v>44</v>
      </c>
      <c r="O39">
        <v>207</v>
      </c>
      <c r="P39" s="25">
        <v>0.6376811594202898</v>
      </c>
    </row>
    <row r="40" spans="1:16" x14ac:dyDescent="0.25">
      <c r="A40" s="24" t="s">
        <v>649</v>
      </c>
      <c r="B40" s="24" t="str">
        <f t="shared" si="0"/>
        <v>Arizona</v>
      </c>
      <c r="C40" s="24" t="str">
        <f t="shared" si="1"/>
        <v>2012/10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20</v>
      </c>
      <c r="M40">
        <v>26</v>
      </c>
      <c r="N40">
        <v>46</v>
      </c>
      <c r="O40">
        <v>46</v>
      </c>
      <c r="P40" s="25">
        <v>0</v>
      </c>
    </row>
    <row r="41" spans="1:16" x14ac:dyDescent="0.25">
      <c r="A41" s="24" t="s">
        <v>650</v>
      </c>
      <c r="B41" s="24" t="str">
        <f t="shared" si="0"/>
        <v>Arizona</v>
      </c>
      <c r="C41" s="24" t="str">
        <f t="shared" si="1"/>
        <v>2012/11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14</v>
      </c>
      <c r="M41">
        <v>11</v>
      </c>
      <c r="N41">
        <v>25</v>
      </c>
      <c r="O41">
        <v>49</v>
      </c>
      <c r="P41" s="25">
        <v>4.0816326530612242E-2</v>
      </c>
    </row>
    <row r="42" spans="1:16" x14ac:dyDescent="0.25">
      <c r="A42" s="24" t="s">
        <v>651</v>
      </c>
      <c r="B42" s="24" t="str">
        <f t="shared" si="0"/>
        <v>Arizona</v>
      </c>
      <c r="C42" s="24" t="str">
        <f t="shared" si="1"/>
        <v>2012/12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11</v>
      </c>
      <c r="K42">
        <v>10</v>
      </c>
      <c r="L42">
        <v>15</v>
      </c>
      <c r="M42">
        <v>27</v>
      </c>
      <c r="N42">
        <v>63</v>
      </c>
      <c r="O42">
        <v>68</v>
      </c>
      <c r="P42" s="25">
        <v>4.4117647058823532E-2</v>
      </c>
    </row>
    <row r="43" spans="1:16" x14ac:dyDescent="0.25">
      <c r="A43" s="24" t="s">
        <v>652</v>
      </c>
      <c r="B43" s="24" t="str">
        <f t="shared" si="0"/>
        <v>Arizona</v>
      </c>
      <c r="C43" s="24" t="str">
        <f t="shared" si="1"/>
        <v>2013/10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16</v>
      </c>
      <c r="M43">
        <v>18</v>
      </c>
      <c r="N43">
        <v>34</v>
      </c>
      <c r="O43">
        <v>39</v>
      </c>
      <c r="P43" s="25">
        <v>0</v>
      </c>
    </row>
    <row r="44" spans="1:16" x14ac:dyDescent="0.25">
      <c r="A44" s="24" t="s">
        <v>653</v>
      </c>
      <c r="B44" s="24" t="str">
        <f t="shared" si="0"/>
        <v>Arizona</v>
      </c>
      <c r="C44" s="24" t="str">
        <f t="shared" si="1"/>
        <v>2013/11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25</v>
      </c>
      <c r="N44">
        <v>25</v>
      </c>
      <c r="O44">
        <v>60</v>
      </c>
      <c r="P44" s="25">
        <v>0.11666666666666667</v>
      </c>
    </row>
    <row r="45" spans="1:16" x14ac:dyDescent="0.25">
      <c r="A45" s="24" t="s">
        <v>654</v>
      </c>
      <c r="B45" s="24" t="str">
        <f t="shared" si="0"/>
        <v>Arizona</v>
      </c>
      <c r="C45" s="24" t="str">
        <f t="shared" si="1"/>
        <v>2013/12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11</v>
      </c>
      <c r="L45">
        <v>11</v>
      </c>
      <c r="M45">
        <v>33</v>
      </c>
      <c r="N45">
        <v>55</v>
      </c>
      <c r="O45">
        <v>316</v>
      </c>
      <c r="P45" s="25">
        <v>0.71202531645569622</v>
      </c>
    </row>
    <row r="46" spans="1:16" x14ac:dyDescent="0.25">
      <c r="A46" s="24" t="s">
        <v>655</v>
      </c>
      <c r="B46" s="24" t="str">
        <f t="shared" si="0"/>
        <v>Arizona</v>
      </c>
      <c r="C46" s="24" t="str">
        <f t="shared" si="1"/>
        <v>2014/10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12</v>
      </c>
      <c r="M46">
        <v>20</v>
      </c>
      <c r="N46">
        <v>32</v>
      </c>
      <c r="O46">
        <v>88</v>
      </c>
      <c r="P46" s="25">
        <v>0</v>
      </c>
    </row>
    <row r="47" spans="1:16" x14ac:dyDescent="0.25">
      <c r="A47" s="24" t="s">
        <v>656</v>
      </c>
      <c r="B47" s="24" t="str">
        <f t="shared" si="0"/>
        <v>Arizona</v>
      </c>
      <c r="C47" s="24" t="str">
        <f t="shared" si="1"/>
        <v>2014/11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11</v>
      </c>
      <c r="L47">
        <v>11</v>
      </c>
      <c r="M47">
        <v>24</v>
      </c>
      <c r="N47">
        <v>46</v>
      </c>
      <c r="O47">
        <v>108</v>
      </c>
      <c r="P47" s="25">
        <v>0.10185185185185185</v>
      </c>
    </row>
    <row r="48" spans="1:16" x14ac:dyDescent="0.25">
      <c r="A48" s="24" t="s">
        <v>657</v>
      </c>
      <c r="B48" s="24" t="str">
        <f t="shared" si="0"/>
        <v>Arizona</v>
      </c>
      <c r="C48" s="24" t="str">
        <f t="shared" si="1"/>
        <v>2014/12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14</v>
      </c>
      <c r="M48">
        <v>29</v>
      </c>
      <c r="N48">
        <v>43</v>
      </c>
      <c r="O48">
        <v>287</v>
      </c>
      <c r="P48" s="25">
        <v>0.69337979094076652</v>
      </c>
    </row>
    <row r="49" spans="1:16" x14ac:dyDescent="0.25">
      <c r="A49" s="24" t="s">
        <v>658</v>
      </c>
      <c r="B49" s="24" t="str">
        <f t="shared" si="0"/>
        <v>Arizona</v>
      </c>
      <c r="C49" s="24" t="str">
        <f t="shared" si="1"/>
        <v>2015/12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16</v>
      </c>
      <c r="L49">
        <v>23</v>
      </c>
      <c r="M49">
        <v>29</v>
      </c>
      <c r="N49">
        <v>68</v>
      </c>
      <c r="O49">
        <v>387</v>
      </c>
      <c r="P49" s="25">
        <v>0.5452196382428941</v>
      </c>
    </row>
    <row r="50" spans="1:16" x14ac:dyDescent="0.25">
      <c r="A50" s="24" t="s">
        <v>659</v>
      </c>
      <c r="B50" s="24" t="str">
        <f t="shared" si="0"/>
        <v>Arkansas</v>
      </c>
      <c r="C50" s="24" t="str">
        <f t="shared" si="1"/>
        <v>2010/10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17</v>
      </c>
      <c r="M50">
        <v>27</v>
      </c>
      <c r="N50">
        <v>44</v>
      </c>
      <c r="O50">
        <v>15</v>
      </c>
      <c r="P50" s="25">
        <v>0</v>
      </c>
    </row>
    <row r="51" spans="1:16" x14ac:dyDescent="0.25">
      <c r="A51" s="24" t="s">
        <v>660</v>
      </c>
      <c r="B51" s="24" t="str">
        <f t="shared" si="0"/>
        <v>Arkansas</v>
      </c>
      <c r="C51" s="24" t="str">
        <f t="shared" si="1"/>
        <v>2010/11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12</v>
      </c>
      <c r="L51">
        <v>14</v>
      </c>
      <c r="M51">
        <v>17</v>
      </c>
      <c r="N51">
        <v>43</v>
      </c>
      <c r="O51">
        <v>19</v>
      </c>
      <c r="P51" s="25">
        <v>0.10526315789473684</v>
      </c>
    </row>
    <row r="52" spans="1:16" x14ac:dyDescent="0.25">
      <c r="A52" s="24" t="s">
        <v>661</v>
      </c>
      <c r="B52" s="24" t="str">
        <f t="shared" si="0"/>
        <v>Arkansas</v>
      </c>
      <c r="C52" s="24" t="str">
        <f t="shared" si="1"/>
        <v>2010/12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20</v>
      </c>
      <c r="M52">
        <v>26</v>
      </c>
      <c r="N52">
        <v>46</v>
      </c>
      <c r="O52">
        <v>20</v>
      </c>
      <c r="P52" s="25">
        <v>0.05</v>
      </c>
    </row>
    <row r="53" spans="1:16" x14ac:dyDescent="0.25">
      <c r="A53" s="24" t="s">
        <v>662</v>
      </c>
      <c r="B53" s="24" t="str">
        <f t="shared" si="0"/>
        <v>Arkansas</v>
      </c>
      <c r="C53" s="24" t="str">
        <f t="shared" si="1"/>
        <v>2011/10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12</v>
      </c>
      <c r="L53">
        <v>14</v>
      </c>
      <c r="M53">
        <v>23</v>
      </c>
      <c r="N53">
        <v>49</v>
      </c>
      <c r="O53">
        <v>21</v>
      </c>
      <c r="P53" s="25">
        <v>4.7619047619047616E-2</v>
      </c>
    </row>
    <row r="54" spans="1:16" x14ac:dyDescent="0.25">
      <c r="A54" s="24" t="s">
        <v>663</v>
      </c>
      <c r="B54" s="24" t="str">
        <f t="shared" si="0"/>
        <v>Arkansas</v>
      </c>
      <c r="C54" s="24" t="str">
        <f t="shared" si="1"/>
        <v>2011/11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13</v>
      </c>
      <c r="M54">
        <v>29</v>
      </c>
      <c r="N54">
        <v>42</v>
      </c>
      <c r="O54">
        <v>25</v>
      </c>
      <c r="P54" s="25">
        <v>0.04</v>
      </c>
    </row>
    <row r="55" spans="1:16" x14ac:dyDescent="0.25">
      <c r="A55" s="24" t="s">
        <v>664</v>
      </c>
      <c r="B55" s="24" t="str">
        <f t="shared" si="0"/>
        <v>Arkansas</v>
      </c>
      <c r="C55" s="24" t="str">
        <f t="shared" si="1"/>
        <v>2011/12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20</v>
      </c>
      <c r="M55">
        <v>35</v>
      </c>
      <c r="N55">
        <v>55</v>
      </c>
      <c r="O55">
        <v>51</v>
      </c>
      <c r="P55" s="25">
        <v>0.13725490196078433</v>
      </c>
    </row>
    <row r="56" spans="1:16" x14ac:dyDescent="0.25">
      <c r="A56" s="24" t="s">
        <v>665</v>
      </c>
      <c r="B56" s="24" t="str">
        <f t="shared" si="0"/>
        <v>Arkansas</v>
      </c>
      <c r="C56" s="24" t="str">
        <f t="shared" si="1"/>
        <v>2012/11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29</v>
      </c>
      <c r="N56">
        <v>29</v>
      </c>
      <c r="O56">
        <v>21</v>
      </c>
      <c r="P56" s="25">
        <v>4.7619047619047616E-2</v>
      </c>
    </row>
    <row r="57" spans="1:16" x14ac:dyDescent="0.25">
      <c r="A57" s="24" t="s">
        <v>666</v>
      </c>
      <c r="B57" s="24" t="str">
        <f t="shared" si="0"/>
        <v>Arkansas</v>
      </c>
      <c r="C57" s="24" t="str">
        <f t="shared" si="1"/>
        <v>2012/12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13</v>
      </c>
      <c r="L57">
        <v>24</v>
      </c>
      <c r="M57">
        <v>39</v>
      </c>
      <c r="N57">
        <v>76</v>
      </c>
      <c r="O57">
        <v>36</v>
      </c>
      <c r="P57" s="25">
        <v>0</v>
      </c>
    </row>
    <row r="58" spans="1:16" x14ac:dyDescent="0.25">
      <c r="A58" s="24" t="s">
        <v>667</v>
      </c>
      <c r="B58" s="24" t="str">
        <f t="shared" si="0"/>
        <v>Arkansas</v>
      </c>
      <c r="C58" s="24" t="str">
        <f t="shared" si="1"/>
        <v>2013/10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16</v>
      </c>
      <c r="M58">
        <v>17</v>
      </c>
      <c r="N58">
        <v>33</v>
      </c>
      <c r="O58">
        <v>30</v>
      </c>
      <c r="P58" s="25">
        <v>0</v>
      </c>
    </row>
    <row r="59" spans="1:16" x14ac:dyDescent="0.25">
      <c r="A59" s="24" t="s">
        <v>668</v>
      </c>
      <c r="B59" s="24" t="str">
        <f t="shared" si="0"/>
        <v>Arkansas</v>
      </c>
      <c r="C59" s="24" t="str">
        <f t="shared" si="1"/>
        <v>2013/11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13</v>
      </c>
      <c r="L59">
        <v>18</v>
      </c>
      <c r="M59">
        <v>25</v>
      </c>
      <c r="N59">
        <v>56</v>
      </c>
      <c r="O59">
        <v>37</v>
      </c>
      <c r="P59" s="25">
        <v>0.10810810810810811</v>
      </c>
    </row>
    <row r="60" spans="1:16" x14ac:dyDescent="0.25">
      <c r="A60" s="24" t="s">
        <v>669</v>
      </c>
      <c r="B60" s="24" t="str">
        <f t="shared" si="0"/>
        <v>Arkansas</v>
      </c>
      <c r="C60" s="24" t="str">
        <f t="shared" si="1"/>
        <v>2013/12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15</v>
      </c>
      <c r="L60">
        <v>18</v>
      </c>
      <c r="M60">
        <v>24</v>
      </c>
      <c r="N60">
        <v>57</v>
      </c>
      <c r="O60">
        <v>85</v>
      </c>
      <c r="P60" s="25">
        <v>0.29411764705882354</v>
      </c>
    </row>
    <row r="61" spans="1:16" x14ac:dyDescent="0.25">
      <c r="A61" s="24" t="s">
        <v>670</v>
      </c>
      <c r="B61" s="24" t="str">
        <f t="shared" si="0"/>
        <v>Arkansas</v>
      </c>
      <c r="C61" s="24" t="str">
        <f t="shared" si="1"/>
        <v>2014/10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13</v>
      </c>
      <c r="N61">
        <v>13</v>
      </c>
      <c r="O61">
        <v>48</v>
      </c>
      <c r="P61" s="25">
        <v>0.10416666666666667</v>
      </c>
    </row>
    <row r="62" spans="1:16" x14ac:dyDescent="0.25">
      <c r="A62" s="24" t="s">
        <v>671</v>
      </c>
      <c r="B62" s="24" t="str">
        <f t="shared" si="0"/>
        <v>Arkansas</v>
      </c>
      <c r="C62" s="24" t="str">
        <f t="shared" si="1"/>
        <v>2014/11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14</v>
      </c>
      <c r="N62">
        <v>14</v>
      </c>
      <c r="O62">
        <v>32</v>
      </c>
      <c r="P62" s="25">
        <v>3.125E-2</v>
      </c>
    </row>
    <row r="63" spans="1:16" x14ac:dyDescent="0.25">
      <c r="A63" s="24" t="s">
        <v>672</v>
      </c>
      <c r="B63" s="24" t="str">
        <f t="shared" si="0"/>
        <v>Arkansas</v>
      </c>
      <c r="C63" s="24" t="str">
        <f t="shared" si="1"/>
        <v>2014/12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16</v>
      </c>
      <c r="M63">
        <v>28</v>
      </c>
      <c r="N63">
        <v>44</v>
      </c>
      <c r="O63">
        <v>86</v>
      </c>
      <c r="P63" s="25">
        <v>0.33720930232558138</v>
      </c>
    </row>
    <row r="64" spans="1:16" x14ac:dyDescent="0.25">
      <c r="A64" s="24" t="s">
        <v>673</v>
      </c>
      <c r="B64" s="24" t="str">
        <f t="shared" si="0"/>
        <v>Arkansas</v>
      </c>
      <c r="C64" s="24" t="str">
        <f t="shared" si="1"/>
        <v>2015/12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10</v>
      </c>
      <c r="L64">
        <v>17</v>
      </c>
      <c r="M64">
        <v>18</v>
      </c>
      <c r="N64">
        <v>45</v>
      </c>
      <c r="O64">
        <v>299</v>
      </c>
      <c r="P64" s="25">
        <v>0.27759197324414714</v>
      </c>
    </row>
    <row r="65" spans="1:16" x14ac:dyDescent="0.25">
      <c r="A65" s="24" t="s">
        <v>674</v>
      </c>
      <c r="B65" s="24" t="str">
        <f t="shared" si="0"/>
        <v>California</v>
      </c>
      <c r="C65" s="24" t="str">
        <f t="shared" si="1"/>
        <v>2010/10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20</v>
      </c>
      <c r="K65">
        <v>53</v>
      </c>
      <c r="L65">
        <v>130</v>
      </c>
      <c r="M65">
        <v>212</v>
      </c>
      <c r="N65">
        <v>415</v>
      </c>
      <c r="O65">
        <v>183</v>
      </c>
      <c r="P65" s="25">
        <v>3.2786885245901641E-2</v>
      </c>
    </row>
    <row r="66" spans="1:16" x14ac:dyDescent="0.25">
      <c r="A66" s="24" t="s">
        <v>675</v>
      </c>
      <c r="B66" s="24" t="str">
        <f t="shared" si="0"/>
        <v>California</v>
      </c>
      <c r="C66" s="24" t="str">
        <f t="shared" si="1"/>
        <v>2010/11</v>
      </c>
      <c r="D66">
        <v>0</v>
      </c>
      <c r="E66">
        <v>0</v>
      </c>
      <c r="F66">
        <v>0</v>
      </c>
      <c r="G66">
        <v>0</v>
      </c>
      <c r="H66">
        <v>0</v>
      </c>
      <c r="I66">
        <v>10</v>
      </c>
      <c r="J66">
        <v>29</v>
      </c>
      <c r="K66">
        <v>56</v>
      </c>
      <c r="L66">
        <v>132</v>
      </c>
      <c r="M66">
        <v>257</v>
      </c>
      <c r="N66">
        <v>484</v>
      </c>
      <c r="O66">
        <v>213</v>
      </c>
      <c r="P66" s="25">
        <v>3.2863849765258218E-2</v>
      </c>
    </row>
    <row r="67" spans="1:16" x14ac:dyDescent="0.25">
      <c r="A67" s="24" t="s">
        <v>676</v>
      </c>
      <c r="B67" s="24" t="str">
        <f t="shared" ref="B67:B130" si="2">LEFT(A67,FIND(",",A67)-1)</f>
        <v>California</v>
      </c>
      <c r="C67" s="24" t="str">
        <f t="shared" ref="C67:C130" si="3">RIGHT(A67,7)</f>
        <v>2010/12</v>
      </c>
      <c r="D67">
        <v>0</v>
      </c>
      <c r="E67">
        <v>0</v>
      </c>
      <c r="F67">
        <v>0</v>
      </c>
      <c r="G67">
        <v>0</v>
      </c>
      <c r="H67">
        <v>0</v>
      </c>
      <c r="I67">
        <v>23</v>
      </c>
      <c r="J67">
        <v>28</v>
      </c>
      <c r="K67">
        <v>69</v>
      </c>
      <c r="L67">
        <v>139</v>
      </c>
      <c r="M67">
        <v>295</v>
      </c>
      <c r="N67">
        <v>554</v>
      </c>
      <c r="O67">
        <v>324</v>
      </c>
      <c r="P67" s="25">
        <v>5.5555555555555552E-2</v>
      </c>
    </row>
    <row r="68" spans="1:16" x14ac:dyDescent="0.25">
      <c r="A68" s="24" t="s">
        <v>677</v>
      </c>
      <c r="B68" s="24" t="str">
        <f t="shared" si="2"/>
        <v>California</v>
      </c>
      <c r="C68" s="24" t="str">
        <f t="shared" si="3"/>
        <v>2011/10</v>
      </c>
      <c r="D68">
        <v>0</v>
      </c>
      <c r="E68">
        <v>0</v>
      </c>
      <c r="F68">
        <v>0</v>
      </c>
      <c r="G68">
        <v>0</v>
      </c>
      <c r="H68">
        <v>0</v>
      </c>
      <c r="I68">
        <v>16</v>
      </c>
      <c r="J68">
        <v>28</v>
      </c>
      <c r="K68">
        <v>44</v>
      </c>
      <c r="L68">
        <v>101</v>
      </c>
      <c r="M68">
        <v>228</v>
      </c>
      <c r="N68">
        <v>417</v>
      </c>
      <c r="O68">
        <v>183</v>
      </c>
      <c r="P68" s="25">
        <v>2.185792349726776E-2</v>
      </c>
    </row>
    <row r="69" spans="1:16" x14ac:dyDescent="0.25">
      <c r="A69" s="24" t="s">
        <v>678</v>
      </c>
      <c r="B69" s="24" t="str">
        <f t="shared" si="2"/>
        <v>California</v>
      </c>
      <c r="C69" s="24" t="str">
        <f t="shared" si="3"/>
        <v>2011/11</v>
      </c>
      <c r="D69">
        <v>0</v>
      </c>
      <c r="E69">
        <v>0</v>
      </c>
      <c r="F69">
        <v>0</v>
      </c>
      <c r="G69">
        <v>0</v>
      </c>
      <c r="H69">
        <v>0</v>
      </c>
      <c r="I69">
        <v>10</v>
      </c>
      <c r="J69">
        <v>22</v>
      </c>
      <c r="K69">
        <v>60</v>
      </c>
      <c r="L69">
        <v>134</v>
      </c>
      <c r="M69">
        <v>240</v>
      </c>
      <c r="N69">
        <v>466</v>
      </c>
      <c r="O69">
        <v>190</v>
      </c>
      <c r="P69" s="25">
        <v>1.0526315789473684E-2</v>
      </c>
    </row>
    <row r="70" spans="1:16" x14ac:dyDescent="0.25">
      <c r="A70" s="24" t="s">
        <v>679</v>
      </c>
      <c r="B70" s="24" t="str">
        <f t="shared" si="2"/>
        <v>California</v>
      </c>
      <c r="C70" s="24" t="str">
        <f t="shared" si="3"/>
        <v>2011/12</v>
      </c>
      <c r="D70">
        <v>0</v>
      </c>
      <c r="E70">
        <v>0</v>
      </c>
      <c r="F70">
        <v>0</v>
      </c>
      <c r="G70">
        <v>0</v>
      </c>
      <c r="H70">
        <v>0</v>
      </c>
      <c r="I70">
        <v>18</v>
      </c>
      <c r="J70">
        <v>43</v>
      </c>
      <c r="K70">
        <v>74</v>
      </c>
      <c r="L70">
        <v>153</v>
      </c>
      <c r="M70">
        <v>267</v>
      </c>
      <c r="N70">
        <v>555</v>
      </c>
      <c r="O70">
        <v>324</v>
      </c>
      <c r="P70" s="25">
        <v>0.10802469135802469</v>
      </c>
    </row>
    <row r="71" spans="1:16" x14ac:dyDescent="0.25">
      <c r="A71" s="24" t="s">
        <v>680</v>
      </c>
      <c r="B71" s="24" t="str">
        <f t="shared" si="2"/>
        <v>California</v>
      </c>
      <c r="C71" s="24" t="str">
        <f t="shared" si="3"/>
        <v>2012/10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27</v>
      </c>
      <c r="K71">
        <v>54</v>
      </c>
      <c r="L71">
        <v>104</v>
      </c>
      <c r="M71">
        <v>182</v>
      </c>
      <c r="N71">
        <v>367</v>
      </c>
      <c r="O71">
        <v>193</v>
      </c>
      <c r="P71" s="25">
        <v>5.1813471502590676E-3</v>
      </c>
    </row>
    <row r="72" spans="1:16" x14ac:dyDescent="0.25">
      <c r="A72" s="24" t="s">
        <v>681</v>
      </c>
      <c r="B72" s="24" t="str">
        <f t="shared" si="2"/>
        <v>California</v>
      </c>
      <c r="C72" s="24" t="str">
        <f t="shared" si="3"/>
        <v>2012/11</v>
      </c>
      <c r="D72">
        <v>0</v>
      </c>
      <c r="E72">
        <v>0</v>
      </c>
      <c r="F72">
        <v>0</v>
      </c>
      <c r="G72">
        <v>0</v>
      </c>
      <c r="H72">
        <v>0</v>
      </c>
      <c r="I72">
        <v>13</v>
      </c>
      <c r="J72">
        <v>33</v>
      </c>
      <c r="K72">
        <v>66</v>
      </c>
      <c r="L72">
        <v>116</v>
      </c>
      <c r="M72">
        <v>229</v>
      </c>
      <c r="N72">
        <v>457</v>
      </c>
      <c r="O72">
        <v>273</v>
      </c>
      <c r="P72" s="25">
        <v>1.4652014652014652E-2</v>
      </c>
    </row>
    <row r="73" spans="1:16" x14ac:dyDescent="0.25">
      <c r="A73" s="24" t="s">
        <v>682</v>
      </c>
      <c r="B73" s="24" t="str">
        <f t="shared" si="2"/>
        <v>California</v>
      </c>
      <c r="C73" s="24" t="str">
        <f t="shared" si="3"/>
        <v>2012/12</v>
      </c>
      <c r="D73">
        <v>0</v>
      </c>
      <c r="E73">
        <v>0</v>
      </c>
      <c r="F73">
        <v>0</v>
      </c>
      <c r="G73">
        <v>0</v>
      </c>
      <c r="H73">
        <v>0</v>
      </c>
      <c r="I73">
        <v>10</v>
      </c>
      <c r="J73">
        <v>47</v>
      </c>
      <c r="K73">
        <v>81</v>
      </c>
      <c r="L73">
        <v>123</v>
      </c>
      <c r="M73">
        <v>292</v>
      </c>
      <c r="N73">
        <v>553</v>
      </c>
      <c r="O73">
        <v>289</v>
      </c>
      <c r="P73" s="25">
        <v>6.5743944636678195E-2</v>
      </c>
    </row>
    <row r="74" spans="1:16" x14ac:dyDescent="0.25">
      <c r="A74" s="24" t="s">
        <v>683</v>
      </c>
      <c r="B74" s="24" t="str">
        <f t="shared" si="2"/>
        <v>California</v>
      </c>
      <c r="C74" s="24" t="str">
        <f t="shared" si="3"/>
        <v>2013/10</v>
      </c>
      <c r="D74">
        <v>0</v>
      </c>
      <c r="E74">
        <v>0</v>
      </c>
      <c r="F74">
        <v>0</v>
      </c>
      <c r="G74">
        <v>0</v>
      </c>
      <c r="H74">
        <v>0</v>
      </c>
      <c r="I74">
        <v>13</v>
      </c>
      <c r="J74">
        <v>34</v>
      </c>
      <c r="K74">
        <v>63</v>
      </c>
      <c r="L74">
        <v>93</v>
      </c>
      <c r="M74">
        <v>232</v>
      </c>
      <c r="N74">
        <v>435</v>
      </c>
      <c r="O74">
        <v>256</v>
      </c>
      <c r="P74" s="25">
        <v>3.90625E-3</v>
      </c>
    </row>
    <row r="75" spans="1:16" x14ac:dyDescent="0.25">
      <c r="A75" s="24" t="s">
        <v>684</v>
      </c>
      <c r="B75" s="24" t="str">
        <f t="shared" si="2"/>
        <v>California</v>
      </c>
      <c r="C75" s="24" t="str">
        <f t="shared" si="3"/>
        <v>2013/11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34</v>
      </c>
      <c r="K75">
        <v>58</v>
      </c>
      <c r="L75">
        <v>113</v>
      </c>
      <c r="M75">
        <v>231</v>
      </c>
      <c r="N75">
        <v>436</v>
      </c>
      <c r="O75">
        <v>354</v>
      </c>
      <c r="P75" s="25">
        <v>1.977401129943503E-2</v>
      </c>
    </row>
    <row r="76" spans="1:16" x14ac:dyDescent="0.25">
      <c r="A76" s="24" t="s">
        <v>685</v>
      </c>
      <c r="B76" s="24" t="str">
        <f t="shared" si="2"/>
        <v>California</v>
      </c>
      <c r="C76" s="24" t="str">
        <f t="shared" si="3"/>
        <v>2013/12</v>
      </c>
      <c r="D76">
        <v>0</v>
      </c>
      <c r="E76">
        <v>0</v>
      </c>
      <c r="F76">
        <v>0</v>
      </c>
      <c r="G76">
        <v>0</v>
      </c>
      <c r="H76">
        <v>11</v>
      </c>
      <c r="I76">
        <v>30</v>
      </c>
      <c r="J76">
        <v>51</v>
      </c>
      <c r="K76">
        <v>78</v>
      </c>
      <c r="L76">
        <v>150</v>
      </c>
      <c r="M76">
        <v>304</v>
      </c>
      <c r="N76">
        <v>624</v>
      </c>
      <c r="O76">
        <v>562</v>
      </c>
      <c r="P76" s="25">
        <v>0.13523131672597866</v>
      </c>
    </row>
    <row r="77" spans="1:16" x14ac:dyDescent="0.25">
      <c r="A77" s="24" t="s">
        <v>686</v>
      </c>
      <c r="B77" s="24" t="str">
        <f t="shared" si="2"/>
        <v>California</v>
      </c>
      <c r="C77" s="24" t="str">
        <f t="shared" si="3"/>
        <v>2014/10</v>
      </c>
      <c r="D77">
        <v>0</v>
      </c>
      <c r="E77">
        <v>0</v>
      </c>
      <c r="F77">
        <v>0</v>
      </c>
      <c r="G77">
        <v>0</v>
      </c>
      <c r="H77">
        <v>0</v>
      </c>
      <c r="I77">
        <v>13</v>
      </c>
      <c r="J77">
        <v>36</v>
      </c>
      <c r="K77">
        <v>47</v>
      </c>
      <c r="L77">
        <v>89</v>
      </c>
      <c r="M77">
        <v>175</v>
      </c>
      <c r="N77">
        <v>360</v>
      </c>
      <c r="O77">
        <v>560</v>
      </c>
      <c r="P77" s="25">
        <v>1.607142857142857E-2</v>
      </c>
    </row>
    <row r="78" spans="1:16" x14ac:dyDescent="0.25">
      <c r="A78" s="24" t="s">
        <v>687</v>
      </c>
      <c r="B78" s="24" t="str">
        <f t="shared" si="2"/>
        <v>California</v>
      </c>
      <c r="C78" s="24" t="str">
        <f t="shared" si="3"/>
        <v>2014/11</v>
      </c>
      <c r="D78">
        <v>0</v>
      </c>
      <c r="E78">
        <v>0</v>
      </c>
      <c r="F78">
        <v>0</v>
      </c>
      <c r="G78">
        <v>0</v>
      </c>
      <c r="H78">
        <v>0</v>
      </c>
      <c r="I78">
        <v>11</v>
      </c>
      <c r="J78">
        <v>30</v>
      </c>
      <c r="K78">
        <v>61</v>
      </c>
      <c r="L78">
        <v>133</v>
      </c>
      <c r="M78">
        <v>203</v>
      </c>
      <c r="N78">
        <v>438</v>
      </c>
      <c r="O78">
        <v>662</v>
      </c>
      <c r="P78" s="25">
        <v>2.1148036253776436E-2</v>
      </c>
    </row>
    <row r="79" spans="1:16" x14ac:dyDescent="0.25">
      <c r="A79" s="24" t="s">
        <v>688</v>
      </c>
      <c r="B79" s="24" t="str">
        <f t="shared" si="2"/>
        <v>California</v>
      </c>
      <c r="C79" s="24" t="str">
        <f t="shared" si="3"/>
        <v>2014/12</v>
      </c>
      <c r="D79">
        <v>0</v>
      </c>
      <c r="E79">
        <v>0</v>
      </c>
      <c r="F79">
        <v>0</v>
      </c>
      <c r="G79">
        <v>0</v>
      </c>
      <c r="H79">
        <v>0</v>
      </c>
      <c r="I79">
        <v>16</v>
      </c>
      <c r="J79">
        <v>43</v>
      </c>
      <c r="K79">
        <v>66</v>
      </c>
      <c r="L79">
        <v>116</v>
      </c>
      <c r="M79">
        <v>231</v>
      </c>
      <c r="N79">
        <v>472</v>
      </c>
      <c r="O79">
        <v>852</v>
      </c>
      <c r="P79" s="25">
        <v>0.2300469483568075</v>
      </c>
    </row>
    <row r="80" spans="1:16" x14ac:dyDescent="0.25">
      <c r="A80" s="24" t="s">
        <v>689</v>
      </c>
      <c r="B80" s="24" t="str">
        <f t="shared" si="2"/>
        <v>California</v>
      </c>
      <c r="C80" s="24" t="str">
        <f t="shared" si="3"/>
        <v>2015/12</v>
      </c>
      <c r="D80">
        <v>0</v>
      </c>
      <c r="E80">
        <v>0</v>
      </c>
      <c r="F80">
        <v>0</v>
      </c>
      <c r="G80">
        <v>0</v>
      </c>
      <c r="H80">
        <v>0</v>
      </c>
      <c r="I80">
        <v>21</v>
      </c>
      <c r="J80">
        <v>55</v>
      </c>
      <c r="K80">
        <v>80</v>
      </c>
      <c r="L80">
        <v>144</v>
      </c>
      <c r="M80">
        <v>262</v>
      </c>
      <c r="N80">
        <v>562</v>
      </c>
      <c r="O80">
        <v>2471</v>
      </c>
      <c r="P80" s="25">
        <v>0.37879401052205586</v>
      </c>
    </row>
    <row r="81" spans="1:16" x14ac:dyDescent="0.25">
      <c r="A81" s="24" t="s">
        <v>690</v>
      </c>
      <c r="B81" s="24" t="str">
        <f t="shared" si="2"/>
        <v>Colorado</v>
      </c>
      <c r="C81" s="24" t="str">
        <f t="shared" si="3"/>
        <v>2010/10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10</v>
      </c>
      <c r="M81">
        <v>17</v>
      </c>
      <c r="N81">
        <v>27</v>
      </c>
      <c r="O81">
        <v>126</v>
      </c>
      <c r="P81" s="25">
        <v>7.9365079365079361E-3</v>
      </c>
    </row>
    <row r="82" spans="1:16" x14ac:dyDescent="0.25">
      <c r="A82" s="24" t="s">
        <v>691</v>
      </c>
      <c r="B82" s="24" t="str">
        <f t="shared" si="2"/>
        <v>Colorado</v>
      </c>
      <c r="C82" s="24" t="str">
        <f t="shared" si="3"/>
        <v>2010/11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14</v>
      </c>
      <c r="M82">
        <v>28</v>
      </c>
      <c r="N82">
        <v>42</v>
      </c>
      <c r="O82">
        <v>212</v>
      </c>
      <c r="P82" s="25">
        <v>2.358490566037736E-2</v>
      </c>
    </row>
    <row r="83" spans="1:16" x14ac:dyDescent="0.25">
      <c r="A83" s="24" t="s">
        <v>692</v>
      </c>
      <c r="B83" s="24" t="str">
        <f t="shared" si="2"/>
        <v>Colorado</v>
      </c>
      <c r="C83" s="24" t="str">
        <f t="shared" si="3"/>
        <v>2010/12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20</v>
      </c>
      <c r="M83">
        <v>22</v>
      </c>
      <c r="N83">
        <v>42</v>
      </c>
      <c r="O83">
        <v>245</v>
      </c>
      <c r="P83" s="25">
        <v>5.3061224489795916E-2</v>
      </c>
    </row>
    <row r="84" spans="1:16" x14ac:dyDescent="0.25">
      <c r="A84" s="24" t="s">
        <v>693</v>
      </c>
      <c r="B84" s="24" t="str">
        <f t="shared" si="2"/>
        <v>Colorado</v>
      </c>
      <c r="C84" s="24" t="str">
        <f t="shared" si="3"/>
        <v>2011/10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17</v>
      </c>
      <c r="N84">
        <v>17</v>
      </c>
      <c r="O84">
        <v>159</v>
      </c>
      <c r="P84" s="25">
        <v>0</v>
      </c>
    </row>
    <row r="85" spans="1:16" x14ac:dyDescent="0.25">
      <c r="A85" s="24" t="s">
        <v>694</v>
      </c>
      <c r="B85" s="24" t="str">
        <f t="shared" si="2"/>
        <v>Colorado</v>
      </c>
      <c r="C85" s="24" t="str">
        <f t="shared" si="3"/>
        <v>2011/11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25</v>
      </c>
      <c r="N85">
        <v>25</v>
      </c>
      <c r="O85">
        <v>212</v>
      </c>
      <c r="P85" s="25">
        <v>3.7735849056603772E-2</v>
      </c>
    </row>
    <row r="86" spans="1:16" x14ac:dyDescent="0.25">
      <c r="A86" s="24" t="s">
        <v>695</v>
      </c>
      <c r="B86" s="24" t="str">
        <f t="shared" si="2"/>
        <v>Colorado</v>
      </c>
      <c r="C86" s="24" t="str">
        <f t="shared" si="3"/>
        <v>2011/12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11</v>
      </c>
      <c r="M86">
        <v>28</v>
      </c>
      <c r="N86">
        <v>39</v>
      </c>
      <c r="O86">
        <v>338</v>
      </c>
      <c r="P86" s="25">
        <v>0.15680473372781065</v>
      </c>
    </row>
    <row r="87" spans="1:16" x14ac:dyDescent="0.25">
      <c r="A87" s="24" t="s">
        <v>696</v>
      </c>
      <c r="B87" s="24" t="str">
        <f t="shared" si="2"/>
        <v>Colorado</v>
      </c>
      <c r="C87" s="24" t="str">
        <f t="shared" si="3"/>
        <v>2012/10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15</v>
      </c>
      <c r="M87">
        <v>23</v>
      </c>
      <c r="N87">
        <v>38</v>
      </c>
      <c r="O87">
        <v>195</v>
      </c>
      <c r="P87" s="25">
        <v>1.0256410256410256E-2</v>
      </c>
    </row>
    <row r="88" spans="1:16" x14ac:dyDescent="0.25">
      <c r="A88" s="24" t="s">
        <v>697</v>
      </c>
      <c r="B88" s="24" t="str">
        <f t="shared" si="2"/>
        <v>Colorado</v>
      </c>
      <c r="C88" s="24" t="str">
        <f t="shared" si="3"/>
        <v>2012/11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11</v>
      </c>
      <c r="N88">
        <v>11</v>
      </c>
      <c r="O88">
        <v>262</v>
      </c>
      <c r="P88" s="25">
        <v>0.11068702290076336</v>
      </c>
    </row>
    <row r="89" spans="1:16" x14ac:dyDescent="0.25">
      <c r="A89" s="24" t="s">
        <v>698</v>
      </c>
      <c r="B89" s="24" t="str">
        <f t="shared" si="2"/>
        <v>Colorado</v>
      </c>
      <c r="C89" s="24" t="str">
        <f t="shared" si="3"/>
        <v>2012/12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18</v>
      </c>
      <c r="M89">
        <v>18</v>
      </c>
      <c r="N89">
        <v>36</v>
      </c>
      <c r="O89">
        <v>293</v>
      </c>
      <c r="P89" s="25">
        <v>0.11262798634812286</v>
      </c>
    </row>
    <row r="90" spans="1:16" x14ac:dyDescent="0.25">
      <c r="A90" s="24" t="s">
        <v>699</v>
      </c>
      <c r="B90" s="24" t="str">
        <f t="shared" si="2"/>
        <v>Colorado</v>
      </c>
      <c r="C90" s="24" t="str">
        <f t="shared" si="3"/>
        <v>2013/10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15</v>
      </c>
      <c r="M90">
        <v>32</v>
      </c>
      <c r="N90">
        <v>47</v>
      </c>
      <c r="O90">
        <v>197</v>
      </c>
      <c r="P90" s="25">
        <v>1.015228426395939E-2</v>
      </c>
    </row>
    <row r="91" spans="1:16" x14ac:dyDescent="0.25">
      <c r="A91" s="24" t="s">
        <v>700</v>
      </c>
      <c r="B91" s="24" t="str">
        <f t="shared" si="2"/>
        <v>Colorado</v>
      </c>
      <c r="C91" s="24" t="str">
        <f t="shared" si="3"/>
        <v>2013/11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10</v>
      </c>
      <c r="M91">
        <v>28</v>
      </c>
      <c r="N91">
        <v>38</v>
      </c>
      <c r="O91">
        <v>236</v>
      </c>
      <c r="P91" s="25">
        <v>7.6271186440677971E-2</v>
      </c>
    </row>
    <row r="92" spans="1:16" x14ac:dyDescent="0.25">
      <c r="A92" s="24" t="s">
        <v>701</v>
      </c>
      <c r="B92" s="24" t="str">
        <f t="shared" si="2"/>
        <v>Colorado</v>
      </c>
      <c r="C92" s="24" t="str">
        <f t="shared" si="3"/>
        <v>2013/12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14</v>
      </c>
      <c r="M92">
        <v>27</v>
      </c>
      <c r="N92">
        <v>41</v>
      </c>
      <c r="O92">
        <v>918</v>
      </c>
      <c r="P92" s="25">
        <v>0.23311546840958605</v>
      </c>
    </row>
    <row r="93" spans="1:16" x14ac:dyDescent="0.25">
      <c r="A93" s="24" t="s">
        <v>702</v>
      </c>
      <c r="B93" s="24" t="str">
        <f t="shared" si="2"/>
        <v>Colorado</v>
      </c>
      <c r="C93" s="24" t="str">
        <f t="shared" si="3"/>
        <v>2014/10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10</v>
      </c>
      <c r="M93">
        <v>20</v>
      </c>
      <c r="N93">
        <v>30</v>
      </c>
      <c r="O93">
        <v>210</v>
      </c>
      <c r="P93" s="25">
        <v>2.8571428571428571E-2</v>
      </c>
    </row>
    <row r="94" spans="1:16" x14ac:dyDescent="0.25">
      <c r="A94" s="24" t="s">
        <v>703</v>
      </c>
      <c r="B94" s="24" t="str">
        <f t="shared" si="2"/>
        <v>Colorado</v>
      </c>
      <c r="C94" s="24" t="str">
        <f t="shared" si="3"/>
        <v>2014/11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12</v>
      </c>
      <c r="M94">
        <v>16</v>
      </c>
      <c r="N94">
        <v>28</v>
      </c>
      <c r="O94">
        <v>204</v>
      </c>
      <c r="P94" s="25">
        <v>0.14705882352941177</v>
      </c>
    </row>
    <row r="95" spans="1:16" x14ac:dyDescent="0.25">
      <c r="A95" s="24" t="s">
        <v>704</v>
      </c>
      <c r="B95" s="24" t="str">
        <f t="shared" si="2"/>
        <v>Colorado</v>
      </c>
      <c r="C95" s="24" t="str">
        <f t="shared" si="3"/>
        <v>2014/12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13</v>
      </c>
      <c r="L95">
        <v>23</v>
      </c>
      <c r="M95">
        <v>62</v>
      </c>
      <c r="N95">
        <v>98</v>
      </c>
      <c r="O95">
        <v>1332</v>
      </c>
      <c r="P95" s="25">
        <v>0.37312312312312312</v>
      </c>
    </row>
    <row r="96" spans="1:16" x14ac:dyDescent="0.25">
      <c r="A96" s="24" t="s">
        <v>705</v>
      </c>
      <c r="B96" s="24" t="str">
        <f t="shared" si="2"/>
        <v>Colorado</v>
      </c>
      <c r="C96" s="24" t="str">
        <f t="shared" si="3"/>
        <v>2015/12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29</v>
      </c>
      <c r="N96">
        <v>29</v>
      </c>
      <c r="O96">
        <v>857</v>
      </c>
      <c r="P96" s="25">
        <v>0.26837806301050177</v>
      </c>
    </row>
    <row r="97" spans="1:16" x14ac:dyDescent="0.25">
      <c r="A97" s="24" t="s">
        <v>706</v>
      </c>
      <c r="B97" s="24" t="str">
        <f t="shared" si="2"/>
        <v>Connecticut</v>
      </c>
      <c r="C97" s="24" t="str">
        <f t="shared" si="3"/>
        <v>2010/10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35</v>
      </c>
      <c r="N97">
        <v>35</v>
      </c>
      <c r="O97">
        <v>54</v>
      </c>
      <c r="P97" s="25">
        <v>0</v>
      </c>
    </row>
    <row r="98" spans="1:16" x14ac:dyDescent="0.25">
      <c r="A98" s="24" t="s">
        <v>707</v>
      </c>
      <c r="B98" s="24" t="str">
        <f t="shared" si="2"/>
        <v>Connecticut</v>
      </c>
      <c r="C98" s="24" t="str">
        <f t="shared" si="3"/>
        <v>2010/11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10</v>
      </c>
      <c r="L98">
        <v>0</v>
      </c>
      <c r="M98">
        <v>24</v>
      </c>
      <c r="N98">
        <v>34</v>
      </c>
      <c r="O98">
        <v>64</v>
      </c>
      <c r="P98" s="25">
        <v>1.5625E-2</v>
      </c>
    </row>
    <row r="99" spans="1:16" x14ac:dyDescent="0.25">
      <c r="A99" s="24" t="s">
        <v>708</v>
      </c>
      <c r="B99" s="24" t="str">
        <f t="shared" si="2"/>
        <v>Connecticut</v>
      </c>
      <c r="C99" s="24" t="str">
        <f t="shared" si="3"/>
        <v>2010/12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18</v>
      </c>
      <c r="M99">
        <v>31</v>
      </c>
      <c r="N99">
        <v>49</v>
      </c>
      <c r="O99">
        <v>112</v>
      </c>
      <c r="P99" s="25">
        <v>0.20535714285714285</v>
      </c>
    </row>
    <row r="100" spans="1:16" x14ac:dyDescent="0.25">
      <c r="A100" s="24" t="s">
        <v>709</v>
      </c>
      <c r="B100" s="24" t="str">
        <f t="shared" si="2"/>
        <v>Connecticut</v>
      </c>
      <c r="C100" s="24" t="str">
        <f t="shared" si="3"/>
        <v>2011/11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10</v>
      </c>
      <c r="M100">
        <v>31</v>
      </c>
      <c r="N100">
        <v>41</v>
      </c>
      <c r="O100">
        <v>138</v>
      </c>
      <c r="P100" s="25">
        <v>0</v>
      </c>
    </row>
    <row r="101" spans="1:16" x14ac:dyDescent="0.25">
      <c r="A101" s="24" t="s">
        <v>710</v>
      </c>
      <c r="B101" s="24" t="str">
        <f t="shared" si="2"/>
        <v>Connecticut</v>
      </c>
      <c r="C101" s="24" t="str">
        <f t="shared" si="3"/>
        <v>2011/12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33</v>
      </c>
      <c r="N101">
        <v>33</v>
      </c>
      <c r="O101">
        <v>273</v>
      </c>
      <c r="P101" s="25">
        <v>0.45054945054945056</v>
      </c>
    </row>
    <row r="102" spans="1:16" x14ac:dyDescent="0.25">
      <c r="A102" s="24" t="s">
        <v>711</v>
      </c>
      <c r="B102" s="24" t="str">
        <f t="shared" si="2"/>
        <v>Connecticut</v>
      </c>
      <c r="C102" s="24" t="str">
        <f t="shared" si="3"/>
        <v>2012/10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11</v>
      </c>
      <c r="M102">
        <v>21</v>
      </c>
      <c r="N102">
        <v>32</v>
      </c>
      <c r="O102">
        <v>165</v>
      </c>
      <c r="P102" s="25">
        <v>0</v>
      </c>
    </row>
    <row r="103" spans="1:16" x14ac:dyDescent="0.25">
      <c r="A103" s="24" t="s">
        <v>712</v>
      </c>
      <c r="B103" s="24" t="str">
        <f t="shared" si="2"/>
        <v>Connecticut</v>
      </c>
      <c r="C103" s="24" t="str">
        <f t="shared" si="3"/>
        <v>2012/11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19</v>
      </c>
      <c r="N103">
        <v>19</v>
      </c>
      <c r="O103">
        <v>161</v>
      </c>
      <c r="P103" s="25">
        <v>6.2111801242236021E-3</v>
      </c>
    </row>
    <row r="104" spans="1:16" x14ac:dyDescent="0.25">
      <c r="A104" s="24" t="s">
        <v>713</v>
      </c>
      <c r="B104" s="24" t="str">
        <f t="shared" si="2"/>
        <v>Connecticut</v>
      </c>
      <c r="C104" s="24" t="str">
        <f t="shared" si="3"/>
        <v>2012/12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13</v>
      </c>
      <c r="M104">
        <v>32</v>
      </c>
      <c r="N104">
        <v>45</v>
      </c>
      <c r="O104">
        <v>197</v>
      </c>
      <c r="P104" s="25">
        <v>0</v>
      </c>
    </row>
    <row r="105" spans="1:16" x14ac:dyDescent="0.25">
      <c r="A105" s="24" t="s">
        <v>714</v>
      </c>
      <c r="B105" s="24" t="str">
        <f t="shared" si="2"/>
        <v>Connecticut</v>
      </c>
      <c r="C105" s="24" t="str">
        <f t="shared" si="3"/>
        <v>2013/10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11</v>
      </c>
      <c r="M105">
        <v>14</v>
      </c>
      <c r="N105">
        <v>25</v>
      </c>
      <c r="O105">
        <v>121</v>
      </c>
      <c r="P105" s="25">
        <v>0</v>
      </c>
    </row>
    <row r="106" spans="1:16" x14ac:dyDescent="0.25">
      <c r="A106" s="24" t="s">
        <v>715</v>
      </c>
      <c r="B106" s="24" t="str">
        <f t="shared" si="2"/>
        <v>Connecticut</v>
      </c>
      <c r="C106" s="24" t="str">
        <f t="shared" si="3"/>
        <v>2013/11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24</v>
      </c>
      <c r="N106">
        <v>24</v>
      </c>
      <c r="O106">
        <v>168</v>
      </c>
      <c r="P106" s="25">
        <v>1.1904761904761904E-2</v>
      </c>
    </row>
    <row r="107" spans="1:16" x14ac:dyDescent="0.25">
      <c r="A107" s="24" t="s">
        <v>716</v>
      </c>
      <c r="B107" s="24" t="str">
        <f t="shared" si="2"/>
        <v>Connecticut</v>
      </c>
      <c r="C107" s="24" t="str">
        <f t="shared" si="3"/>
        <v>2013/12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10</v>
      </c>
      <c r="M107">
        <v>22</v>
      </c>
      <c r="N107">
        <v>32</v>
      </c>
      <c r="O107">
        <v>654</v>
      </c>
      <c r="P107" s="25">
        <v>0.40366972477064222</v>
      </c>
    </row>
    <row r="108" spans="1:16" x14ac:dyDescent="0.25">
      <c r="A108" s="24" t="s">
        <v>717</v>
      </c>
      <c r="B108" s="24" t="str">
        <f t="shared" si="2"/>
        <v>Connecticut</v>
      </c>
      <c r="C108" s="24" t="str">
        <f t="shared" si="3"/>
        <v>2014/10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28</v>
      </c>
      <c r="N108">
        <v>28</v>
      </c>
      <c r="O108">
        <v>221</v>
      </c>
      <c r="P108" s="25">
        <v>2.7149321266968326E-2</v>
      </c>
    </row>
    <row r="109" spans="1:16" x14ac:dyDescent="0.25">
      <c r="A109" s="24" t="s">
        <v>718</v>
      </c>
      <c r="B109" s="24" t="str">
        <f t="shared" si="2"/>
        <v>Connecticut</v>
      </c>
      <c r="C109" s="24" t="str">
        <f t="shared" si="3"/>
        <v>2014/11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12</v>
      </c>
      <c r="M109">
        <v>22</v>
      </c>
      <c r="N109">
        <v>34</v>
      </c>
      <c r="O109">
        <v>267</v>
      </c>
      <c r="P109" s="25">
        <v>0</v>
      </c>
    </row>
    <row r="110" spans="1:16" x14ac:dyDescent="0.25">
      <c r="A110" s="24" t="s">
        <v>719</v>
      </c>
      <c r="B110" s="24" t="str">
        <f t="shared" si="2"/>
        <v>Connecticut</v>
      </c>
      <c r="C110" s="24" t="str">
        <f t="shared" si="3"/>
        <v>2014/12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10</v>
      </c>
      <c r="M110">
        <v>32</v>
      </c>
      <c r="N110">
        <v>42</v>
      </c>
      <c r="O110">
        <v>340</v>
      </c>
      <c r="P110" s="25">
        <v>0.23529411764705882</v>
      </c>
    </row>
    <row r="111" spans="1:16" x14ac:dyDescent="0.25">
      <c r="A111" s="24" t="s">
        <v>720</v>
      </c>
      <c r="B111" s="24" t="str">
        <f t="shared" si="2"/>
        <v>Connecticut</v>
      </c>
      <c r="C111" s="24" t="str">
        <f t="shared" si="3"/>
        <v>2015/12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24</v>
      </c>
      <c r="N111">
        <v>24</v>
      </c>
      <c r="O111">
        <v>677</v>
      </c>
      <c r="P111" s="25">
        <v>0.206794682422452</v>
      </c>
    </row>
    <row r="112" spans="1:16" x14ac:dyDescent="0.25">
      <c r="A112" s="24" t="s">
        <v>721</v>
      </c>
      <c r="B112" s="24" t="str">
        <f t="shared" si="2"/>
        <v>Delaware</v>
      </c>
      <c r="C112" s="24" t="str">
        <f t="shared" si="3"/>
        <v>2010/10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75</v>
      </c>
      <c r="P112" s="25">
        <v>0.04</v>
      </c>
    </row>
    <row r="113" spans="1:16" x14ac:dyDescent="0.25">
      <c r="A113" s="24" t="s">
        <v>722</v>
      </c>
      <c r="B113" s="24" t="str">
        <f t="shared" si="2"/>
        <v>Delaware</v>
      </c>
      <c r="C113" s="24" t="str">
        <f t="shared" si="3"/>
        <v>2010/11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105</v>
      </c>
      <c r="P113" s="25">
        <v>9.5238095238095247E-3</v>
      </c>
    </row>
    <row r="114" spans="1:16" x14ac:dyDescent="0.25">
      <c r="A114" s="24" t="s">
        <v>723</v>
      </c>
      <c r="B114" s="24" t="str">
        <f t="shared" si="2"/>
        <v>Delaware</v>
      </c>
      <c r="C114" s="24" t="str">
        <f t="shared" si="3"/>
        <v>2010/12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92</v>
      </c>
      <c r="P114" s="25">
        <v>2.1739130434782608E-2</v>
      </c>
    </row>
    <row r="115" spans="1:16" x14ac:dyDescent="0.25">
      <c r="A115" s="24" t="s">
        <v>724</v>
      </c>
      <c r="B115" s="24" t="str">
        <f t="shared" si="2"/>
        <v>Delaware</v>
      </c>
      <c r="C115" s="24" t="str">
        <f t="shared" si="3"/>
        <v>2011/10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88</v>
      </c>
      <c r="P115" s="25">
        <v>0</v>
      </c>
    </row>
    <row r="116" spans="1:16" x14ac:dyDescent="0.25">
      <c r="A116" s="24" t="s">
        <v>725</v>
      </c>
      <c r="B116" s="24" t="str">
        <f t="shared" si="2"/>
        <v>Delaware</v>
      </c>
      <c r="C116" s="24" t="str">
        <f t="shared" si="3"/>
        <v>2011/11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101</v>
      </c>
      <c r="P116" s="25">
        <v>0</v>
      </c>
    </row>
    <row r="117" spans="1:16" x14ac:dyDescent="0.25">
      <c r="A117" s="24" t="s">
        <v>726</v>
      </c>
      <c r="B117" s="24" t="str">
        <f t="shared" si="2"/>
        <v>Delaware</v>
      </c>
      <c r="C117" s="24" t="str">
        <f t="shared" si="3"/>
        <v>2011/12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195</v>
      </c>
      <c r="P117" s="25">
        <v>0.18974358974358974</v>
      </c>
    </row>
    <row r="118" spans="1:16" x14ac:dyDescent="0.25">
      <c r="A118" s="24" t="s">
        <v>727</v>
      </c>
      <c r="B118" s="24" t="str">
        <f t="shared" si="2"/>
        <v>Delaware</v>
      </c>
      <c r="C118" s="24" t="str">
        <f t="shared" si="3"/>
        <v>2012/10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38</v>
      </c>
      <c r="P118" s="25">
        <v>0</v>
      </c>
    </row>
    <row r="119" spans="1:16" x14ac:dyDescent="0.25">
      <c r="A119" s="24" t="s">
        <v>728</v>
      </c>
      <c r="B119" s="24" t="str">
        <f t="shared" si="2"/>
        <v>Delaware</v>
      </c>
      <c r="C119" s="24" t="str">
        <f t="shared" si="3"/>
        <v>2012/11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70</v>
      </c>
      <c r="P119" s="25">
        <v>0.1</v>
      </c>
    </row>
    <row r="120" spans="1:16" x14ac:dyDescent="0.25">
      <c r="A120" s="24" t="s">
        <v>729</v>
      </c>
      <c r="B120" s="24" t="str">
        <f t="shared" si="2"/>
        <v>Delaware</v>
      </c>
      <c r="C120" s="24" t="str">
        <f t="shared" si="3"/>
        <v>2012/12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144</v>
      </c>
      <c r="P120" s="25">
        <v>6.9444444444444441E-3</v>
      </c>
    </row>
    <row r="121" spans="1:16" x14ac:dyDescent="0.25">
      <c r="A121" s="24" t="s">
        <v>730</v>
      </c>
      <c r="B121" s="24" t="str">
        <f t="shared" si="2"/>
        <v>Delaware</v>
      </c>
      <c r="C121" s="24" t="str">
        <f t="shared" si="3"/>
        <v>2013/10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23</v>
      </c>
      <c r="P121" s="25">
        <v>0</v>
      </c>
    </row>
    <row r="122" spans="1:16" x14ac:dyDescent="0.25">
      <c r="A122" s="24" t="s">
        <v>731</v>
      </c>
      <c r="B122" s="24" t="str">
        <f t="shared" si="2"/>
        <v>Delaware</v>
      </c>
      <c r="C122" s="24" t="str">
        <f t="shared" si="3"/>
        <v>2013/11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39</v>
      </c>
      <c r="P122" s="25">
        <v>2.564102564102564E-2</v>
      </c>
    </row>
    <row r="123" spans="1:16" x14ac:dyDescent="0.25">
      <c r="A123" s="24" t="s">
        <v>732</v>
      </c>
      <c r="B123" s="24" t="str">
        <f t="shared" si="2"/>
        <v>Delaware</v>
      </c>
      <c r="C123" s="24" t="str">
        <f t="shared" si="3"/>
        <v>2013/12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286</v>
      </c>
      <c r="P123" s="25">
        <v>0.4825174825174825</v>
      </c>
    </row>
    <row r="124" spans="1:16" x14ac:dyDescent="0.25">
      <c r="A124" s="24" t="s">
        <v>733</v>
      </c>
      <c r="B124" s="24" t="str">
        <f t="shared" si="2"/>
        <v>Delaware</v>
      </c>
      <c r="C124" s="24" t="str">
        <f t="shared" si="3"/>
        <v>2014/10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42</v>
      </c>
      <c r="P124" s="25">
        <v>0</v>
      </c>
    </row>
    <row r="125" spans="1:16" x14ac:dyDescent="0.25">
      <c r="A125" s="24" t="s">
        <v>734</v>
      </c>
      <c r="B125" s="24" t="str">
        <f t="shared" si="2"/>
        <v>Delaware</v>
      </c>
      <c r="C125" s="24" t="str">
        <f t="shared" si="3"/>
        <v>2014/11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91</v>
      </c>
      <c r="P125" s="25">
        <v>0.10989010989010989</v>
      </c>
    </row>
    <row r="126" spans="1:16" x14ac:dyDescent="0.25">
      <c r="A126" s="24" t="s">
        <v>735</v>
      </c>
      <c r="B126" s="24" t="str">
        <f t="shared" si="2"/>
        <v>Delaware</v>
      </c>
      <c r="C126" s="24" t="str">
        <f t="shared" si="3"/>
        <v>2014/12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191</v>
      </c>
      <c r="P126" s="25">
        <v>0.31413612565445026</v>
      </c>
    </row>
    <row r="127" spans="1:16" x14ac:dyDescent="0.25">
      <c r="A127" s="24" t="s">
        <v>736</v>
      </c>
      <c r="B127" s="24" t="str">
        <f t="shared" si="2"/>
        <v>Delaware</v>
      </c>
      <c r="C127" s="24" t="str">
        <f t="shared" si="3"/>
        <v>2015/12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481</v>
      </c>
      <c r="P127" s="25">
        <v>0.29521829521829523</v>
      </c>
    </row>
    <row r="128" spans="1:16" x14ac:dyDescent="0.25">
      <c r="A128" s="24" t="s">
        <v>737</v>
      </c>
      <c r="B128" s="24" t="str">
        <f t="shared" si="2"/>
        <v>District of Columbia</v>
      </c>
      <c r="C128" s="24" t="str">
        <f t="shared" si="3"/>
        <v>2010/10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14</v>
      </c>
      <c r="P128" s="25">
        <v>0</v>
      </c>
    </row>
    <row r="129" spans="1:16" x14ac:dyDescent="0.25">
      <c r="A129" s="24" t="s">
        <v>738</v>
      </c>
      <c r="B129" s="24" t="str">
        <f t="shared" si="2"/>
        <v>District of Columbia</v>
      </c>
      <c r="C129" s="24" t="str">
        <f t="shared" si="3"/>
        <v>2010/12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13</v>
      </c>
      <c r="P129" s="25">
        <v>0</v>
      </c>
    </row>
    <row r="130" spans="1:16" x14ac:dyDescent="0.25">
      <c r="A130" s="24" t="s">
        <v>739</v>
      </c>
      <c r="B130" s="24" t="str">
        <f t="shared" si="2"/>
        <v>District of Columbia</v>
      </c>
      <c r="C130" s="24" t="str">
        <f t="shared" si="3"/>
        <v>2011/12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23</v>
      </c>
      <c r="P130" s="25">
        <v>0.17391304347826086</v>
      </c>
    </row>
    <row r="131" spans="1:16" x14ac:dyDescent="0.25">
      <c r="A131" s="24" t="s">
        <v>740</v>
      </c>
      <c r="B131" s="24" t="str">
        <f t="shared" ref="B131:B194" si="4">LEFT(A131,FIND(",",A131)-1)</f>
        <v>District of Columbia</v>
      </c>
      <c r="C131" s="24" t="str">
        <f t="shared" ref="C131:C194" si="5">RIGHT(A131,7)</f>
        <v>2014/12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10</v>
      </c>
      <c r="P131" s="25">
        <v>0.9</v>
      </c>
    </row>
    <row r="132" spans="1:16" x14ac:dyDescent="0.25">
      <c r="A132" s="24" t="s">
        <v>741</v>
      </c>
      <c r="B132" s="24" t="str">
        <f t="shared" si="4"/>
        <v>District of Columbia</v>
      </c>
      <c r="C132" s="24" t="str">
        <f t="shared" si="5"/>
        <v>2015/12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16</v>
      </c>
      <c r="P132" s="25">
        <v>0.8125</v>
      </c>
    </row>
    <row r="133" spans="1:16" x14ac:dyDescent="0.25">
      <c r="A133" s="24" t="s">
        <v>742</v>
      </c>
      <c r="B133" s="24" t="str">
        <f t="shared" si="4"/>
        <v>Georgia</v>
      </c>
      <c r="C133" s="24" t="str">
        <f t="shared" si="5"/>
        <v>2010/10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11</v>
      </c>
      <c r="K133">
        <v>12</v>
      </c>
      <c r="L133">
        <v>20</v>
      </c>
      <c r="M133">
        <v>48</v>
      </c>
      <c r="N133">
        <v>91</v>
      </c>
      <c r="O133">
        <v>209</v>
      </c>
      <c r="P133" s="25">
        <v>9.5693779904306216E-3</v>
      </c>
    </row>
    <row r="134" spans="1:16" x14ac:dyDescent="0.25">
      <c r="A134" s="24" t="s">
        <v>743</v>
      </c>
      <c r="B134" s="24" t="str">
        <f t="shared" si="4"/>
        <v>Georgia</v>
      </c>
      <c r="C134" s="24" t="str">
        <f t="shared" si="5"/>
        <v>2010/11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10</v>
      </c>
      <c r="K134">
        <v>23</v>
      </c>
      <c r="L134">
        <v>38</v>
      </c>
      <c r="M134">
        <v>48</v>
      </c>
      <c r="N134">
        <v>119</v>
      </c>
      <c r="O134">
        <v>426</v>
      </c>
      <c r="P134" s="25">
        <v>0.15727699530516431</v>
      </c>
    </row>
    <row r="135" spans="1:16" x14ac:dyDescent="0.25">
      <c r="A135" s="24" t="s">
        <v>744</v>
      </c>
      <c r="B135" s="24" t="str">
        <f t="shared" si="4"/>
        <v>Georgia</v>
      </c>
      <c r="C135" s="24" t="str">
        <f t="shared" si="5"/>
        <v>2010/12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20</v>
      </c>
      <c r="K135">
        <v>18</v>
      </c>
      <c r="L135">
        <v>56</v>
      </c>
      <c r="M135">
        <v>55</v>
      </c>
      <c r="N135">
        <v>149</v>
      </c>
      <c r="O135">
        <v>764</v>
      </c>
      <c r="P135" s="25">
        <v>0.18324607329842932</v>
      </c>
    </row>
    <row r="136" spans="1:16" x14ac:dyDescent="0.25">
      <c r="A136" s="24" t="s">
        <v>745</v>
      </c>
      <c r="B136" s="24" t="str">
        <f t="shared" si="4"/>
        <v>Georgia</v>
      </c>
      <c r="C136" s="24" t="str">
        <f t="shared" si="5"/>
        <v>2011/10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12</v>
      </c>
      <c r="K136">
        <v>17</v>
      </c>
      <c r="L136">
        <v>30</v>
      </c>
      <c r="M136">
        <v>43</v>
      </c>
      <c r="N136">
        <v>102</v>
      </c>
      <c r="O136">
        <v>259</v>
      </c>
      <c r="P136" s="25">
        <v>1.9305019305019305E-2</v>
      </c>
    </row>
    <row r="137" spans="1:16" x14ac:dyDescent="0.25">
      <c r="A137" s="24" t="s">
        <v>746</v>
      </c>
      <c r="B137" s="24" t="str">
        <f t="shared" si="4"/>
        <v>Georgia</v>
      </c>
      <c r="C137" s="24" t="str">
        <f t="shared" si="5"/>
        <v>2011/11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17</v>
      </c>
      <c r="L137">
        <v>29</v>
      </c>
      <c r="M137">
        <v>36</v>
      </c>
      <c r="N137">
        <v>82</v>
      </c>
      <c r="O137">
        <v>349</v>
      </c>
      <c r="P137" s="25">
        <v>3.7249283667621778E-2</v>
      </c>
    </row>
    <row r="138" spans="1:16" x14ac:dyDescent="0.25">
      <c r="A138" s="24" t="s">
        <v>747</v>
      </c>
      <c r="B138" s="24" t="str">
        <f t="shared" si="4"/>
        <v>Georgia</v>
      </c>
      <c r="C138" s="24" t="str">
        <f t="shared" si="5"/>
        <v>2011/12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17</v>
      </c>
      <c r="K138">
        <v>23</v>
      </c>
      <c r="L138">
        <v>37</v>
      </c>
      <c r="M138">
        <v>57</v>
      </c>
      <c r="N138">
        <v>134</v>
      </c>
      <c r="O138">
        <v>962</v>
      </c>
      <c r="P138" s="25">
        <v>0.16528066528066529</v>
      </c>
    </row>
    <row r="139" spans="1:16" x14ac:dyDescent="0.25">
      <c r="A139" s="24" t="s">
        <v>748</v>
      </c>
      <c r="B139" s="24" t="str">
        <f t="shared" si="4"/>
        <v>Georgia</v>
      </c>
      <c r="C139" s="24" t="str">
        <f t="shared" si="5"/>
        <v>2012/10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10</v>
      </c>
      <c r="K139">
        <v>0</v>
      </c>
      <c r="L139">
        <v>21</v>
      </c>
      <c r="M139">
        <v>28</v>
      </c>
      <c r="N139">
        <v>59</v>
      </c>
      <c r="O139">
        <v>457</v>
      </c>
      <c r="P139" s="25">
        <v>6.5645514223194742E-2</v>
      </c>
    </row>
    <row r="140" spans="1:16" x14ac:dyDescent="0.25">
      <c r="A140" s="24" t="s">
        <v>749</v>
      </c>
      <c r="B140" s="24" t="str">
        <f t="shared" si="4"/>
        <v>Georgia</v>
      </c>
      <c r="C140" s="24" t="str">
        <f t="shared" si="5"/>
        <v>2012/11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17</v>
      </c>
      <c r="K140">
        <v>15</v>
      </c>
      <c r="L140">
        <v>34</v>
      </c>
      <c r="M140">
        <v>46</v>
      </c>
      <c r="N140">
        <v>112</v>
      </c>
      <c r="O140">
        <v>634</v>
      </c>
      <c r="P140" s="25">
        <v>9.7791798107255523E-2</v>
      </c>
    </row>
    <row r="141" spans="1:16" x14ac:dyDescent="0.25">
      <c r="A141" s="24" t="s">
        <v>750</v>
      </c>
      <c r="B141" s="24" t="str">
        <f t="shared" si="4"/>
        <v>Georgia</v>
      </c>
      <c r="C141" s="24" t="str">
        <f t="shared" si="5"/>
        <v>2012/12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13</v>
      </c>
      <c r="J141">
        <v>32</v>
      </c>
      <c r="K141">
        <v>26</v>
      </c>
      <c r="L141">
        <v>69</v>
      </c>
      <c r="M141">
        <v>68</v>
      </c>
      <c r="N141">
        <v>208</v>
      </c>
      <c r="O141">
        <v>485</v>
      </c>
      <c r="P141" s="25">
        <v>6.1855670103092781E-3</v>
      </c>
    </row>
    <row r="142" spans="1:16" x14ac:dyDescent="0.25">
      <c r="A142" s="24" t="s">
        <v>751</v>
      </c>
      <c r="B142" s="24" t="str">
        <f t="shared" si="4"/>
        <v>Georgia</v>
      </c>
      <c r="C142" s="24" t="str">
        <f t="shared" si="5"/>
        <v>2013/10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20</v>
      </c>
      <c r="M142">
        <v>39</v>
      </c>
      <c r="N142">
        <v>59</v>
      </c>
      <c r="O142">
        <v>423</v>
      </c>
      <c r="P142" s="25">
        <v>2.8368794326241134E-2</v>
      </c>
    </row>
    <row r="143" spans="1:16" x14ac:dyDescent="0.25">
      <c r="A143" s="24" t="s">
        <v>752</v>
      </c>
      <c r="B143" s="24" t="str">
        <f t="shared" si="4"/>
        <v>Georgia</v>
      </c>
      <c r="C143" s="24" t="str">
        <f t="shared" si="5"/>
        <v>2013/11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10</v>
      </c>
      <c r="K143">
        <v>21</v>
      </c>
      <c r="L143">
        <v>20</v>
      </c>
      <c r="M143">
        <v>35</v>
      </c>
      <c r="N143">
        <v>86</v>
      </c>
      <c r="O143">
        <v>807</v>
      </c>
      <c r="P143" s="25">
        <v>9.6654275092936809E-2</v>
      </c>
    </row>
    <row r="144" spans="1:16" x14ac:dyDescent="0.25">
      <c r="A144" s="24" t="s">
        <v>753</v>
      </c>
      <c r="B144" s="24" t="str">
        <f t="shared" si="4"/>
        <v>Georgia</v>
      </c>
      <c r="C144" s="24" t="str">
        <f t="shared" si="5"/>
        <v>2013/12</v>
      </c>
      <c r="D144">
        <v>0</v>
      </c>
      <c r="E144">
        <v>0</v>
      </c>
      <c r="F144">
        <v>0</v>
      </c>
      <c r="G144">
        <v>0</v>
      </c>
      <c r="H144">
        <v>17</v>
      </c>
      <c r="I144">
        <v>22</v>
      </c>
      <c r="J144">
        <v>34</v>
      </c>
      <c r="K144">
        <v>26</v>
      </c>
      <c r="L144">
        <v>34</v>
      </c>
      <c r="M144">
        <v>41</v>
      </c>
      <c r="N144">
        <v>174</v>
      </c>
      <c r="O144">
        <v>1714</v>
      </c>
      <c r="P144" s="25">
        <v>0.24795799299883314</v>
      </c>
    </row>
    <row r="145" spans="1:16" x14ac:dyDescent="0.25">
      <c r="A145" s="24" t="s">
        <v>754</v>
      </c>
      <c r="B145" s="24" t="str">
        <f t="shared" si="4"/>
        <v>Georgia</v>
      </c>
      <c r="C145" s="24" t="str">
        <f t="shared" si="5"/>
        <v>2014/10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13</v>
      </c>
      <c r="K145">
        <v>13</v>
      </c>
      <c r="L145">
        <v>27</v>
      </c>
      <c r="M145">
        <v>29</v>
      </c>
      <c r="N145">
        <v>82</v>
      </c>
      <c r="O145">
        <v>548</v>
      </c>
      <c r="P145" s="25">
        <v>2.7372262773722629E-2</v>
      </c>
    </row>
    <row r="146" spans="1:16" x14ac:dyDescent="0.25">
      <c r="A146" s="24" t="s">
        <v>755</v>
      </c>
      <c r="B146" s="24" t="str">
        <f t="shared" si="4"/>
        <v>Georgia</v>
      </c>
      <c r="C146" s="24" t="str">
        <f t="shared" si="5"/>
        <v>2014/11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14</v>
      </c>
      <c r="K146">
        <v>24</v>
      </c>
      <c r="L146">
        <v>25</v>
      </c>
      <c r="M146">
        <v>35</v>
      </c>
      <c r="N146">
        <v>98</v>
      </c>
      <c r="O146">
        <v>754</v>
      </c>
      <c r="P146" s="25">
        <v>4.6419098143236075E-2</v>
      </c>
    </row>
    <row r="147" spans="1:16" x14ac:dyDescent="0.25">
      <c r="A147" s="24" t="s">
        <v>756</v>
      </c>
      <c r="B147" s="24" t="str">
        <f t="shared" si="4"/>
        <v>Georgia</v>
      </c>
      <c r="C147" s="24" t="str">
        <f t="shared" si="5"/>
        <v>2014/12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22</v>
      </c>
      <c r="K147">
        <v>29</v>
      </c>
      <c r="L147">
        <v>36</v>
      </c>
      <c r="M147">
        <v>87</v>
      </c>
      <c r="N147">
        <v>174</v>
      </c>
      <c r="O147">
        <v>1511</v>
      </c>
      <c r="P147" s="25">
        <v>0.17008603573792191</v>
      </c>
    </row>
    <row r="148" spans="1:16" x14ac:dyDescent="0.25">
      <c r="A148" s="24" t="s">
        <v>757</v>
      </c>
      <c r="B148" s="24" t="str">
        <f t="shared" si="4"/>
        <v>Georgia</v>
      </c>
      <c r="C148" s="24" t="str">
        <f t="shared" si="5"/>
        <v>2015/12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11</v>
      </c>
      <c r="K148">
        <v>22</v>
      </c>
      <c r="L148">
        <v>40</v>
      </c>
      <c r="M148">
        <v>43</v>
      </c>
      <c r="N148">
        <v>116</v>
      </c>
      <c r="O148">
        <v>1473</v>
      </c>
      <c r="P148" s="25">
        <v>0.13238289205702647</v>
      </c>
    </row>
    <row r="149" spans="1:16" x14ac:dyDescent="0.25">
      <c r="A149" s="24" t="s">
        <v>758</v>
      </c>
      <c r="B149" s="24" t="str">
        <f t="shared" si="4"/>
        <v>Hawaii</v>
      </c>
      <c r="C149" s="24" t="str">
        <f t="shared" si="5"/>
        <v>2010/10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83</v>
      </c>
      <c r="P149" s="25">
        <v>0.10843373493975904</v>
      </c>
    </row>
    <row r="150" spans="1:16" x14ac:dyDescent="0.25">
      <c r="A150" s="24" t="s">
        <v>759</v>
      </c>
      <c r="B150" s="24" t="str">
        <f t="shared" si="4"/>
        <v>Hawaii</v>
      </c>
      <c r="C150" s="24" t="str">
        <f t="shared" si="5"/>
        <v>2010/11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183</v>
      </c>
      <c r="P150" s="25">
        <v>1.6393442622950821E-2</v>
      </c>
    </row>
    <row r="151" spans="1:16" x14ac:dyDescent="0.25">
      <c r="A151" s="24" t="s">
        <v>760</v>
      </c>
      <c r="B151" s="24" t="str">
        <f t="shared" si="4"/>
        <v>Hawaii</v>
      </c>
      <c r="C151" s="24" t="str">
        <f t="shared" si="5"/>
        <v>2010/12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12</v>
      </c>
      <c r="N151">
        <v>12</v>
      </c>
      <c r="O151">
        <v>184</v>
      </c>
      <c r="P151" s="25">
        <v>0.15760869565217392</v>
      </c>
    </row>
    <row r="152" spans="1:16" x14ac:dyDescent="0.25">
      <c r="A152" s="24" t="s">
        <v>761</v>
      </c>
      <c r="B152" s="24" t="str">
        <f t="shared" si="4"/>
        <v>Hawaii</v>
      </c>
      <c r="C152" s="24" t="str">
        <f t="shared" si="5"/>
        <v>2011/10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21</v>
      </c>
      <c r="N152">
        <v>21</v>
      </c>
      <c r="O152">
        <v>93</v>
      </c>
      <c r="P152" s="25">
        <v>0</v>
      </c>
    </row>
    <row r="153" spans="1:16" x14ac:dyDescent="0.25">
      <c r="A153" s="24" t="s">
        <v>762</v>
      </c>
      <c r="B153" s="24" t="str">
        <f t="shared" si="4"/>
        <v>Hawaii</v>
      </c>
      <c r="C153" s="24" t="str">
        <f t="shared" si="5"/>
        <v>2011/11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18</v>
      </c>
      <c r="N153">
        <v>18</v>
      </c>
      <c r="O153">
        <v>169</v>
      </c>
      <c r="P153" s="25">
        <v>5.9171597633136093E-3</v>
      </c>
    </row>
    <row r="154" spans="1:16" x14ac:dyDescent="0.25">
      <c r="A154" s="24" t="s">
        <v>763</v>
      </c>
      <c r="B154" s="24" t="str">
        <f t="shared" si="4"/>
        <v>Hawaii</v>
      </c>
      <c r="C154" s="24" t="str">
        <f t="shared" si="5"/>
        <v>2011/12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12</v>
      </c>
      <c r="N154">
        <v>12</v>
      </c>
      <c r="O154">
        <v>378</v>
      </c>
      <c r="P154" s="25">
        <v>0.17989417989417988</v>
      </c>
    </row>
    <row r="155" spans="1:16" x14ac:dyDescent="0.25">
      <c r="A155" s="24" t="s">
        <v>764</v>
      </c>
      <c r="B155" s="24" t="str">
        <f t="shared" si="4"/>
        <v>Hawaii</v>
      </c>
      <c r="C155" s="24" t="str">
        <f t="shared" si="5"/>
        <v>2012/10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24</v>
      </c>
      <c r="N155">
        <v>24</v>
      </c>
      <c r="O155">
        <v>225</v>
      </c>
      <c r="P155" s="25">
        <v>5.3333333333333337E-2</v>
      </c>
    </row>
    <row r="156" spans="1:16" x14ac:dyDescent="0.25">
      <c r="A156" s="24" t="s">
        <v>765</v>
      </c>
      <c r="B156" s="24" t="str">
        <f t="shared" si="4"/>
        <v>Hawaii</v>
      </c>
      <c r="C156" s="24" t="str">
        <f t="shared" si="5"/>
        <v>2012/11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16</v>
      </c>
      <c r="N156">
        <v>16</v>
      </c>
      <c r="O156">
        <v>339</v>
      </c>
      <c r="P156" s="25">
        <v>6.4896755162241887E-2</v>
      </c>
    </row>
    <row r="157" spans="1:16" x14ac:dyDescent="0.25">
      <c r="A157" s="24" t="s">
        <v>766</v>
      </c>
      <c r="B157" s="24" t="str">
        <f t="shared" si="4"/>
        <v>Hawaii</v>
      </c>
      <c r="C157" s="24" t="str">
        <f t="shared" si="5"/>
        <v>2012/12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10</v>
      </c>
      <c r="M157">
        <v>23</v>
      </c>
      <c r="N157">
        <v>33</v>
      </c>
      <c r="O157">
        <v>120</v>
      </c>
      <c r="P157" s="25">
        <v>2.5000000000000001E-2</v>
      </c>
    </row>
    <row r="158" spans="1:16" x14ac:dyDescent="0.25">
      <c r="A158" s="24" t="s">
        <v>767</v>
      </c>
      <c r="B158" s="24" t="str">
        <f t="shared" si="4"/>
        <v>Hawaii</v>
      </c>
      <c r="C158" s="24" t="str">
        <f t="shared" si="5"/>
        <v>2013/10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12</v>
      </c>
      <c r="M158">
        <v>18</v>
      </c>
      <c r="N158">
        <v>30</v>
      </c>
      <c r="O158">
        <v>127</v>
      </c>
      <c r="P158" s="25">
        <v>6.2992125984251968E-2</v>
      </c>
    </row>
    <row r="159" spans="1:16" x14ac:dyDescent="0.25">
      <c r="A159" s="24" t="s">
        <v>768</v>
      </c>
      <c r="B159" s="24" t="str">
        <f t="shared" si="4"/>
        <v>Hawaii</v>
      </c>
      <c r="C159" s="24" t="str">
        <f t="shared" si="5"/>
        <v>2013/11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19</v>
      </c>
      <c r="N159">
        <v>19</v>
      </c>
      <c r="O159">
        <v>244</v>
      </c>
      <c r="P159" s="25">
        <v>3.6885245901639344E-2</v>
      </c>
    </row>
    <row r="160" spans="1:16" x14ac:dyDescent="0.25">
      <c r="A160" s="24" t="s">
        <v>769</v>
      </c>
      <c r="B160" s="24" t="str">
        <f t="shared" si="4"/>
        <v>Hawaii</v>
      </c>
      <c r="C160" s="24" t="str">
        <f t="shared" si="5"/>
        <v>2013/12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26</v>
      </c>
      <c r="N160">
        <v>26</v>
      </c>
      <c r="O160">
        <v>327</v>
      </c>
      <c r="P160" s="25">
        <v>0.25382262996941896</v>
      </c>
    </row>
    <row r="161" spans="1:16" x14ac:dyDescent="0.25">
      <c r="A161" s="24" t="s">
        <v>770</v>
      </c>
      <c r="B161" s="24" t="str">
        <f t="shared" si="4"/>
        <v>Hawaii</v>
      </c>
      <c r="C161" s="24" t="str">
        <f t="shared" si="5"/>
        <v>2014/10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15</v>
      </c>
      <c r="O161">
        <v>256</v>
      </c>
      <c r="P161" s="25">
        <v>0.12890625</v>
      </c>
    </row>
    <row r="162" spans="1:16" x14ac:dyDescent="0.25">
      <c r="A162" s="24" t="s">
        <v>771</v>
      </c>
      <c r="B162" s="24" t="str">
        <f t="shared" si="4"/>
        <v>Hawaii</v>
      </c>
      <c r="C162" s="24" t="str">
        <f t="shared" si="5"/>
        <v>2014/11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18</v>
      </c>
      <c r="N162">
        <v>18</v>
      </c>
      <c r="O162">
        <v>258</v>
      </c>
      <c r="P162" s="25">
        <v>4.6511627906976744E-2</v>
      </c>
    </row>
    <row r="163" spans="1:16" x14ac:dyDescent="0.25">
      <c r="A163" s="24" t="s">
        <v>772</v>
      </c>
      <c r="B163" s="24" t="str">
        <f t="shared" si="4"/>
        <v>Hawaii</v>
      </c>
      <c r="C163" s="24" t="str">
        <f t="shared" si="5"/>
        <v>2014/12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11</v>
      </c>
      <c r="M163">
        <v>20</v>
      </c>
      <c r="N163">
        <v>31</v>
      </c>
      <c r="O163">
        <v>320</v>
      </c>
      <c r="P163" s="25">
        <v>0.27812500000000001</v>
      </c>
    </row>
    <row r="164" spans="1:16" x14ac:dyDescent="0.25">
      <c r="A164" s="24" t="s">
        <v>773</v>
      </c>
      <c r="B164" s="24" t="str">
        <f t="shared" si="4"/>
        <v>Hawaii</v>
      </c>
      <c r="C164" s="24" t="str">
        <f t="shared" si="5"/>
        <v>2015/12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35</v>
      </c>
      <c r="N164">
        <v>35</v>
      </c>
      <c r="O164">
        <v>525</v>
      </c>
      <c r="P164" s="25">
        <v>0.41523809523809524</v>
      </c>
    </row>
    <row r="165" spans="1:16" x14ac:dyDescent="0.25">
      <c r="A165" s="24" t="s">
        <v>774</v>
      </c>
      <c r="B165" s="24" t="str">
        <f t="shared" si="4"/>
        <v>Idaho</v>
      </c>
      <c r="C165" s="24" t="str">
        <f t="shared" si="5"/>
        <v>2011/12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10</v>
      </c>
      <c r="N165">
        <v>10</v>
      </c>
      <c r="O165">
        <v>17</v>
      </c>
      <c r="P165" s="25">
        <v>0.88235294117647056</v>
      </c>
    </row>
    <row r="166" spans="1:16" x14ac:dyDescent="0.25">
      <c r="A166" s="24" t="s">
        <v>775</v>
      </c>
      <c r="B166" s="24" t="str">
        <f t="shared" si="4"/>
        <v>Idaho</v>
      </c>
      <c r="C166" s="24" t="str">
        <f t="shared" si="5"/>
        <v>2012/11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12</v>
      </c>
      <c r="P166" s="25">
        <v>0.91666666666666663</v>
      </c>
    </row>
    <row r="167" spans="1:16" x14ac:dyDescent="0.25">
      <c r="A167" s="24" t="s">
        <v>776</v>
      </c>
      <c r="B167" s="24" t="str">
        <f t="shared" si="4"/>
        <v>Idaho</v>
      </c>
      <c r="C167" s="24" t="str">
        <f t="shared" si="5"/>
        <v>2013/12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11</v>
      </c>
      <c r="N167">
        <v>11</v>
      </c>
      <c r="O167">
        <v>47</v>
      </c>
      <c r="P167" s="25">
        <v>0.85106382978723405</v>
      </c>
    </row>
    <row r="168" spans="1:16" x14ac:dyDescent="0.25">
      <c r="A168" s="24" t="s">
        <v>777</v>
      </c>
      <c r="B168" s="24" t="str">
        <f t="shared" si="4"/>
        <v>Idaho</v>
      </c>
      <c r="C168" s="24" t="str">
        <f t="shared" si="5"/>
        <v>2014/10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14</v>
      </c>
      <c r="P168" s="25">
        <v>7.1428571428571425E-2</v>
      </c>
    </row>
    <row r="169" spans="1:16" x14ac:dyDescent="0.25">
      <c r="A169" s="24" t="s">
        <v>778</v>
      </c>
      <c r="B169" s="24" t="str">
        <f t="shared" si="4"/>
        <v>Idaho</v>
      </c>
      <c r="C169" s="24" t="str">
        <f t="shared" si="5"/>
        <v>2014/11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10</v>
      </c>
      <c r="N169">
        <v>10</v>
      </c>
      <c r="O169">
        <v>18</v>
      </c>
      <c r="P169" s="25">
        <v>0.1111111111111111</v>
      </c>
    </row>
    <row r="170" spans="1:16" x14ac:dyDescent="0.25">
      <c r="A170" s="24" t="s">
        <v>779</v>
      </c>
      <c r="B170" s="24" t="str">
        <f t="shared" si="4"/>
        <v>Idaho</v>
      </c>
      <c r="C170" s="24" t="str">
        <f t="shared" si="5"/>
        <v>2014/12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79</v>
      </c>
      <c r="P170" s="25">
        <v>0.65822784810126578</v>
      </c>
    </row>
    <row r="171" spans="1:16" x14ac:dyDescent="0.25">
      <c r="A171" s="24" t="s">
        <v>780</v>
      </c>
      <c r="B171" s="24" t="str">
        <f t="shared" si="4"/>
        <v>Idaho</v>
      </c>
      <c r="C171" s="24" t="str">
        <f t="shared" si="5"/>
        <v>2015/12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205</v>
      </c>
      <c r="P171" s="25">
        <v>0.41463414634146339</v>
      </c>
    </row>
    <row r="172" spans="1:16" x14ac:dyDescent="0.25">
      <c r="A172" s="24" t="s">
        <v>781</v>
      </c>
      <c r="B172" s="24" t="str">
        <f t="shared" si="4"/>
        <v>Illinois</v>
      </c>
      <c r="C172" s="24" t="str">
        <f t="shared" si="5"/>
        <v>2010/10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14</v>
      </c>
      <c r="K172">
        <v>21</v>
      </c>
      <c r="L172">
        <v>51</v>
      </c>
      <c r="M172">
        <v>110</v>
      </c>
      <c r="N172">
        <v>196</v>
      </c>
      <c r="O172">
        <v>44</v>
      </c>
      <c r="P172" s="25">
        <v>0</v>
      </c>
    </row>
    <row r="173" spans="1:16" x14ac:dyDescent="0.25">
      <c r="A173" s="24" t="s">
        <v>782</v>
      </c>
      <c r="B173" s="24" t="str">
        <f t="shared" si="4"/>
        <v>Illinois</v>
      </c>
      <c r="C173" s="24" t="str">
        <f t="shared" si="5"/>
        <v>2010/11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14</v>
      </c>
      <c r="K173">
        <v>20</v>
      </c>
      <c r="L173">
        <v>68</v>
      </c>
      <c r="M173">
        <v>74</v>
      </c>
      <c r="N173">
        <v>176</v>
      </c>
      <c r="O173">
        <v>36</v>
      </c>
      <c r="P173" s="25">
        <v>2.7777777777777776E-2</v>
      </c>
    </row>
    <row r="174" spans="1:16" x14ac:dyDescent="0.25">
      <c r="A174" s="24" t="s">
        <v>783</v>
      </c>
      <c r="B174" s="24" t="str">
        <f t="shared" si="4"/>
        <v>Illinois</v>
      </c>
      <c r="C174" s="24" t="str">
        <f t="shared" si="5"/>
        <v>2010/12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10</v>
      </c>
      <c r="J174">
        <v>12</v>
      </c>
      <c r="K174">
        <v>26</v>
      </c>
      <c r="L174">
        <v>62</v>
      </c>
      <c r="M174">
        <v>102</v>
      </c>
      <c r="N174">
        <v>212</v>
      </c>
      <c r="O174">
        <v>52</v>
      </c>
      <c r="P174" s="25">
        <v>0.28846153846153844</v>
      </c>
    </row>
    <row r="175" spans="1:16" x14ac:dyDescent="0.25">
      <c r="A175" s="24" t="s">
        <v>784</v>
      </c>
      <c r="B175" s="24" t="str">
        <f t="shared" si="4"/>
        <v>Illinois</v>
      </c>
      <c r="C175" s="24" t="str">
        <f t="shared" si="5"/>
        <v>2011/10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10</v>
      </c>
      <c r="J175">
        <v>16</v>
      </c>
      <c r="K175">
        <v>19</v>
      </c>
      <c r="L175">
        <v>52</v>
      </c>
      <c r="M175">
        <v>78</v>
      </c>
      <c r="N175">
        <v>175</v>
      </c>
      <c r="O175">
        <v>38</v>
      </c>
      <c r="P175" s="25">
        <v>2.6315789473684209E-2</v>
      </c>
    </row>
    <row r="176" spans="1:16" x14ac:dyDescent="0.25">
      <c r="A176" s="24" t="s">
        <v>785</v>
      </c>
      <c r="B176" s="24" t="str">
        <f t="shared" si="4"/>
        <v>Illinois</v>
      </c>
      <c r="C176" s="24" t="str">
        <f t="shared" si="5"/>
        <v>2011/11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16</v>
      </c>
      <c r="K176">
        <v>23</v>
      </c>
      <c r="L176">
        <v>60</v>
      </c>
      <c r="M176">
        <v>91</v>
      </c>
      <c r="N176">
        <v>190</v>
      </c>
      <c r="O176">
        <v>33</v>
      </c>
      <c r="P176" s="25">
        <v>6.0606060606060608E-2</v>
      </c>
    </row>
    <row r="177" spans="1:16" x14ac:dyDescent="0.25">
      <c r="A177" s="24" t="s">
        <v>786</v>
      </c>
      <c r="B177" s="24" t="str">
        <f t="shared" si="4"/>
        <v>Illinois</v>
      </c>
      <c r="C177" s="24" t="str">
        <f t="shared" si="5"/>
        <v>2011/12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10</v>
      </c>
      <c r="J177">
        <v>19</v>
      </c>
      <c r="K177">
        <v>26</v>
      </c>
      <c r="L177">
        <v>45</v>
      </c>
      <c r="M177">
        <v>91</v>
      </c>
      <c r="N177">
        <v>191</v>
      </c>
      <c r="O177">
        <v>94</v>
      </c>
      <c r="P177" s="25">
        <v>0.57446808510638303</v>
      </c>
    </row>
    <row r="178" spans="1:16" x14ac:dyDescent="0.25">
      <c r="A178" s="24" t="s">
        <v>787</v>
      </c>
      <c r="B178" s="24" t="str">
        <f t="shared" si="4"/>
        <v>Illinois</v>
      </c>
      <c r="C178" s="24" t="str">
        <f t="shared" si="5"/>
        <v>2012/10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11</v>
      </c>
      <c r="K178">
        <v>26</v>
      </c>
      <c r="L178">
        <v>40</v>
      </c>
      <c r="M178">
        <v>73</v>
      </c>
      <c r="N178">
        <v>150</v>
      </c>
      <c r="O178">
        <v>49</v>
      </c>
      <c r="P178" s="25">
        <v>0</v>
      </c>
    </row>
    <row r="179" spans="1:16" x14ac:dyDescent="0.25">
      <c r="A179" s="24" t="s">
        <v>788</v>
      </c>
      <c r="B179" s="24" t="str">
        <f t="shared" si="4"/>
        <v>Illinois</v>
      </c>
      <c r="C179" s="24" t="str">
        <f t="shared" si="5"/>
        <v>2012/11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17</v>
      </c>
      <c r="K179">
        <v>28</v>
      </c>
      <c r="L179">
        <v>44</v>
      </c>
      <c r="M179">
        <v>86</v>
      </c>
      <c r="N179">
        <v>175</v>
      </c>
      <c r="O179">
        <v>54</v>
      </c>
      <c r="P179" s="25">
        <v>5.5555555555555552E-2</v>
      </c>
    </row>
    <row r="180" spans="1:16" x14ac:dyDescent="0.25">
      <c r="A180" s="24" t="s">
        <v>789</v>
      </c>
      <c r="B180" s="24" t="str">
        <f t="shared" si="4"/>
        <v>Illinois</v>
      </c>
      <c r="C180" s="24" t="str">
        <f t="shared" si="5"/>
        <v>2012/12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12</v>
      </c>
      <c r="J180">
        <v>22</v>
      </c>
      <c r="K180">
        <v>33</v>
      </c>
      <c r="L180">
        <v>54</v>
      </c>
      <c r="M180">
        <v>146</v>
      </c>
      <c r="N180">
        <v>267</v>
      </c>
      <c r="O180">
        <v>40</v>
      </c>
      <c r="P180" s="25">
        <v>0.125</v>
      </c>
    </row>
    <row r="181" spans="1:16" x14ac:dyDescent="0.25">
      <c r="A181" s="24" t="s">
        <v>790</v>
      </c>
      <c r="B181" s="24" t="str">
        <f t="shared" si="4"/>
        <v>Illinois</v>
      </c>
      <c r="C181" s="24" t="str">
        <f t="shared" si="5"/>
        <v>2013/10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15</v>
      </c>
      <c r="K181">
        <v>20</v>
      </c>
      <c r="L181">
        <v>46</v>
      </c>
      <c r="M181">
        <v>78</v>
      </c>
      <c r="N181">
        <v>159</v>
      </c>
      <c r="O181">
        <v>81</v>
      </c>
      <c r="P181" s="25">
        <v>1.2345679012345678E-2</v>
      </c>
    </row>
    <row r="182" spans="1:16" x14ac:dyDescent="0.25">
      <c r="A182" s="24" t="s">
        <v>791</v>
      </c>
      <c r="B182" s="24" t="str">
        <f t="shared" si="4"/>
        <v>Illinois</v>
      </c>
      <c r="C182" s="24" t="str">
        <f t="shared" si="5"/>
        <v>2013/11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12</v>
      </c>
      <c r="K182">
        <v>26</v>
      </c>
      <c r="L182">
        <v>52</v>
      </c>
      <c r="M182">
        <v>78</v>
      </c>
      <c r="N182">
        <v>168</v>
      </c>
      <c r="O182">
        <v>95</v>
      </c>
      <c r="P182" s="25">
        <v>0</v>
      </c>
    </row>
    <row r="183" spans="1:16" x14ac:dyDescent="0.25">
      <c r="A183" s="24" t="s">
        <v>792</v>
      </c>
      <c r="B183" s="24" t="str">
        <f t="shared" si="4"/>
        <v>Illinois</v>
      </c>
      <c r="C183" s="24" t="str">
        <f t="shared" si="5"/>
        <v>2013/12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19</v>
      </c>
      <c r="K183">
        <v>38</v>
      </c>
      <c r="L183">
        <v>52</v>
      </c>
      <c r="M183">
        <v>94</v>
      </c>
      <c r="N183">
        <v>203</v>
      </c>
      <c r="O183">
        <v>186</v>
      </c>
      <c r="P183" s="25">
        <v>0.26881720430107525</v>
      </c>
    </row>
    <row r="184" spans="1:16" x14ac:dyDescent="0.25">
      <c r="A184" s="24" t="s">
        <v>793</v>
      </c>
      <c r="B184" s="24" t="str">
        <f t="shared" si="4"/>
        <v>Illinois</v>
      </c>
      <c r="C184" s="24" t="str">
        <f t="shared" si="5"/>
        <v>2014/10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13</v>
      </c>
      <c r="K184">
        <v>25</v>
      </c>
      <c r="L184">
        <v>47</v>
      </c>
      <c r="M184">
        <v>78</v>
      </c>
      <c r="N184">
        <v>163</v>
      </c>
      <c r="O184">
        <v>183</v>
      </c>
      <c r="P184" s="25">
        <v>5.4644808743169399E-3</v>
      </c>
    </row>
    <row r="185" spans="1:16" x14ac:dyDescent="0.25">
      <c r="A185" s="24" t="s">
        <v>794</v>
      </c>
      <c r="B185" s="24" t="str">
        <f t="shared" si="4"/>
        <v>Illinois</v>
      </c>
      <c r="C185" s="24" t="str">
        <f t="shared" si="5"/>
        <v>2014/11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13</v>
      </c>
      <c r="K185">
        <v>22</v>
      </c>
      <c r="L185">
        <v>42</v>
      </c>
      <c r="M185">
        <v>103</v>
      </c>
      <c r="N185">
        <v>180</v>
      </c>
      <c r="O185">
        <v>365</v>
      </c>
      <c r="P185" s="25">
        <v>0.16986301369863013</v>
      </c>
    </row>
    <row r="186" spans="1:16" x14ac:dyDescent="0.25">
      <c r="A186" s="24" t="s">
        <v>795</v>
      </c>
      <c r="B186" s="24" t="str">
        <f t="shared" si="4"/>
        <v>Illinois</v>
      </c>
      <c r="C186" s="24" t="str">
        <f t="shared" si="5"/>
        <v>2014/12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14</v>
      </c>
      <c r="K186">
        <v>52</v>
      </c>
      <c r="L186">
        <v>84</v>
      </c>
      <c r="M186">
        <v>201</v>
      </c>
      <c r="N186">
        <v>351</v>
      </c>
      <c r="O186">
        <v>292</v>
      </c>
      <c r="P186" s="25">
        <v>0.43835616438356162</v>
      </c>
    </row>
    <row r="187" spans="1:16" x14ac:dyDescent="0.25">
      <c r="A187" s="24" t="s">
        <v>796</v>
      </c>
      <c r="B187" s="24" t="str">
        <f t="shared" si="4"/>
        <v>Illinois</v>
      </c>
      <c r="C187" s="24" t="str">
        <f t="shared" si="5"/>
        <v>2015/12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20</v>
      </c>
      <c r="K187">
        <v>36</v>
      </c>
      <c r="L187">
        <v>38</v>
      </c>
      <c r="M187">
        <v>86</v>
      </c>
      <c r="N187">
        <v>180</v>
      </c>
      <c r="O187">
        <v>848</v>
      </c>
      <c r="P187" s="25">
        <v>0.13207547169811321</v>
      </c>
    </row>
    <row r="188" spans="1:16" x14ac:dyDescent="0.25">
      <c r="A188" s="24" t="s">
        <v>797</v>
      </c>
      <c r="B188" s="24" t="str">
        <f t="shared" si="4"/>
        <v>Indiana</v>
      </c>
      <c r="C188" s="24" t="str">
        <f t="shared" si="5"/>
        <v>2010/10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22</v>
      </c>
      <c r="M188">
        <v>43</v>
      </c>
      <c r="N188">
        <v>65</v>
      </c>
      <c r="O188">
        <v>88</v>
      </c>
      <c r="P188" s="25">
        <v>0</v>
      </c>
    </row>
    <row r="189" spans="1:16" x14ac:dyDescent="0.25">
      <c r="A189" s="24" t="s">
        <v>798</v>
      </c>
      <c r="B189" s="24" t="str">
        <f t="shared" si="4"/>
        <v>Indiana</v>
      </c>
      <c r="C189" s="24" t="str">
        <f t="shared" si="5"/>
        <v>2010/11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15</v>
      </c>
      <c r="L189">
        <v>25</v>
      </c>
      <c r="M189">
        <v>45</v>
      </c>
      <c r="N189">
        <v>85</v>
      </c>
      <c r="O189">
        <v>99</v>
      </c>
      <c r="P189" s="25">
        <v>0</v>
      </c>
    </row>
    <row r="190" spans="1:16" x14ac:dyDescent="0.25">
      <c r="A190" s="24" t="s">
        <v>799</v>
      </c>
      <c r="B190" s="24" t="str">
        <f t="shared" si="4"/>
        <v>Indiana</v>
      </c>
      <c r="C190" s="24" t="str">
        <f t="shared" si="5"/>
        <v>2010/12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11</v>
      </c>
      <c r="L190">
        <v>35</v>
      </c>
      <c r="M190">
        <v>52</v>
      </c>
      <c r="N190">
        <v>98</v>
      </c>
      <c r="O190">
        <v>108</v>
      </c>
      <c r="P190" s="25">
        <v>4.6296296296296294E-2</v>
      </c>
    </row>
    <row r="191" spans="1:16" x14ac:dyDescent="0.25">
      <c r="A191" s="24" t="s">
        <v>800</v>
      </c>
      <c r="B191" s="24" t="str">
        <f t="shared" si="4"/>
        <v>Indiana</v>
      </c>
      <c r="C191" s="24" t="str">
        <f t="shared" si="5"/>
        <v>2011/10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14</v>
      </c>
      <c r="L191">
        <v>10</v>
      </c>
      <c r="M191">
        <v>39</v>
      </c>
      <c r="N191">
        <v>63</v>
      </c>
      <c r="O191">
        <v>30</v>
      </c>
      <c r="P191" s="25">
        <v>3.3333333333333333E-2</v>
      </c>
    </row>
    <row r="192" spans="1:16" x14ac:dyDescent="0.25">
      <c r="A192" s="24" t="s">
        <v>801</v>
      </c>
      <c r="B192" s="24" t="str">
        <f t="shared" si="4"/>
        <v>Indiana</v>
      </c>
      <c r="C192" s="24" t="str">
        <f t="shared" si="5"/>
        <v>2011/11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18</v>
      </c>
      <c r="M192">
        <v>31</v>
      </c>
      <c r="N192">
        <v>49</v>
      </c>
      <c r="O192">
        <v>33</v>
      </c>
      <c r="P192" s="25">
        <v>0</v>
      </c>
    </row>
    <row r="193" spans="1:16" x14ac:dyDescent="0.25">
      <c r="A193" s="24" t="s">
        <v>802</v>
      </c>
      <c r="B193" s="24" t="str">
        <f t="shared" si="4"/>
        <v>Indiana</v>
      </c>
      <c r="C193" s="24" t="str">
        <f t="shared" si="5"/>
        <v>2011/12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12</v>
      </c>
      <c r="L193">
        <v>25</v>
      </c>
      <c r="M193">
        <v>41</v>
      </c>
      <c r="N193">
        <v>78</v>
      </c>
      <c r="O193">
        <v>207</v>
      </c>
      <c r="P193" s="25">
        <v>0.48792270531400966</v>
      </c>
    </row>
    <row r="194" spans="1:16" x14ac:dyDescent="0.25">
      <c r="A194" s="24" t="s">
        <v>803</v>
      </c>
      <c r="B194" s="24" t="str">
        <f t="shared" si="4"/>
        <v>Indiana</v>
      </c>
      <c r="C194" s="24" t="str">
        <f t="shared" si="5"/>
        <v>2012/10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20</v>
      </c>
      <c r="M194">
        <v>42</v>
      </c>
      <c r="N194">
        <v>62</v>
      </c>
      <c r="O194">
        <v>48</v>
      </c>
      <c r="P194" s="25">
        <v>2.0833333333333332E-2</v>
      </c>
    </row>
    <row r="195" spans="1:16" x14ac:dyDescent="0.25">
      <c r="A195" s="24" t="s">
        <v>804</v>
      </c>
      <c r="B195" s="24" t="str">
        <f t="shared" ref="B195:B258" si="6">LEFT(A195,FIND(",",A195)-1)</f>
        <v>Indiana</v>
      </c>
      <c r="C195" s="24" t="str">
        <f t="shared" ref="C195:C258" si="7">RIGHT(A195,7)</f>
        <v>2012/11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17</v>
      </c>
      <c r="M195">
        <v>23</v>
      </c>
      <c r="N195">
        <v>40</v>
      </c>
      <c r="O195">
        <v>54</v>
      </c>
      <c r="P195" s="25">
        <v>3.7037037037037035E-2</v>
      </c>
    </row>
    <row r="196" spans="1:16" x14ac:dyDescent="0.25">
      <c r="A196" s="24" t="s">
        <v>805</v>
      </c>
      <c r="B196" s="24" t="str">
        <f t="shared" si="6"/>
        <v>Indiana</v>
      </c>
      <c r="C196" s="24" t="str">
        <f t="shared" si="7"/>
        <v>2012/12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13</v>
      </c>
      <c r="L196">
        <v>27</v>
      </c>
      <c r="M196">
        <v>70</v>
      </c>
      <c r="N196">
        <v>110</v>
      </c>
      <c r="O196">
        <v>36</v>
      </c>
      <c r="P196" s="25">
        <v>5.5555555555555552E-2</v>
      </c>
    </row>
    <row r="197" spans="1:16" x14ac:dyDescent="0.25">
      <c r="A197" s="24" t="s">
        <v>806</v>
      </c>
      <c r="B197" s="24" t="str">
        <f t="shared" si="6"/>
        <v>Indiana</v>
      </c>
      <c r="C197" s="24" t="str">
        <f t="shared" si="7"/>
        <v>2013/10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21</v>
      </c>
      <c r="M197">
        <v>31</v>
      </c>
      <c r="N197">
        <v>52</v>
      </c>
      <c r="O197">
        <v>64</v>
      </c>
      <c r="P197" s="25">
        <v>0</v>
      </c>
    </row>
    <row r="198" spans="1:16" x14ac:dyDescent="0.25">
      <c r="A198" s="24" t="s">
        <v>807</v>
      </c>
      <c r="B198" s="24" t="str">
        <f t="shared" si="6"/>
        <v>Indiana</v>
      </c>
      <c r="C198" s="24" t="str">
        <f t="shared" si="7"/>
        <v>2013/11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11</v>
      </c>
      <c r="L198">
        <v>22</v>
      </c>
      <c r="M198">
        <v>24</v>
      </c>
      <c r="N198">
        <v>57</v>
      </c>
      <c r="O198">
        <v>85</v>
      </c>
      <c r="P198" s="25">
        <v>4.7058823529411764E-2</v>
      </c>
    </row>
    <row r="199" spans="1:16" x14ac:dyDescent="0.25">
      <c r="A199" s="24" t="s">
        <v>808</v>
      </c>
      <c r="B199" s="24" t="str">
        <f t="shared" si="6"/>
        <v>Indiana</v>
      </c>
      <c r="C199" s="24" t="str">
        <f t="shared" si="7"/>
        <v>2013/12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12</v>
      </c>
      <c r="K199">
        <v>11</v>
      </c>
      <c r="L199">
        <v>24</v>
      </c>
      <c r="M199">
        <v>44</v>
      </c>
      <c r="N199">
        <v>91</v>
      </c>
      <c r="O199">
        <v>81</v>
      </c>
      <c r="P199" s="25">
        <v>0.54320987654320985</v>
      </c>
    </row>
    <row r="200" spans="1:16" x14ac:dyDescent="0.25">
      <c r="A200" s="24" t="s">
        <v>809</v>
      </c>
      <c r="B200" s="24" t="str">
        <f t="shared" si="6"/>
        <v>Indiana</v>
      </c>
      <c r="C200" s="24" t="str">
        <f t="shared" si="7"/>
        <v>2014/10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13</v>
      </c>
      <c r="K200">
        <v>0</v>
      </c>
      <c r="L200">
        <v>17</v>
      </c>
      <c r="M200">
        <v>45</v>
      </c>
      <c r="N200">
        <v>75</v>
      </c>
      <c r="O200">
        <v>84</v>
      </c>
      <c r="P200" s="25">
        <v>0</v>
      </c>
    </row>
    <row r="201" spans="1:16" x14ac:dyDescent="0.25">
      <c r="A201" s="24" t="s">
        <v>810</v>
      </c>
      <c r="B201" s="24" t="str">
        <f t="shared" si="6"/>
        <v>Indiana</v>
      </c>
      <c r="C201" s="24" t="str">
        <f t="shared" si="7"/>
        <v>2014/11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12</v>
      </c>
      <c r="L201">
        <v>21</v>
      </c>
      <c r="M201">
        <v>28</v>
      </c>
      <c r="N201">
        <v>61</v>
      </c>
      <c r="O201">
        <v>125</v>
      </c>
      <c r="P201" s="25">
        <v>2.4E-2</v>
      </c>
    </row>
    <row r="202" spans="1:16" x14ac:dyDescent="0.25">
      <c r="A202" s="24" t="s">
        <v>811</v>
      </c>
      <c r="B202" s="24" t="str">
        <f t="shared" si="6"/>
        <v>Indiana</v>
      </c>
      <c r="C202" s="24" t="str">
        <f t="shared" si="7"/>
        <v>2014/12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24</v>
      </c>
      <c r="L202">
        <v>41</v>
      </c>
      <c r="M202">
        <v>79</v>
      </c>
      <c r="N202">
        <v>144</v>
      </c>
      <c r="O202">
        <v>116</v>
      </c>
      <c r="P202" s="25">
        <v>0.33620689655172414</v>
      </c>
    </row>
    <row r="203" spans="1:16" x14ac:dyDescent="0.25">
      <c r="A203" s="24" t="s">
        <v>812</v>
      </c>
      <c r="B203" s="24" t="str">
        <f t="shared" si="6"/>
        <v>Indiana</v>
      </c>
      <c r="C203" s="24" t="str">
        <f t="shared" si="7"/>
        <v>2015/12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16</v>
      </c>
      <c r="L203">
        <v>17</v>
      </c>
      <c r="M203">
        <v>36</v>
      </c>
      <c r="N203">
        <v>69</v>
      </c>
      <c r="O203">
        <v>410</v>
      </c>
      <c r="P203" s="25">
        <v>0.2073170731707317</v>
      </c>
    </row>
    <row r="204" spans="1:16" x14ac:dyDescent="0.25">
      <c r="A204" s="24" t="s">
        <v>813</v>
      </c>
      <c r="B204" s="24" t="str">
        <f t="shared" si="6"/>
        <v>Iowa</v>
      </c>
      <c r="C204" s="24" t="str">
        <f t="shared" si="7"/>
        <v>2010/10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12</v>
      </c>
      <c r="M204">
        <v>30</v>
      </c>
      <c r="N204">
        <v>42</v>
      </c>
      <c r="O204">
        <v>46</v>
      </c>
      <c r="P204" s="25">
        <v>0</v>
      </c>
    </row>
    <row r="205" spans="1:16" x14ac:dyDescent="0.25">
      <c r="A205" s="24" t="s">
        <v>814</v>
      </c>
      <c r="B205" s="24" t="str">
        <f t="shared" si="6"/>
        <v>Iowa</v>
      </c>
      <c r="C205" s="24" t="str">
        <f t="shared" si="7"/>
        <v>2010/11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24</v>
      </c>
      <c r="N205">
        <v>24</v>
      </c>
      <c r="O205">
        <v>73</v>
      </c>
      <c r="P205" s="25">
        <v>0</v>
      </c>
    </row>
    <row r="206" spans="1:16" x14ac:dyDescent="0.25">
      <c r="A206" s="24" t="s">
        <v>815</v>
      </c>
      <c r="B206" s="24" t="str">
        <f t="shared" si="6"/>
        <v>Iowa</v>
      </c>
      <c r="C206" s="24" t="str">
        <f t="shared" si="7"/>
        <v>2010/12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21</v>
      </c>
      <c r="M206">
        <v>30</v>
      </c>
      <c r="N206">
        <v>51</v>
      </c>
      <c r="O206">
        <v>82</v>
      </c>
      <c r="P206" s="25">
        <v>3.6585365853658534E-2</v>
      </c>
    </row>
    <row r="207" spans="1:16" x14ac:dyDescent="0.25">
      <c r="A207" s="24" t="s">
        <v>816</v>
      </c>
      <c r="B207" s="24" t="str">
        <f t="shared" si="6"/>
        <v>Iowa</v>
      </c>
      <c r="C207" s="24" t="str">
        <f t="shared" si="7"/>
        <v>2011/10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22</v>
      </c>
      <c r="N207">
        <v>22</v>
      </c>
      <c r="O207">
        <v>22</v>
      </c>
      <c r="P207" s="25">
        <v>0</v>
      </c>
    </row>
    <row r="208" spans="1:16" x14ac:dyDescent="0.25">
      <c r="A208" s="24" t="s">
        <v>817</v>
      </c>
      <c r="B208" s="24" t="str">
        <f t="shared" si="6"/>
        <v>Iowa</v>
      </c>
      <c r="C208" s="24" t="str">
        <f t="shared" si="7"/>
        <v>2011/11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12</v>
      </c>
      <c r="M208">
        <v>27</v>
      </c>
      <c r="N208">
        <v>39</v>
      </c>
      <c r="O208">
        <v>20</v>
      </c>
      <c r="P208" s="25">
        <v>0.05</v>
      </c>
    </row>
    <row r="209" spans="1:16" x14ac:dyDescent="0.25">
      <c r="A209" s="24" t="s">
        <v>818</v>
      </c>
      <c r="B209" s="24" t="str">
        <f t="shared" si="6"/>
        <v>Iowa</v>
      </c>
      <c r="C209" s="24" t="str">
        <f t="shared" si="7"/>
        <v>2011/12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16</v>
      </c>
      <c r="M209">
        <v>32</v>
      </c>
      <c r="N209">
        <v>48</v>
      </c>
      <c r="O209">
        <v>79</v>
      </c>
      <c r="P209" s="25">
        <v>0.4050632911392405</v>
      </c>
    </row>
    <row r="210" spans="1:16" x14ac:dyDescent="0.25">
      <c r="A210" s="24" t="s">
        <v>819</v>
      </c>
      <c r="B210" s="24" t="str">
        <f t="shared" si="6"/>
        <v>Iowa</v>
      </c>
      <c r="C210" s="24" t="str">
        <f t="shared" si="7"/>
        <v>2012/10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11</v>
      </c>
      <c r="M210">
        <v>24</v>
      </c>
      <c r="N210">
        <v>35</v>
      </c>
      <c r="O210">
        <v>48</v>
      </c>
      <c r="P210" s="25">
        <v>0.33333333333333331</v>
      </c>
    </row>
    <row r="211" spans="1:16" x14ac:dyDescent="0.25">
      <c r="A211" s="24" t="s">
        <v>820</v>
      </c>
      <c r="B211" s="24" t="str">
        <f t="shared" si="6"/>
        <v>Iowa</v>
      </c>
      <c r="C211" s="24" t="str">
        <f t="shared" si="7"/>
        <v>2012/11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49</v>
      </c>
      <c r="N211">
        <v>49</v>
      </c>
      <c r="O211">
        <v>93</v>
      </c>
      <c r="P211" s="25">
        <v>0.58064516129032262</v>
      </c>
    </row>
    <row r="212" spans="1:16" x14ac:dyDescent="0.25">
      <c r="A212" s="24" t="s">
        <v>821</v>
      </c>
      <c r="B212" s="24" t="str">
        <f t="shared" si="6"/>
        <v>Iowa</v>
      </c>
      <c r="C212" s="24" t="str">
        <f t="shared" si="7"/>
        <v>2012/12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19</v>
      </c>
      <c r="M212">
        <v>69</v>
      </c>
      <c r="N212">
        <v>88</v>
      </c>
      <c r="O212">
        <v>35</v>
      </c>
      <c r="P212" s="25">
        <v>0.25714285714285712</v>
      </c>
    </row>
    <row r="213" spans="1:16" x14ac:dyDescent="0.25">
      <c r="A213" s="24" t="s">
        <v>822</v>
      </c>
      <c r="B213" s="24" t="str">
        <f t="shared" si="6"/>
        <v>Iowa</v>
      </c>
      <c r="C213" s="24" t="str">
        <f t="shared" si="7"/>
        <v>2013/10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12</v>
      </c>
      <c r="M213">
        <v>25</v>
      </c>
      <c r="N213">
        <v>37</v>
      </c>
      <c r="O213">
        <v>12</v>
      </c>
      <c r="P213" s="25">
        <v>0.25</v>
      </c>
    </row>
    <row r="214" spans="1:16" x14ac:dyDescent="0.25">
      <c r="A214" s="24" t="s">
        <v>823</v>
      </c>
      <c r="B214" s="24" t="str">
        <f t="shared" si="6"/>
        <v>Iowa</v>
      </c>
      <c r="C214" s="24" t="str">
        <f t="shared" si="7"/>
        <v>2013/11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15</v>
      </c>
      <c r="M214">
        <v>29</v>
      </c>
      <c r="N214">
        <v>44</v>
      </c>
      <c r="O214">
        <v>37</v>
      </c>
      <c r="P214" s="25">
        <v>0.16216216216216217</v>
      </c>
    </row>
    <row r="215" spans="1:16" x14ac:dyDescent="0.25">
      <c r="A215" s="24" t="s">
        <v>824</v>
      </c>
      <c r="B215" s="24" t="str">
        <f t="shared" si="6"/>
        <v>Iowa</v>
      </c>
      <c r="C215" s="24" t="str">
        <f t="shared" si="7"/>
        <v>2013/12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14</v>
      </c>
      <c r="M215">
        <v>34</v>
      </c>
      <c r="N215">
        <v>48</v>
      </c>
      <c r="O215">
        <v>277</v>
      </c>
      <c r="P215" s="25">
        <v>0.54512635379061369</v>
      </c>
    </row>
    <row r="216" spans="1:16" x14ac:dyDescent="0.25">
      <c r="A216" s="24" t="s">
        <v>825</v>
      </c>
      <c r="B216" s="24" t="str">
        <f t="shared" si="6"/>
        <v>Iowa</v>
      </c>
      <c r="C216" s="24" t="str">
        <f t="shared" si="7"/>
        <v>2014/10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12</v>
      </c>
      <c r="N216">
        <v>12</v>
      </c>
      <c r="O216">
        <v>33</v>
      </c>
      <c r="P216" s="25">
        <v>0</v>
      </c>
    </row>
    <row r="217" spans="1:16" x14ac:dyDescent="0.25">
      <c r="A217" s="24" t="s">
        <v>826</v>
      </c>
      <c r="B217" s="24" t="str">
        <f t="shared" si="6"/>
        <v>Iowa</v>
      </c>
      <c r="C217" s="24" t="str">
        <f t="shared" si="7"/>
        <v>2014/11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16</v>
      </c>
      <c r="N217">
        <v>16</v>
      </c>
      <c r="O217">
        <v>86</v>
      </c>
      <c r="P217" s="25">
        <v>9.3023255813953487E-2</v>
      </c>
    </row>
    <row r="218" spans="1:16" x14ac:dyDescent="0.25">
      <c r="A218" s="24" t="s">
        <v>827</v>
      </c>
      <c r="B218" s="24" t="str">
        <f t="shared" si="6"/>
        <v>Iowa</v>
      </c>
      <c r="C218" s="24" t="str">
        <f t="shared" si="7"/>
        <v>2014/12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17</v>
      </c>
      <c r="M218">
        <v>65</v>
      </c>
      <c r="N218">
        <v>82</v>
      </c>
      <c r="O218">
        <v>131</v>
      </c>
      <c r="P218" s="25">
        <v>0.72519083969465647</v>
      </c>
    </row>
    <row r="219" spans="1:16" x14ac:dyDescent="0.25">
      <c r="A219" s="24" t="s">
        <v>828</v>
      </c>
      <c r="B219" s="24" t="str">
        <f t="shared" si="6"/>
        <v>Iowa</v>
      </c>
      <c r="C219" s="24" t="str">
        <f t="shared" si="7"/>
        <v>2015/12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12</v>
      </c>
      <c r="N219">
        <v>12</v>
      </c>
      <c r="O219">
        <v>399</v>
      </c>
      <c r="P219" s="25">
        <v>0.38345864661654133</v>
      </c>
    </row>
    <row r="220" spans="1:16" x14ac:dyDescent="0.25">
      <c r="A220" s="24" t="s">
        <v>829</v>
      </c>
      <c r="B220" s="24" t="str">
        <f t="shared" si="6"/>
        <v>Kansas</v>
      </c>
      <c r="C220" s="24" t="str">
        <f t="shared" si="7"/>
        <v>2010/11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25</v>
      </c>
      <c r="N220">
        <v>25</v>
      </c>
      <c r="O220">
        <v>17</v>
      </c>
      <c r="P220" s="25">
        <v>0</v>
      </c>
    </row>
    <row r="221" spans="1:16" x14ac:dyDescent="0.25">
      <c r="A221" s="24" t="s">
        <v>830</v>
      </c>
      <c r="B221" s="24" t="str">
        <f t="shared" si="6"/>
        <v>Kansas</v>
      </c>
      <c r="C221" s="24" t="str">
        <f t="shared" si="7"/>
        <v>2011/12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18</v>
      </c>
      <c r="M221">
        <v>39</v>
      </c>
      <c r="N221">
        <v>57</v>
      </c>
      <c r="O221">
        <v>17</v>
      </c>
      <c r="P221" s="25">
        <v>0.41176470588235292</v>
      </c>
    </row>
    <row r="222" spans="1:16" x14ac:dyDescent="0.25">
      <c r="A222" s="24" t="s">
        <v>831</v>
      </c>
      <c r="B222" s="24" t="str">
        <f t="shared" si="6"/>
        <v>Kansas</v>
      </c>
      <c r="C222" s="24" t="str">
        <f t="shared" si="7"/>
        <v>2013/12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15</v>
      </c>
      <c r="M222">
        <v>26</v>
      </c>
      <c r="N222">
        <v>41</v>
      </c>
      <c r="O222">
        <v>17</v>
      </c>
      <c r="P222" s="25">
        <v>0.6470588235294118</v>
      </c>
    </row>
    <row r="223" spans="1:16" x14ac:dyDescent="0.25">
      <c r="A223" s="24" t="s">
        <v>832</v>
      </c>
      <c r="B223" s="24" t="str">
        <f t="shared" si="6"/>
        <v>Kansas</v>
      </c>
      <c r="C223" s="24" t="str">
        <f t="shared" si="7"/>
        <v>2014/10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12</v>
      </c>
      <c r="M223">
        <v>24</v>
      </c>
      <c r="N223">
        <v>36</v>
      </c>
      <c r="O223">
        <v>106</v>
      </c>
      <c r="P223" s="25">
        <v>6.6037735849056603E-2</v>
      </c>
    </row>
    <row r="224" spans="1:16" x14ac:dyDescent="0.25">
      <c r="A224" s="24" t="s">
        <v>833</v>
      </c>
      <c r="B224" s="24" t="str">
        <f t="shared" si="6"/>
        <v>Kansas</v>
      </c>
      <c r="C224" s="24" t="str">
        <f t="shared" si="7"/>
        <v>2014/11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22</v>
      </c>
      <c r="N224">
        <v>22</v>
      </c>
      <c r="O224">
        <v>103</v>
      </c>
      <c r="P224" s="25">
        <v>5.8252427184466021E-2</v>
      </c>
    </row>
    <row r="225" spans="1:16" x14ac:dyDescent="0.25">
      <c r="A225" s="24" t="s">
        <v>834</v>
      </c>
      <c r="B225" s="24" t="str">
        <f t="shared" si="6"/>
        <v>Kansas</v>
      </c>
      <c r="C225" s="24" t="str">
        <f t="shared" si="7"/>
        <v>2014/12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17</v>
      </c>
      <c r="M225">
        <v>35</v>
      </c>
      <c r="N225">
        <v>52</v>
      </c>
      <c r="O225">
        <v>11</v>
      </c>
      <c r="P225" s="25">
        <v>0.72727272727272729</v>
      </c>
    </row>
    <row r="226" spans="1:16" x14ac:dyDescent="0.25">
      <c r="A226" s="24" t="s">
        <v>835</v>
      </c>
      <c r="B226" s="24" t="str">
        <f t="shared" si="6"/>
        <v>Kansas</v>
      </c>
      <c r="C226" s="24" t="str">
        <f t="shared" si="7"/>
        <v>2015/12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25</v>
      </c>
      <c r="N226">
        <v>25</v>
      </c>
      <c r="O226">
        <v>403</v>
      </c>
      <c r="P226" s="25">
        <v>0.15880893300248139</v>
      </c>
    </row>
    <row r="227" spans="1:16" x14ac:dyDescent="0.25">
      <c r="A227" s="24" t="s">
        <v>836</v>
      </c>
      <c r="B227" s="24" t="str">
        <f t="shared" si="6"/>
        <v>Kentucky</v>
      </c>
      <c r="C227" s="24" t="str">
        <f t="shared" si="7"/>
        <v>2010/10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16</v>
      </c>
      <c r="L227">
        <v>11</v>
      </c>
      <c r="M227">
        <v>28</v>
      </c>
      <c r="N227">
        <v>55</v>
      </c>
      <c r="O227">
        <v>48</v>
      </c>
      <c r="P227" s="25">
        <v>2.0833333333333332E-2</v>
      </c>
    </row>
    <row r="228" spans="1:16" x14ac:dyDescent="0.25">
      <c r="A228" s="24" t="s">
        <v>837</v>
      </c>
      <c r="B228" s="24" t="str">
        <f t="shared" si="6"/>
        <v>Kentucky</v>
      </c>
      <c r="C228" s="24" t="str">
        <f t="shared" si="7"/>
        <v>2010/11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18</v>
      </c>
      <c r="M228">
        <v>38</v>
      </c>
      <c r="N228">
        <v>56</v>
      </c>
      <c r="O228">
        <v>45</v>
      </c>
      <c r="P228" s="25">
        <v>8.8888888888888892E-2</v>
      </c>
    </row>
    <row r="229" spans="1:16" x14ac:dyDescent="0.25">
      <c r="A229" s="24" t="s">
        <v>838</v>
      </c>
      <c r="B229" s="24" t="str">
        <f t="shared" si="6"/>
        <v>Kentucky</v>
      </c>
      <c r="C229" s="24" t="str">
        <f t="shared" si="7"/>
        <v>2010/12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11</v>
      </c>
      <c r="K229">
        <v>0</v>
      </c>
      <c r="L229">
        <v>19</v>
      </c>
      <c r="M229">
        <v>48</v>
      </c>
      <c r="N229">
        <v>78</v>
      </c>
      <c r="O229">
        <v>75</v>
      </c>
      <c r="P229" s="25">
        <v>0.25333333333333335</v>
      </c>
    </row>
    <row r="230" spans="1:16" x14ac:dyDescent="0.25">
      <c r="A230" s="24" t="s">
        <v>839</v>
      </c>
      <c r="B230" s="24" t="str">
        <f t="shared" si="6"/>
        <v>Kentucky</v>
      </c>
      <c r="C230" s="24" t="str">
        <f t="shared" si="7"/>
        <v>2011/10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20</v>
      </c>
      <c r="M230">
        <v>22</v>
      </c>
      <c r="N230">
        <v>42</v>
      </c>
      <c r="O230">
        <v>22</v>
      </c>
      <c r="P230" s="25">
        <v>0</v>
      </c>
    </row>
    <row r="231" spans="1:16" x14ac:dyDescent="0.25">
      <c r="A231" s="24" t="s">
        <v>840</v>
      </c>
      <c r="B231" s="24" t="str">
        <f t="shared" si="6"/>
        <v>Kentucky</v>
      </c>
      <c r="C231" s="24" t="str">
        <f t="shared" si="7"/>
        <v>2011/11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10</v>
      </c>
      <c r="L231">
        <v>20</v>
      </c>
      <c r="M231">
        <v>33</v>
      </c>
      <c r="N231">
        <v>63</v>
      </c>
      <c r="O231">
        <v>16</v>
      </c>
      <c r="P231" s="25">
        <v>0</v>
      </c>
    </row>
    <row r="232" spans="1:16" x14ac:dyDescent="0.25">
      <c r="A232" s="24" t="s">
        <v>841</v>
      </c>
      <c r="B232" s="24" t="str">
        <f t="shared" si="6"/>
        <v>Kentucky</v>
      </c>
      <c r="C232" s="24" t="str">
        <f t="shared" si="7"/>
        <v>2011/12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13</v>
      </c>
      <c r="M232">
        <v>38</v>
      </c>
      <c r="N232">
        <v>51</v>
      </c>
      <c r="O232">
        <v>79</v>
      </c>
      <c r="P232" s="25">
        <v>0.45569620253164556</v>
      </c>
    </row>
    <row r="233" spans="1:16" x14ac:dyDescent="0.25">
      <c r="A233" s="24" t="s">
        <v>842</v>
      </c>
      <c r="B233" s="24" t="str">
        <f t="shared" si="6"/>
        <v>Kentucky</v>
      </c>
      <c r="C233" s="24" t="str">
        <f t="shared" si="7"/>
        <v>2012/10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15</v>
      </c>
      <c r="L233">
        <v>28</v>
      </c>
      <c r="M233">
        <v>28</v>
      </c>
      <c r="N233">
        <v>71</v>
      </c>
      <c r="O233">
        <v>28</v>
      </c>
      <c r="P233" s="25">
        <v>0</v>
      </c>
    </row>
    <row r="234" spans="1:16" x14ac:dyDescent="0.25">
      <c r="A234" s="24" t="s">
        <v>843</v>
      </c>
      <c r="B234" s="24" t="str">
        <f t="shared" si="6"/>
        <v>Kentucky</v>
      </c>
      <c r="C234" s="24" t="str">
        <f t="shared" si="7"/>
        <v>2012/11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13</v>
      </c>
      <c r="K234">
        <v>0</v>
      </c>
      <c r="L234">
        <v>19</v>
      </c>
      <c r="M234">
        <v>26</v>
      </c>
      <c r="N234">
        <v>58</v>
      </c>
      <c r="O234">
        <v>28</v>
      </c>
      <c r="P234" s="25">
        <v>0</v>
      </c>
    </row>
    <row r="235" spans="1:16" x14ac:dyDescent="0.25">
      <c r="A235" s="24" t="s">
        <v>844</v>
      </c>
      <c r="B235" s="24" t="str">
        <f t="shared" si="6"/>
        <v>Kentucky</v>
      </c>
      <c r="C235" s="24" t="str">
        <f t="shared" si="7"/>
        <v>2012/12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12</v>
      </c>
      <c r="L235">
        <v>35</v>
      </c>
      <c r="M235">
        <v>49</v>
      </c>
      <c r="N235">
        <v>96</v>
      </c>
      <c r="O235">
        <v>18</v>
      </c>
      <c r="P235" s="25">
        <v>5.5555555555555552E-2</v>
      </c>
    </row>
    <row r="236" spans="1:16" x14ac:dyDescent="0.25">
      <c r="A236" s="24" t="s">
        <v>845</v>
      </c>
      <c r="B236" s="24" t="str">
        <f t="shared" si="6"/>
        <v>Kentucky</v>
      </c>
      <c r="C236" s="24" t="str">
        <f t="shared" si="7"/>
        <v>2013/10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13</v>
      </c>
      <c r="L236">
        <v>0</v>
      </c>
      <c r="M236">
        <v>23</v>
      </c>
      <c r="N236">
        <v>36</v>
      </c>
      <c r="O236">
        <v>75</v>
      </c>
      <c r="P236" s="25">
        <v>1.3333333333333334E-2</v>
      </c>
    </row>
    <row r="237" spans="1:16" x14ac:dyDescent="0.25">
      <c r="A237" s="24" t="s">
        <v>846</v>
      </c>
      <c r="B237" s="24" t="str">
        <f t="shared" si="6"/>
        <v>Kentucky</v>
      </c>
      <c r="C237" s="24" t="str">
        <f t="shared" si="7"/>
        <v>2013/11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12</v>
      </c>
      <c r="L237">
        <v>17</v>
      </c>
      <c r="M237">
        <v>25</v>
      </c>
      <c r="N237">
        <v>54</v>
      </c>
      <c r="O237">
        <v>75</v>
      </c>
      <c r="P237" s="25">
        <v>0.04</v>
      </c>
    </row>
    <row r="238" spans="1:16" x14ac:dyDescent="0.25">
      <c r="A238" s="24" t="s">
        <v>847</v>
      </c>
      <c r="B238" s="24" t="str">
        <f t="shared" si="6"/>
        <v>Kentucky</v>
      </c>
      <c r="C238" s="24" t="str">
        <f t="shared" si="7"/>
        <v>2013/12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11</v>
      </c>
      <c r="L238">
        <v>16</v>
      </c>
      <c r="M238">
        <v>32</v>
      </c>
      <c r="N238">
        <v>59</v>
      </c>
      <c r="O238">
        <v>54</v>
      </c>
      <c r="P238" s="25">
        <v>0.27777777777777779</v>
      </c>
    </row>
    <row r="239" spans="1:16" x14ac:dyDescent="0.25">
      <c r="A239" s="24" t="s">
        <v>848</v>
      </c>
      <c r="B239" s="24" t="str">
        <f t="shared" si="6"/>
        <v>Kentucky</v>
      </c>
      <c r="C239" s="24" t="str">
        <f t="shared" si="7"/>
        <v>2014/10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12</v>
      </c>
      <c r="L239">
        <v>12</v>
      </c>
      <c r="M239">
        <v>28</v>
      </c>
      <c r="N239">
        <v>52</v>
      </c>
      <c r="O239">
        <v>146</v>
      </c>
      <c r="P239" s="25">
        <v>1.3698630136986301E-2</v>
      </c>
    </row>
    <row r="240" spans="1:16" x14ac:dyDescent="0.25">
      <c r="A240" s="24" t="s">
        <v>849</v>
      </c>
      <c r="B240" s="24" t="str">
        <f t="shared" si="6"/>
        <v>Kentucky</v>
      </c>
      <c r="C240" s="24" t="str">
        <f t="shared" si="7"/>
        <v>2014/11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12</v>
      </c>
      <c r="L240">
        <v>23</v>
      </c>
      <c r="M240">
        <v>30</v>
      </c>
      <c r="N240">
        <v>65</v>
      </c>
      <c r="O240">
        <v>179</v>
      </c>
      <c r="P240" s="25">
        <v>2.23463687150838E-2</v>
      </c>
    </row>
    <row r="241" spans="1:16" x14ac:dyDescent="0.25">
      <c r="A241" s="24" t="s">
        <v>850</v>
      </c>
      <c r="B241" s="24" t="str">
        <f t="shared" si="6"/>
        <v>Kentucky</v>
      </c>
      <c r="C241" s="24" t="str">
        <f t="shared" si="7"/>
        <v>2014/12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24</v>
      </c>
      <c r="L241">
        <v>31</v>
      </c>
      <c r="M241">
        <v>69</v>
      </c>
      <c r="N241">
        <v>124</v>
      </c>
      <c r="O241">
        <v>117</v>
      </c>
      <c r="P241" s="25">
        <v>0.28205128205128205</v>
      </c>
    </row>
    <row r="242" spans="1:16" x14ac:dyDescent="0.25">
      <c r="A242" s="24" t="s">
        <v>851</v>
      </c>
      <c r="B242" s="24" t="str">
        <f t="shared" si="6"/>
        <v>Kentucky</v>
      </c>
      <c r="C242" s="24" t="str">
        <f t="shared" si="7"/>
        <v>2015/12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21</v>
      </c>
      <c r="L242">
        <v>27</v>
      </c>
      <c r="M242">
        <v>33</v>
      </c>
      <c r="N242">
        <v>81</v>
      </c>
      <c r="O242">
        <v>413</v>
      </c>
      <c r="P242" s="25">
        <v>0.14043583535108958</v>
      </c>
    </row>
    <row r="243" spans="1:16" x14ac:dyDescent="0.25">
      <c r="A243" s="24" t="s">
        <v>852</v>
      </c>
      <c r="B243" s="24" t="str">
        <f t="shared" si="6"/>
        <v>Louisiana</v>
      </c>
      <c r="C243" s="24" t="str">
        <f t="shared" si="7"/>
        <v>2010/10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12</v>
      </c>
      <c r="L243">
        <v>19</v>
      </c>
      <c r="M243">
        <v>26</v>
      </c>
      <c r="N243">
        <v>57</v>
      </c>
      <c r="O243">
        <v>121</v>
      </c>
      <c r="P243" s="25">
        <v>3.3057851239669422E-2</v>
      </c>
    </row>
    <row r="244" spans="1:16" x14ac:dyDescent="0.25">
      <c r="A244" s="24" t="s">
        <v>853</v>
      </c>
      <c r="B244" s="24" t="str">
        <f t="shared" si="6"/>
        <v>Louisiana</v>
      </c>
      <c r="C244" s="24" t="str">
        <f t="shared" si="7"/>
        <v>2010/11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22</v>
      </c>
      <c r="M244">
        <v>32</v>
      </c>
      <c r="N244">
        <v>54</v>
      </c>
      <c r="O244">
        <v>181</v>
      </c>
      <c r="P244" s="25">
        <v>3.3149171270718231E-2</v>
      </c>
    </row>
    <row r="245" spans="1:16" x14ac:dyDescent="0.25">
      <c r="A245" s="24" t="s">
        <v>854</v>
      </c>
      <c r="B245" s="24" t="str">
        <f t="shared" si="6"/>
        <v>Louisiana</v>
      </c>
      <c r="C245" s="24" t="str">
        <f t="shared" si="7"/>
        <v>2010/12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15</v>
      </c>
      <c r="L245">
        <v>22</v>
      </c>
      <c r="M245">
        <v>35</v>
      </c>
      <c r="N245">
        <v>72</v>
      </c>
      <c r="O245">
        <v>217</v>
      </c>
      <c r="P245" s="25">
        <v>5.9907834101382486E-2</v>
      </c>
    </row>
    <row r="246" spans="1:16" x14ac:dyDescent="0.25">
      <c r="A246" s="24" t="s">
        <v>855</v>
      </c>
      <c r="B246" s="24" t="str">
        <f t="shared" si="6"/>
        <v>Louisiana</v>
      </c>
      <c r="C246" s="24" t="str">
        <f t="shared" si="7"/>
        <v>2011/10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10</v>
      </c>
      <c r="L246">
        <v>15</v>
      </c>
      <c r="M246">
        <v>20</v>
      </c>
      <c r="N246">
        <v>45</v>
      </c>
      <c r="O246">
        <v>97</v>
      </c>
      <c r="P246" s="25">
        <v>0</v>
      </c>
    </row>
    <row r="247" spans="1:16" x14ac:dyDescent="0.25">
      <c r="A247" s="24" t="s">
        <v>856</v>
      </c>
      <c r="B247" s="24" t="str">
        <f t="shared" si="6"/>
        <v>Louisiana</v>
      </c>
      <c r="C247" s="24" t="str">
        <f t="shared" si="7"/>
        <v>2011/11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15</v>
      </c>
      <c r="M247">
        <v>27</v>
      </c>
      <c r="N247">
        <v>42</v>
      </c>
      <c r="O247">
        <v>112</v>
      </c>
      <c r="P247" s="25">
        <v>1.7857142857142856E-2</v>
      </c>
    </row>
    <row r="248" spans="1:16" x14ac:dyDescent="0.25">
      <c r="A248" s="24" t="s">
        <v>857</v>
      </c>
      <c r="B248" s="24" t="str">
        <f t="shared" si="6"/>
        <v>Louisiana</v>
      </c>
      <c r="C248" s="24" t="str">
        <f t="shared" si="7"/>
        <v>2011/12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15</v>
      </c>
      <c r="L248">
        <v>23</v>
      </c>
      <c r="M248">
        <v>28</v>
      </c>
      <c r="N248">
        <v>66</v>
      </c>
      <c r="O248">
        <v>364</v>
      </c>
      <c r="P248" s="25">
        <v>0.24725274725274726</v>
      </c>
    </row>
    <row r="249" spans="1:16" x14ac:dyDescent="0.25">
      <c r="A249" s="24" t="s">
        <v>858</v>
      </c>
      <c r="B249" s="24" t="str">
        <f t="shared" si="6"/>
        <v>Louisiana</v>
      </c>
      <c r="C249" s="24" t="str">
        <f t="shared" si="7"/>
        <v>2012/10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12</v>
      </c>
      <c r="L249">
        <v>18</v>
      </c>
      <c r="M249">
        <v>21</v>
      </c>
      <c r="N249">
        <v>51</v>
      </c>
      <c r="O249">
        <v>123</v>
      </c>
      <c r="P249" s="25">
        <v>8.130081300813009E-3</v>
      </c>
    </row>
    <row r="250" spans="1:16" x14ac:dyDescent="0.25">
      <c r="A250" s="24" t="s">
        <v>859</v>
      </c>
      <c r="B250" s="24" t="str">
        <f t="shared" si="6"/>
        <v>Louisiana</v>
      </c>
      <c r="C250" s="24" t="str">
        <f t="shared" si="7"/>
        <v>2012/11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21</v>
      </c>
      <c r="N250">
        <v>21</v>
      </c>
      <c r="O250">
        <v>173</v>
      </c>
      <c r="P250" s="25">
        <v>5.2023121387283239E-2</v>
      </c>
    </row>
    <row r="251" spans="1:16" x14ac:dyDescent="0.25">
      <c r="A251" s="24" t="s">
        <v>860</v>
      </c>
      <c r="B251" s="24" t="str">
        <f t="shared" si="6"/>
        <v>Louisiana</v>
      </c>
      <c r="C251" s="24" t="str">
        <f t="shared" si="7"/>
        <v>2012/12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19</v>
      </c>
      <c r="L251">
        <v>26</v>
      </c>
      <c r="M251">
        <v>53</v>
      </c>
      <c r="N251">
        <v>98</v>
      </c>
      <c r="O251">
        <v>147</v>
      </c>
      <c r="P251" s="25">
        <v>6.8027210884353739E-3</v>
      </c>
    </row>
    <row r="252" spans="1:16" x14ac:dyDescent="0.25">
      <c r="A252" s="24" t="s">
        <v>861</v>
      </c>
      <c r="B252" s="24" t="str">
        <f t="shared" si="6"/>
        <v>Louisiana</v>
      </c>
      <c r="C252" s="24" t="str">
        <f t="shared" si="7"/>
        <v>2013/11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10</v>
      </c>
      <c r="K252">
        <v>12</v>
      </c>
      <c r="L252">
        <v>11</v>
      </c>
      <c r="M252">
        <v>17</v>
      </c>
      <c r="N252">
        <v>50</v>
      </c>
      <c r="O252">
        <v>88</v>
      </c>
      <c r="P252" s="25">
        <v>0.13636363636363635</v>
      </c>
    </row>
    <row r="253" spans="1:16" x14ac:dyDescent="0.25">
      <c r="A253" s="24" t="s">
        <v>862</v>
      </c>
      <c r="B253" s="24" t="str">
        <f t="shared" si="6"/>
        <v>Louisiana</v>
      </c>
      <c r="C253" s="24" t="str">
        <f t="shared" si="7"/>
        <v>2013/12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14</v>
      </c>
      <c r="J253">
        <v>25</v>
      </c>
      <c r="K253">
        <v>11</v>
      </c>
      <c r="L253">
        <v>31</v>
      </c>
      <c r="M253">
        <v>24</v>
      </c>
      <c r="N253">
        <v>105</v>
      </c>
      <c r="O253">
        <v>276</v>
      </c>
      <c r="P253" s="25">
        <v>0.22826086956521738</v>
      </c>
    </row>
    <row r="254" spans="1:16" x14ac:dyDescent="0.25">
      <c r="A254" s="24" t="s">
        <v>863</v>
      </c>
      <c r="B254" s="24" t="str">
        <f t="shared" si="6"/>
        <v>Louisiana</v>
      </c>
      <c r="C254" s="24" t="str">
        <f t="shared" si="7"/>
        <v>2014/10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10</v>
      </c>
      <c r="M254">
        <v>22</v>
      </c>
      <c r="N254">
        <v>32</v>
      </c>
      <c r="O254">
        <v>158</v>
      </c>
      <c r="P254" s="25">
        <v>3.7974683544303799E-2</v>
      </c>
    </row>
    <row r="255" spans="1:16" x14ac:dyDescent="0.25">
      <c r="A255" s="24" t="s">
        <v>864</v>
      </c>
      <c r="B255" s="24" t="str">
        <f t="shared" si="6"/>
        <v>Louisiana</v>
      </c>
      <c r="C255" s="24" t="str">
        <f t="shared" si="7"/>
        <v>2014/11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14</v>
      </c>
      <c r="M255">
        <v>26</v>
      </c>
      <c r="N255">
        <v>40</v>
      </c>
      <c r="O255">
        <v>378</v>
      </c>
      <c r="P255" s="25">
        <v>0.30423280423280424</v>
      </c>
    </row>
    <row r="256" spans="1:16" x14ac:dyDescent="0.25">
      <c r="A256" s="24" t="s">
        <v>865</v>
      </c>
      <c r="B256" s="24" t="str">
        <f t="shared" si="6"/>
        <v>Louisiana</v>
      </c>
      <c r="C256" s="24" t="str">
        <f t="shared" si="7"/>
        <v>2014/12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16</v>
      </c>
      <c r="L256">
        <v>24</v>
      </c>
      <c r="M256">
        <v>38</v>
      </c>
      <c r="N256">
        <v>78</v>
      </c>
      <c r="O256">
        <v>191</v>
      </c>
      <c r="P256" s="25">
        <v>0.50261780104712039</v>
      </c>
    </row>
    <row r="257" spans="1:16" x14ac:dyDescent="0.25">
      <c r="A257" s="24" t="s">
        <v>866</v>
      </c>
      <c r="B257" s="24" t="str">
        <f t="shared" si="6"/>
        <v>Louisiana</v>
      </c>
      <c r="C257" s="24" t="str">
        <f t="shared" si="7"/>
        <v>2015/12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10</v>
      </c>
      <c r="L257">
        <v>23</v>
      </c>
      <c r="M257">
        <v>25</v>
      </c>
      <c r="N257">
        <v>58</v>
      </c>
      <c r="O257">
        <v>457</v>
      </c>
      <c r="P257" s="25">
        <v>0.13129102844638948</v>
      </c>
    </row>
    <row r="258" spans="1:16" x14ac:dyDescent="0.25">
      <c r="A258" s="24" t="s">
        <v>867</v>
      </c>
      <c r="B258" s="24" t="str">
        <f t="shared" si="6"/>
        <v>Maine</v>
      </c>
      <c r="C258" s="24" t="str">
        <f t="shared" si="7"/>
        <v>2011/11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12</v>
      </c>
      <c r="N258">
        <v>12</v>
      </c>
      <c r="O258">
        <v>25</v>
      </c>
      <c r="P258" s="25">
        <v>0</v>
      </c>
    </row>
    <row r="259" spans="1:16" x14ac:dyDescent="0.25">
      <c r="A259" s="24" t="s">
        <v>868</v>
      </c>
      <c r="B259" s="24" t="str">
        <f t="shared" ref="B259:B322" si="8">LEFT(A259,FIND(",",A259)-1)</f>
        <v>Maine</v>
      </c>
      <c r="C259" s="24" t="str">
        <f t="shared" ref="C259:C322" si="9">RIGHT(A259,7)</f>
        <v>2011/12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11</v>
      </c>
      <c r="N259">
        <v>11</v>
      </c>
      <c r="O259">
        <v>24</v>
      </c>
      <c r="P259" s="25">
        <v>0.5</v>
      </c>
    </row>
    <row r="260" spans="1:16" x14ac:dyDescent="0.25">
      <c r="A260" s="24" t="s">
        <v>869</v>
      </c>
      <c r="B260" s="24" t="str">
        <f t="shared" si="8"/>
        <v>Maine</v>
      </c>
      <c r="C260" s="24" t="str">
        <f t="shared" si="9"/>
        <v>2012/11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17</v>
      </c>
      <c r="P260" s="25">
        <v>0.11764705882352941</v>
      </c>
    </row>
    <row r="261" spans="1:16" x14ac:dyDescent="0.25">
      <c r="A261" s="24" t="s">
        <v>870</v>
      </c>
      <c r="B261" s="24" t="str">
        <f t="shared" si="8"/>
        <v>Maine</v>
      </c>
      <c r="C261" s="24" t="str">
        <f t="shared" si="9"/>
        <v>2012/12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15</v>
      </c>
      <c r="N261">
        <v>15</v>
      </c>
      <c r="O261">
        <v>33</v>
      </c>
      <c r="P261" s="25">
        <v>0</v>
      </c>
    </row>
    <row r="262" spans="1:16" x14ac:dyDescent="0.25">
      <c r="A262" s="24" t="s">
        <v>871</v>
      </c>
      <c r="B262" s="24" t="str">
        <f t="shared" si="8"/>
        <v>Maine</v>
      </c>
      <c r="C262" s="24" t="str">
        <f t="shared" si="9"/>
        <v>2013/11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11</v>
      </c>
      <c r="P262" s="25">
        <v>9.0909090909090912E-2</v>
      </c>
    </row>
    <row r="263" spans="1:16" x14ac:dyDescent="0.25">
      <c r="A263" s="24" t="s">
        <v>872</v>
      </c>
      <c r="B263" s="24" t="str">
        <f t="shared" si="8"/>
        <v>Maine</v>
      </c>
      <c r="C263" s="24" t="str">
        <f t="shared" si="9"/>
        <v>2013/12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13</v>
      </c>
      <c r="N263">
        <v>13</v>
      </c>
      <c r="O263">
        <v>122</v>
      </c>
      <c r="P263" s="25">
        <v>0.51639344262295084</v>
      </c>
    </row>
    <row r="264" spans="1:16" x14ac:dyDescent="0.25">
      <c r="A264" s="24" t="s">
        <v>873</v>
      </c>
      <c r="B264" s="24" t="str">
        <f t="shared" si="8"/>
        <v>Maine</v>
      </c>
      <c r="C264" s="24" t="str">
        <f t="shared" si="9"/>
        <v>2014/10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11</v>
      </c>
      <c r="N264">
        <v>11</v>
      </c>
      <c r="O264">
        <v>10</v>
      </c>
      <c r="P264" s="25">
        <v>0</v>
      </c>
    </row>
    <row r="265" spans="1:16" x14ac:dyDescent="0.25">
      <c r="A265" s="24" t="s">
        <v>874</v>
      </c>
      <c r="B265" s="24" t="str">
        <f t="shared" si="8"/>
        <v>Maine</v>
      </c>
      <c r="C265" s="24" t="str">
        <f t="shared" si="9"/>
        <v>2014/11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26</v>
      </c>
      <c r="P265" s="25">
        <v>7.6923076923076927E-2</v>
      </c>
    </row>
    <row r="266" spans="1:16" x14ac:dyDescent="0.25">
      <c r="A266" s="24" t="s">
        <v>875</v>
      </c>
      <c r="B266" s="24" t="str">
        <f t="shared" si="8"/>
        <v>Maine</v>
      </c>
      <c r="C266" s="24" t="str">
        <f t="shared" si="9"/>
        <v>2014/12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39</v>
      </c>
      <c r="P266" s="25">
        <v>0.76923076923076927</v>
      </c>
    </row>
    <row r="267" spans="1:16" x14ac:dyDescent="0.25">
      <c r="A267" s="24" t="s">
        <v>876</v>
      </c>
      <c r="B267" s="24" t="str">
        <f t="shared" si="8"/>
        <v>Maine</v>
      </c>
      <c r="C267" s="24" t="str">
        <f t="shared" si="9"/>
        <v>2015/12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277</v>
      </c>
      <c r="P267" s="25">
        <v>0.36462093862815886</v>
      </c>
    </row>
    <row r="268" spans="1:16" x14ac:dyDescent="0.25">
      <c r="A268" s="24" t="s">
        <v>877</v>
      </c>
      <c r="B268" s="24" t="str">
        <f t="shared" si="8"/>
        <v>Maryland</v>
      </c>
      <c r="C268" s="24" t="str">
        <f t="shared" si="9"/>
        <v>2010/10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15</v>
      </c>
      <c r="M268">
        <v>26</v>
      </c>
      <c r="N268">
        <v>41</v>
      </c>
      <c r="O268">
        <v>13</v>
      </c>
      <c r="P268" s="25">
        <v>0</v>
      </c>
    </row>
    <row r="269" spans="1:16" x14ac:dyDescent="0.25">
      <c r="A269" s="24" t="s">
        <v>878</v>
      </c>
      <c r="B269" s="24" t="str">
        <f t="shared" si="8"/>
        <v>Maryland</v>
      </c>
      <c r="C269" s="24" t="str">
        <f t="shared" si="9"/>
        <v>2010/11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18</v>
      </c>
      <c r="L269">
        <v>23</v>
      </c>
      <c r="M269">
        <v>35</v>
      </c>
      <c r="N269">
        <v>76</v>
      </c>
      <c r="O269">
        <v>30</v>
      </c>
      <c r="P269" s="25">
        <v>0</v>
      </c>
    </row>
    <row r="270" spans="1:16" x14ac:dyDescent="0.25">
      <c r="A270" s="24" t="s">
        <v>879</v>
      </c>
      <c r="B270" s="24" t="str">
        <f t="shared" si="8"/>
        <v>Maryland</v>
      </c>
      <c r="C270" s="24" t="str">
        <f t="shared" si="9"/>
        <v>2010/12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16</v>
      </c>
      <c r="L270">
        <v>21</v>
      </c>
      <c r="M270">
        <v>38</v>
      </c>
      <c r="N270">
        <v>75</v>
      </c>
      <c r="O270">
        <v>41</v>
      </c>
      <c r="P270" s="25">
        <v>0.1951219512195122</v>
      </c>
    </row>
    <row r="271" spans="1:16" x14ac:dyDescent="0.25">
      <c r="A271" s="24" t="s">
        <v>880</v>
      </c>
      <c r="B271" s="24" t="str">
        <f t="shared" si="8"/>
        <v>Maryland</v>
      </c>
      <c r="C271" s="24" t="str">
        <f t="shared" si="9"/>
        <v>2011/10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10</v>
      </c>
      <c r="K271">
        <v>0</v>
      </c>
      <c r="L271">
        <v>25</v>
      </c>
      <c r="M271">
        <v>34</v>
      </c>
      <c r="N271">
        <v>69</v>
      </c>
      <c r="O271">
        <v>22</v>
      </c>
      <c r="P271" s="25">
        <v>0</v>
      </c>
    </row>
    <row r="272" spans="1:16" x14ac:dyDescent="0.25">
      <c r="A272" s="24" t="s">
        <v>881</v>
      </c>
      <c r="B272" s="24" t="str">
        <f t="shared" si="8"/>
        <v>Maryland</v>
      </c>
      <c r="C272" s="24" t="str">
        <f t="shared" si="9"/>
        <v>2011/11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26</v>
      </c>
      <c r="M272">
        <v>35</v>
      </c>
      <c r="N272">
        <v>61</v>
      </c>
      <c r="O272">
        <v>29</v>
      </c>
      <c r="P272" s="25">
        <v>0</v>
      </c>
    </row>
    <row r="273" spans="1:16" x14ac:dyDescent="0.25">
      <c r="A273" s="24" t="s">
        <v>882</v>
      </c>
      <c r="B273" s="24" t="str">
        <f t="shared" si="8"/>
        <v>Maryland</v>
      </c>
      <c r="C273" s="24" t="str">
        <f t="shared" si="9"/>
        <v>2011/12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10</v>
      </c>
      <c r="K273">
        <v>0</v>
      </c>
      <c r="L273">
        <v>21</v>
      </c>
      <c r="M273">
        <v>31</v>
      </c>
      <c r="N273">
        <v>62</v>
      </c>
      <c r="O273">
        <v>116</v>
      </c>
      <c r="P273" s="25">
        <v>0.39655172413793105</v>
      </c>
    </row>
    <row r="274" spans="1:16" x14ac:dyDescent="0.25">
      <c r="A274" s="24" t="s">
        <v>883</v>
      </c>
      <c r="B274" s="24" t="str">
        <f t="shared" si="8"/>
        <v>Maryland</v>
      </c>
      <c r="C274" s="24" t="str">
        <f t="shared" si="9"/>
        <v>2012/10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12</v>
      </c>
      <c r="L274">
        <v>26</v>
      </c>
      <c r="M274">
        <v>40</v>
      </c>
      <c r="N274">
        <v>78</v>
      </c>
      <c r="O274">
        <v>44</v>
      </c>
      <c r="P274" s="25">
        <v>9.0909090909090912E-2</v>
      </c>
    </row>
    <row r="275" spans="1:16" x14ac:dyDescent="0.25">
      <c r="A275" s="24" t="s">
        <v>884</v>
      </c>
      <c r="B275" s="24" t="str">
        <f t="shared" si="8"/>
        <v>Maryland</v>
      </c>
      <c r="C275" s="24" t="str">
        <f t="shared" si="9"/>
        <v>2012/11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16</v>
      </c>
      <c r="M275">
        <v>37</v>
      </c>
      <c r="N275">
        <v>53</v>
      </c>
      <c r="O275">
        <v>107</v>
      </c>
      <c r="P275" s="25">
        <v>5.6074766355140186E-2</v>
      </c>
    </row>
    <row r="276" spans="1:16" x14ac:dyDescent="0.25">
      <c r="A276" s="24" t="s">
        <v>885</v>
      </c>
      <c r="B276" s="24" t="str">
        <f t="shared" si="8"/>
        <v>Maryland</v>
      </c>
      <c r="C276" s="24" t="str">
        <f t="shared" si="9"/>
        <v>2012/12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17</v>
      </c>
      <c r="L276">
        <v>25</v>
      </c>
      <c r="M276">
        <v>50</v>
      </c>
      <c r="N276">
        <v>92</v>
      </c>
      <c r="O276">
        <v>67</v>
      </c>
      <c r="P276" s="25">
        <v>4.4776119402985072E-2</v>
      </c>
    </row>
    <row r="277" spans="1:16" x14ac:dyDescent="0.25">
      <c r="A277" s="24" t="s">
        <v>886</v>
      </c>
      <c r="B277" s="24" t="str">
        <f t="shared" si="8"/>
        <v>Maryland</v>
      </c>
      <c r="C277" s="24" t="str">
        <f t="shared" si="9"/>
        <v>2013/10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10</v>
      </c>
      <c r="L277">
        <v>13</v>
      </c>
      <c r="M277">
        <v>38</v>
      </c>
      <c r="N277">
        <v>61</v>
      </c>
      <c r="O277">
        <v>32</v>
      </c>
      <c r="P277" s="25">
        <v>3.125E-2</v>
      </c>
    </row>
    <row r="278" spans="1:16" x14ac:dyDescent="0.25">
      <c r="A278" s="24" t="s">
        <v>887</v>
      </c>
      <c r="B278" s="24" t="str">
        <f t="shared" si="8"/>
        <v>Maryland</v>
      </c>
      <c r="C278" s="24" t="str">
        <f t="shared" si="9"/>
        <v>2013/11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15</v>
      </c>
      <c r="M278">
        <v>34</v>
      </c>
      <c r="N278">
        <v>49</v>
      </c>
      <c r="O278">
        <v>87</v>
      </c>
      <c r="P278" s="25">
        <v>1.1494252873563218E-2</v>
      </c>
    </row>
    <row r="279" spans="1:16" x14ac:dyDescent="0.25">
      <c r="A279" s="24" t="s">
        <v>888</v>
      </c>
      <c r="B279" s="24" t="str">
        <f t="shared" si="8"/>
        <v>Maryland</v>
      </c>
      <c r="C279" s="24" t="str">
        <f t="shared" si="9"/>
        <v>2013/12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12</v>
      </c>
      <c r="K279">
        <v>12</v>
      </c>
      <c r="L279">
        <v>24</v>
      </c>
      <c r="M279">
        <v>40</v>
      </c>
      <c r="N279">
        <v>88</v>
      </c>
      <c r="O279">
        <v>562</v>
      </c>
      <c r="P279" s="25">
        <v>0.75978647686832745</v>
      </c>
    </row>
    <row r="280" spans="1:16" x14ac:dyDescent="0.25">
      <c r="A280" s="24" t="s">
        <v>889</v>
      </c>
      <c r="B280" s="24" t="str">
        <f t="shared" si="8"/>
        <v>Maryland</v>
      </c>
      <c r="C280" s="24" t="str">
        <f t="shared" si="9"/>
        <v>2014/10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14</v>
      </c>
      <c r="L280">
        <v>17</v>
      </c>
      <c r="M280">
        <v>36</v>
      </c>
      <c r="N280">
        <v>67</v>
      </c>
      <c r="O280">
        <v>46</v>
      </c>
      <c r="P280" s="25">
        <v>2.1739130434782608E-2</v>
      </c>
    </row>
    <row r="281" spans="1:16" x14ac:dyDescent="0.25">
      <c r="A281" s="24" t="s">
        <v>890</v>
      </c>
      <c r="B281" s="24" t="str">
        <f t="shared" si="8"/>
        <v>Maryland</v>
      </c>
      <c r="C281" s="24" t="str">
        <f t="shared" si="9"/>
        <v>2014/11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10</v>
      </c>
      <c r="L281">
        <v>24</v>
      </c>
      <c r="M281">
        <v>25</v>
      </c>
      <c r="N281">
        <v>59</v>
      </c>
      <c r="O281">
        <v>100</v>
      </c>
      <c r="P281" s="25">
        <v>0.04</v>
      </c>
    </row>
    <row r="282" spans="1:16" x14ac:dyDescent="0.25">
      <c r="A282" s="24" t="s">
        <v>891</v>
      </c>
      <c r="B282" s="24" t="str">
        <f t="shared" si="8"/>
        <v>Maryland</v>
      </c>
      <c r="C282" s="24" t="str">
        <f t="shared" si="9"/>
        <v>2014/12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11</v>
      </c>
      <c r="K282">
        <v>20</v>
      </c>
      <c r="L282">
        <v>31</v>
      </c>
      <c r="M282">
        <v>63</v>
      </c>
      <c r="N282">
        <v>125</v>
      </c>
      <c r="O282">
        <v>235</v>
      </c>
      <c r="P282" s="25">
        <v>0.56595744680851068</v>
      </c>
    </row>
    <row r="283" spans="1:16" x14ac:dyDescent="0.25">
      <c r="A283" s="24" t="s">
        <v>892</v>
      </c>
      <c r="B283" s="24" t="str">
        <f t="shared" si="8"/>
        <v>Maryland</v>
      </c>
      <c r="C283" s="24" t="str">
        <f t="shared" si="9"/>
        <v>2015/12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17</v>
      </c>
      <c r="L283">
        <v>25</v>
      </c>
      <c r="M283">
        <v>40</v>
      </c>
      <c r="N283">
        <v>82</v>
      </c>
      <c r="O283">
        <v>833</v>
      </c>
      <c r="P283" s="25">
        <v>0.42256902761104442</v>
      </c>
    </row>
    <row r="284" spans="1:16" x14ac:dyDescent="0.25">
      <c r="A284" s="24" t="s">
        <v>893</v>
      </c>
      <c r="B284" s="24" t="str">
        <f t="shared" si="8"/>
        <v>Massachusetts</v>
      </c>
      <c r="C284" s="24" t="str">
        <f t="shared" si="9"/>
        <v>2010/10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13</v>
      </c>
      <c r="L284">
        <v>28</v>
      </c>
      <c r="M284">
        <v>46</v>
      </c>
      <c r="N284">
        <v>87</v>
      </c>
      <c r="O284">
        <v>21</v>
      </c>
      <c r="P284" s="25">
        <v>0</v>
      </c>
    </row>
    <row r="285" spans="1:16" x14ac:dyDescent="0.25">
      <c r="A285" s="24" t="s">
        <v>894</v>
      </c>
      <c r="B285" s="24" t="str">
        <f t="shared" si="8"/>
        <v>Massachusetts</v>
      </c>
      <c r="C285" s="24" t="str">
        <f t="shared" si="9"/>
        <v>2010/11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15</v>
      </c>
      <c r="L285">
        <v>24</v>
      </c>
      <c r="M285">
        <v>68</v>
      </c>
      <c r="N285">
        <v>107</v>
      </c>
      <c r="O285">
        <v>14</v>
      </c>
      <c r="P285" s="25">
        <v>0</v>
      </c>
    </row>
    <row r="286" spans="1:16" x14ac:dyDescent="0.25">
      <c r="A286" s="24" t="s">
        <v>895</v>
      </c>
      <c r="B286" s="24" t="str">
        <f t="shared" si="8"/>
        <v>Massachusetts</v>
      </c>
      <c r="C286" s="24" t="str">
        <f t="shared" si="9"/>
        <v>2010/12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12</v>
      </c>
      <c r="K286">
        <v>0</v>
      </c>
      <c r="L286">
        <v>23</v>
      </c>
      <c r="M286">
        <v>75</v>
      </c>
      <c r="N286">
        <v>110</v>
      </c>
      <c r="O286">
        <v>24</v>
      </c>
      <c r="P286" s="25">
        <v>8.3333333333333329E-2</v>
      </c>
    </row>
    <row r="287" spans="1:16" x14ac:dyDescent="0.25">
      <c r="A287" s="24" t="s">
        <v>896</v>
      </c>
      <c r="B287" s="24" t="str">
        <f t="shared" si="8"/>
        <v>Massachusetts</v>
      </c>
      <c r="C287" s="24" t="str">
        <f t="shared" si="9"/>
        <v>2011/11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19</v>
      </c>
      <c r="M287">
        <v>69</v>
      </c>
      <c r="N287">
        <v>88</v>
      </c>
      <c r="O287">
        <v>24</v>
      </c>
      <c r="P287" s="25">
        <v>0</v>
      </c>
    </row>
    <row r="288" spans="1:16" x14ac:dyDescent="0.25">
      <c r="A288" s="24" t="s">
        <v>897</v>
      </c>
      <c r="B288" s="24" t="str">
        <f t="shared" si="8"/>
        <v>Massachusetts</v>
      </c>
      <c r="C288" s="24" t="str">
        <f t="shared" si="9"/>
        <v>2011/12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10</v>
      </c>
      <c r="L288">
        <v>30</v>
      </c>
      <c r="M288">
        <v>64</v>
      </c>
      <c r="N288">
        <v>104</v>
      </c>
      <c r="O288">
        <v>30</v>
      </c>
      <c r="P288" s="25">
        <v>0.16666666666666666</v>
      </c>
    </row>
    <row r="289" spans="1:16" x14ac:dyDescent="0.25">
      <c r="A289" s="24" t="s">
        <v>898</v>
      </c>
      <c r="B289" s="24" t="str">
        <f t="shared" si="8"/>
        <v>Massachusetts</v>
      </c>
      <c r="C289" s="24" t="str">
        <f t="shared" si="9"/>
        <v>2012/10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10</v>
      </c>
      <c r="L289">
        <v>38</v>
      </c>
      <c r="M289">
        <v>56</v>
      </c>
      <c r="N289">
        <v>104</v>
      </c>
      <c r="O289">
        <v>12</v>
      </c>
      <c r="P289" s="25">
        <v>8.3333333333333329E-2</v>
      </c>
    </row>
    <row r="290" spans="1:16" x14ac:dyDescent="0.25">
      <c r="A290" s="24" t="s">
        <v>899</v>
      </c>
      <c r="B290" s="24" t="str">
        <f t="shared" si="8"/>
        <v>Massachusetts</v>
      </c>
      <c r="C290" s="24" t="str">
        <f t="shared" si="9"/>
        <v>2012/11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12</v>
      </c>
      <c r="L290">
        <v>18</v>
      </c>
      <c r="M290">
        <v>70</v>
      </c>
      <c r="N290">
        <v>100</v>
      </c>
      <c r="O290">
        <v>16</v>
      </c>
      <c r="P290" s="25">
        <v>0.125</v>
      </c>
    </row>
    <row r="291" spans="1:16" x14ac:dyDescent="0.25">
      <c r="A291" s="24" t="s">
        <v>900</v>
      </c>
      <c r="B291" s="24" t="str">
        <f t="shared" si="8"/>
        <v>Massachusetts</v>
      </c>
      <c r="C291" s="24" t="str">
        <f t="shared" si="9"/>
        <v>2012/12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21</v>
      </c>
      <c r="L291">
        <v>39</v>
      </c>
      <c r="M291">
        <v>101</v>
      </c>
      <c r="N291">
        <v>161</v>
      </c>
      <c r="O291">
        <v>23</v>
      </c>
      <c r="P291" s="25">
        <v>0</v>
      </c>
    </row>
    <row r="292" spans="1:16" x14ac:dyDescent="0.25">
      <c r="A292" s="24" t="s">
        <v>901</v>
      </c>
      <c r="B292" s="24" t="str">
        <f t="shared" si="8"/>
        <v>Massachusetts</v>
      </c>
      <c r="C292" s="24" t="str">
        <f t="shared" si="9"/>
        <v>2013/10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17</v>
      </c>
      <c r="L292">
        <v>26</v>
      </c>
      <c r="M292">
        <v>64</v>
      </c>
      <c r="N292">
        <v>107</v>
      </c>
      <c r="O292">
        <v>20</v>
      </c>
      <c r="P292" s="25">
        <v>0</v>
      </c>
    </row>
    <row r="293" spans="1:16" x14ac:dyDescent="0.25">
      <c r="A293" s="24" t="s">
        <v>902</v>
      </c>
      <c r="B293" s="24" t="str">
        <f t="shared" si="8"/>
        <v>Massachusetts</v>
      </c>
      <c r="C293" s="24" t="str">
        <f t="shared" si="9"/>
        <v>2013/11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10</v>
      </c>
      <c r="K293">
        <v>0</v>
      </c>
      <c r="L293">
        <v>28</v>
      </c>
      <c r="M293">
        <v>49</v>
      </c>
      <c r="N293">
        <v>87</v>
      </c>
      <c r="O293">
        <v>35</v>
      </c>
      <c r="P293" s="25">
        <v>0</v>
      </c>
    </row>
    <row r="294" spans="1:16" x14ac:dyDescent="0.25">
      <c r="A294" s="24" t="s">
        <v>903</v>
      </c>
      <c r="B294" s="24" t="str">
        <f t="shared" si="8"/>
        <v>Massachusetts</v>
      </c>
      <c r="C294" s="24" t="str">
        <f t="shared" si="9"/>
        <v>2013/12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17</v>
      </c>
      <c r="L294">
        <v>25</v>
      </c>
      <c r="M294">
        <v>58</v>
      </c>
      <c r="N294">
        <v>100</v>
      </c>
      <c r="O294">
        <v>60</v>
      </c>
      <c r="P294" s="25">
        <v>0.33333333333333331</v>
      </c>
    </row>
    <row r="295" spans="1:16" x14ac:dyDescent="0.25">
      <c r="A295" s="24" t="s">
        <v>904</v>
      </c>
      <c r="B295" s="24" t="str">
        <f t="shared" si="8"/>
        <v>Massachusetts</v>
      </c>
      <c r="C295" s="24" t="str">
        <f t="shared" si="9"/>
        <v>2014/10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28</v>
      </c>
      <c r="M295">
        <v>46</v>
      </c>
      <c r="N295">
        <v>74</v>
      </c>
      <c r="O295">
        <v>140</v>
      </c>
      <c r="P295" s="25">
        <v>1.4285714285714285E-2</v>
      </c>
    </row>
    <row r="296" spans="1:16" x14ac:dyDescent="0.25">
      <c r="A296" s="24" t="s">
        <v>905</v>
      </c>
      <c r="B296" s="24" t="str">
        <f t="shared" si="8"/>
        <v>Massachusetts</v>
      </c>
      <c r="C296" s="24" t="str">
        <f t="shared" si="9"/>
        <v>2014/11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12</v>
      </c>
      <c r="K296">
        <v>14</v>
      </c>
      <c r="L296">
        <v>17</v>
      </c>
      <c r="M296">
        <v>49</v>
      </c>
      <c r="N296">
        <v>92</v>
      </c>
      <c r="O296">
        <v>184</v>
      </c>
      <c r="P296" s="25">
        <v>1.6304347826086956E-2</v>
      </c>
    </row>
    <row r="297" spans="1:16" x14ac:dyDescent="0.25">
      <c r="A297" s="24" t="s">
        <v>906</v>
      </c>
      <c r="B297" s="24" t="str">
        <f t="shared" si="8"/>
        <v>Massachusetts</v>
      </c>
      <c r="C297" s="24" t="str">
        <f t="shared" si="9"/>
        <v>2014/12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10</v>
      </c>
      <c r="K297">
        <v>17</v>
      </c>
      <c r="L297">
        <v>26</v>
      </c>
      <c r="M297">
        <v>58</v>
      </c>
      <c r="N297">
        <v>111</v>
      </c>
      <c r="O297">
        <v>65</v>
      </c>
      <c r="P297" s="25">
        <v>0.2153846153846154</v>
      </c>
    </row>
    <row r="298" spans="1:16" x14ac:dyDescent="0.25">
      <c r="A298" s="24" t="s">
        <v>907</v>
      </c>
      <c r="B298" s="24" t="str">
        <f t="shared" si="8"/>
        <v>Massachusetts</v>
      </c>
      <c r="C298" s="24" t="str">
        <f t="shared" si="9"/>
        <v>2015/12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11</v>
      </c>
      <c r="L298">
        <v>17</v>
      </c>
      <c r="M298">
        <v>48</v>
      </c>
      <c r="N298">
        <v>76</v>
      </c>
      <c r="O298">
        <v>712</v>
      </c>
      <c r="P298" s="25">
        <v>0.14606741573033707</v>
      </c>
    </row>
    <row r="299" spans="1:16" x14ac:dyDescent="0.25">
      <c r="A299" s="24" t="s">
        <v>908</v>
      </c>
      <c r="B299" s="24" t="str">
        <f t="shared" si="8"/>
        <v>Michigan</v>
      </c>
      <c r="C299" s="24" t="str">
        <f t="shared" si="9"/>
        <v>2010/12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11</v>
      </c>
      <c r="K299">
        <v>22</v>
      </c>
      <c r="L299">
        <v>41</v>
      </c>
      <c r="M299">
        <v>61</v>
      </c>
      <c r="N299">
        <v>135</v>
      </c>
      <c r="O299">
        <v>13</v>
      </c>
      <c r="P299" s="25">
        <v>0.46153846153846156</v>
      </c>
    </row>
    <row r="300" spans="1:16" x14ac:dyDescent="0.25">
      <c r="A300" s="24" t="s">
        <v>909</v>
      </c>
      <c r="B300" s="24" t="str">
        <f t="shared" si="8"/>
        <v>Michigan</v>
      </c>
      <c r="C300" s="24" t="str">
        <f t="shared" si="9"/>
        <v>2011/10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10</v>
      </c>
      <c r="K300">
        <v>13</v>
      </c>
      <c r="L300">
        <v>46</v>
      </c>
      <c r="M300">
        <v>74</v>
      </c>
      <c r="N300">
        <v>143</v>
      </c>
      <c r="O300">
        <v>24</v>
      </c>
      <c r="P300" s="25">
        <v>8.3333333333333329E-2</v>
      </c>
    </row>
    <row r="301" spans="1:16" x14ac:dyDescent="0.25">
      <c r="A301" s="24" t="s">
        <v>910</v>
      </c>
      <c r="B301" s="24" t="str">
        <f t="shared" si="8"/>
        <v>Michigan</v>
      </c>
      <c r="C301" s="24" t="str">
        <f t="shared" si="9"/>
        <v>2011/12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17</v>
      </c>
      <c r="L301">
        <v>34</v>
      </c>
      <c r="M301">
        <v>68</v>
      </c>
      <c r="N301">
        <v>119</v>
      </c>
      <c r="O301">
        <v>31</v>
      </c>
      <c r="P301" s="25">
        <v>0.77419354838709675</v>
      </c>
    </row>
    <row r="302" spans="1:16" x14ac:dyDescent="0.25">
      <c r="A302" s="24" t="s">
        <v>911</v>
      </c>
      <c r="B302" s="24" t="str">
        <f t="shared" si="8"/>
        <v>Michigan</v>
      </c>
      <c r="C302" s="24" t="str">
        <f t="shared" si="9"/>
        <v>2012/10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19</v>
      </c>
      <c r="L302">
        <v>40</v>
      </c>
      <c r="M302">
        <v>54</v>
      </c>
      <c r="N302">
        <v>113</v>
      </c>
      <c r="O302">
        <v>12</v>
      </c>
      <c r="P302" s="25">
        <v>0</v>
      </c>
    </row>
    <row r="303" spans="1:16" x14ac:dyDescent="0.25">
      <c r="A303" s="24" t="s">
        <v>912</v>
      </c>
      <c r="B303" s="24" t="str">
        <f t="shared" si="8"/>
        <v>Michigan</v>
      </c>
      <c r="C303" s="24" t="str">
        <f t="shared" si="9"/>
        <v>2012/11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13</v>
      </c>
      <c r="L303">
        <v>30</v>
      </c>
      <c r="M303">
        <v>49</v>
      </c>
      <c r="N303">
        <v>92</v>
      </c>
      <c r="O303">
        <v>16</v>
      </c>
      <c r="P303" s="25">
        <v>0</v>
      </c>
    </row>
    <row r="304" spans="1:16" x14ac:dyDescent="0.25">
      <c r="A304" s="24" t="s">
        <v>913</v>
      </c>
      <c r="B304" s="24" t="str">
        <f t="shared" si="8"/>
        <v>Michigan</v>
      </c>
      <c r="C304" s="24" t="str">
        <f t="shared" si="9"/>
        <v>2012/12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11</v>
      </c>
      <c r="K304">
        <v>17</v>
      </c>
      <c r="L304">
        <v>31</v>
      </c>
      <c r="M304">
        <v>77</v>
      </c>
      <c r="N304">
        <v>136</v>
      </c>
      <c r="O304">
        <v>14</v>
      </c>
      <c r="P304" s="25">
        <v>0.7857142857142857</v>
      </c>
    </row>
    <row r="305" spans="1:16" x14ac:dyDescent="0.25">
      <c r="A305" s="24" t="s">
        <v>914</v>
      </c>
      <c r="B305" s="24" t="str">
        <f t="shared" si="8"/>
        <v>Michigan</v>
      </c>
      <c r="C305" s="24" t="str">
        <f t="shared" si="9"/>
        <v>2013/11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16</v>
      </c>
      <c r="K305">
        <v>18</v>
      </c>
      <c r="L305">
        <v>33</v>
      </c>
      <c r="M305">
        <v>66</v>
      </c>
      <c r="N305">
        <v>133</v>
      </c>
      <c r="O305">
        <v>18</v>
      </c>
      <c r="P305" s="25">
        <v>0.55555555555555558</v>
      </c>
    </row>
    <row r="306" spans="1:16" x14ac:dyDescent="0.25">
      <c r="A306" s="24" t="s">
        <v>915</v>
      </c>
      <c r="B306" s="24" t="str">
        <f t="shared" si="8"/>
        <v>Michigan</v>
      </c>
      <c r="C306" s="24" t="str">
        <f t="shared" si="9"/>
        <v>2013/12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10</v>
      </c>
      <c r="J306">
        <v>0</v>
      </c>
      <c r="K306">
        <v>27</v>
      </c>
      <c r="L306">
        <v>38</v>
      </c>
      <c r="M306">
        <v>65</v>
      </c>
      <c r="N306">
        <v>140</v>
      </c>
      <c r="O306">
        <v>58</v>
      </c>
      <c r="P306" s="25">
        <v>0.89655172413793105</v>
      </c>
    </row>
    <row r="307" spans="1:16" x14ac:dyDescent="0.25">
      <c r="A307" s="24" t="s">
        <v>916</v>
      </c>
      <c r="B307" s="24" t="str">
        <f t="shared" si="8"/>
        <v>Michigan</v>
      </c>
      <c r="C307" s="24" t="str">
        <f t="shared" si="9"/>
        <v>2014/10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23</v>
      </c>
      <c r="L307">
        <v>36</v>
      </c>
      <c r="M307">
        <v>65</v>
      </c>
      <c r="N307">
        <v>124</v>
      </c>
      <c r="O307">
        <v>169</v>
      </c>
      <c r="P307" s="25">
        <v>1.1834319526627219E-2</v>
      </c>
    </row>
    <row r="308" spans="1:16" x14ac:dyDescent="0.25">
      <c r="A308" s="24" t="s">
        <v>917</v>
      </c>
      <c r="B308" s="24" t="str">
        <f t="shared" si="8"/>
        <v>Michigan</v>
      </c>
      <c r="C308" s="24" t="str">
        <f t="shared" si="9"/>
        <v>2014/11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15</v>
      </c>
      <c r="K308">
        <v>19</v>
      </c>
      <c r="L308">
        <v>29</v>
      </c>
      <c r="M308">
        <v>51</v>
      </c>
      <c r="N308">
        <v>114</v>
      </c>
      <c r="O308">
        <v>270</v>
      </c>
      <c r="P308" s="25">
        <v>5.185185185185185E-2</v>
      </c>
    </row>
    <row r="309" spans="1:16" x14ac:dyDescent="0.25">
      <c r="A309" s="24" t="s">
        <v>918</v>
      </c>
      <c r="B309" s="24" t="str">
        <f t="shared" si="8"/>
        <v>Michigan</v>
      </c>
      <c r="C309" s="24" t="str">
        <f t="shared" si="9"/>
        <v>2014/12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10</v>
      </c>
      <c r="J309">
        <v>10</v>
      </c>
      <c r="K309">
        <v>33</v>
      </c>
      <c r="L309">
        <v>57</v>
      </c>
      <c r="M309">
        <v>128</v>
      </c>
      <c r="N309">
        <v>238</v>
      </c>
      <c r="O309">
        <v>29</v>
      </c>
      <c r="P309" s="25">
        <v>0.82758620689655171</v>
      </c>
    </row>
    <row r="310" spans="1:16" x14ac:dyDescent="0.25">
      <c r="A310" s="24" t="s">
        <v>919</v>
      </c>
      <c r="B310" s="24" t="str">
        <f t="shared" si="8"/>
        <v>Michigan</v>
      </c>
      <c r="C310" s="24" t="str">
        <f t="shared" si="9"/>
        <v>2015/12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13</v>
      </c>
      <c r="K310">
        <v>19</v>
      </c>
      <c r="L310">
        <v>29</v>
      </c>
      <c r="M310">
        <v>56</v>
      </c>
      <c r="N310">
        <v>117</v>
      </c>
      <c r="O310">
        <v>1550</v>
      </c>
      <c r="P310" s="25">
        <v>0.17161290322580644</v>
      </c>
    </row>
    <row r="311" spans="1:16" x14ac:dyDescent="0.25">
      <c r="A311" s="24" t="s">
        <v>920</v>
      </c>
      <c r="B311" s="24" t="str">
        <f t="shared" si="8"/>
        <v>Minnesota</v>
      </c>
      <c r="C311" s="24" t="str">
        <f t="shared" si="9"/>
        <v>2010/10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40</v>
      </c>
      <c r="N311">
        <v>40</v>
      </c>
      <c r="O311">
        <v>51</v>
      </c>
      <c r="P311" s="25">
        <v>1.9607843137254902E-2</v>
      </c>
    </row>
    <row r="312" spans="1:16" x14ac:dyDescent="0.25">
      <c r="A312" s="24" t="s">
        <v>921</v>
      </c>
      <c r="B312" s="24" t="str">
        <f t="shared" si="8"/>
        <v>Minnesota</v>
      </c>
      <c r="C312" s="24" t="str">
        <f t="shared" si="9"/>
        <v>2010/11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11</v>
      </c>
      <c r="M312">
        <v>28</v>
      </c>
      <c r="N312">
        <v>39</v>
      </c>
      <c r="O312">
        <v>107</v>
      </c>
      <c r="P312" s="25">
        <v>4.6728971962616821E-2</v>
      </c>
    </row>
    <row r="313" spans="1:16" x14ac:dyDescent="0.25">
      <c r="A313" s="24" t="s">
        <v>922</v>
      </c>
      <c r="B313" s="24" t="str">
        <f t="shared" si="8"/>
        <v>Minnesota</v>
      </c>
      <c r="C313" s="24" t="str">
        <f t="shared" si="9"/>
        <v>2010/12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15</v>
      </c>
      <c r="M313">
        <v>36</v>
      </c>
      <c r="N313">
        <v>51</v>
      </c>
      <c r="O313">
        <v>148</v>
      </c>
      <c r="P313" s="25">
        <v>0.10135135135135136</v>
      </c>
    </row>
    <row r="314" spans="1:16" x14ac:dyDescent="0.25">
      <c r="A314" s="24" t="s">
        <v>923</v>
      </c>
      <c r="B314" s="24" t="str">
        <f t="shared" si="8"/>
        <v>Minnesota</v>
      </c>
      <c r="C314" s="24" t="str">
        <f t="shared" si="9"/>
        <v>2011/10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14</v>
      </c>
      <c r="M314">
        <v>28</v>
      </c>
      <c r="N314">
        <v>42</v>
      </c>
      <c r="O314">
        <v>70</v>
      </c>
      <c r="P314" s="25">
        <v>1.4285714285714285E-2</v>
      </c>
    </row>
    <row r="315" spans="1:16" x14ac:dyDescent="0.25">
      <c r="A315" s="24" t="s">
        <v>924</v>
      </c>
      <c r="B315" s="24" t="str">
        <f t="shared" si="8"/>
        <v>Minnesota</v>
      </c>
      <c r="C315" s="24" t="str">
        <f t="shared" si="9"/>
        <v>2011/11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11</v>
      </c>
      <c r="M315">
        <v>38</v>
      </c>
      <c r="N315">
        <v>49</v>
      </c>
      <c r="O315">
        <v>130</v>
      </c>
      <c r="P315" s="25">
        <v>7.6923076923076927E-3</v>
      </c>
    </row>
    <row r="316" spans="1:16" x14ac:dyDescent="0.25">
      <c r="A316" s="24" t="s">
        <v>925</v>
      </c>
      <c r="B316" s="24" t="str">
        <f t="shared" si="8"/>
        <v>Minnesota</v>
      </c>
      <c r="C316" s="24" t="str">
        <f t="shared" si="9"/>
        <v>2011/12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10</v>
      </c>
      <c r="M316">
        <v>35</v>
      </c>
      <c r="N316">
        <v>45</v>
      </c>
      <c r="O316">
        <v>175</v>
      </c>
      <c r="P316" s="25">
        <v>0.10285714285714286</v>
      </c>
    </row>
    <row r="317" spans="1:16" x14ac:dyDescent="0.25">
      <c r="A317" s="24" t="s">
        <v>926</v>
      </c>
      <c r="B317" s="24" t="str">
        <f t="shared" si="8"/>
        <v>Minnesota</v>
      </c>
      <c r="C317" s="24" t="str">
        <f t="shared" si="9"/>
        <v>2012/10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10</v>
      </c>
      <c r="M317">
        <v>31</v>
      </c>
      <c r="N317">
        <v>41</v>
      </c>
      <c r="O317">
        <v>139</v>
      </c>
      <c r="P317" s="25">
        <v>2.8776978417266189E-2</v>
      </c>
    </row>
    <row r="318" spans="1:16" x14ac:dyDescent="0.25">
      <c r="A318" s="24" t="s">
        <v>927</v>
      </c>
      <c r="B318" s="24" t="str">
        <f t="shared" si="8"/>
        <v>Minnesota</v>
      </c>
      <c r="C318" s="24" t="str">
        <f t="shared" si="9"/>
        <v>2012/11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15</v>
      </c>
      <c r="M318">
        <v>29</v>
      </c>
      <c r="N318">
        <v>44</v>
      </c>
      <c r="O318">
        <v>150</v>
      </c>
      <c r="P318" s="25">
        <v>8.666666666666667E-2</v>
      </c>
    </row>
    <row r="319" spans="1:16" x14ac:dyDescent="0.25">
      <c r="A319" s="24" t="s">
        <v>928</v>
      </c>
      <c r="B319" s="24" t="str">
        <f t="shared" si="8"/>
        <v>Minnesota</v>
      </c>
      <c r="C319" s="24" t="str">
        <f t="shared" si="9"/>
        <v>2012/12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10</v>
      </c>
      <c r="L319">
        <v>21</v>
      </c>
      <c r="M319">
        <v>56</v>
      </c>
      <c r="N319">
        <v>87</v>
      </c>
      <c r="O319">
        <v>240</v>
      </c>
      <c r="P319" s="25">
        <v>3.7499999999999999E-2</v>
      </c>
    </row>
    <row r="320" spans="1:16" x14ac:dyDescent="0.25">
      <c r="A320" s="24" t="s">
        <v>929</v>
      </c>
      <c r="B320" s="24" t="str">
        <f t="shared" si="8"/>
        <v>Minnesota</v>
      </c>
      <c r="C320" s="24" t="str">
        <f t="shared" si="9"/>
        <v>2013/10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26</v>
      </c>
      <c r="N320">
        <v>26</v>
      </c>
      <c r="O320">
        <v>131</v>
      </c>
      <c r="P320" s="25">
        <v>1.5267175572519083E-2</v>
      </c>
    </row>
    <row r="321" spans="1:16" x14ac:dyDescent="0.25">
      <c r="A321" s="24" t="s">
        <v>930</v>
      </c>
      <c r="B321" s="24" t="str">
        <f t="shared" si="8"/>
        <v>Minnesota</v>
      </c>
      <c r="C321" s="24" t="str">
        <f t="shared" si="9"/>
        <v>2013/11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22</v>
      </c>
      <c r="N321">
        <v>22</v>
      </c>
      <c r="O321">
        <v>170</v>
      </c>
      <c r="P321" s="25">
        <v>5.8823529411764705E-3</v>
      </c>
    </row>
    <row r="322" spans="1:16" x14ac:dyDescent="0.25">
      <c r="A322" s="24" t="s">
        <v>931</v>
      </c>
      <c r="B322" s="24" t="str">
        <f t="shared" si="8"/>
        <v>Minnesota</v>
      </c>
      <c r="C322" s="24" t="str">
        <f t="shared" si="9"/>
        <v>2013/12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16</v>
      </c>
      <c r="M322">
        <v>27</v>
      </c>
      <c r="N322">
        <v>43</v>
      </c>
      <c r="O322">
        <v>800</v>
      </c>
      <c r="P322" s="25">
        <v>0.55874999999999997</v>
      </c>
    </row>
    <row r="323" spans="1:16" x14ac:dyDescent="0.25">
      <c r="A323" s="24" t="s">
        <v>932</v>
      </c>
      <c r="B323" s="24" t="str">
        <f t="shared" ref="B323:B386" si="10">LEFT(A323,FIND(",",A323)-1)</f>
        <v>Minnesota</v>
      </c>
      <c r="C323" s="24" t="str">
        <f t="shared" ref="C323:C386" si="11">RIGHT(A323,7)</f>
        <v>2014/10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14</v>
      </c>
      <c r="M323">
        <v>22</v>
      </c>
      <c r="N323">
        <v>36</v>
      </c>
      <c r="O323">
        <v>261</v>
      </c>
      <c r="P323" s="25">
        <v>1.532567049808429E-2</v>
      </c>
    </row>
    <row r="324" spans="1:16" x14ac:dyDescent="0.25">
      <c r="A324" s="24" t="s">
        <v>933</v>
      </c>
      <c r="B324" s="24" t="str">
        <f t="shared" si="10"/>
        <v>Minnesota</v>
      </c>
      <c r="C324" s="24" t="str">
        <f t="shared" si="11"/>
        <v>2014/11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10</v>
      </c>
      <c r="M324">
        <v>20</v>
      </c>
      <c r="N324">
        <v>30</v>
      </c>
      <c r="O324">
        <v>302</v>
      </c>
      <c r="P324" s="25">
        <v>2.3178807947019868E-2</v>
      </c>
    </row>
    <row r="325" spans="1:16" x14ac:dyDescent="0.25">
      <c r="A325" s="24" t="s">
        <v>934</v>
      </c>
      <c r="B325" s="24" t="str">
        <f t="shared" si="10"/>
        <v>Minnesota</v>
      </c>
      <c r="C325" s="24" t="str">
        <f t="shared" si="11"/>
        <v>2014/12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22</v>
      </c>
      <c r="M325">
        <v>61</v>
      </c>
      <c r="N325">
        <v>83</v>
      </c>
      <c r="O325">
        <v>616</v>
      </c>
      <c r="P325" s="25">
        <v>0.43344155844155846</v>
      </c>
    </row>
    <row r="326" spans="1:16" x14ac:dyDescent="0.25">
      <c r="A326" s="24" t="s">
        <v>935</v>
      </c>
      <c r="B326" s="24" t="str">
        <f t="shared" si="10"/>
        <v>Minnesota</v>
      </c>
      <c r="C326" s="24" t="str">
        <f t="shared" si="11"/>
        <v>2015/12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12</v>
      </c>
      <c r="M326">
        <v>23</v>
      </c>
      <c r="N326">
        <v>35</v>
      </c>
      <c r="O326">
        <v>1151</v>
      </c>
      <c r="P326" s="25">
        <v>0.28496959165942659</v>
      </c>
    </row>
    <row r="327" spans="1:16" x14ac:dyDescent="0.25">
      <c r="A327" s="24" t="s">
        <v>936</v>
      </c>
      <c r="B327" s="24" t="str">
        <f t="shared" si="10"/>
        <v>Mississippi</v>
      </c>
      <c r="C327" s="24" t="str">
        <f t="shared" si="11"/>
        <v>2010/10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10</v>
      </c>
      <c r="L327">
        <v>0</v>
      </c>
      <c r="M327">
        <v>14</v>
      </c>
      <c r="N327">
        <v>24</v>
      </c>
      <c r="O327">
        <v>12</v>
      </c>
      <c r="P327" s="25">
        <v>0</v>
      </c>
    </row>
    <row r="328" spans="1:16" x14ac:dyDescent="0.25">
      <c r="A328" s="24" t="s">
        <v>937</v>
      </c>
      <c r="B328" s="24" t="str">
        <f t="shared" si="10"/>
        <v>Mississippi</v>
      </c>
      <c r="C328" s="24" t="str">
        <f t="shared" si="11"/>
        <v>2010/11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10</v>
      </c>
      <c r="L328">
        <v>11</v>
      </c>
      <c r="M328">
        <v>17</v>
      </c>
      <c r="N328">
        <v>38</v>
      </c>
      <c r="O328">
        <v>15</v>
      </c>
      <c r="P328" s="25">
        <v>0.2</v>
      </c>
    </row>
    <row r="329" spans="1:16" x14ac:dyDescent="0.25">
      <c r="A329" s="24" t="s">
        <v>938</v>
      </c>
      <c r="B329" s="24" t="str">
        <f t="shared" si="10"/>
        <v>Mississippi</v>
      </c>
      <c r="C329" s="24" t="str">
        <f t="shared" si="11"/>
        <v>2011/10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20</v>
      </c>
      <c r="M329">
        <v>16</v>
      </c>
      <c r="N329">
        <v>36</v>
      </c>
      <c r="O329">
        <v>13</v>
      </c>
      <c r="P329" s="25">
        <v>0</v>
      </c>
    </row>
    <row r="330" spans="1:16" x14ac:dyDescent="0.25">
      <c r="A330" s="24" t="s">
        <v>939</v>
      </c>
      <c r="B330" s="24" t="str">
        <f t="shared" si="10"/>
        <v>Mississippi</v>
      </c>
      <c r="C330" s="24" t="str">
        <f t="shared" si="11"/>
        <v>2011/11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12</v>
      </c>
      <c r="M330">
        <v>20</v>
      </c>
      <c r="N330">
        <v>32</v>
      </c>
      <c r="O330">
        <v>23</v>
      </c>
      <c r="P330" s="25">
        <v>0</v>
      </c>
    </row>
    <row r="331" spans="1:16" x14ac:dyDescent="0.25">
      <c r="A331" s="24" t="s">
        <v>940</v>
      </c>
      <c r="B331" s="24" t="str">
        <f t="shared" si="10"/>
        <v>Mississippi</v>
      </c>
      <c r="C331" s="24" t="str">
        <f t="shared" si="11"/>
        <v>2012/10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14</v>
      </c>
      <c r="L331">
        <v>11</v>
      </c>
      <c r="M331">
        <v>19</v>
      </c>
      <c r="N331">
        <v>44</v>
      </c>
      <c r="O331">
        <v>23</v>
      </c>
      <c r="P331" s="25">
        <v>8.6956521739130432E-2</v>
      </c>
    </row>
    <row r="332" spans="1:16" x14ac:dyDescent="0.25">
      <c r="A332" s="24" t="s">
        <v>941</v>
      </c>
      <c r="B332" s="24" t="str">
        <f t="shared" si="10"/>
        <v>Mississippi</v>
      </c>
      <c r="C332" s="24" t="str">
        <f t="shared" si="11"/>
        <v>2012/11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10</v>
      </c>
      <c r="M332">
        <v>23</v>
      </c>
      <c r="N332">
        <v>33</v>
      </c>
      <c r="O332">
        <v>31</v>
      </c>
      <c r="P332" s="25">
        <v>0.35483870967741937</v>
      </c>
    </row>
    <row r="333" spans="1:16" x14ac:dyDescent="0.25">
      <c r="A333" s="24" t="s">
        <v>942</v>
      </c>
      <c r="B333" s="24" t="str">
        <f t="shared" si="10"/>
        <v>Mississippi</v>
      </c>
      <c r="C333" s="24" t="str">
        <f t="shared" si="11"/>
        <v>2012/12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17</v>
      </c>
      <c r="L333">
        <v>20</v>
      </c>
      <c r="M333">
        <v>38</v>
      </c>
      <c r="N333">
        <v>75</v>
      </c>
      <c r="O333">
        <v>29</v>
      </c>
      <c r="P333" s="25">
        <v>0</v>
      </c>
    </row>
    <row r="334" spans="1:16" x14ac:dyDescent="0.25">
      <c r="A334" s="24" t="s">
        <v>943</v>
      </c>
      <c r="B334" s="24" t="str">
        <f t="shared" si="10"/>
        <v>Mississippi</v>
      </c>
      <c r="C334" s="24" t="str">
        <f t="shared" si="11"/>
        <v>2013/10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11</v>
      </c>
      <c r="L334">
        <v>0</v>
      </c>
      <c r="M334">
        <v>23</v>
      </c>
      <c r="N334">
        <v>34</v>
      </c>
      <c r="O334">
        <v>20</v>
      </c>
      <c r="P334" s="25">
        <v>0.2</v>
      </c>
    </row>
    <row r="335" spans="1:16" x14ac:dyDescent="0.25">
      <c r="A335" s="24" t="s">
        <v>944</v>
      </c>
      <c r="B335" s="24" t="str">
        <f t="shared" si="10"/>
        <v>Mississippi</v>
      </c>
      <c r="C335" s="24" t="str">
        <f t="shared" si="11"/>
        <v>2013/11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16</v>
      </c>
      <c r="M335">
        <v>22</v>
      </c>
      <c r="N335">
        <v>38</v>
      </c>
      <c r="O335">
        <v>61</v>
      </c>
      <c r="P335" s="25">
        <v>0.19672131147540983</v>
      </c>
    </row>
    <row r="336" spans="1:16" x14ac:dyDescent="0.25">
      <c r="A336" s="24" t="s">
        <v>945</v>
      </c>
      <c r="B336" s="24" t="str">
        <f t="shared" si="10"/>
        <v>Mississippi</v>
      </c>
      <c r="C336" s="24" t="str">
        <f t="shared" si="11"/>
        <v>2013/12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16</v>
      </c>
      <c r="K336">
        <v>14</v>
      </c>
      <c r="L336">
        <v>14</v>
      </c>
      <c r="M336">
        <v>18</v>
      </c>
      <c r="N336">
        <v>62</v>
      </c>
      <c r="O336">
        <v>143</v>
      </c>
      <c r="P336" s="25">
        <v>0.22377622377622378</v>
      </c>
    </row>
    <row r="337" spans="1:16" x14ac:dyDescent="0.25">
      <c r="A337" s="24" t="s">
        <v>946</v>
      </c>
      <c r="B337" s="24" t="str">
        <f t="shared" si="10"/>
        <v>Mississippi</v>
      </c>
      <c r="C337" s="24" t="str">
        <f t="shared" si="11"/>
        <v>2014/10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11</v>
      </c>
      <c r="L337">
        <v>12</v>
      </c>
      <c r="M337">
        <v>15</v>
      </c>
      <c r="N337">
        <v>38</v>
      </c>
      <c r="O337">
        <v>48</v>
      </c>
      <c r="P337" s="25">
        <v>0</v>
      </c>
    </row>
    <row r="338" spans="1:16" x14ac:dyDescent="0.25">
      <c r="A338" s="24" t="s">
        <v>947</v>
      </c>
      <c r="B338" s="24" t="str">
        <f t="shared" si="10"/>
        <v>Mississippi</v>
      </c>
      <c r="C338" s="24" t="str">
        <f t="shared" si="11"/>
        <v>2014/11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15</v>
      </c>
      <c r="L338">
        <v>21</v>
      </c>
      <c r="M338">
        <v>11</v>
      </c>
      <c r="N338">
        <v>47</v>
      </c>
      <c r="O338">
        <v>54</v>
      </c>
      <c r="P338" s="25">
        <v>9.2592592592592587E-2</v>
      </c>
    </row>
    <row r="339" spans="1:16" x14ac:dyDescent="0.25">
      <c r="A339" s="24" t="s">
        <v>948</v>
      </c>
      <c r="B339" s="24" t="str">
        <f t="shared" si="10"/>
        <v>Mississippi</v>
      </c>
      <c r="C339" s="24" t="str">
        <f t="shared" si="11"/>
        <v>2014/12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10</v>
      </c>
      <c r="L339">
        <v>19</v>
      </c>
      <c r="M339">
        <v>38</v>
      </c>
      <c r="N339">
        <v>67</v>
      </c>
      <c r="O339">
        <v>156</v>
      </c>
      <c r="P339" s="25">
        <v>0.24358974358974358</v>
      </c>
    </row>
    <row r="340" spans="1:16" x14ac:dyDescent="0.25">
      <c r="A340" s="24" t="s">
        <v>949</v>
      </c>
      <c r="B340" s="24" t="str">
        <f t="shared" si="10"/>
        <v>Mississippi</v>
      </c>
      <c r="C340" s="24" t="str">
        <f t="shared" si="11"/>
        <v>2015/12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17</v>
      </c>
      <c r="L340">
        <v>12</v>
      </c>
      <c r="M340">
        <v>22</v>
      </c>
      <c r="N340">
        <v>51</v>
      </c>
      <c r="O340">
        <v>298</v>
      </c>
      <c r="P340" s="25">
        <v>0.21476510067114093</v>
      </c>
    </row>
    <row r="341" spans="1:16" x14ac:dyDescent="0.25">
      <c r="A341" s="24" t="s">
        <v>950</v>
      </c>
      <c r="B341" s="24" t="str">
        <f t="shared" si="10"/>
        <v>Missouri</v>
      </c>
      <c r="C341" s="24" t="str">
        <f t="shared" si="11"/>
        <v>2010/10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13</v>
      </c>
      <c r="L341">
        <v>26</v>
      </c>
      <c r="M341">
        <v>52</v>
      </c>
      <c r="N341">
        <v>91</v>
      </c>
      <c r="O341">
        <v>160</v>
      </c>
      <c r="P341" s="25">
        <v>0</v>
      </c>
    </row>
    <row r="342" spans="1:16" x14ac:dyDescent="0.25">
      <c r="A342" s="24" t="s">
        <v>951</v>
      </c>
      <c r="B342" s="24" t="str">
        <f t="shared" si="10"/>
        <v>Missouri</v>
      </c>
      <c r="C342" s="24" t="str">
        <f t="shared" si="11"/>
        <v>2010/11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12</v>
      </c>
      <c r="L342">
        <v>29</v>
      </c>
      <c r="M342">
        <v>48</v>
      </c>
      <c r="N342">
        <v>89</v>
      </c>
      <c r="O342">
        <v>190</v>
      </c>
      <c r="P342" s="25">
        <v>0</v>
      </c>
    </row>
    <row r="343" spans="1:16" x14ac:dyDescent="0.25">
      <c r="A343" s="24" t="s">
        <v>952</v>
      </c>
      <c r="B343" s="24" t="str">
        <f t="shared" si="10"/>
        <v>Missouri</v>
      </c>
      <c r="C343" s="24" t="str">
        <f t="shared" si="11"/>
        <v>2010/12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33</v>
      </c>
      <c r="M343">
        <v>58</v>
      </c>
      <c r="N343">
        <v>91</v>
      </c>
      <c r="O343">
        <v>226</v>
      </c>
      <c r="P343" s="25">
        <v>4.4247787610619468E-2</v>
      </c>
    </row>
    <row r="344" spans="1:16" x14ac:dyDescent="0.25">
      <c r="A344" s="24" t="s">
        <v>953</v>
      </c>
      <c r="B344" s="24" t="str">
        <f t="shared" si="10"/>
        <v>Missouri</v>
      </c>
      <c r="C344" s="24" t="str">
        <f t="shared" si="11"/>
        <v>2011/10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10</v>
      </c>
      <c r="L344">
        <v>26</v>
      </c>
      <c r="M344">
        <v>40</v>
      </c>
      <c r="N344">
        <v>76</v>
      </c>
      <c r="O344">
        <v>206</v>
      </c>
      <c r="P344" s="25">
        <v>0</v>
      </c>
    </row>
    <row r="345" spans="1:16" x14ac:dyDescent="0.25">
      <c r="A345" s="24" t="s">
        <v>954</v>
      </c>
      <c r="B345" s="24" t="str">
        <f t="shared" si="10"/>
        <v>Missouri</v>
      </c>
      <c r="C345" s="24" t="str">
        <f t="shared" si="11"/>
        <v>2011/11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27</v>
      </c>
      <c r="M345">
        <v>48</v>
      </c>
      <c r="N345">
        <v>75</v>
      </c>
      <c r="O345">
        <v>223</v>
      </c>
      <c r="P345" s="25">
        <v>0</v>
      </c>
    </row>
    <row r="346" spans="1:16" x14ac:dyDescent="0.25">
      <c r="A346" s="24" t="s">
        <v>955</v>
      </c>
      <c r="B346" s="24" t="str">
        <f t="shared" si="10"/>
        <v>Missouri</v>
      </c>
      <c r="C346" s="24" t="str">
        <f t="shared" si="11"/>
        <v>2011/12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17</v>
      </c>
      <c r="L346">
        <v>28</v>
      </c>
      <c r="M346">
        <v>51</v>
      </c>
      <c r="N346">
        <v>96</v>
      </c>
      <c r="O346">
        <v>284</v>
      </c>
      <c r="P346" s="25">
        <v>9.154929577464789E-2</v>
      </c>
    </row>
    <row r="347" spans="1:16" x14ac:dyDescent="0.25">
      <c r="A347" s="24" t="s">
        <v>956</v>
      </c>
      <c r="B347" s="24" t="str">
        <f t="shared" si="10"/>
        <v>Missouri</v>
      </c>
      <c r="C347" s="24" t="str">
        <f t="shared" si="11"/>
        <v>2012/10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13</v>
      </c>
      <c r="L347">
        <v>16</v>
      </c>
      <c r="M347">
        <v>51</v>
      </c>
      <c r="N347">
        <v>80</v>
      </c>
      <c r="O347">
        <v>263</v>
      </c>
      <c r="P347" s="25">
        <v>3.4220532319391636E-2</v>
      </c>
    </row>
    <row r="348" spans="1:16" x14ac:dyDescent="0.25">
      <c r="A348" s="24" t="s">
        <v>957</v>
      </c>
      <c r="B348" s="24" t="str">
        <f t="shared" si="10"/>
        <v>Missouri</v>
      </c>
      <c r="C348" s="24" t="str">
        <f t="shared" si="11"/>
        <v>2012/11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11</v>
      </c>
      <c r="K348">
        <v>10</v>
      </c>
      <c r="L348">
        <v>22</v>
      </c>
      <c r="M348">
        <v>49</v>
      </c>
      <c r="N348">
        <v>92</v>
      </c>
      <c r="O348">
        <v>302</v>
      </c>
      <c r="P348" s="25">
        <v>6.2913907284768214E-2</v>
      </c>
    </row>
    <row r="349" spans="1:16" x14ac:dyDescent="0.25">
      <c r="A349" s="24" t="s">
        <v>958</v>
      </c>
      <c r="B349" s="24" t="str">
        <f t="shared" si="10"/>
        <v>Missouri</v>
      </c>
      <c r="C349" s="24" t="str">
        <f t="shared" si="11"/>
        <v>2012/12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12</v>
      </c>
      <c r="K349">
        <v>19</v>
      </c>
      <c r="L349">
        <v>27</v>
      </c>
      <c r="M349">
        <v>50</v>
      </c>
      <c r="N349">
        <v>108</v>
      </c>
      <c r="O349">
        <v>257</v>
      </c>
      <c r="P349" s="25">
        <v>7.7821011673151752E-3</v>
      </c>
    </row>
    <row r="350" spans="1:16" x14ac:dyDescent="0.25">
      <c r="A350" s="24" t="s">
        <v>959</v>
      </c>
      <c r="B350" s="24" t="str">
        <f t="shared" si="10"/>
        <v>Missouri</v>
      </c>
      <c r="C350" s="24" t="str">
        <f t="shared" si="11"/>
        <v>2013/10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14</v>
      </c>
      <c r="L350">
        <v>14</v>
      </c>
      <c r="M350">
        <v>36</v>
      </c>
      <c r="N350">
        <v>64</v>
      </c>
      <c r="O350">
        <v>287</v>
      </c>
      <c r="P350" s="25">
        <v>0</v>
      </c>
    </row>
    <row r="351" spans="1:16" x14ac:dyDescent="0.25">
      <c r="A351" s="24" t="s">
        <v>960</v>
      </c>
      <c r="B351" s="24" t="str">
        <f t="shared" si="10"/>
        <v>Missouri</v>
      </c>
      <c r="C351" s="24" t="str">
        <f t="shared" si="11"/>
        <v>2013/11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10</v>
      </c>
      <c r="K351">
        <v>11</v>
      </c>
      <c r="L351">
        <v>17</v>
      </c>
      <c r="M351">
        <v>51</v>
      </c>
      <c r="N351">
        <v>89</v>
      </c>
      <c r="O351">
        <v>327</v>
      </c>
      <c r="P351" s="25">
        <v>0</v>
      </c>
    </row>
    <row r="352" spans="1:16" x14ac:dyDescent="0.25">
      <c r="A352" s="24" t="s">
        <v>961</v>
      </c>
      <c r="B352" s="24" t="str">
        <f t="shared" si="10"/>
        <v>Missouri</v>
      </c>
      <c r="C352" s="24" t="str">
        <f t="shared" si="11"/>
        <v>2013/12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22</v>
      </c>
      <c r="L352">
        <v>30</v>
      </c>
      <c r="M352">
        <v>59</v>
      </c>
      <c r="N352">
        <v>111</v>
      </c>
      <c r="O352">
        <v>335</v>
      </c>
      <c r="P352" s="25">
        <v>9.2537313432835819E-2</v>
      </c>
    </row>
    <row r="353" spans="1:16" x14ac:dyDescent="0.25">
      <c r="A353" s="24" t="s">
        <v>962</v>
      </c>
      <c r="B353" s="24" t="str">
        <f t="shared" si="10"/>
        <v>Missouri</v>
      </c>
      <c r="C353" s="24" t="str">
        <f t="shared" si="11"/>
        <v>2014/10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11</v>
      </c>
      <c r="K353">
        <v>19</v>
      </c>
      <c r="L353">
        <v>20</v>
      </c>
      <c r="M353">
        <v>41</v>
      </c>
      <c r="N353">
        <v>91</v>
      </c>
      <c r="O353">
        <v>474</v>
      </c>
      <c r="P353" s="25">
        <v>0</v>
      </c>
    </row>
    <row r="354" spans="1:16" x14ac:dyDescent="0.25">
      <c r="A354" s="24" t="s">
        <v>963</v>
      </c>
      <c r="B354" s="24" t="str">
        <f t="shared" si="10"/>
        <v>Missouri</v>
      </c>
      <c r="C354" s="24" t="str">
        <f t="shared" si="11"/>
        <v>2014/11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19</v>
      </c>
      <c r="M354">
        <v>43</v>
      </c>
      <c r="N354">
        <v>62</v>
      </c>
      <c r="O354">
        <v>486</v>
      </c>
      <c r="P354" s="25">
        <v>4.9382716049382713E-2</v>
      </c>
    </row>
    <row r="355" spans="1:16" x14ac:dyDescent="0.25">
      <c r="A355" s="24" t="s">
        <v>964</v>
      </c>
      <c r="B355" s="24" t="str">
        <f t="shared" si="10"/>
        <v>Missouri</v>
      </c>
      <c r="C355" s="24" t="str">
        <f t="shared" si="11"/>
        <v>2014/12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24</v>
      </c>
      <c r="L355">
        <v>58</v>
      </c>
      <c r="M355">
        <v>96</v>
      </c>
      <c r="N355">
        <v>178</v>
      </c>
      <c r="O355">
        <v>430</v>
      </c>
      <c r="P355" s="25">
        <v>0.14651162790697675</v>
      </c>
    </row>
    <row r="356" spans="1:16" x14ac:dyDescent="0.25">
      <c r="A356" s="24" t="s">
        <v>965</v>
      </c>
      <c r="B356" s="24" t="str">
        <f t="shared" si="10"/>
        <v>Missouri</v>
      </c>
      <c r="C356" s="24" t="str">
        <f t="shared" si="11"/>
        <v>2015/12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14</v>
      </c>
      <c r="L356">
        <v>20</v>
      </c>
      <c r="M356">
        <v>52</v>
      </c>
      <c r="N356">
        <v>86</v>
      </c>
      <c r="O356">
        <v>919</v>
      </c>
      <c r="P356" s="25">
        <v>7.8346028291621322E-2</v>
      </c>
    </row>
    <row r="357" spans="1:16" x14ac:dyDescent="0.25">
      <c r="A357" s="24" t="s">
        <v>966</v>
      </c>
      <c r="B357" s="24" t="str">
        <f t="shared" si="10"/>
        <v>Montana</v>
      </c>
      <c r="C357" s="24" t="str">
        <f t="shared" si="11"/>
        <v>2010/10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10</v>
      </c>
      <c r="N357">
        <v>10</v>
      </c>
      <c r="O357">
        <v>21</v>
      </c>
      <c r="P357" s="25">
        <v>0</v>
      </c>
    </row>
    <row r="358" spans="1:16" x14ac:dyDescent="0.25">
      <c r="A358" s="24" t="s">
        <v>967</v>
      </c>
      <c r="B358" s="24" t="str">
        <f t="shared" si="10"/>
        <v>Montana</v>
      </c>
      <c r="C358" s="24" t="str">
        <f t="shared" si="11"/>
        <v>2010/11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13</v>
      </c>
      <c r="P358" s="25">
        <v>0</v>
      </c>
    </row>
    <row r="359" spans="1:16" x14ac:dyDescent="0.25">
      <c r="A359" s="24" t="s">
        <v>968</v>
      </c>
      <c r="B359" s="24" t="str">
        <f t="shared" si="10"/>
        <v>Montana</v>
      </c>
      <c r="C359" s="24" t="str">
        <f t="shared" si="11"/>
        <v>2010/12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45</v>
      </c>
      <c r="P359" s="25">
        <v>6.6666666666666666E-2</v>
      </c>
    </row>
    <row r="360" spans="1:16" x14ac:dyDescent="0.25">
      <c r="A360" s="24" t="s">
        <v>969</v>
      </c>
      <c r="B360" s="24" t="str">
        <f t="shared" si="10"/>
        <v>Montana</v>
      </c>
      <c r="C360" s="24" t="str">
        <f t="shared" si="11"/>
        <v>2011/11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24</v>
      </c>
      <c r="P360" s="25">
        <v>0</v>
      </c>
    </row>
    <row r="361" spans="1:16" x14ac:dyDescent="0.25">
      <c r="A361" s="24" t="s">
        <v>970</v>
      </c>
      <c r="B361" s="24" t="str">
        <f t="shared" si="10"/>
        <v>Montana</v>
      </c>
      <c r="C361" s="24" t="str">
        <f t="shared" si="11"/>
        <v>2011/12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51</v>
      </c>
      <c r="P361" s="25">
        <v>0.27450980392156865</v>
      </c>
    </row>
    <row r="362" spans="1:16" x14ac:dyDescent="0.25">
      <c r="A362" s="24" t="s">
        <v>971</v>
      </c>
      <c r="B362" s="24" t="str">
        <f t="shared" si="10"/>
        <v>Montana</v>
      </c>
      <c r="C362" s="24" t="str">
        <f t="shared" si="11"/>
        <v>2012/10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30</v>
      </c>
      <c r="P362" s="25">
        <v>0</v>
      </c>
    </row>
    <row r="363" spans="1:16" x14ac:dyDescent="0.25">
      <c r="A363" s="24" t="s">
        <v>972</v>
      </c>
      <c r="B363" s="24" t="str">
        <f t="shared" si="10"/>
        <v>Montana</v>
      </c>
      <c r="C363" s="24" t="str">
        <f t="shared" si="11"/>
        <v>2012/11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31</v>
      </c>
      <c r="P363" s="25">
        <v>3.2258064516129031E-2</v>
      </c>
    </row>
    <row r="364" spans="1:16" x14ac:dyDescent="0.25">
      <c r="A364" s="24" t="s">
        <v>973</v>
      </c>
      <c r="B364" s="24" t="str">
        <f t="shared" si="10"/>
        <v>Montana</v>
      </c>
      <c r="C364" s="24" t="str">
        <f t="shared" si="11"/>
        <v>2012/12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20</v>
      </c>
      <c r="P364" s="25">
        <v>0</v>
      </c>
    </row>
    <row r="365" spans="1:16" x14ac:dyDescent="0.25">
      <c r="A365" s="24" t="s">
        <v>974</v>
      </c>
      <c r="B365" s="24" t="str">
        <f t="shared" si="10"/>
        <v>Montana</v>
      </c>
      <c r="C365" s="24" t="str">
        <f t="shared" si="11"/>
        <v>2013/10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51</v>
      </c>
      <c r="P365" s="25">
        <v>0</v>
      </c>
    </row>
    <row r="366" spans="1:16" x14ac:dyDescent="0.25">
      <c r="A366" s="24" t="s">
        <v>975</v>
      </c>
      <c r="B366" s="24" t="str">
        <f t="shared" si="10"/>
        <v>Montana</v>
      </c>
      <c r="C366" s="24" t="str">
        <f t="shared" si="11"/>
        <v>2013/11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69</v>
      </c>
      <c r="P366" s="25">
        <v>0.11594202898550725</v>
      </c>
    </row>
    <row r="367" spans="1:16" x14ac:dyDescent="0.25">
      <c r="A367" s="24" t="s">
        <v>976</v>
      </c>
      <c r="B367" s="24" t="str">
        <f t="shared" si="10"/>
        <v>Montana</v>
      </c>
      <c r="C367" s="24" t="str">
        <f t="shared" si="11"/>
        <v>2013/12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10</v>
      </c>
      <c r="N367">
        <v>10</v>
      </c>
      <c r="O367">
        <v>197</v>
      </c>
      <c r="P367" s="25">
        <v>0.45685279187817257</v>
      </c>
    </row>
    <row r="368" spans="1:16" x14ac:dyDescent="0.25">
      <c r="A368" s="24" t="s">
        <v>977</v>
      </c>
      <c r="B368" s="24" t="str">
        <f t="shared" si="10"/>
        <v>Montana</v>
      </c>
      <c r="C368" s="24" t="str">
        <f t="shared" si="11"/>
        <v>2014/10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80</v>
      </c>
      <c r="P368" s="25">
        <v>0</v>
      </c>
    </row>
    <row r="369" spans="1:16" x14ac:dyDescent="0.25">
      <c r="A369" s="24" t="s">
        <v>978</v>
      </c>
      <c r="B369" s="24" t="str">
        <f t="shared" si="10"/>
        <v>Montana</v>
      </c>
      <c r="C369" s="24" t="str">
        <f t="shared" si="11"/>
        <v>2014/11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93</v>
      </c>
      <c r="P369" s="25">
        <v>0.10752688172043011</v>
      </c>
    </row>
    <row r="370" spans="1:16" x14ac:dyDescent="0.25">
      <c r="A370" s="24" t="s">
        <v>979</v>
      </c>
      <c r="B370" s="24" t="str">
        <f t="shared" si="10"/>
        <v>Montana</v>
      </c>
      <c r="C370" s="24" t="str">
        <f t="shared" si="11"/>
        <v>2014/12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14</v>
      </c>
      <c r="N370">
        <v>14</v>
      </c>
      <c r="O370">
        <v>288</v>
      </c>
      <c r="P370" s="25">
        <v>0.2673611111111111</v>
      </c>
    </row>
    <row r="371" spans="1:16" x14ac:dyDescent="0.25">
      <c r="A371" s="24" t="s">
        <v>980</v>
      </c>
      <c r="B371" s="24" t="str">
        <f t="shared" si="10"/>
        <v>Montana</v>
      </c>
      <c r="C371" s="24" t="str">
        <f t="shared" si="11"/>
        <v>2015/12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283</v>
      </c>
      <c r="P371" s="25">
        <v>0.26855123674911663</v>
      </c>
    </row>
    <row r="372" spans="1:16" x14ac:dyDescent="0.25">
      <c r="A372" s="24" t="s">
        <v>981</v>
      </c>
      <c r="B372" s="24" t="str">
        <f t="shared" si="10"/>
        <v>Nebraska</v>
      </c>
      <c r="C372" s="24" t="str">
        <f t="shared" si="11"/>
        <v>2010/10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14</v>
      </c>
      <c r="N372">
        <v>14</v>
      </c>
      <c r="O372">
        <v>20</v>
      </c>
      <c r="P372" s="25">
        <v>0</v>
      </c>
    </row>
    <row r="373" spans="1:16" x14ac:dyDescent="0.25">
      <c r="A373" s="24" t="s">
        <v>982</v>
      </c>
      <c r="B373" s="24" t="str">
        <f t="shared" si="10"/>
        <v>Nebraska</v>
      </c>
      <c r="C373" s="24" t="str">
        <f t="shared" si="11"/>
        <v>2010/11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10</v>
      </c>
      <c r="N373">
        <v>10</v>
      </c>
      <c r="O373">
        <v>21</v>
      </c>
      <c r="P373" s="25">
        <v>0</v>
      </c>
    </row>
    <row r="374" spans="1:16" x14ac:dyDescent="0.25">
      <c r="A374" s="24" t="s">
        <v>983</v>
      </c>
      <c r="B374" s="24" t="str">
        <f t="shared" si="10"/>
        <v>Nebraska</v>
      </c>
      <c r="C374" s="24" t="str">
        <f t="shared" si="11"/>
        <v>2010/12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11</v>
      </c>
      <c r="N374">
        <v>11</v>
      </c>
      <c r="O374">
        <v>41</v>
      </c>
      <c r="P374" s="25">
        <v>2.4390243902439025E-2</v>
      </c>
    </row>
    <row r="375" spans="1:16" x14ac:dyDescent="0.25">
      <c r="A375" s="24" t="s">
        <v>984</v>
      </c>
      <c r="B375" s="24" t="str">
        <f t="shared" si="10"/>
        <v>Nebraska</v>
      </c>
      <c r="C375" s="24" t="str">
        <f t="shared" si="11"/>
        <v>2011/12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19</v>
      </c>
      <c r="N375">
        <v>19</v>
      </c>
      <c r="O375">
        <v>62</v>
      </c>
      <c r="P375" s="25">
        <v>0.41935483870967744</v>
      </c>
    </row>
    <row r="376" spans="1:16" x14ac:dyDescent="0.25">
      <c r="A376" s="24" t="s">
        <v>985</v>
      </c>
      <c r="B376" s="24" t="str">
        <f t="shared" si="10"/>
        <v>Nebraska</v>
      </c>
      <c r="C376" s="24" t="str">
        <f t="shared" si="11"/>
        <v>2012/10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12</v>
      </c>
      <c r="N376">
        <v>12</v>
      </c>
      <c r="O376">
        <v>43</v>
      </c>
      <c r="P376" s="25">
        <v>2.3255813953488372E-2</v>
      </c>
    </row>
    <row r="377" spans="1:16" x14ac:dyDescent="0.25">
      <c r="A377" s="24" t="s">
        <v>986</v>
      </c>
      <c r="B377" s="24" t="str">
        <f t="shared" si="10"/>
        <v>Nebraska</v>
      </c>
      <c r="C377" s="24" t="str">
        <f t="shared" si="11"/>
        <v>2012/11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11</v>
      </c>
      <c r="N377">
        <v>11</v>
      </c>
      <c r="O377">
        <v>47</v>
      </c>
      <c r="P377" s="25">
        <v>0</v>
      </c>
    </row>
    <row r="378" spans="1:16" x14ac:dyDescent="0.25">
      <c r="A378" s="24" t="s">
        <v>987</v>
      </c>
      <c r="B378" s="24" t="str">
        <f t="shared" si="10"/>
        <v>Nebraska</v>
      </c>
      <c r="C378" s="24" t="str">
        <f t="shared" si="11"/>
        <v>2012/12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11</v>
      </c>
      <c r="M378">
        <v>16</v>
      </c>
      <c r="N378">
        <v>27</v>
      </c>
      <c r="O378">
        <v>42</v>
      </c>
      <c r="P378" s="25">
        <v>0.16666666666666666</v>
      </c>
    </row>
    <row r="379" spans="1:16" x14ac:dyDescent="0.25">
      <c r="A379" s="24" t="s">
        <v>988</v>
      </c>
      <c r="B379" s="24" t="str">
        <f t="shared" si="10"/>
        <v>Nebraska</v>
      </c>
      <c r="C379" s="24" t="str">
        <f t="shared" si="11"/>
        <v>2013/10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11</v>
      </c>
      <c r="N379">
        <v>11</v>
      </c>
      <c r="O379">
        <v>41</v>
      </c>
      <c r="P379" s="25">
        <v>4.878048780487805E-2</v>
      </c>
    </row>
    <row r="380" spans="1:16" x14ac:dyDescent="0.25">
      <c r="A380" s="24" t="s">
        <v>989</v>
      </c>
      <c r="B380" s="24" t="str">
        <f t="shared" si="10"/>
        <v>Nebraska</v>
      </c>
      <c r="C380" s="24" t="str">
        <f t="shared" si="11"/>
        <v>2013/11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15</v>
      </c>
      <c r="N380">
        <v>15</v>
      </c>
      <c r="O380">
        <v>61</v>
      </c>
      <c r="P380" s="25">
        <v>4.9180327868852458E-2</v>
      </c>
    </row>
    <row r="381" spans="1:16" x14ac:dyDescent="0.25">
      <c r="A381" s="24" t="s">
        <v>990</v>
      </c>
      <c r="B381" s="24" t="str">
        <f t="shared" si="10"/>
        <v>Nebraska</v>
      </c>
      <c r="C381" s="24" t="str">
        <f t="shared" si="11"/>
        <v>2013/12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19</v>
      </c>
      <c r="N381">
        <v>19</v>
      </c>
      <c r="O381">
        <v>124</v>
      </c>
      <c r="P381" s="25">
        <v>0.41129032258064518</v>
      </c>
    </row>
    <row r="382" spans="1:16" x14ac:dyDescent="0.25">
      <c r="A382" s="24" t="s">
        <v>991</v>
      </c>
      <c r="B382" s="24" t="str">
        <f t="shared" si="10"/>
        <v>Nebraska</v>
      </c>
      <c r="C382" s="24" t="str">
        <f t="shared" si="11"/>
        <v>2014/10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43</v>
      </c>
      <c r="P382" s="25">
        <v>4.6511627906976744E-2</v>
      </c>
    </row>
    <row r="383" spans="1:16" x14ac:dyDescent="0.25">
      <c r="A383" s="24" t="s">
        <v>992</v>
      </c>
      <c r="B383" s="24" t="str">
        <f t="shared" si="10"/>
        <v>Nebraska</v>
      </c>
      <c r="C383" s="24" t="str">
        <f t="shared" si="11"/>
        <v>2014/11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12</v>
      </c>
      <c r="N383">
        <v>12</v>
      </c>
      <c r="O383">
        <v>61</v>
      </c>
      <c r="P383" s="25">
        <v>3.2786885245901641E-2</v>
      </c>
    </row>
    <row r="384" spans="1:16" x14ac:dyDescent="0.25">
      <c r="A384" s="24" t="s">
        <v>993</v>
      </c>
      <c r="B384" s="24" t="str">
        <f t="shared" si="10"/>
        <v>Nebraska</v>
      </c>
      <c r="C384" s="24" t="str">
        <f t="shared" si="11"/>
        <v>2014/12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13</v>
      </c>
      <c r="M384">
        <v>33</v>
      </c>
      <c r="N384">
        <v>46</v>
      </c>
      <c r="O384">
        <v>91</v>
      </c>
      <c r="P384" s="25">
        <v>0.25274725274725274</v>
      </c>
    </row>
    <row r="385" spans="1:16" x14ac:dyDescent="0.25">
      <c r="A385" s="24" t="s">
        <v>994</v>
      </c>
      <c r="B385" s="24" t="str">
        <f t="shared" si="10"/>
        <v>Nebraska</v>
      </c>
      <c r="C385" s="24" t="str">
        <f t="shared" si="11"/>
        <v>2015/12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15</v>
      </c>
      <c r="N385">
        <v>15</v>
      </c>
      <c r="O385">
        <v>285</v>
      </c>
      <c r="P385" s="25">
        <v>0.31228070175438599</v>
      </c>
    </row>
    <row r="386" spans="1:16" x14ac:dyDescent="0.25">
      <c r="A386" s="24" t="s">
        <v>995</v>
      </c>
      <c r="B386" s="24" t="str">
        <f t="shared" si="10"/>
        <v>Nevada</v>
      </c>
      <c r="C386" s="24" t="str">
        <f t="shared" si="11"/>
        <v>2010/12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15</v>
      </c>
      <c r="M386">
        <v>0</v>
      </c>
      <c r="N386">
        <v>15</v>
      </c>
      <c r="O386">
        <v>19</v>
      </c>
      <c r="P386" s="25">
        <v>0.36842105263157893</v>
      </c>
    </row>
    <row r="387" spans="1:16" x14ac:dyDescent="0.25">
      <c r="A387" s="24" t="s">
        <v>996</v>
      </c>
      <c r="B387" s="24" t="str">
        <f t="shared" ref="B387:B450" si="12">LEFT(A387,FIND(",",A387)-1)</f>
        <v>Nevada</v>
      </c>
      <c r="C387" s="24" t="str">
        <f t="shared" ref="C387:C450" si="13">RIGHT(A387,7)</f>
        <v>2011/10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16</v>
      </c>
      <c r="M387">
        <v>0</v>
      </c>
      <c r="N387">
        <v>16</v>
      </c>
      <c r="O387">
        <v>15</v>
      </c>
      <c r="P387" s="25">
        <v>0</v>
      </c>
    </row>
    <row r="388" spans="1:16" x14ac:dyDescent="0.25">
      <c r="A388" s="24" t="s">
        <v>997</v>
      </c>
      <c r="B388" s="24" t="str">
        <f t="shared" si="12"/>
        <v>Nevada</v>
      </c>
      <c r="C388" s="24" t="str">
        <f t="shared" si="13"/>
        <v>2011/11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11</v>
      </c>
      <c r="L388">
        <v>23</v>
      </c>
      <c r="M388">
        <v>10</v>
      </c>
      <c r="N388">
        <v>44</v>
      </c>
      <c r="O388">
        <v>32</v>
      </c>
      <c r="P388" s="25">
        <v>3.125E-2</v>
      </c>
    </row>
    <row r="389" spans="1:16" x14ac:dyDescent="0.25">
      <c r="A389" s="24" t="s">
        <v>998</v>
      </c>
      <c r="B389" s="24" t="str">
        <f t="shared" si="12"/>
        <v>Nevada</v>
      </c>
      <c r="C389" s="24" t="str">
        <f t="shared" si="13"/>
        <v>2011/12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24</v>
      </c>
      <c r="P389" s="25">
        <v>0.41666666666666669</v>
      </c>
    </row>
    <row r="390" spans="1:16" x14ac:dyDescent="0.25">
      <c r="A390" s="24" t="s">
        <v>999</v>
      </c>
      <c r="B390" s="24" t="str">
        <f t="shared" si="12"/>
        <v>Nevada</v>
      </c>
      <c r="C390" s="24" t="str">
        <f t="shared" si="13"/>
        <v>2012/10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11</v>
      </c>
      <c r="L390">
        <v>16</v>
      </c>
      <c r="M390">
        <v>0</v>
      </c>
      <c r="N390">
        <v>27</v>
      </c>
      <c r="O390">
        <v>19</v>
      </c>
      <c r="P390" s="25">
        <v>0</v>
      </c>
    </row>
    <row r="391" spans="1:16" x14ac:dyDescent="0.25">
      <c r="A391" s="24" t="s">
        <v>1000</v>
      </c>
      <c r="B391" s="24" t="str">
        <f t="shared" si="12"/>
        <v>Nevada</v>
      </c>
      <c r="C391" s="24" t="str">
        <f t="shared" si="13"/>
        <v>2012/11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16</v>
      </c>
      <c r="N391">
        <v>16</v>
      </c>
      <c r="O391">
        <v>21</v>
      </c>
      <c r="P391" s="25">
        <v>0</v>
      </c>
    </row>
    <row r="392" spans="1:16" x14ac:dyDescent="0.25">
      <c r="A392" s="24" t="s">
        <v>1001</v>
      </c>
      <c r="B392" s="24" t="str">
        <f t="shared" si="12"/>
        <v>Nevada</v>
      </c>
      <c r="C392" s="24" t="str">
        <f t="shared" si="13"/>
        <v>2012/12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20</v>
      </c>
      <c r="M392">
        <v>10</v>
      </c>
      <c r="N392">
        <v>30</v>
      </c>
      <c r="O392">
        <v>15</v>
      </c>
      <c r="P392" s="25">
        <v>0</v>
      </c>
    </row>
    <row r="393" spans="1:16" x14ac:dyDescent="0.25">
      <c r="A393" s="24" t="s">
        <v>1002</v>
      </c>
      <c r="B393" s="24" t="str">
        <f t="shared" si="12"/>
        <v>Nevada</v>
      </c>
      <c r="C393" s="24" t="str">
        <f t="shared" si="13"/>
        <v>2013/11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16</v>
      </c>
      <c r="P393" s="25">
        <v>0</v>
      </c>
    </row>
    <row r="394" spans="1:16" x14ac:dyDescent="0.25">
      <c r="A394" s="24" t="s">
        <v>1003</v>
      </c>
      <c r="B394" s="24" t="str">
        <f t="shared" si="12"/>
        <v>Nevada</v>
      </c>
      <c r="C394" s="24" t="str">
        <f t="shared" si="13"/>
        <v>2013/12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13</v>
      </c>
      <c r="K394">
        <v>12</v>
      </c>
      <c r="L394">
        <v>15</v>
      </c>
      <c r="M394">
        <v>0</v>
      </c>
      <c r="N394">
        <v>40</v>
      </c>
      <c r="O394">
        <v>52</v>
      </c>
      <c r="P394" s="25">
        <v>0.5</v>
      </c>
    </row>
    <row r="395" spans="1:16" x14ac:dyDescent="0.25">
      <c r="A395" s="24" t="s">
        <v>1004</v>
      </c>
      <c r="B395" s="24" t="str">
        <f t="shared" si="12"/>
        <v>Nevada</v>
      </c>
      <c r="C395" s="24" t="str">
        <f t="shared" si="13"/>
        <v>2014/10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10</v>
      </c>
      <c r="K395">
        <v>12</v>
      </c>
      <c r="L395">
        <v>13</v>
      </c>
      <c r="M395">
        <v>0</v>
      </c>
      <c r="N395">
        <v>35</v>
      </c>
      <c r="O395">
        <v>19</v>
      </c>
      <c r="P395" s="25">
        <v>0</v>
      </c>
    </row>
    <row r="396" spans="1:16" x14ac:dyDescent="0.25">
      <c r="A396" s="24" t="s">
        <v>1005</v>
      </c>
      <c r="B396" s="24" t="str">
        <f t="shared" si="12"/>
        <v>Nevada</v>
      </c>
      <c r="C396" s="24" t="str">
        <f t="shared" si="13"/>
        <v>2014/11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11</v>
      </c>
      <c r="L396">
        <v>0</v>
      </c>
      <c r="M396">
        <v>16</v>
      </c>
      <c r="N396">
        <v>27</v>
      </c>
      <c r="O396">
        <v>13</v>
      </c>
      <c r="P396" s="25">
        <v>7.6923076923076927E-2</v>
      </c>
    </row>
    <row r="397" spans="1:16" x14ac:dyDescent="0.25">
      <c r="A397" s="24" t="s">
        <v>1006</v>
      </c>
      <c r="B397" s="24" t="str">
        <f t="shared" si="12"/>
        <v>Nevada</v>
      </c>
      <c r="C397" s="24" t="str">
        <f t="shared" si="13"/>
        <v>2014/12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10</v>
      </c>
      <c r="K397">
        <v>13</v>
      </c>
      <c r="L397">
        <v>23</v>
      </c>
      <c r="M397">
        <v>24</v>
      </c>
      <c r="N397">
        <v>70</v>
      </c>
      <c r="O397">
        <v>112</v>
      </c>
      <c r="P397" s="25">
        <v>0.42857142857142855</v>
      </c>
    </row>
    <row r="398" spans="1:16" x14ac:dyDescent="0.25">
      <c r="A398" s="24" t="s">
        <v>1007</v>
      </c>
      <c r="B398" s="24" t="str">
        <f t="shared" si="12"/>
        <v>Nevada</v>
      </c>
      <c r="C398" s="24" t="str">
        <f t="shared" si="13"/>
        <v>2015/12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17</v>
      </c>
      <c r="N398">
        <v>17</v>
      </c>
      <c r="O398">
        <v>61</v>
      </c>
      <c r="P398" s="25">
        <v>0.5901639344262295</v>
      </c>
    </row>
    <row r="399" spans="1:16" x14ac:dyDescent="0.25">
      <c r="A399" s="24" t="s">
        <v>1008</v>
      </c>
      <c r="B399" s="24" t="str">
        <f t="shared" si="12"/>
        <v>New Hampshire</v>
      </c>
      <c r="C399" s="24" t="str">
        <f t="shared" si="13"/>
        <v>2010/10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10</v>
      </c>
      <c r="P399" s="25">
        <v>0.1</v>
      </c>
    </row>
    <row r="400" spans="1:16" x14ac:dyDescent="0.25">
      <c r="A400" s="24" t="s">
        <v>1009</v>
      </c>
      <c r="B400" s="24" t="str">
        <f t="shared" si="12"/>
        <v>New Hampshire</v>
      </c>
      <c r="C400" s="24" t="str">
        <f t="shared" si="13"/>
        <v>2010/11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10</v>
      </c>
      <c r="N400">
        <v>10</v>
      </c>
      <c r="O400">
        <v>19</v>
      </c>
      <c r="P400" s="25">
        <v>0</v>
      </c>
    </row>
    <row r="401" spans="1:16" x14ac:dyDescent="0.25">
      <c r="A401" s="24" t="s">
        <v>1010</v>
      </c>
      <c r="B401" s="24" t="str">
        <f t="shared" si="12"/>
        <v>New Hampshire</v>
      </c>
      <c r="C401" s="24" t="str">
        <f t="shared" si="13"/>
        <v>2010/12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19</v>
      </c>
      <c r="P401" s="25">
        <v>5.2631578947368418E-2</v>
      </c>
    </row>
    <row r="402" spans="1:16" x14ac:dyDescent="0.25">
      <c r="A402" s="24" t="s">
        <v>1011</v>
      </c>
      <c r="B402" s="24" t="str">
        <f t="shared" si="12"/>
        <v>New Hampshire</v>
      </c>
      <c r="C402" s="24" t="str">
        <f t="shared" si="13"/>
        <v>2011/10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11</v>
      </c>
      <c r="P402" s="25">
        <v>0</v>
      </c>
    </row>
    <row r="403" spans="1:16" x14ac:dyDescent="0.25">
      <c r="A403" s="24" t="s">
        <v>1012</v>
      </c>
      <c r="B403" s="24" t="str">
        <f t="shared" si="12"/>
        <v>New Hampshire</v>
      </c>
      <c r="C403" s="24" t="str">
        <f t="shared" si="13"/>
        <v>2011/11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18</v>
      </c>
      <c r="P403" s="25">
        <v>0</v>
      </c>
    </row>
    <row r="404" spans="1:16" x14ac:dyDescent="0.25">
      <c r="A404" s="24" t="s">
        <v>1013</v>
      </c>
      <c r="B404" s="24" t="str">
        <f t="shared" si="12"/>
        <v>New Hampshire</v>
      </c>
      <c r="C404" s="24" t="str">
        <f t="shared" si="13"/>
        <v>2011/12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29</v>
      </c>
      <c r="P404" s="25">
        <v>0.27586206896551724</v>
      </c>
    </row>
    <row r="405" spans="1:16" x14ac:dyDescent="0.25">
      <c r="A405" s="24" t="s">
        <v>1014</v>
      </c>
      <c r="B405" s="24" t="str">
        <f t="shared" si="12"/>
        <v>New Hampshire</v>
      </c>
      <c r="C405" s="24" t="str">
        <f t="shared" si="13"/>
        <v>2012/10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17</v>
      </c>
      <c r="P405" s="25">
        <v>0</v>
      </c>
    </row>
    <row r="406" spans="1:16" x14ac:dyDescent="0.25">
      <c r="A406" s="24" t="s">
        <v>1015</v>
      </c>
      <c r="B406" s="24" t="str">
        <f t="shared" si="12"/>
        <v>New Hampshire</v>
      </c>
      <c r="C406" s="24" t="str">
        <f t="shared" si="13"/>
        <v>2012/11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10</v>
      </c>
      <c r="N406">
        <v>10</v>
      </c>
      <c r="O406">
        <v>13</v>
      </c>
      <c r="P406" s="25">
        <v>0.15384615384615385</v>
      </c>
    </row>
    <row r="407" spans="1:16" x14ac:dyDescent="0.25">
      <c r="A407" s="24" t="s">
        <v>1016</v>
      </c>
      <c r="B407" s="24" t="str">
        <f t="shared" si="12"/>
        <v>New Hampshire</v>
      </c>
      <c r="C407" s="24" t="str">
        <f t="shared" si="13"/>
        <v>2012/12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24</v>
      </c>
      <c r="N407">
        <v>24</v>
      </c>
      <c r="O407">
        <v>24</v>
      </c>
      <c r="P407" s="25">
        <v>0.125</v>
      </c>
    </row>
    <row r="408" spans="1:16" x14ac:dyDescent="0.25">
      <c r="A408" s="24" t="s">
        <v>1017</v>
      </c>
      <c r="B408" s="24" t="str">
        <f t="shared" si="12"/>
        <v>New Hampshire</v>
      </c>
      <c r="C408" s="24" t="str">
        <f t="shared" si="13"/>
        <v>2013/12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39</v>
      </c>
      <c r="P408" s="25">
        <v>0.41025641025641024</v>
      </c>
    </row>
    <row r="409" spans="1:16" x14ac:dyDescent="0.25">
      <c r="A409" s="24" t="s">
        <v>1018</v>
      </c>
      <c r="B409" s="24" t="str">
        <f t="shared" si="12"/>
        <v>New Hampshire</v>
      </c>
      <c r="C409" s="24" t="str">
        <f t="shared" si="13"/>
        <v>2014/11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10</v>
      </c>
      <c r="P409" s="25">
        <v>0.1</v>
      </c>
    </row>
    <row r="410" spans="1:16" x14ac:dyDescent="0.25">
      <c r="A410" s="24" t="s">
        <v>1019</v>
      </c>
      <c r="B410" s="24" t="str">
        <f t="shared" si="12"/>
        <v>New Hampshire</v>
      </c>
      <c r="C410" s="24" t="str">
        <f t="shared" si="13"/>
        <v>2014/12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11</v>
      </c>
      <c r="N410">
        <v>11</v>
      </c>
      <c r="O410">
        <v>29</v>
      </c>
      <c r="P410" s="25">
        <v>0.51724137931034486</v>
      </c>
    </row>
    <row r="411" spans="1:16" x14ac:dyDescent="0.25">
      <c r="A411" s="24" t="s">
        <v>1020</v>
      </c>
      <c r="B411" s="24" t="str">
        <f t="shared" si="12"/>
        <v>New Hampshire</v>
      </c>
      <c r="C411" s="24" t="str">
        <f t="shared" si="13"/>
        <v>2015/12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12</v>
      </c>
      <c r="N411">
        <v>12</v>
      </c>
      <c r="O411">
        <v>98</v>
      </c>
      <c r="P411" s="25">
        <v>0.47959183673469385</v>
      </c>
    </row>
    <row r="412" spans="1:16" x14ac:dyDescent="0.25">
      <c r="A412" s="24" t="s">
        <v>1021</v>
      </c>
      <c r="B412" s="24" t="str">
        <f t="shared" si="12"/>
        <v>New Mexico</v>
      </c>
      <c r="C412" s="24" t="str">
        <f t="shared" si="13"/>
        <v>2010/11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13</v>
      </c>
      <c r="N412">
        <v>13</v>
      </c>
      <c r="O412">
        <v>20</v>
      </c>
      <c r="P412" s="25">
        <v>0</v>
      </c>
    </row>
    <row r="413" spans="1:16" x14ac:dyDescent="0.25">
      <c r="A413" s="24" t="s">
        <v>1022</v>
      </c>
      <c r="B413" s="24" t="str">
        <f t="shared" si="12"/>
        <v>New Mexico</v>
      </c>
      <c r="C413" s="24" t="str">
        <f t="shared" si="13"/>
        <v>2010/12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15</v>
      </c>
      <c r="N413">
        <v>15</v>
      </c>
      <c r="O413">
        <v>21</v>
      </c>
      <c r="P413" s="25">
        <v>0.14285714285714285</v>
      </c>
    </row>
    <row r="414" spans="1:16" x14ac:dyDescent="0.25">
      <c r="A414" s="24" t="s">
        <v>1023</v>
      </c>
      <c r="B414" s="24" t="str">
        <f t="shared" si="12"/>
        <v>New Mexico</v>
      </c>
      <c r="C414" s="24" t="str">
        <f t="shared" si="13"/>
        <v>2011/10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10</v>
      </c>
      <c r="N414">
        <v>10</v>
      </c>
      <c r="O414">
        <v>14</v>
      </c>
      <c r="P414" s="25">
        <v>0</v>
      </c>
    </row>
    <row r="415" spans="1:16" x14ac:dyDescent="0.25">
      <c r="A415" s="24" t="s">
        <v>1024</v>
      </c>
      <c r="B415" s="24" t="str">
        <f t="shared" si="12"/>
        <v>New Mexico</v>
      </c>
      <c r="C415" s="24" t="str">
        <f t="shared" si="13"/>
        <v>2011/11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10</v>
      </c>
      <c r="N415">
        <v>10</v>
      </c>
      <c r="O415">
        <v>11</v>
      </c>
      <c r="P415" s="25">
        <v>0</v>
      </c>
    </row>
    <row r="416" spans="1:16" x14ac:dyDescent="0.25">
      <c r="A416" s="24" t="s">
        <v>1025</v>
      </c>
      <c r="B416" s="24" t="str">
        <f t="shared" si="12"/>
        <v>New Mexico</v>
      </c>
      <c r="C416" s="24" t="str">
        <f t="shared" si="13"/>
        <v>2011/12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41</v>
      </c>
      <c r="P416" s="25">
        <v>0.53658536585365857</v>
      </c>
    </row>
    <row r="417" spans="1:16" x14ac:dyDescent="0.25">
      <c r="A417" s="24" t="s">
        <v>1026</v>
      </c>
      <c r="B417" s="24" t="str">
        <f t="shared" si="12"/>
        <v>New Mexico</v>
      </c>
      <c r="C417" s="24" t="str">
        <f t="shared" si="13"/>
        <v>2012/10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12</v>
      </c>
      <c r="N417">
        <v>12</v>
      </c>
      <c r="O417">
        <v>11</v>
      </c>
      <c r="P417" s="25">
        <v>0</v>
      </c>
    </row>
    <row r="418" spans="1:16" x14ac:dyDescent="0.25">
      <c r="A418" s="24" t="s">
        <v>1027</v>
      </c>
      <c r="B418" s="24" t="str">
        <f t="shared" si="12"/>
        <v>New Mexico</v>
      </c>
      <c r="C418" s="24" t="str">
        <f t="shared" si="13"/>
        <v>2012/11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13</v>
      </c>
      <c r="N418">
        <v>13</v>
      </c>
      <c r="O418">
        <v>29</v>
      </c>
      <c r="P418" s="25">
        <v>3.4482758620689655E-2</v>
      </c>
    </row>
    <row r="419" spans="1:16" x14ac:dyDescent="0.25">
      <c r="A419" s="24" t="s">
        <v>1028</v>
      </c>
      <c r="B419" s="24" t="str">
        <f t="shared" si="12"/>
        <v>New Mexico</v>
      </c>
      <c r="C419" s="24" t="str">
        <f t="shared" si="13"/>
        <v>2012/12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10</v>
      </c>
      <c r="M419">
        <v>11</v>
      </c>
      <c r="N419">
        <v>21</v>
      </c>
      <c r="O419">
        <v>18</v>
      </c>
      <c r="P419" s="25">
        <v>0</v>
      </c>
    </row>
    <row r="420" spans="1:16" x14ac:dyDescent="0.25">
      <c r="A420" s="24" t="s">
        <v>1029</v>
      </c>
      <c r="B420" s="24" t="str">
        <f t="shared" si="12"/>
        <v>New Mexico</v>
      </c>
      <c r="C420" s="24" t="str">
        <f t="shared" si="13"/>
        <v>2013/10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13</v>
      </c>
      <c r="P420" s="25">
        <v>0</v>
      </c>
    </row>
    <row r="421" spans="1:16" x14ac:dyDescent="0.25">
      <c r="A421" s="24" t="s">
        <v>1030</v>
      </c>
      <c r="B421" s="24" t="str">
        <f t="shared" si="12"/>
        <v>New Mexico</v>
      </c>
      <c r="C421" s="24" t="str">
        <f t="shared" si="13"/>
        <v>2013/11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11</v>
      </c>
      <c r="N421">
        <v>11</v>
      </c>
      <c r="O421">
        <v>13</v>
      </c>
      <c r="P421" s="25">
        <v>0</v>
      </c>
    </row>
    <row r="422" spans="1:16" x14ac:dyDescent="0.25">
      <c r="A422" s="24" t="s">
        <v>1031</v>
      </c>
      <c r="B422" s="24" t="str">
        <f t="shared" si="12"/>
        <v>New Mexico</v>
      </c>
      <c r="C422" s="24" t="str">
        <f t="shared" si="13"/>
        <v>2013/12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14</v>
      </c>
      <c r="N422">
        <v>14</v>
      </c>
      <c r="O422">
        <v>39</v>
      </c>
      <c r="P422" s="25">
        <v>0.92307692307692313</v>
      </c>
    </row>
    <row r="423" spans="1:16" x14ac:dyDescent="0.25">
      <c r="A423" s="24" t="s">
        <v>1032</v>
      </c>
      <c r="B423" s="24" t="str">
        <f t="shared" si="12"/>
        <v>New Mexico</v>
      </c>
      <c r="C423" s="24" t="str">
        <f t="shared" si="13"/>
        <v>2014/10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11</v>
      </c>
      <c r="N423">
        <v>11</v>
      </c>
      <c r="O423">
        <v>17</v>
      </c>
      <c r="P423" s="25">
        <v>0</v>
      </c>
    </row>
    <row r="424" spans="1:16" x14ac:dyDescent="0.25">
      <c r="A424" s="24" t="s">
        <v>1033</v>
      </c>
      <c r="B424" s="24" t="str">
        <f t="shared" si="12"/>
        <v>New Mexico</v>
      </c>
      <c r="C424" s="24" t="str">
        <f t="shared" si="13"/>
        <v>2014/11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40</v>
      </c>
      <c r="P424" s="25">
        <v>2.5000000000000001E-2</v>
      </c>
    </row>
    <row r="425" spans="1:16" x14ac:dyDescent="0.25">
      <c r="A425" s="24" t="s">
        <v>1034</v>
      </c>
      <c r="B425" s="24" t="str">
        <f t="shared" si="12"/>
        <v>New Mexico</v>
      </c>
      <c r="C425" s="24" t="str">
        <f t="shared" si="13"/>
        <v>2014/12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11</v>
      </c>
      <c r="M425">
        <v>0</v>
      </c>
      <c r="N425">
        <v>11</v>
      </c>
      <c r="O425">
        <v>40</v>
      </c>
      <c r="P425" s="25">
        <v>0.52500000000000002</v>
      </c>
    </row>
    <row r="426" spans="1:16" x14ac:dyDescent="0.25">
      <c r="A426" s="24" t="s">
        <v>1035</v>
      </c>
      <c r="B426" s="24" t="str">
        <f t="shared" si="12"/>
        <v>New Mexico</v>
      </c>
      <c r="C426" s="24" t="str">
        <f t="shared" si="13"/>
        <v>2015/12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11</v>
      </c>
      <c r="N426">
        <v>11</v>
      </c>
      <c r="O426">
        <v>204</v>
      </c>
      <c r="P426" s="25">
        <v>0.54411764705882348</v>
      </c>
    </row>
    <row r="427" spans="1:16" x14ac:dyDescent="0.25">
      <c r="A427" s="24" t="s">
        <v>1036</v>
      </c>
      <c r="B427" s="24" t="str">
        <f t="shared" si="12"/>
        <v>New York</v>
      </c>
      <c r="C427" s="24" t="str">
        <f t="shared" si="13"/>
        <v>2010/10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21</v>
      </c>
      <c r="K427">
        <v>38</v>
      </c>
      <c r="L427">
        <v>96</v>
      </c>
      <c r="M427">
        <v>221</v>
      </c>
      <c r="N427">
        <v>376</v>
      </c>
      <c r="O427">
        <v>300</v>
      </c>
      <c r="P427" s="25">
        <v>0.01</v>
      </c>
    </row>
    <row r="428" spans="1:16" x14ac:dyDescent="0.25">
      <c r="A428" s="24" t="s">
        <v>1037</v>
      </c>
      <c r="B428" s="24" t="str">
        <f t="shared" si="12"/>
        <v>New York</v>
      </c>
      <c r="C428" s="24" t="str">
        <f t="shared" si="13"/>
        <v>2010/11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13</v>
      </c>
      <c r="J428">
        <v>24</v>
      </c>
      <c r="K428">
        <v>44</v>
      </c>
      <c r="L428">
        <v>104</v>
      </c>
      <c r="M428">
        <v>169</v>
      </c>
      <c r="N428">
        <v>354</v>
      </c>
      <c r="O428">
        <v>407</v>
      </c>
      <c r="P428" s="25">
        <v>3.4398034398034398E-2</v>
      </c>
    </row>
    <row r="429" spans="1:16" x14ac:dyDescent="0.25">
      <c r="A429" s="24" t="s">
        <v>1038</v>
      </c>
      <c r="B429" s="24" t="str">
        <f t="shared" si="12"/>
        <v>New York</v>
      </c>
      <c r="C429" s="24" t="str">
        <f t="shared" si="13"/>
        <v>2010/12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12</v>
      </c>
      <c r="J429">
        <v>40</v>
      </c>
      <c r="K429">
        <v>58</v>
      </c>
      <c r="L429">
        <v>131</v>
      </c>
      <c r="M429">
        <v>246</v>
      </c>
      <c r="N429">
        <v>487</v>
      </c>
      <c r="O429">
        <v>538</v>
      </c>
      <c r="P429" s="25">
        <v>0.11895910780669144</v>
      </c>
    </row>
    <row r="430" spans="1:16" x14ac:dyDescent="0.25">
      <c r="A430" s="24" t="s">
        <v>1039</v>
      </c>
      <c r="B430" s="24" t="str">
        <f t="shared" si="12"/>
        <v>New York</v>
      </c>
      <c r="C430" s="24" t="str">
        <f t="shared" si="13"/>
        <v>2011/10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11</v>
      </c>
      <c r="J430">
        <v>33</v>
      </c>
      <c r="K430">
        <v>38</v>
      </c>
      <c r="L430">
        <v>89</v>
      </c>
      <c r="M430">
        <v>208</v>
      </c>
      <c r="N430">
        <v>379</v>
      </c>
      <c r="O430">
        <v>223</v>
      </c>
      <c r="P430" s="25">
        <v>0</v>
      </c>
    </row>
    <row r="431" spans="1:16" x14ac:dyDescent="0.25">
      <c r="A431" s="24" t="s">
        <v>1040</v>
      </c>
      <c r="B431" s="24" t="str">
        <f t="shared" si="12"/>
        <v>New York</v>
      </c>
      <c r="C431" s="24" t="str">
        <f t="shared" si="13"/>
        <v>2011/11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11</v>
      </c>
      <c r="J431">
        <v>22</v>
      </c>
      <c r="K431">
        <v>42</v>
      </c>
      <c r="L431">
        <v>89</v>
      </c>
      <c r="M431">
        <v>176</v>
      </c>
      <c r="N431">
        <v>340</v>
      </c>
      <c r="O431">
        <v>373</v>
      </c>
      <c r="P431" s="25">
        <v>2.6809651474530832E-3</v>
      </c>
    </row>
    <row r="432" spans="1:16" x14ac:dyDescent="0.25">
      <c r="A432" s="24" t="s">
        <v>1041</v>
      </c>
      <c r="B432" s="24" t="str">
        <f t="shared" si="12"/>
        <v>New York</v>
      </c>
      <c r="C432" s="24" t="str">
        <f t="shared" si="13"/>
        <v>2011/12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14</v>
      </c>
      <c r="J432">
        <v>34</v>
      </c>
      <c r="K432">
        <v>41</v>
      </c>
      <c r="L432">
        <v>86</v>
      </c>
      <c r="M432">
        <v>179</v>
      </c>
      <c r="N432">
        <v>354</v>
      </c>
      <c r="O432">
        <v>1164</v>
      </c>
      <c r="P432" s="25">
        <v>0.21649484536082475</v>
      </c>
    </row>
    <row r="433" spans="1:16" x14ac:dyDescent="0.25">
      <c r="A433" s="24" t="s">
        <v>1042</v>
      </c>
      <c r="B433" s="24" t="str">
        <f t="shared" si="12"/>
        <v>New York</v>
      </c>
      <c r="C433" s="24" t="str">
        <f t="shared" si="13"/>
        <v>2012/10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10</v>
      </c>
      <c r="J433">
        <v>23</v>
      </c>
      <c r="K433">
        <v>40</v>
      </c>
      <c r="L433">
        <v>87</v>
      </c>
      <c r="M433">
        <v>182</v>
      </c>
      <c r="N433">
        <v>342</v>
      </c>
      <c r="O433">
        <v>403</v>
      </c>
      <c r="P433" s="25">
        <v>1.2406947890818859E-2</v>
      </c>
    </row>
    <row r="434" spans="1:16" x14ac:dyDescent="0.25">
      <c r="A434" s="24" t="s">
        <v>1043</v>
      </c>
      <c r="B434" s="24" t="str">
        <f t="shared" si="12"/>
        <v>New York</v>
      </c>
      <c r="C434" s="24" t="str">
        <f t="shared" si="13"/>
        <v>2012/11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34</v>
      </c>
      <c r="K434">
        <v>48</v>
      </c>
      <c r="L434">
        <v>110</v>
      </c>
      <c r="M434">
        <v>181</v>
      </c>
      <c r="N434">
        <v>373</v>
      </c>
      <c r="O434">
        <v>451</v>
      </c>
      <c r="P434" s="25">
        <v>3.325942350332594E-2</v>
      </c>
    </row>
    <row r="435" spans="1:16" x14ac:dyDescent="0.25">
      <c r="A435" s="24" t="s">
        <v>1044</v>
      </c>
      <c r="B435" s="24" t="str">
        <f t="shared" si="12"/>
        <v>New York</v>
      </c>
      <c r="C435" s="24" t="str">
        <f t="shared" si="13"/>
        <v>2012/12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16</v>
      </c>
      <c r="J435">
        <v>34</v>
      </c>
      <c r="K435">
        <v>71</v>
      </c>
      <c r="L435">
        <v>148</v>
      </c>
      <c r="M435">
        <v>248</v>
      </c>
      <c r="N435">
        <v>517</v>
      </c>
      <c r="O435">
        <v>263</v>
      </c>
      <c r="P435" s="25">
        <v>7.6045627376425855E-3</v>
      </c>
    </row>
    <row r="436" spans="1:16" x14ac:dyDescent="0.25">
      <c r="A436" s="24" t="s">
        <v>1045</v>
      </c>
      <c r="B436" s="24" t="str">
        <f t="shared" si="12"/>
        <v>New York</v>
      </c>
      <c r="C436" s="24" t="str">
        <f t="shared" si="13"/>
        <v>2013/10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24</v>
      </c>
      <c r="K436">
        <v>52</v>
      </c>
      <c r="L436">
        <v>84</v>
      </c>
      <c r="M436">
        <v>164</v>
      </c>
      <c r="N436">
        <v>324</v>
      </c>
      <c r="O436">
        <v>486</v>
      </c>
      <c r="P436" s="25">
        <v>1.0288065843621399E-2</v>
      </c>
    </row>
    <row r="437" spans="1:16" x14ac:dyDescent="0.25">
      <c r="A437" s="24" t="s">
        <v>1046</v>
      </c>
      <c r="B437" s="24" t="str">
        <f t="shared" si="12"/>
        <v>New York</v>
      </c>
      <c r="C437" s="24" t="str">
        <f t="shared" si="13"/>
        <v>2013/11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11</v>
      </c>
      <c r="J437">
        <v>29</v>
      </c>
      <c r="K437">
        <v>47</v>
      </c>
      <c r="L437">
        <v>68</v>
      </c>
      <c r="M437">
        <v>171</v>
      </c>
      <c r="N437">
        <v>326</v>
      </c>
      <c r="O437">
        <v>638</v>
      </c>
      <c r="P437" s="25">
        <v>1.7241379310344827E-2</v>
      </c>
    </row>
    <row r="438" spans="1:16" x14ac:dyDescent="0.25">
      <c r="A438" s="24" t="s">
        <v>1047</v>
      </c>
      <c r="B438" s="24" t="str">
        <f t="shared" si="12"/>
        <v>New York</v>
      </c>
      <c r="C438" s="24" t="str">
        <f t="shared" si="13"/>
        <v>2013/12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14</v>
      </c>
      <c r="J438">
        <v>28</v>
      </c>
      <c r="K438">
        <v>45</v>
      </c>
      <c r="L438">
        <v>102</v>
      </c>
      <c r="M438">
        <v>196</v>
      </c>
      <c r="N438">
        <v>385</v>
      </c>
      <c r="O438">
        <v>1989</v>
      </c>
      <c r="P438" s="25">
        <v>0.31422825540472599</v>
      </c>
    </row>
    <row r="439" spans="1:16" x14ac:dyDescent="0.25">
      <c r="A439" s="24" t="s">
        <v>1048</v>
      </c>
      <c r="B439" s="24" t="str">
        <f t="shared" si="12"/>
        <v>New York</v>
      </c>
      <c r="C439" s="24" t="str">
        <f t="shared" si="13"/>
        <v>2014/10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12</v>
      </c>
      <c r="J439">
        <v>18</v>
      </c>
      <c r="K439">
        <v>49</v>
      </c>
      <c r="L439">
        <v>100</v>
      </c>
      <c r="M439">
        <v>182</v>
      </c>
      <c r="N439">
        <v>361</v>
      </c>
      <c r="O439">
        <v>1029</v>
      </c>
      <c r="P439" s="25">
        <v>2.9154518950437317E-3</v>
      </c>
    </row>
    <row r="440" spans="1:16" x14ac:dyDescent="0.25">
      <c r="A440" s="24" t="s">
        <v>1049</v>
      </c>
      <c r="B440" s="24" t="str">
        <f t="shared" si="12"/>
        <v>New York</v>
      </c>
      <c r="C440" s="24" t="str">
        <f t="shared" si="13"/>
        <v>2014/11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23</v>
      </c>
      <c r="K440">
        <v>42</v>
      </c>
      <c r="L440">
        <v>84</v>
      </c>
      <c r="M440">
        <v>159</v>
      </c>
      <c r="N440">
        <v>308</v>
      </c>
      <c r="O440">
        <v>1098</v>
      </c>
      <c r="P440" s="25">
        <v>1.092896174863388E-2</v>
      </c>
    </row>
    <row r="441" spans="1:16" x14ac:dyDescent="0.25">
      <c r="A441" s="24" t="s">
        <v>1050</v>
      </c>
      <c r="B441" s="24" t="str">
        <f t="shared" si="12"/>
        <v>New York</v>
      </c>
      <c r="C441" s="24" t="str">
        <f t="shared" si="13"/>
        <v>2014/12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11</v>
      </c>
      <c r="J441">
        <v>32</v>
      </c>
      <c r="K441">
        <v>67</v>
      </c>
      <c r="L441">
        <v>101</v>
      </c>
      <c r="M441">
        <v>229</v>
      </c>
      <c r="N441">
        <v>440</v>
      </c>
      <c r="O441">
        <v>1326</v>
      </c>
      <c r="P441" s="25">
        <v>0.20060331825037708</v>
      </c>
    </row>
    <row r="442" spans="1:16" x14ac:dyDescent="0.25">
      <c r="A442" s="24" t="s">
        <v>1051</v>
      </c>
      <c r="B442" s="24" t="str">
        <f t="shared" si="12"/>
        <v>New York</v>
      </c>
      <c r="C442" s="24" t="str">
        <f t="shared" si="13"/>
        <v>2015/12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10</v>
      </c>
      <c r="J442">
        <v>20</v>
      </c>
      <c r="K442">
        <v>55</v>
      </c>
      <c r="L442">
        <v>82</v>
      </c>
      <c r="M442">
        <v>170</v>
      </c>
      <c r="N442">
        <v>337</v>
      </c>
      <c r="O442">
        <v>3509</v>
      </c>
      <c r="P442" s="25">
        <v>0.213451125676831</v>
      </c>
    </row>
    <row r="443" spans="1:16" x14ac:dyDescent="0.25">
      <c r="A443" s="24" t="s">
        <v>1052</v>
      </c>
      <c r="B443" s="24" t="str">
        <f t="shared" si="12"/>
        <v>North Carolina</v>
      </c>
      <c r="C443" s="24" t="str">
        <f t="shared" si="13"/>
        <v>2010/11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10</v>
      </c>
      <c r="K443">
        <v>22</v>
      </c>
      <c r="L443">
        <v>32</v>
      </c>
      <c r="M443">
        <v>60</v>
      </c>
      <c r="N443">
        <v>124</v>
      </c>
      <c r="O443">
        <v>21</v>
      </c>
      <c r="P443" s="25">
        <v>4.7619047619047616E-2</v>
      </c>
    </row>
    <row r="444" spans="1:16" x14ac:dyDescent="0.25">
      <c r="A444" s="24" t="s">
        <v>1053</v>
      </c>
      <c r="B444" s="24" t="str">
        <f t="shared" si="12"/>
        <v>North Carolina</v>
      </c>
      <c r="C444" s="24" t="str">
        <f t="shared" si="13"/>
        <v>2010/12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12</v>
      </c>
      <c r="K444">
        <v>18</v>
      </c>
      <c r="L444">
        <v>51</v>
      </c>
      <c r="M444">
        <v>63</v>
      </c>
      <c r="N444">
        <v>144</v>
      </c>
      <c r="O444">
        <v>16</v>
      </c>
      <c r="P444" s="25">
        <v>0.25</v>
      </c>
    </row>
    <row r="445" spans="1:16" x14ac:dyDescent="0.25">
      <c r="A445" s="24" t="s">
        <v>1054</v>
      </c>
      <c r="B445" s="24" t="str">
        <f t="shared" si="12"/>
        <v>North Carolina</v>
      </c>
      <c r="C445" s="24" t="str">
        <f t="shared" si="13"/>
        <v>2011/10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12</v>
      </c>
      <c r="L445">
        <v>33</v>
      </c>
      <c r="M445">
        <v>50</v>
      </c>
      <c r="N445">
        <v>95</v>
      </c>
      <c r="O445">
        <v>14</v>
      </c>
      <c r="P445" s="25">
        <v>0</v>
      </c>
    </row>
    <row r="446" spans="1:16" x14ac:dyDescent="0.25">
      <c r="A446" s="24" t="s">
        <v>1055</v>
      </c>
      <c r="B446" s="24" t="str">
        <f t="shared" si="12"/>
        <v>North Carolina</v>
      </c>
      <c r="C446" s="24" t="str">
        <f t="shared" si="13"/>
        <v>2011/11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10</v>
      </c>
      <c r="K446">
        <v>14</v>
      </c>
      <c r="L446">
        <v>32</v>
      </c>
      <c r="M446">
        <v>77</v>
      </c>
      <c r="N446">
        <v>133</v>
      </c>
      <c r="O446">
        <v>23</v>
      </c>
      <c r="P446" s="25">
        <v>0</v>
      </c>
    </row>
    <row r="447" spans="1:16" x14ac:dyDescent="0.25">
      <c r="A447" s="24" t="s">
        <v>1056</v>
      </c>
      <c r="B447" s="24" t="str">
        <f t="shared" si="12"/>
        <v>North Carolina</v>
      </c>
      <c r="C447" s="24" t="str">
        <f t="shared" si="13"/>
        <v>2011/12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11</v>
      </c>
      <c r="K447">
        <v>23</v>
      </c>
      <c r="L447">
        <v>36</v>
      </c>
      <c r="M447">
        <v>58</v>
      </c>
      <c r="N447">
        <v>128</v>
      </c>
      <c r="O447">
        <v>50</v>
      </c>
      <c r="P447" s="25">
        <v>0.34</v>
      </c>
    </row>
    <row r="448" spans="1:16" x14ac:dyDescent="0.25">
      <c r="A448" s="24" t="s">
        <v>1057</v>
      </c>
      <c r="B448" s="24" t="str">
        <f t="shared" si="12"/>
        <v>North Carolina</v>
      </c>
      <c r="C448" s="24" t="str">
        <f t="shared" si="13"/>
        <v>2012/10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12</v>
      </c>
      <c r="K448">
        <v>26</v>
      </c>
      <c r="L448">
        <v>39</v>
      </c>
      <c r="M448">
        <v>44</v>
      </c>
      <c r="N448">
        <v>121</v>
      </c>
      <c r="O448">
        <v>12</v>
      </c>
      <c r="P448" s="25">
        <v>0</v>
      </c>
    </row>
    <row r="449" spans="1:16" x14ac:dyDescent="0.25">
      <c r="A449" s="24" t="s">
        <v>1058</v>
      </c>
      <c r="B449" s="24" t="str">
        <f t="shared" si="12"/>
        <v>North Carolina</v>
      </c>
      <c r="C449" s="24" t="str">
        <f t="shared" si="13"/>
        <v>2012/11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11</v>
      </c>
      <c r="K449">
        <v>23</v>
      </c>
      <c r="L449">
        <v>47</v>
      </c>
      <c r="M449">
        <v>69</v>
      </c>
      <c r="N449">
        <v>150</v>
      </c>
      <c r="O449">
        <v>23</v>
      </c>
      <c r="P449" s="25">
        <v>0.60869565217391308</v>
      </c>
    </row>
    <row r="450" spans="1:16" x14ac:dyDescent="0.25">
      <c r="A450" s="24" t="s">
        <v>1059</v>
      </c>
      <c r="B450" s="24" t="str">
        <f t="shared" si="12"/>
        <v>North Carolina</v>
      </c>
      <c r="C450" s="24" t="str">
        <f t="shared" si="13"/>
        <v>2012/12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16</v>
      </c>
      <c r="J450">
        <v>26</v>
      </c>
      <c r="K450">
        <v>46</v>
      </c>
      <c r="L450">
        <v>74</v>
      </c>
      <c r="M450">
        <v>141</v>
      </c>
      <c r="N450">
        <v>303</v>
      </c>
      <c r="O450">
        <v>10</v>
      </c>
      <c r="P450" s="25">
        <v>0</v>
      </c>
    </row>
    <row r="451" spans="1:16" x14ac:dyDescent="0.25">
      <c r="A451" s="24" t="s">
        <v>1060</v>
      </c>
      <c r="B451" s="24" t="str">
        <f t="shared" ref="B451:B514" si="14">LEFT(A451,FIND(",",A451)-1)</f>
        <v>North Carolina</v>
      </c>
      <c r="C451" s="24" t="str">
        <f t="shared" ref="C451:C514" si="15">RIGHT(A451,7)</f>
        <v>2013/10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23</v>
      </c>
      <c r="L451">
        <v>35</v>
      </c>
      <c r="M451">
        <v>56</v>
      </c>
      <c r="N451">
        <v>114</v>
      </c>
      <c r="O451">
        <v>10</v>
      </c>
      <c r="P451" s="25">
        <v>0.2</v>
      </c>
    </row>
    <row r="452" spans="1:16" x14ac:dyDescent="0.25">
      <c r="A452" s="24" t="s">
        <v>1061</v>
      </c>
      <c r="B452" s="24" t="str">
        <f t="shared" si="14"/>
        <v>North Carolina</v>
      </c>
      <c r="C452" s="24" t="str">
        <f t="shared" si="15"/>
        <v>2013/11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19</v>
      </c>
      <c r="K452">
        <v>18</v>
      </c>
      <c r="L452">
        <v>35</v>
      </c>
      <c r="M452">
        <v>52</v>
      </c>
      <c r="N452">
        <v>124</v>
      </c>
      <c r="O452">
        <v>11</v>
      </c>
      <c r="P452" s="25">
        <v>0</v>
      </c>
    </row>
    <row r="453" spans="1:16" x14ac:dyDescent="0.25">
      <c r="A453" s="24" t="s">
        <v>1062</v>
      </c>
      <c r="B453" s="24" t="str">
        <f t="shared" si="14"/>
        <v>North Carolina</v>
      </c>
      <c r="C453" s="24" t="str">
        <f t="shared" si="15"/>
        <v>2013/12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12</v>
      </c>
      <c r="J453">
        <v>20</v>
      </c>
      <c r="K453">
        <v>33</v>
      </c>
      <c r="L453">
        <v>44</v>
      </c>
      <c r="M453">
        <v>63</v>
      </c>
      <c r="N453">
        <v>172</v>
      </c>
      <c r="O453">
        <v>28</v>
      </c>
      <c r="P453" s="25">
        <v>0.5</v>
      </c>
    </row>
    <row r="454" spans="1:16" x14ac:dyDescent="0.25">
      <c r="A454" s="24" t="s">
        <v>1063</v>
      </c>
      <c r="B454" s="24" t="str">
        <f t="shared" si="14"/>
        <v>North Carolina</v>
      </c>
      <c r="C454" s="24" t="str">
        <f t="shared" si="15"/>
        <v>2014/10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17</v>
      </c>
      <c r="L454">
        <v>33</v>
      </c>
      <c r="M454">
        <v>61</v>
      </c>
      <c r="N454">
        <v>111</v>
      </c>
      <c r="O454">
        <v>73</v>
      </c>
      <c r="P454" s="25">
        <v>1.3698630136986301E-2</v>
      </c>
    </row>
    <row r="455" spans="1:16" x14ac:dyDescent="0.25">
      <c r="A455" s="24" t="s">
        <v>1064</v>
      </c>
      <c r="B455" s="24" t="str">
        <f t="shared" si="14"/>
        <v>North Carolina</v>
      </c>
      <c r="C455" s="24" t="str">
        <f t="shared" si="15"/>
        <v>2014/11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26</v>
      </c>
      <c r="L455">
        <v>33</v>
      </c>
      <c r="M455">
        <v>43</v>
      </c>
      <c r="N455">
        <v>102</v>
      </c>
      <c r="O455">
        <v>119</v>
      </c>
      <c r="P455" s="25">
        <v>5.8823529411764705E-2</v>
      </c>
    </row>
    <row r="456" spans="1:16" x14ac:dyDescent="0.25">
      <c r="A456" s="24" t="s">
        <v>1065</v>
      </c>
      <c r="B456" s="24" t="str">
        <f t="shared" si="14"/>
        <v>North Carolina</v>
      </c>
      <c r="C456" s="24" t="str">
        <f t="shared" si="15"/>
        <v>2014/12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23</v>
      </c>
      <c r="K456">
        <v>36</v>
      </c>
      <c r="L456">
        <v>64</v>
      </c>
      <c r="M456">
        <v>113</v>
      </c>
      <c r="N456">
        <v>236</v>
      </c>
      <c r="O456">
        <v>18</v>
      </c>
      <c r="P456" s="25">
        <v>0.44444444444444442</v>
      </c>
    </row>
    <row r="457" spans="1:16" x14ac:dyDescent="0.25">
      <c r="A457" s="24" t="s">
        <v>1066</v>
      </c>
      <c r="B457" s="24" t="str">
        <f t="shared" si="14"/>
        <v>North Carolina</v>
      </c>
      <c r="C457" s="24" t="str">
        <f t="shared" si="15"/>
        <v>2015/12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23</v>
      </c>
      <c r="K457">
        <v>33</v>
      </c>
      <c r="L457">
        <v>47</v>
      </c>
      <c r="M457">
        <v>55</v>
      </c>
      <c r="N457">
        <v>158</v>
      </c>
      <c r="O457">
        <v>627</v>
      </c>
      <c r="P457" s="25">
        <v>0.20095693779904306</v>
      </c>
    </row>
    <row r="458" spans="1:16" x14ac:dyDescent="0.25">
      <c r="A458" s="24" t="s">
        <v>1067</v>
      </c>
      <c r="B458" s="24" t="str">
        <f t="shared" si="14"/>
        <v>North Dakota</v>
      </c>
      <c r="C458" s="24" t="str">
        <f t="shared" si="15"/>
        <v>2010/10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36</v>
      </c>
      <c r="P458" s="25">
        <v>2.7777777777777776E-2</v>
      </c>
    </row>
    <row r="459" spans="1:16" x14ac:dyDescent="0.25">
      <c r="A459" s="24" t="s">
        <v>1068</v>
      </c>
      <c r="B459" s="24" t="str">
        <f t="shared" si="14"/>
        <v>North Dakota</v>
      </c>
      <c r="C459" s="24" t="str">
        <f t="shared" si="15"/>
        <v>2010/11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79</v>
      </c>
      <c r="P459" s="25">
        <v>0</v>
      </c>
    </row>
    <row r="460" spans="1:16" x14ac:dyDescent="0.25">
      <c r="A460" s="24" t="s">
        <v>1069</v>
      </c>
      <c r="B460" s="24" t="str">
        <f t="shared" si="14"/>
        <v>North Dakota</v>
      </c>
      <c r="C460" s="24" t="str">
        <f t="shared" si="15"/>
        <v>2010/12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45</v>
      </c>
      <c r="P460" s="25">
        <v>6.6666666666666666E-2</v>
      </c>
    </row>
    <row r="461" spans="1:16" x14ac:dyDescent="0.25">
      <c r="A461" s="24" t="s">
        <v>1070</v>
      </c>
      <c r="B461" s="24" t="str">
        <f t="shared" si="14"/>
        <v>North Dakota</v>
      </c>
      <c r="C461" s="24" t="str">
        <f t="shared" si="15"/>
        <v>2011/12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75</v>
      </c>
      <c r="P461" s="25">
        <v>0.08</v>
      </c>
    </row>
    <row r="462" spans="1:16" x14ac:dyDescent="0.25">
      <c r="A462" s="24" t="s">
        <v>1071</v>
      </c>
      <c r="B462" s="24" t="str">
        <f t="shared" si="14"/>
        <v>North Dakota</v>
      </c>
      <c r="C462" s="24" t="str">
        <f t="shared" si="15"/>
        <v>2012/10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45</v>
      </c>
      <c r="P462" s="25">
        <v>0</v>
      </c>
    </row>
    <row r="463" spans="1:16" x14ac:dyDescent="0.25">
      <c r="A463" s="24" t="s">
        <v>1072</v>
      </c>
      <c r="B463" s="24" t="str">
        <f t="shared" si="14"/>
        <v>North Dakota</v>
      </c>
      <c r="C463" s="24" t="str">
        <f t="shared" si="15"/>
        <v>2012/11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11</v>
      </c>
      <c r="N463">
        <v>11</v>
      </c>
      <c r="O463">
        <v>68</v>
      </c>
      <c r="P463" s="25">
        <v>5.8823529411764705E-2</v>
      </c>
    </row>
    <row r="464" spans="1:16" x14ac:dyDescent="0.25">
      <c r="A464" s="24" t="s">
        <v>1073</v>
      </c>
      <c r="B464" s="24" t="str">
        <f t="shared" si="14"/>
        <v>North Dakota</v>
      </c>
      <c r="C464" s="24" t="str">
        <f t="shared" si="15"/>
        <v>2013/10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17</v>
      </c>
      <c r="P464" s="25">
        <v>0.11764705882352941</v>
      </c>
    </row>
    <row r="465" spans="1:16" x14ac:dyDescent="0.25">
      <c r="A465" s="24" t="s">
        <v>1074</v>
      </c>
      <c r="B465" s="24" t="str">
        <f t="shared" si="14"/>
        <v>North Dakota</v>
      </c>
      <c r="C465" s="24" t="str">
        <f t="shared" si="15"/>
        <v>2013/11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44</v>
      </c>
      <c r="P465" s="25">
        <v>0</v>
      </c>
    </row>
    <row r="466" spans="1:16" x14ac:dyDescent="0.25">
      <c r="A466" s="24" t="s">
        <v>1075</v>
      </c>
      <c r="B466" s="24" t="str">
        <f t="shared" si="14"/>
        <v>North Dakota</v>
      </c>
      <c r="C466" s="24" t="str">
        <f t="shared" si="15"/>
        <v>2013/12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523</v>
      </c>
      <c r="P466" s="25">
        <v>0.30210325047801145</v>
      </c>
    </row>
    <row r="467" spans="1:16" x14ac:dyDescent="0.25">
      <c r="A467" s="24" t="s">
        <v>1076</v>
      </c>
      <c r="B467" s="24" t="str">
        <f t="shared" si="14"/>
        <v>North Dakota</v>
      </c>
      <c r="C467" s="24" t="str">
        <f t="shared" si="15"/>
        <v>2014/12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11</v>
      </c>
      <c r="M467">
        <v>20</v>
      </c>
      <c r="N467">
        <v>31</v>
      </c>
      <c r="O467">
        <v>246</v>
      </c>
      <c r="P467" s="25">
        <v>0.26016260162601629</v>
      </c>
    </row>
    <row r="468" spans="1:16" x14ac:dyDescent="0.25">
      <c r="A468" s="24" t="s">
        <v>1077</v>
      </c>
      <c r="B468" s="24" t="str">
        <f t="shared" si="14"/>
        <v>North Dakota</v>
      </c>
      <c r="C468" s="24" t="str">
        <f t="shared" si="15"/>
        <v>2015/12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84</v>
      </c>
      <c r="P468" s="25">
        <v>0.55952380952380953</v>
      </c>
    </row>
    <row r="469" spans="1:16" x14ac:dyDescent="0.25">
      <c r="A469" s="24" t="s">
        <v>1078</v>
      </c>
      <c r="B469" s="24" t="str">
        <f t="shared" si="14"/>
        <v>Ohio</v>
      </c>
      <c r="C469" s="24" t="str">
        <f t="shared" si="15"/>
        <v>2010/10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19</v>
      </c>
      <c r="K469">
        <v>23</v>
      </c>
      <c r="L469">
        <v>39</v>
      </c>
      <c r="M469">
        <v>80</v>
      </c>
      <c r="N469">
        <v>161</v>
      </c>
      <c r="O469">
        <v>61</v>
      </c>
      <c r="P469" s="25">
        <v>0</v>
      </c>
    </row>
    <row r="470" spans="1:16" x14ac:dyDescent="0.25">
      <c r="A470" s="24" t="s">
        <v>1079</v>
      </c>
      <c r="B470" s="24" t="str">
        <f t="shared" si="14"/>
        <v>Ohio</v>
      </c>
      <c r="C470" s="24" t="str">
        <f t="shared" si="15"/>
        <v>2010/11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14</v>
      </c>
      <c r="K470">
        <v>13</v>
      </c>
      <c r="L470">
        <v>52</v>
      </c>
      <c r="M470">
        <v>72</v>
      </c>
      <c r="N470">
        <v>151</v>
      </c>
      <c r="O470">
        <v>68</v>
      </c>
      <c r="P470" s="25">
        <v>4.4117647058823532E-2</v>
      </c>
    </row>
    <row r="471" spans="1:16" x14ac:dyDescent="0.25">
      <c r="A471" s="24" t="s">
        <v>1080</v>
      </c>
      <c r="B471" s="24" t="str">
        <f t="shared" si="14"/>
        <v>Ohio</v>
      </c>
      <c r="C471" s="24" t="str">
        <f t="shared" si="15"/>
        <v>2010/12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14</v>
      </c>
      <c r="K471">
        <v>29</v>
      </c>
      <c r="L471">
        <v>69</v>
      </c>
      <c r="M471">
        <v>104</v>
      </c>
      <c r="N471">
        <v>216</v>
      </c>
      <c r="O471">
        <v>28</v>
      </c>
      <c r="P471" s="25">
        <v>0</v>
      </c>
    </row>
    <row r="472" spans="1:16" x14ac:dyDescent="0.25">
      <c r="A472" s="24" t="s">
        <v>1081</v>
      </c>
      <c r="B472" s="24" t="str">
        <f t="shared" si="14"/>
        <v>Ohio</v>
      </c>
      <c r="C472" s="24" t="str">
        <f t="shared" si="15"/>
        <v>2011/10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11</v>
      </c>
      <c r="J472">
        <v>0</v>
      </c>
      <c r="K472">
        <v>18</v>
      </c>
      <c r="L472">
        <v>42</v>
      </c>
      <c r="M472">
        <v>75</v>
      </c>
      <c r="N472">
        <v>146</v>
      </c>
      <c r="O472">
        <v>64</v>
      </c>
      <c r="P472" s="25">
        <v>0</v>
      </c>
    </row>
    <row r="473" spans="1:16" x14ac:dyDescent="0.25">
      <c r="A473" s="24" t="s">
        <v>1082</v>
      </c>
      <c r="B473" s="24" t="str">
        <f t="shared" si="14"/>
        <v>Ohio</v>
      </c>
      <c r="C473" s="24" t="str">
        <f t="shared" si="15"/>
        <v>2011/11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14</v>
      </c>
      <c r="K473">
        <v>27</v>
      </c>
      <c r="L473">
        <v>46</v>
      </c>
      <c r="M473">
        <v>81</v>
      </c>
      <c r="N473">
        <v>168</v>
      </c>
      <c r="O473">
        <v>78</v>
      </c>
      <c r="P473" s="25">
        <v>0</v>
      </c>
    </row>
    <row r="474" spans="1:16" x14ac:dyDescent="0.25">
      <c r="A474" s="24" t="s">
        <v>1083</v>
      </c>
      <c r="B474" s="24" t="str">
        <f t="shared" si="14"/>
        <v>Ohio</v>
      </c>
      <c r="C474" s="24" t="str">
        <f t="shared" si="15"/>
        <v>2011/12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11</v>
      </c>
      <c r="J474">
        <v>17</v>
      </c>
      <c r="K474">
        <v>24</v>
      </c>
      <c r="L474">
        <v>50</v>
      </c>
      <c r="M474">
        <v>93</v>
      </c>
      <c r="N474">
        <v>195</v>
      </c>
      <c r="O474">
        <v>79</v>
      </c>
      <c r="P474" s="25">
        <v>6.3291139240506333E-2</v>
      </c>
    </row>
    <row r="475" spans="1:16" x14ac:dyDescent="0.25">
      <c r="A475" s="24" t="s">
        <v>1084</v>
      </c>
      <c r="B475" s="24" t="str">
        <f t="shared" si="14"/>
        <v>Ohio</v>
      </c>
      <c r="C475" s="24" t="str">
        <f t="shared" si="15"/>
        <v>2012/10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15</v>
      </c>
      <c r="K475">
        <v>21</v>
      </c>
      <c r="L475">
        <v>49</v>
      </c>
      <c r="M475">
        <v>78</v>
      </c>
      <c r="N475">
        <v>163</v>
      </c>
      <c r="O475">
        <v>24</v>
      </c>
      <c r="P475" s="25">
        <v>0</v>
      </c>
    </row>
    <row r="476" spans="1:16" x14ac:dyDescent="0.25">
      <c r="A476" s="24" t="s">
        <v>1085</v>
      </c>
      <c r="B476" s="24" t="str">
        <f t="shared" si="14"/>
        <v>Ohio</v>
      </c>
      <c r="C476" s="24" t="str">
        <f t="shared" si="15"/>
        <v>2012/11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14</v>
      </c>
      <c r="K476">
        <v>19</v>
      </c>
      <c r="L476">
        <v>47</v>
      </c>
      <c r="M476">
        <v>76</v>
      </c>
      <c r="N476">
        <v>156</v>
      </c>
      <c r="O476">
        <v>51</v>
      </c>
      <c r="P476" s="25">
        <v>0.13725490196078433</v>
      </c>
    </row>
    <row r="477" spans="1:16" x14ac:dyDescent="0.25">
      <c r="A477" s="24" t="s">
        <v>1086</v>
      </c>
      <c r="B477" s="24" t="str">
        <f t="shared" si="14"/>
        <v>Ohio</v>
      </c>
      <c r="C477" s="24" t="str">
        <f t="shared" si="15"/>
        <v>2012/12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12</v>
      </c>
      <c r="J477">
        <v>18</v>
      </c>
      <c r="K477">
        <v>28</v>
      </c>
      <c r="L477">
        <v>55</v>
      </c>
      <c r="M477">
        <v>125</v>
      </c>
      <c r="N477">
        <v>238</v>
      </c>
      <c r="O477">
        <v>73</v>
      </c>
      <c r="P477" s="25">
        <v>0</v>
      </c>
    </row>
    <row r="478" spans="1:16" x14ac:dyDescent="0.25">
      <c r="A478" s="24" t="s">
        <v>1087</v>
      </c>
      <c r="B478" s="24" t="str">
        <f t="shared" si="14"/>
        <v>Ohio</v>
      </c>
      <c r="C478" s="24" t="str">
        <f t="shared" si="15"/>
        <v>2013/10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19</v>
      </c>
      <c r="K478">
        <v>27</v>
      </c>
      <c r="L478">
        <v>40</v>
      </c>
      <c r="M478">
        <v>58</v>
      </c>
      <c r="N478">
        <v>144</v>
      </c>
      <c r="O478">
        <v>16</v>
      </c>
      <c r="P478" s="25">
        <v>0.125</v>
      </c>
    </row>
    <row r="479" spans="1:16" x14ac:dyDescent="0.25">
      <c r="A479" s="24" t="s">
        <v>1088</v>
      </c>
      <c r="B479" s="24" t="str">
        <f t="shared" si="14"/>
        <v>Ohio</v>
      </c>
      <c r="C479" s="24" t="str">
        <f t="shared" si="15"/>
        <v>2013/11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14</v>
      </c>
      <c r="K479">
        <v>22</v>
      </c>
      <c r="L479">
        <v>49</v>
      </c>
      <c r="M479">
        <v>79</v>
      </c>
      <c r="N479">
        <v>164</v>
      </c>
      <c r="O479">
        <v>40</v>
      </c>
      <c r="P479" s="25">
        <v>0.05</v>
      </c>
    </row>
    <row r="480" spans="1:16" x14ac:dyDescent="0.25">
      <c r="A480" s="24" t="s">
        <v>1089</v>
      </c>
      <c r="B480" s="24" t="str">
        <f t="shared" si="14"/>
        <v>Ohio</v>
      </c>
      <c r="C480" s="24" t="str">
        <f t="shared" si="15"/>
        <v>2013/12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11</v>
      </c>
      <c r="J480">
        <v>24</v>
      </c>
      <c r="K480">
        <v>28</v>
      </c>
      <c r="L480">
        <v>51</v>
      </c>
      <c r="M480">
        <v>87</v>
      </c>
      <c r="N480">
        <v>201</v>
      </c>
      <c r="O480">
        <v>193</v>
      </c>
      <c r="P480" s="25">
        <v>0.57512953367875652</v>
      </c>
    </row>
    <row r="481" spans="1:16" x14ac:dyDescent="0.25">
      <c r="A481" s="24" t="s">
        <v>1090</v>
      </c>
      <c r="B481" s="24" t="str">
        <f t="shared" si="14"/>
        <v>Ohio</v>
      </c>
      <c r="C481" s="24" t="str">
        <f t="shared" si="15"/>
        <v>2014/10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19</v>
      </c>
      <c r="K481">
        <v>22</v>
      </c>
      <c r="L481">
        <v>48</v>
      </c>
      <c r="M481">
        <v>75</v>
      </c>
      <c r="N481">
        <v>164</v>
      </c>
      <c r="O481">
        <v>236</v>
      </c>
      <c r="P481" s="25">
        <v>1.2711864406779662E-2</v>
      </c>
    </row>
    <row r="482" spans="1:16" x14ac:dyDescent="0.25">
      <c r="A482" s="24" t="s">
        <v>1091</v>
      </c>
      <c r="B482" s="24" t="str">
        <f t="shared" si="14"/>
        <v>Ohio</v>
      </c>
      <c r="C482" s="24" t="str">
        <f t="shared" si="15"/>
        <v>2014/11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12</v>
      </c>
      <c r="K482">
        <v>27</v>
      </c>
      <c r="L482">
        <v>31</v>
      </c>
      <c r="M482">
        <v>73</v>
      </c>
      <c r="N482">
        <v>143</v>
      </c>
      <c r="O482">
        <v>312</v>
      </c>
      <c r="P482" s="25">
        <v>9.6153846153846159E-3</v>
      </c>
    </row>
    <row r="483" spans="1:16" x14ac:dyDescent="0.25">
      <c r="A483" s="24" t="s">
        <v>1092</v>
      </c>
      <c r="B483" s="24" t="str">
        <f t="shared" si="14"/>
        <v>Ohio</v>
      </c>
      <c r="C483" s="24" t="str">
        <f t="shared" si="15"/>
        <v>2014/12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10</v>
      </c>
      <c r="J483">
        <v>24</v>
      </c>
      <c r="K483">
        <v>53</v>
      </c>
      <c r="L483">
        <v>91</v>
      </c>
      <c r="M483">
        <v>194</v>
      </c>
      <c r="N483">
        <v>372</v>
      </c>
      <c r="O483">
        <v>202</v>
      </c>
      <c r="P483" s="25">
        <v>0.24752475247524752</v>
      </c>
    </row>
    <row r="484" spans="1:16" x14ac:dyDescent="0.25">
      <c r="A484" s="24" t="s">
        <v>1093</v>
      </c>
      <c r="B484" s="24" t="str">
        <f t="shared" si="14"/>
        <v>Ohio</v>
      </c>
      <c r="C484" s="24" t="str">
        <f t="shared" si="15"/>
        <v>2015/12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10</v>
      </c>
      <c r="J484">
        <v>19</v>
      </c>
      <c r="K484">
        <v>29</v>
      </c>
      <c r="L484">
        <v>48</v>
      </c>
      <c r="M484">
        <v>83</v>
      </c>
      <c r="N484">
        <v>189</v>
      </c>
      <c r="O484">
        <v>1305</v>
      </c>
      <c r="P484" s="25">
        <v>0.18314176245210728</v>
      </c>
    </row>
    <row r="485" spans="1:16" x14ac:dyDescent="0.25">
      <c r="A485" s="24" t="s">
        <v>1094</v>
      </c>
      <c r="B485" s="24" t="str">
        <f t="shared" si="14"/>
        <v>Oklahoma</v>
      </c>
      <c r="C485" s="24" t="str">
        <f t="shared" si="15"/>
        <v>2010/10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16</v>
      </c>
      <c r="M485">
        <v>12</v>
      </c>
      <c r="N485">
        <v>28</v>
      </c>
      <c r="O485">
        <v>36</v>
      </c>
      <c r="P485" s="25">
        <v>0</v>
      </c>
    </row>
    <row r="486" spans="1:16" x14ac:dyDescent="0.25">
      <c r="A486" s="24" t="s">
        <v>1095</v>
      </c>
      <c r="B486" s="24" t="str">
        <f t="shared" si="14"/>
        <v>Oklahoma</v>
      </c>
      <c r="C486" s="24" t="str">
        <f t="shared" si="15"/>
        <v>2010/11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17</v>
      </c>
      <c r="M486">
        <v>22</v>
      </c>
      <c r="N486">
        <v>39</v>
      </c>
      <c r="O486">
        <v>46</v>
      </c>
      <c r="P486" s="25">
        <v>0</v>
      </c>
    </row>
    <row r="487" spans="1:16" x14ac:dyDescent="0.25">
      <c r="A487" s="24" t="s">
        <v>1096</v>
      </c>
      <c r="B487" s="24" t="str">
        <f t="shared" si="14"/>
        <v>Oklahoma</v>
      </c>
      <c r="C487" s="24" t="str">
        <f t="shared" si="15"/>
        <v>2010/12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10</v>
      </c>
      <c r="K487">
        <v>12</v>
      </c>
      <c r="L487">
        <v>29</v>
      </c>
      <c r="M487">
        <v>24</v>
      </c>
      <c r="N487">
        <v>75</v>
      </c>
      <c r="O487">
        <v>55</v>
      </c>
      <c r="P487" s="25">
        <v>0.10909090909090909</v>
      </c>
    </row>
    <row r="488" spans="1:16" x14ac:dyDescent="0.25">
      <c r="A488" s="24" t="s">
        <v>1097</v>
      </c>
      <c r="B488" s="24" t="str">
        <f t="shared" si="14"/>
        <v>Oklahoma</v>
      </c>
      <c r="C488" s="24" t="str">
        <f t="shared" si="15"/>
        <v>2011/12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11</v>
      </c>
      <c r="M488">
        <v>31</v>
      </c>
      <c r="N488">
        <v>42</v>
      </c>
      <c r="O488">
        <v>157</v>
      </c>
      <c r="P488" s="25">
        <v>0.44585987261146498</v>
      </c>
    </row>
    <row r="489" spans="1:16" x14ac:dyDescent="0.25">
      <c r="A489" s="24" t="s">
        <v>1098</v>
      </c>
      <c r="B489" s="24" t="str">
        <f t="shared" si="14"/>
        <v>Oklahoma</v>
      </c>
      <c r="C489" s="24" t="str">
        <f t="shared" si="15"/>
        <v>2012/10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11</v>
      </c>
      <c r="L489">
        <v>0</v>
      </c>
      <c r="M489">
        <v>19</v>
      </c>
      <c r="N489">
        <v>30</v>
      </c>
      <c r="O489">
        <v>103</v>
      </c>
      <c r="P489" s="25">
        <v>9.7087378640776691E-3</v>
      </c>
    </row>
    <row r="490" spans="1:16" x14ac:dyDescent="0.25">
      <c r="A490" s="24" t="s">
        <v>1099</v>
      </c>
      <c r="B490" s="24" t="str">
        <f t="shared" si="14"/>
        <v>Oklahoma</v>
      </c>
      <c r="C490" s="24" t="str">
        <f t="shared" si="15"/>
        <v>2012/11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11</v>
      </c>
      <c r="K490">
        <v>0</v>
      </c>
      <c r="L490">
        <v>12</v>
      </c>
      <c r="M490">
        <v>20</v>
      </c>
      <c r="N490">
        <v>43</v>
      </c>
      <c r="O490">
        <v>115</v>
      </c>
      <c r="P490" s="25">
        <v>2.6086956521739129E-2</v>
      </c>
    </row>
    <row r="491" spans="1:16" x14ac:dyDescent="0.25">
      <c r="A491" s="24" t="s">
        <v>1100</v>
      </c>
      <c r="B491" s="24" t="str">
        <f t="shared" si="14"/>
        <v>Oklahoma</v>
      </c>
      <c r="C491" s="24" t="str">
        <f t="shared" si="15"/>
        <v>2013/10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15</v>
      </c>
      <c r="M491">
        <v>13</v>
      </c>
      <c r="N491">
        <v>28</v>
      </c>
      <c r="O491">
        <v>67</v>
      </c>
      <c r="P491" s="25">
        <v>0</v>
      </c>
    </row>
    <row r="492" spans="1:16" x14ac:dyDescent="0.25">
      <c r="A492" s="24" t="s">
        <v>1101</v>
      </c>
      <c r="B492" s="24" t="str">
        <f t="shared" si="14"/>
        <v>Oklahoma</v>
      </c>
      <c r="C492" s="24" t="str">
        <f t="shared" si="15"/>
        <v>2013/11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12</v>
      </c>
      <c r="N492">
        <v>12</v>
      </c>
      <c r="O492">
        <v>117</v>
      </c>
      <c r="P492" s="25">
        <v>8.5470085470085479E-3</v>
      </c>
    </row>
    <row r="493" spans="1:16" x14ac:dyDescent="0.25">
      <c r="A493" s="24" t="s">
        <v>1102</v>
      </c>
      <c r="B493" s="24" t="str">
        <f t="shared" si="14"/>
        <v>Oklahoma</v>
      </c>
      <c r="C493" s="24" t="str">
        <f t="shared" si="15"/>
        <v>2013/12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20</v>
      </c>
      <c r="M493">
        <v>30</v>
      </c>
      <c r="N493">
        <v>50</v>
      </c>
      <c r="O493">
        <v>229</v>
      </c>
      <c r="P493" s="25">
        <v>0.2576419213973799</v>
      </c>
    </row>
    <row r="494" spans="1:16" x14ac:dyDescent="0.25">
      <c r="A494" s="24" t="s">
        <v>1103</v>
      </c>
      <c r="B494" s="24" t="str">
        <f t="shared" si="14"/>
        <v>Oklahoma</v>
      </c>
      <c r="C494" s="24" t="str">
        <f t="shared" si="15"/>
        <v>2014/10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10</v>
      </c>
      <c r="L494">
        <v>0</v>
      </c>
      <c r="M494">
        <v>19</v>
      </c>
      <c r="N494">
        <v>29</v>
      </c>
      <c r="O494">
        <v>114</v>
      </c>
      <c r="P494" s="25">
        <v>8.771929824561403E-3</v>
      </c>
    </row>
    <row r="495" spans="1:16" x14ac:dyDescent="0.25">
      <c r="A495" s="24" t="s">
        <v>1104</v>
      </c>
      <c r="B495" s="24" t="str">
        <f t="shared" si="14"/>
        <v>Oklahoma</v>
      </c>
      <c r="C495" s="24" t="str">
        <f t="shared" si="15"/>
        <v>2014/11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10</v>
      </c>
      <c r="L495">
        <v>15</v>
      </c>
      <c r="M495">
        <v>17</v>
      </c>
      <c r="N495">
        <v>42</v>
      </c>
      <c r="O495">
        <v>143</v>
      </c>
      <c r="P495" s="25">
        <v>6.993006993006993E-3</v>
      </c>
    </row>
    <row r="496" spans="1:16" x14ac:dyDescent="0.25">
      <c r="A496" s="24" t="s">
        <v>1105</v>
      </c>
      <c r="B496" s="24" t="str">
        <f t="shared" si="14"/>
        <v>Oklahoma</v>
      </c>
      <c r="C496" s="24" t="str">
        <f t="shared" si="15"/>
        <v>2014/12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12</v>
      </c>
      <c r="K496">
        <v>0</v>
      </c>
      <c r="L496">
        <v>15</v>
      </c>
      <c r="M496">
        <v>31</v>
      </c>
      <c r="N496">
        <v>58</v>
      </c>
      <c r="O496">
        <v>315</v>
      </c>
      <c r="P496" s="25">
        <v>0.29206349206349208</v>
      </c>
    </row>
    <row r="497" spans="1:16" x14ac:dyDescent="0.25">
      <c r="A497" s="24" t="s">
        <v>1106</v>
      </c>
      <c r="B497" s="24" t="str">
        <f t="shared" si="14"/>
        <v>Oklahoma</v>
      </c>
      <c r="C497" s="24" t="str">
        <f t="shared" si="15"/>
        <v>2015/12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15</v>
      </c>
      <c r="M497">
        <v>19</v>
      </c>
      <c r="N497">
        <v>34</v>
      </c>
      <c r="O497">
        <v>469</v>
      </c>
      <c r="P497" s="25">
        <v>0.24520255863539445</v>
      </c>
    </row>
    <row r="498" spans="1:16" x14ac:dyDescent="0.25">
      <c r="A498" s="24" t="s">
        <v>1107</v>
      </c>
      <c r="B498" s="24" t="str">
        <f t="shared" si="14"/>
        <v>Oregon</v>
      </c>
      <c r="C498" s="24" t="str">
        <f t="shared" si="15"/>
        <v>2010/10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13</v>
      </c>
      <c r="N498">
        <v>13</v>
      </c>
      <c r="O498">
        <v>18</v>
      </c>
      <c r="P498" s="25">
        <v>0</v>
      </c>
    </row>
    <row r="499" spans="1:16" x14ac:dyDescent="0.25">
      <c r="A499" s="24" t="s">
        <v>1108</v>
      </c>
      <c r="B499" s="24" t="str">
        <f t="shared" si="14"/>
        <v>Oregon</v>
      </c>
      <c r="C499" s="24" t="str">
        <f t="shared" si="15"/>
        <v>2010/11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22</v>
      </c>
      <c r="N499">
        <v>22</v>
      </c>
      <c r="O499">
        <v>32</v>
      </c>
      <c r="P499" s="25">
        <v>0</v>
      </c>
    </row>
    <row r="500" spans="1:16" x14ac:dyDescent="0.25">
      <c r="A500" s="24" t="s">
        <v>1109</v>
      </c>
      <c r="B500" s="24" t="str">
        <f t="shared" si="14"/>
        <v>Oregon</v>
      </c>
      <c r="C500" s="24" t="str">
        <f t="shared" si="15"/>
        <v>2010/12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22</v>
      </c>
      <c r="N500">
        <v>22</v>
      </c>
      <c r="O500">
        <v>16</v>
      </c>
      <c r="P500" s="25">
        <v>0</v>
      </c>
    </row>
    <row r="501" spans="1:16" x14ac:dyDescent="0.25">
      <c r="A501" s="24" t="s">
        <v>1110</v>
      </c>
      <c r="B501" s="24" t="str">
        <f t="shared" si="14"/>
        <v>Oregon</v>
      </c>
      <c r="C501" s="24" t="str">
        <f t="shared" si="15"/>
        <v>2011/10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16</v>
      </c>
      <c r="N501">
        <v>16</v>
      </c>
      <c r="O501">
        <v>14</v>
      </c>
      <c r="P501" s="25">
        <v>0.14285714285714285</v>
      </c>
    </row>
    <row r="502" spans="1:16" x14ac:dyDescent="0.25">
      <c r="A502" s="24" t="s">
        <v>1111</v>
      </c>
      <c r="B502" s="24" t="str">
        <f t="shared" si="14"/>
        <v>Oregon</v>
      </c>
      <c r="C502" s="24" t="str">
        <f t="shared" si="15"/>
        <v>2011/11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12</v>
      </c>
      <c r="N502">
        <v>12</v>
      </c>
      <c r="O502">
        <v>11</v>
      </c>
      <c r="P502" s="25">
        <v>0</v>
      </c>
    </row>
    <row r="503" spans="1:16" x14ac:dyDescent="0.25">
      <c r="A503" s="24" t="s">
        <v>1112</v>
      </c>
      <c r="B503" s="24" t="str">
        <f t="shared" si="14"/>
        <v>Oregon</v>
      </c>
      <c r="C503" s="24" t="str">
        <f t="shared" si="15"/>
        <v>2011/12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31</v>
      </c>
      <c r="N503">
        <v>31</v>
      </c>
      <c r="O503">
        <v>24</v>
      </c>
      <c r="P503" s="25">
        <v>0.16666666666666666</v>
      </c>
    </row>
    <row r="504" spans="1:16" x14ac:dyDescent="0.25">
      <c r="A504" s="24" t="s">
        <v>1113</v>
      </c>
      <c r="B504" s="24" t="str">
        <f t="shared" si="14"/>
        <v>Oregon</v>
      </c>
      <c r="C504" s="24" t="str">
        <f t="shared" si="15"/>
        <v>2012/10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14</v>
      </c>
      <c r="N504">
        <v>14</v>
      </c>
      <c r="O504">
        <v>28</v>
      </c>
      <c r="P504" s="25">
        <v>0</v>
      </c>
    </row>
    <row r="505" spans="1:16" x14ac:dyDescent="0.25">
      <c r="A505" s="24" t="s">
        <v>1114</v>
      </c>
      <c r="B505" s="24" t="str">
        <f t="shared" si="14"/>
        <v>Oregon</v>
      </c>
      <c r="C505" s="24" t="str">
        <f t="shared" si="15"/>
        <v>2012/11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10</v>
      </c>
      <c r="M505">
        <v>14</v>
      </c>
      <c r="N505">
        <v>24</v>
      </c>
      <c r="O505">
        <v>22</v>
      </c>
      <c r="P505" s="25">
        <v>0</v>
      </c>
    </row>
    <row r="506" spans="1:16" x14ac:dyDescent="0.25">
      <c r="A506" s="24" t="s">
        <v>1115</v>
      </c>
      <c r="B506" s="24" t="str">
        <f t="shared" si="14"/>
        <v>Oregon</v>
      </c>
      <c r="C506" s="24" t="str">
        <f t="shared" si="15"/>
        <v>2012/12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23</v>
      </c>
      <c r="N506">
        <v>23</v>
      </c>
      <c r="O506">
        <v>16</v>
      </c>
      <c r="P506" s="25">
        <v>6.25E-2</v>
      </c>
    </row>
    <row r="507" spans="1:16" x14ac:dyDescent="0.25">
      <c r="A507" s="24" t="s">
        <v>1116</v>
      </c>
      <c r="B507" s="24" t="str">
        <f t="shared" si="14"/>
        <v>Oregon</v>
      </c>
      <c r="C507" s="24" t="str">
        <f t="shared" si="15"/>
        <v>2013/10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14</v>
      </c>
      <c r="N507">
        <v>14</v>
      </c>
      <c r="O507">
        <v>11</v>
      </c>
      <c r="P507" s="25">
        <v>0</v>
      </c>
    </row>
    <row r="508" spans="1:16" x14ac:dyDescent="0.25">
      <c r="A508" s="24" t="s">
        <v>1117</v>
      </c>
      <c r="B508" s="24" t="str">
        <f t="shared" si="14"/>
        <v>Oregon</v>
      </c>
      <c r="C508" s="24" t="str">
        <f t="shared" si="15"/>
        <v>2013/11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15</v>
      </c>
      <c r="N508">
        <v>15</v>
      </c>
      <c r="O508">
        <v>16</v>
      </c>
      <c r="P508" s="25">
        <v>0</v>
      </c>
    </row>
    <row r="509" spans="1:16" x14ac:dyDescent="0.25">
      <c r="A509" s="24" t="s">
        <v>1118</v>
      </c>
      <c r="B509" s="24" t="str">
        <f t="shared" si="14"/>
        <v>Oregon</v>
      </c>
      <c r="C509" s="24" t="str">
        <f t="shared" si="15"/>
        <v>2013/12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14</v>
      </c>
      <c r="N509">
        <v>14</v>
      </c>
      <c r="O509">
        <v>49</v>
      </c>
      <c r="P509" s="25">
        <v>0.69387755102040816</v>
      </c>
    </row>
    <row r="510" spans="1:16" x14ac:dyDescent="0.25">
      <c r="A510" s="24" t="s">
        <v>1119</v>
      </c>
      <c r="B510" s="24" t="str">
        <f t="shared" si="14"/>
        <v>Oregon</v>
      </c>
      <c r="C510" s="24" t="str">
        <f t="shared" si="15"/>
        <v>2014/10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15</v>
      </c>
      <c r="N510">
        <v>15</v>
      </c>
      <c r="O510">
        <v>95</v>
      </c>
      <c r="P510" s="25">
        <v>0</v>
      </c>
    </row>
    <row r="511" spans="1:16" x14ac:dyDescent="0.25">
      <c r="A511" s="24" t="s">
        <v>1120</v>
      </c>
      <c r="B511" s="24" t="str">
        <f t="shared" si="14"/>
        <v>Oregon</v>
      </c>
      <c r="C511" s="24" t="str">
        <f t="shared" si="15"/>
        <v>2014/11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10</v>
      </c>
      <c r="M511">
        <v>16</v>
      </c>
      <c r="N511">
        <v>26</v>
      </c>
      <c r="O511">
        <v>131</v>
      </c>
      <c r="P511" s="25">
        <v>7.6335877862595417E-3</v>
      </c>
    </row>
    <row r="512" spans="1:16" x14ac:dyDescent="0.25">
      <c r="A512" s="24" t="s">
        <v>1121</v>
      </c>
      <c r="B512" s="24" t="str">
        <f t="shared" si="14"/>
        <v>Oregon</v>
      </c>
      <c r="C512" s="24" t="str">
        <f t="shared" si="15"/>
        <v>2014/12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20</v>
      </c>
      <c r="N512">
        <v>20</v>
      </c>
      <c r="O512">
        <v>129</v>
      </c>
      <c r="P512" s="25">
        <v>0.75968992248062017</v>
      </c>
    </row>
    <row r="513" spans="1:16" x14ac:dyDescent="0.25">
      <c r="A513" s="24" t="s">
        <v>1122</v>
      </c>
      <c r="B513" s="24" t="str">
        <f t="shared" si="14"/>
        <v>Oregon</v>
      </c>
      <c r="C513" s="24" t="str">
        <f t="shared" si="15"/>
        <v>2015/12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15</v>
      </c>
      <c r="N513">
        <v>15</v>
      </c>
      <c r="O513">
        <v>896</v>
      </c>
      <c r="P513" s="25">
        <v>0.31473214285714285</v>
      </c>
    </row>
    <row r="514" spans="1:16" x14ac:dyDescent="0.25">
      <c r="A514" s="24" t="s">
        <v>1123</v>
      </c>
      <c r="B514" s="24" t="str">
        <f t="shared" si="14"/>
        <v>Pennsylvania</v>
      </c>
      <c r="C514" s="24" t="str">
        <f t="shared" si="15"/>
        <v>2010/10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11</v>
      </c>
      <c r="K514">
        <v>26</v>
      </c>
      <c r="L514">
        <v>56</v>
      </c>
      <c r="M514">
        <v>97</v>
      </c>
      <c r="N514">
        <v>190</v>
      </c>
      <c r="O514">
        <v>176</v>
      </c>
      <c r="P514" s="25">
        <v>5.681818181818182E-3</v>
      </c>
    </row>
    <row r="515" spans="1:16" x14ac:dyDescent="0.25">
      <c r="A515" s="24" t="s">
        <v>1124</v>
      </c>
      <c r="B515" s="24" t="str">
        <f t="shared" ref="B515:B578" si="16">LEFT(A515,FIND(",",A515)-1)</f>
        <v>Pennsylvania</v>
      </c>
      <c r="C515" s="24" t="str">
        <f t="shared" ref="C515:C578" si="17">RIGHT(A515,7)</f>
        <v>2010/11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17</v>
      </c>
      <c r="K515">
        <v>11</v>
      </c>
      <c r="L515">
        <v>47</v>
      </c>
      <c r="M515">
        <v>103</v>
      </c>
      <c r="N515">
        <v>178</v>
      </c>
      <c r="O515">
        <v>177</v>
      </c>
      <c r="P515" s="25">
        <v>2.8248587570621469E-2</v>
      </c>
    </row>
    <row r="516" spans="1:16" x14ac:dyDescent="0.25">
      <c r="A516" s="24" t="s">
        <v>1125</v>
      </c>
      <c r="B516" s="24" t="str">
        <f t="shared" si="16"/>
        <v>Pennsylvania</v>
      </c>
      <c r="C516" s="24" t="str">
        <f t="shared" si="17"/>
        <v>2010/12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24</v>
      </c>
      <c r="L516">
        <v>48</v>
      </c>
      <c r="M516">
        <v>135</v>
      </c>
      <c r="N516">
        <v>207</v>
      </c>
      <c r="O516">
        <v>191</v>
      </c>
      <c r="P516" s="25">
        <v>0.16230366492146597</v>
      </c>
    </row>
    <row r="517" spans="1:16" x14ac:dyDescent="0.25">
      <c r="A517" s="24" t="s">
        <v>1126</v>
      </c>
      <c r="B517" s="24" t="str">
        <f t="shared" si="16"/>
        <v>Pennsylvania</v>
      </c>
      <c r="C517" s="24" t="str">
        <f t="shared" si="17"/>
        <v>2011/10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10</v>
      </c>
      <c r="J517">
        <v>16</v>
      </c>
      <c r="K517">
        <v>23</v>
      </c>
      <c r="L517">
        <v>46</v>
      </c>
      <c r="M517">
        <v>108</v>
      </c>
      <c r="N517">
        <v>203</v>
      </c>
      <c r="O517">
        <v>145</v>
      </c>
      <c r="P517" s="25">
        <v>6.8965517241379309E-3</v>
      </c>
    </row>
    <row r="518" spans="1:16" x14ac:dyDescent="0.25">
      <c r="A518" s="24" t="s">
        <v>1127</v>
      </c>
      <c r="B518" s="24" t="str">
        <f t="shared" si="16"/>
        <v>Pennsylvania</v>
      </c>
      <c r="C518" s="24" t="str">
        <f t="shared" si="17"/>
        <v>2011/11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27</v>
      </c>
      <c r="L518">
        <v>47</v>
      </c>
      <c r="M518">
        <v>103</v>
      </c>
      <c r="N518">
        <v>177</v>
      </c>
      <c r="O518">
        <v>182</v>
      </c>
      <c r="P518" s="25">
        <v>0</v>
      </c>
    </row>
    <row r="519" spans="1:16" x14ac:dyDescent="0.25">
      <c r="A519" s="24" t="s">
        <v>1128</v>
      </c>
      <c r="B519" s="24" t="str">
        <f t="shared" si="16"/>
        <v>Pennsylvania</v>
      </c>
      <c r="C519" s="24" t="str">
        <f t="shared" si="17"/>
        <v>2011/12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10</v>
      </c>
      <c r="J519">
        <v>13</v>
      </c>
      <c r="K519">
        <v>42</v>
      </c>
      <c r="L519">
        <v>51</v>
      </c>
      <c r="M519">
        <v>115</v>
      </c>
      <c r="N519">
        <v>231</v>
      </c>
      <c r="O519">
        <v>363</v>
      </c>
      <c r="P519" s="25">
        <v>0.35537190082644626</v>
      </c>
    </row>
    <row r="520" spans="1:16" x14ac:dyDescent="0.25">
      <c r="A520" s="24" t="s">
        <v>1129</v>
      </c>
      <c r="B520" s="24" t="str">
        <f t="shared" si="16"/>
        <v>Pennsylvania</v>
      </c>
      <c r="C520" s="24" t="str">
        <f t="shared" si="17"/>
        <v>2012/10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19</v>
      </c>
      <c r="K520">
        <v>18</v>
      </c>
      <c r="L520">
        <v>50</v>
      </c>
      <c r="M520">
        <v>87</v>
      </c>
      <c r="N520">
        <v>174</v>
      </c>
      <c r="O520">
        <v>164</v>
      </c>
      <c r="P520" s="25">
        <v>2.4390243902439025E-2</v>
      </c>
    </row>
    <row r="521" spans="1:16" x14ac:dyDescent="0.25">
      <c r="A521" s="24" t="s">
        <v>1130</v>
      </c>
      <c r="B521" s="24" t="str">
        <f t="shared" si="16"/>
        <v>Pennsylvania</v>
      </c>
      <c r="C521" s="24" t="str">
        <f t="shared" si="17"/>
        <v>2012/11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16</v>
      </c>
      <c r="L521">
        <v>53</v>
      </c>
      <c r="M521">
        <v>119</v>
      </c>
      <c r="N521">
        <v>188</v>
      </c>
      <c r="O521">
        <v>156</v>
      </c>
      <c r="P521" s="25">
        <v>2.564102564102564E-2</v>
      </c>
    </row>
    <row r="522" spans="1:16" x14ac:dyDescent="0.25">
      <c r="A522" s="24" t="s">
        <v>1131</v>
      </c>
      <c r="B522" s="24" t="str">
        <f t="shared" si="16"/>
        <v>Pennsylvania</v>
      </c>
      <c r="C522" s="24" t="str">
        <f t="shared" si="17"/>
        <v>2012/12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12</v>
      </c>
      <c r="K522">
        <v>26</v>
      </c>
      <c r="L522">
        <v>77</v>
      </c>
      <c r="M522">
        <v>123</v>
      </c>
      <c r="N522">
        <v>238</v>
      </c>
      <c r="O522">
        <v>180</v>
      </c>
      <c r="P522" s="25">
        <v>5.5555555555555558E-3</v>
      </c>
    </row>
    <row r="523" spans="1:16" x14ac:dyDescent="0.25">
      <c r="A523" s="24" t="s">
        <v>1132</v>
      </c>
      <c r="B523" s="24" t="str">
        <f t="shared" si="16"/>
        <v>Pennsylvania</v>
      </c>
      <c r="C523" s="24" t="str">
        <f t="shared" si="17"/>
        <v>2013/10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13</v>
      </c>
      <c r="K523">
        <v>26</v>
      </c>
      <c r="L523">
        <v>50</v>
      </c>
      <c r="M523">
        <v>103</v>
      </c>
      <c r="N523">
        <v>192</v>
      </c>
      <c r="O523">
        <v>125</v>
      </c>
      <c r="P523" s="25">
        <v>2.4E-2</v>
      </c>
    </row>
    <row r="524" spans="1:16" x14ac:dyDescent="0.25">
      <c r="A524" s="24" t="s">
        <v>1133</v>
      </c>
      <c r="B524" s="24" t="str">
        <f t="shared" si="16"/>
        <v>Pennsylvania</v>
      </c>
      <c r="C524" s="24" t="str">
        <f t="shared" si="17"/>
        <v>2013/11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12</v>
      </c>
      <c r="K524">
        <v>19</v>
      </c>
      <c r="L524">
        <v>49</v>
      </c>
      <c r="M524">
        <v>110</v>
      </c>
      <c r="N524">
        <v>190</v>
      </c>
      <c r="O524">
        <v>164</v>
      </c>
      <c r="P524" s="25">
        <v>1.8292682926829267E-2</v>
      </c>
    </row>
    <row r="525" spans="1:16" x14ac:dyDescent="0.25">
      <c r="A525" s="24" t="s">
        <v>1134</v>
      </c>
      <c r="B525" s="24" t="str">
        <f t="shared" si="16"/>
        <v>Pennsylvania</v>
      </c>
      <c r="C525" s="24" t="str">
        <f t="shared" si="17"/>
        <v>2013/12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14</v>
      </c>
      <c r="K525">
        <v>23</v>
      </c>
      <c r="L525">
        <v>54</v>
      </c>
      <c r="M525">
        <v>118</v>
      </c>
      <c r="N525">
        <v>209</v>
      </c>
      <c r="O525">
        <v>474</v>
      </c>
      <c r="P525" s="25">
        <v>0.50421940928270037</v>
      </c>
    </row>
    <row r="526" spans="1:16" x14ac:dyDescent="0.25">
      <c r="A526" s="24" t="s">
        <v>1135</v>
      </c>
      <c r="B526" s="24" t="str">
        <f t="shared" si="16"/>
        <v>Pennsylvania</v>
      </c>
      <c r="C526" s="24" t="str">
        <f t="shared" si="17"/>
        <v>2014/10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17</v>
      </c>
      <c r="K526">
        <v>22</v>
      </c>
      <c r="L526">
        <v>49</v>
      </c>
      <c r="M526">
        <v>101</v>
      </c>
      <c r="N526">
        <v>189</v>
      </c>
      <c r="O526">
        <v>301</v>
      </c>
      <c r="P526" s="25">
        <v>1.9933554817275746E-2</v>
      </c>
    </row>
    <row r="527" spans="1:16" x14ac:dyDescent="0.25">
      <c r="A527" s="24" t="s">
        <v>1136</v>
      </c>
      <c r="B527" s="24" t="str">
        <f t="shared" si="16"/>
        <v>Pennsylvania</v>
      </c>
      <c r="C527" s="24" t="str">
        <f t="shared" si="17"/>
        <v>2014/11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12</v>
      </c>
      <c r="K527">
        <v>18</v>
      </c>
      <c r="L527">
        <v>43</v>
      </c>
      <c r="M527">
        <v>101</v>
      </c>
      <c r="N527">
        <v>174</v>
      </c>
      <c r="O527">
        <v>387</v>
      </c>
      <c r="P527" s="25">
        <v>3.875968992248062E-2</v>
      </c>
    </row>
    <row r="528" spans="1:16" x14ac:dyDescent="0.25">
      <c r="A528" s="24" t="s">
        <v>1137</v>
      </c>
      <c r="B528" s="24" t="str">
        <f t="shared" si="16"/>
        <v>Pennsylvania</v>
      </c>
      <c r="C528" s="24" t="str">
        <f t="shared" si="17"/>
        <v>2014/12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16</v>
      </c>
      <c r="K528">
        <v>33</v>
      </c>
      <c r="L528">
        <v>66</v>
      </c>
      <c r="M528">
        <v>152</v>
      </c>
      <c r="N528">
        <v>267</v>
      </c>
      <c r="O528">
        <v>303</v>
      </c>
      <c r="P528" s="25">
        <v>0.23102310231023102</v>
      </c>
    </row>
    <row r="529" spans="1:16" x14ac:dyDescent="0.25">
      <c r="A529" s="24" t="s">
        <v>1138</v>
      </c>
      <c r="B529" s="24" t="str">
        <f t="shared" si="16"/>
        <v>Pennsylvania</v>
      </c>
      <c r="C529" s="24" t="str">
        <f t="shared" si="17"/>
        <v>2015/12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15</v>
      </c>
      <c r="K529">
        <v>30</v>
      </c>
      <c r="L529">
        <v>50</v>
      </c>
      <c r="M529">
        <v>90</v>
      </c>
      <c r="N529">
        <v>185</v>
      </c>
      <c r="O529">
        <v>1666</v>
      </c>
      <c r="P529" s="25">
        <v>0.24909963985594238</v>
      </c>
    </row>
    <row r="530" spans="1:16" x14ac:dyDescent="0.25">
      <c r="A530" s="24" t="s">
        <v>1139</v>
      </c>
      <c r="B530" s="24" t="str">
        <f t="shared" si="16"/>
        <v>South Carolina</v>
      </c>
      <c r="C530" s="24" t="str">
        <f t="shared" si="17"/>
        <v>2010/10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18</v>
      </c>
      <c r="M530">
        <v>28</v>
      </c>
      <c r="N530">
        <v>46</v>
      </c>
      <c r="O530">
        <v>66</v>
      </c>
      <c r="P530" s="25">
        <v>1.5151515151515152E-2</v>
      </c>
    </row>
    <row r="531" spans="1:16" x14ac:dyDescent="0.25">
      <c r="A531" s="24" t="s">
        <v>1140</v>
      </c>
      <c r="B531" s="24" t="str">
        <f t="shared" si="16"/>
        <v>South Carolina</v>
      </c>
      <c r="C531" s="24" t="str">
        <f t="shared" si="17"/>
        <v>2010/11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21</v>
      </c>
      <c r="M531">
        <v>43</v>
      </c>
      <c r="N531">
        <v>64</v>
      </c>
      <c r="O531">
        <v>117</v>
      </c>
      <c r="P531" s="25">
        <v>3.4188034188034191E-2</v>
      </c>
    </row>
    <row r="532" spans="1:16" x14ac:dyDescent="0.25">
      <c r="A532" s="24" t="s">
        <v>1141</v>
      </c>
      <c r="B532" s="24" t="str">
        <f t="shared" si="16"/>
        <v>South Carolina</v>
      </c>
      <c r="C532" s="24" t="str">
        <f t="shared" si="17"/>
        <v>2010/12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18</v>
      </c>
      <c r="M532">
        <v>23</v>
      </c>
      <c r="N532">
        <v>41</v>
      </c>
      <c r="O532">
        <v>132</v>
      </c>
      <c r="P532" s="25">
        <v>3.787878787878788E-2</v>
      </c>
    </row>
    <row r="533" spans="1:16" x14ac:dyDescent="0.25">
      <c r="A533" s="24" t="s">
        <v>1142</v>
      </c>
      <c r="B533" s="24" t="str">
        <f t="shared" si="16"/>
        <v>South Carolina</v>
      </c>
      <c r="C533" s="24" t="str">
        <f t="shared" si="17"/>
        <v>2011/10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10</v>
      </c>
      <c r="L533">
        <v>15</v>
      </c>
      <c r="M533">
        <v>14</v>
      </c>
      <c r="N533">
        <v>39</v>
      </c>
      <c r="O533">
        <v>52</v>
      </c>
      <c r="P533" s="25">
        <v>0</v>
      </c>
    </row>
    <row r="534" spans="1:16" x14ac:dyDescent="0.25">
      <c r="A534" s="24" t="s">
        <v>1143</v>
      </c>
      <c r="B534" s="24" t="str">
        <f t="shared" si="16"/>
        <v>South Carolina</v>
      </c>
      <c r="C534" s="24" t="str">
        <f t="shared" si="17"/>
        <v>2011/11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11</v>
      </c>
      <c r="L534">
        <v>14</v>
      </c>
      <c r="M534">
        <v>23</v>
      </c>
      <c r="N534">
        <v>48</v>
      </c>
      <c r="O534">
        <v>111</v>
      </c>
      <c r="P534" s="25">
        <v>0</v>
      </c>
    </row>
    <row r="535" spans="1:16" x14ac:dyDescent="0.25">
      <c r="A535" s="24" t="s">
        <v>1144</v>
      </c>
      <c r="B535" s="24" t="str">
        <f t="shared" si="16"/>
        <v>South Carolina</v>
      </c>
      <c r="C535" s="24" t="str">
        <f t="shared" si="17"/>
        <v>2011/12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19</v>
      </c>
      <c r="M535">
        <v>25</v>
      </c>
      <c r="N535">
        <v>44</v>
      </c>
      <c r="O535">
        <v>314</v>
      </c>
      <c r="P535" s="25">
        <v>0.10191082802547771</v>
      </c>
    </row>
    <row r="536" spans="1:16" x14ac:dyDescent="0.25">
      <c r="A536" s="24" t="s">
        <v>1145</v>
      </c>
      <c r="B536" s="24" t="str">
        <f t="shared" si="16"/>
        <v>South Carolina</v>
      </c>
      <c r="C536" s="24" t="str">
        <f t="shared" si="17"/>
        <v>2012/10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23</v>
      </c>
      <c r="M536">
        <v>18</v>
      </c>
      <c r="N536">
        <v>41</v>
      </c>
      <c r="O536">
        <v>35</v>
      </c>
      <c r="P536" s="25">
        <v>8.5714285714285715E-2</v>
      </c>
    </row>
    <row r="537" spans="1:16" x14ac:dyDescent="0.25">
      <c r="A537" s="24" t="s">
        <v>1146</v>
      </c>
      <c r="B537" s="24" t="str">
        <f t="shared" si="16"/>
        <v>South Carolina</v>
      </c>
      <c r="C537" s="24" t="str">
        <f t="shared" si="17"/>
        <v>2012/11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12</v>
      </c>
      <c r="L537">
        <v>13</v>
      </c>
      <c r="M537">
        <v>22</v>
      </c>
      <c r="N537">
        <v>47</v>
      </c>
      <c r="O537">
        <v>103</v>
      </c>
      <c r="P537" s="25">
        <v>0.1650485436893204</v>
      </c>
    </row>
    <row r="538" spans="1:16" x14ac:dyDescent="0.25">
      <c r="A538" s="24" t="s">
        <v>1147</v>
      </c>
      <c r="B538" s="24" t="str">
        <f t="shared" si="16"/>
        <v>South Carolina</v>
      </c>
      <c r="C538" s="24" t="str">
        <f t="shared" si="17"/>
        <v>2012/12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11</v>
      </c>
      <c r="J538">
        <v>14</v>
      </c>
      <c r="K538">
        <v>0</v>
      </c>
      <c r="L538">
        <v>36</v>
      </c>
      <c r="M538">
        <v>42</v>
      </c>
      <c r="N538">
        <v>103</v>
      </c>
      <c r="O538">
        <v>104</v>
      </c>
      <c r="P538" s="25">
        <v>9.6153846153846159E-3</v>
      </c>
    </row>
    <row r="539" spans="1:16" x14ac:dyDescent="0.25">
      <c r="A539" s="24" t="s">
        <v>1148</v>
      </c>
      <c r="B539" s="24" t="str">
        <f t="shared" si="16"/>
        <v>South Carolina</v>
      </c>
      <c r="C539" s="24" t="str">
        <f t="shared" si="17"/>
        <v>2013/10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15</v>
      </c>
      <c r="M539">
        <v>17</v>
      </c>
      <c r="N539">
        <v>32</v>
      </c>
      <c r="O539">
        <v>56</v>
      </c>
      <c r="P539" s="25">
        <v>0</v>
      </c>
    </row>
    <row r="540" spans="1:16" x14ac:dyDescent="0.25">
      <c r="A540" s="24" t="s">
        <v>1149</v>
      </c>
      <c r="B540" s="24" t="str">
        <f t="shared" si="16"/>
        <v>South Carolina</v>
      </c>
      <c r="C540" s="24" t="str">
        <f t="shared" si="17"/>
        <v>2013/11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12</v>
      </c>
      <c r="M540">
        <v>22</v>
      </c>
      <c r="N540">
        <v>34</v>
      </c>
      <c r="O540">
        <v>72</v>
      </c>
      <c r="P540" s="25">
        <v>2.7777777777777776E-2</v>
      </c>
    </row>
    <row r="541" spans="1:16" x14ac:dyDescent="0.25">
      <c r="A541" s="24" t="s">
        <v>1150</v>
      </c>
      <c r="B541" s="24" t="str">
        <f t="shared" si="16"/>
        <v>South Carolina</v>
      </c>
      <c r="C541" s="24" t="str">
        <f t="shared" si="17"/>
        <v>2013/12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15</v>
      </c>
      <c r="L541">
        <v>16</v>
      </c>
      <c r="M541">
        <v>23</v>
      </c>
      <c r="N541">
        <v>54</v>
      </c>
      <c r="O541">
        <v>407</v>
      </c>
      <c r="P541" s="25">
        <v>0.21621621621621623</v>
      </c>
    </row>
    <row r="542" spans="1:16" x14ac:dyDescent="0.25">
      <c r="A542" s="24" t="s">
        <v>1151</v>
      </c>
      <c r="B542" s="24" t="str">
        <f t="shared" si="16"/>
        <v>South Carolina</v>
      </c>
      <c r="C542" s="24" t="str">
        <f t="shared" si="17"/>
        <v>2014/10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13</v>
      </c>
      <c r="L542">
        <v>14</v>
      </c>
      <c r="M542">
        <v>15</v>
      </c>
      <c r="N542">
        <v>42</v>
      </c>
      <c r="O542">
        <v>187</v>
      </c>
      <c r="P542" s="25">
        <v>2.1390374331550801E-2</v>
      </c>
    </row>
    <row r="543" spans="1:16" x14ac:dyDescent="0.25">
      <c r="A543" s="24" t="s">
        <v>1152</v>
      </c>
      <c r="B543" s="24" t="str">
        <f t="shared" si="16"/>
        <v>South Carolina</v>
      </c>
      <c r="C543" s="24" t="str">
        <f t="shared" si="17"/>
        <v>2014/11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10</v>
      </c>
      <c r="K543">
        <v>0</v>
      </c>
      <c r="L543">
        <v>19</v>
      </c>
      <c r="M543">
        <v>18</v>
      </c>
      <c r="N543">
        <v>47</v>
      </c>
      <c r="O543">
        <v>249</v>
      </c>
      <c r="P543" s="25">
        <v>5.2208835341365459E-2</v>
      </c>
    </row>
    <row r="544" spans="1:16" x14ac:dyDescent="0.25">
      <c r="A544" s="24" t="s">
        <v>1153</v>
      </c>
      <c r="B544" s="24" t="str">
        <f t="shared" si="16"/>
        <v>South Carolina</v>
      </c>
      <c r="C544" s="24" t="str">
        <f t="shared" si="17"/>
        <v>2014/12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13</v>
      </c>
      <c r="L544">
        <v>24</v>
      </c>
      <c r="M544">
        <v>43</v>
      </c>
      <c r="N544">
        <v>80</v>
      </c>
      <c r="O544">
        <v>405</v>
      </c>
      <c r="P544" s="25">
        <v>0.23950617283950618</v>
      </c>
    </row>
    <row r="545" spans="1:16" x14ac:dyDescent="0.25">
      <c r="A545" s="24" t="s">
        <v>1154</v>
      </c>
      <c r="B545" s="24" t="str">
        <f t="shared" si="16"/>
        <v>South Carolina</v>
      </c>
      <c r="C545" s="24" t="str">
        <f t="shared" si="17"/>
        <v>2015/12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16</v>
      </c>
      <c r="M545">
        <v>26</v>
      </c>
      <c r="N545">
        <v>42</v>
      </c>
      <c r="O545">
        <v>719</v>
      </c>
      <c r="P545" s="25">
        <v>0.16689847009735745</v>
      </c>
    </row>
    <row r="546" spans="1:16" x14ac:dyDescent="0.25">
      <c r="A546" s="24" t="s">
        <v>1155</v>
      </c>
      <c r="B546" s="24" t="str">
        <f t="shared" si="16"/>
        <v>South Dakota</v>
      </c>
      <c r="C546" s="24" t="str">
        <f t="shared" si="17"/>
        <v>2010/10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21</v>
      </c>
      <c r="P546" s="25">
        <v>0</v>
      </c>
    </row>
    <row r="547" spans="1:16" x14ac:dyDescent="0.25">
      <c r="A547" s="24" t="s">
        <v>1156</v>
      </c>
      <c r="B547" s="24" t="str">
        <f t="shared" si="16"/>
        <v>South Dakota</v>
      </c>
      <c r="C547" s="24" t="str">
        <f t="shared" si="17"/>
        <v>2010/11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19</v>
      </c>
      <c r="P547" s="25">
        <v>0</v>
      </c>
    </row>
    <row r="548" spans="1:16" x14ac:dyDescent="0.25">
      <c r="A548" s="24" t="s">
        <v>1157</v>
      </c>
      <c r="B548" s="24" t="str">
        <f t="shared" si="16"/>
        <v>South Dakota</v>
      </c>
      <c r="C548" s="24" t="str">
        <f t="shared" si="17"/>
        <v>2010/12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14</v>
      </c>
      <c r="N548">
        <v>14</v>
      </c>
      <c r="O548">
        <v>31</v>
      </c>
      <c r="P548" s="25">
        <v>0.16129032258064516</v>
      </c>
    </row>
    <row r="549" spans="1:16" x14ac:dyDescent="0.25">
      <c r="A549" s="24" t="s">
        <v>1158</v>
      </c>
      <c r="B549" s="24" t="str">
        <f t="shared" si="16"/>
        <v>South Dakota</v>
      </c>
      <c r="C549" s="24" t="str">
        <f t="shared" si="17"/>
        <v>2011/10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11</v>
      </c>
      <c r="N549">
        <v>11</v>
      </c>
      <c r="O549">
        <v>43</v>
      </c>
      <c r="P549" s="25">
        <v>9.3023255813953487E-2</v>
      </c>
    </row>
    <row r="550" spans="1:16" x14ac:dyDescent="0.25">
      <c r="A550" s="24" t="s">
        <v>1159</v>
      </c>
      <c r="B550" s="24" t="str">
        <f t="shared" si="16"/>
        <v>South Dakota</v>
      </c>
      <c r="C550" s="24" t="str">
        <f t="shared" si="17"/>
        <v>2011/11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50</v>
      </c>
      <c r="P550" s="25">
        <v>0</v>
      </c>
    </row>
    <row r="551" spans="1:16" x14ac:dyDescent="0.25">
      <c r="A551" s="24" t="s">
        <v>1160</v>
      </c>
      <c r="B551" s="24" t="str">
        <f t="shared" si="16"/>
        <v>South Dakota</v>
      </c>
      <c r="C551" s="24" t="str">
        <f t="shared" si="17"/>
        <v>2011/12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34</v>
      </c>
      <c r="P551" s="25">
        <v>0.61764705882352944</v>
      </c>
    </row>
    <row r="552" spans="1:16" x14ac:dyDescent="0.25">
      <c r="A552" s="24" t="s">
        <v>1161</v>
      </c>
      <c r="B552" s="24" t="str">
        <f t="shared" si="16"/>
        <v>South Dakota</v>
      </c>
      <c r="C552" s="24" t="str">
        <f t="shared" si="17"/>
        <v>2012/10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65</v>
      </c>
      <c r="P552" s="25">
        <v>6.1538461538461542E-2</v>
      </c>
    </row>
    <row r="553" spans="1:16" x14ac:dyDescent="0.25">
      <c r="A553" s="24" t="s">
        <v>1162</v>
      </c>
      <c r="B553" s="24" t="str">
        <f t="shared" si="16"/>
        <v>South Dakota</v>
      </c>
      <c r="C553" s="24" t="str">
        <f t="shared" si="17"/>
        <v>2012/11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90</v>
      </c>
      <c r="P553" s="25">
        <v>0.13333333333333333</v>
      </c>
    </row>
    <row r="554" spans="1:16" x14ac:dyDescent="0.25">
      <c r="A554" s="24" t="s">
        <v>1163</v>
      </c>
      <c r="B554" s="24" t="str">
        <f t="shared" si="16"/>
        <v>South Dakota</v>
      </c>
      <c r="C554" s="24" t="str">
        <f t="shared" si="17"/>
        <v>2012/12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11</v>
      </c>
      <c r="N554">
        <v>11</v>
      </c>
      <c r="O554">
        <v>66</v>
      </c>
      <c r="P554" s="25">
        <v>7.575757575757576E-2</v>
      </c>
    </row>
    <row r="555" spans="1:16" x14ac:dyDescent="0.25">
      <c r="A555" s="24" t="s">
        <v>1164</v>
      </c>
      <c r="B555" s="24" t="str">
        <f t="shared" si="16"/>
        <v>South Dakota</v>
      </c>
      <c r="C555" s="24" t="str">
        <f t="shared" si="17"/>
        <v>2013/10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55</v>
      </c>
      <c r="P555" s="25">
        <v>5.4545454545454543E-2</v>
      </c>
    </row>
    <row r="556" spans="1:16" x14ac:dyDescent="0.25">
      <c r="A556" s="24" t="s">
        <v>1165</v>
      </c>
      <c r="B556" s="24" t="str">
        <f t="shared" si="16"/>
        <v>South Dakota</v>
      </c>
      <c r="C556" s="24" t="str">
        <f t="shared" si="17"/>
        <v>2013/11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92</v>
      </c>
      <c r="P556" s="25">
        <v>1.0869565217391304E-2</v>
      </c>
    </row>
    <row r="557" spans="1:16" x14ac:dyDescent="0.25">
      <c r="A557" s="24" t="s">
        <v>1166</v>
      </c>
      <c r="B557" s="24" t="str">
        <f t="shared" si="16"/>
        <v>South Dakota</v>
      </c>
      <c r="C557" s="24" t="str">
        <f t="shared" si="17"/>
        <v>2013/12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10</v>
      </c>
      <c r="N557">
        <v>10</v>
      </c>
      <c r="O557">
        <v>173</v>
      </c>
      <c r="P557" s="25">
        <v>0.36994219653179189</v>
      </c>
    </row>
    <row r="558" spans="1:16" x14ac:dyDescent="0.25">
      <c r="A558" s="24" t="s">
        <v>1167</v>
      </c>
      <c r="B558" s="24" t="str">
        <f t="shared" si="16"/>
        <v>South Dakota</v>
      </c>
      <c r="C558" s="24" t="str">
        <f t="shared" si="17"/>
        <v>2014/10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11</v>
      </c>
      <c r="N558">
        <v>11</v>
      </c>
      <c r="O558">
        <v>133</v>
      </c>
      <c r="P558" s="25">
        <v>3.7593984962406013E-2</v>
      </c>
    </row>
    <row r="559" spans="1:16" x14ac:dyDescent="0.25">
      <c r="A559" s="24" t="s">
        <v>1168</v>
      </c>
      <c r="B559" s="24" t="str">
        <f t="shared" si="16"/>
        <v>South Dakota</v>
      </c>
      <c r="C559" s="24" t="str">
        <f t="shared" si="17"/>
        <v>2014/11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121</v>
      </c>
      <c r="P559" s="25">
        <v>0</v>
      </c>
    </row>
    <row r="560" spans="1:16" x14ac:dyDescent="0.25">
      <c r="A560" s="24" t="s">
        <v>1169</v>
      </c>
      <c r="B560" s="24" t="str">
        <f t="shared" si="16"/>
        <v>South Dakota</v>
      </c>
      <c r="C560" s="24" t="str">
        <f t="shared" si="17"/>
        <v>2014/12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12</v>
      </c>
      <c r="N560">
        <v>12</v>
      </c>
      <c r="O560">
        <v>190</v>
      </c>
      <c r="P560" s="25">
        <v>0.38947368421052631</v>
      </c>
    </row>
    <row r="561" spans="1:16" x14ac:dyDescent="0.25">
      <c r="A561" s="24" t="s">
        <v>1170</v>
      </c>
      <c r="B561" s="24" t="str">
        <f t="shared" si="16"/>
        <v>South Dakota</v>
      </c>
      <c r="C561" s="24" t="str">
        <f t="shared" si="17"/>
        <v>2015/12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374</v>
      </c>
      <c r="P561" s="25">
        <v>0.34491978609625668</v>
      </c>
    </row>
    <row r="562" spans="1:16" x14ac:dyDescent="0.25">
      <c r="A562" s="24" t="s">
        <v>1171</v>
      </c>
      <c r="B562" s="24" t="str">
        <f t="shared" si="16"/>
        <v>Tennessee</v>
      </c>
      <c r="C562" s="24" t="str">
        <f t="shared" si="17"/>
        <v>2010/10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12</v>
      </c>
      <c r="K562">
        <v>24</v>
      </c>
      <c r="L562">
        <v>30</v>
      </c>
      <c r="M562">
        <v>43</v>
      </c>
      <c r="N562">
        <v>109</v>
      </c>
      <c r="O562">
        <v>52</v>
      </c>
      <c r="P562" s="25">
        <v>1.9230769230769232E-2</v>
      </c>
    </row>
    <row r="563" spans="1:16" x14ac:dyDescent="0.25">
      <c r="A563" s="24" t="s">
        <v>1172</v>
      </c>
      <c r="B563" s="24" t="str">
        <f t="shared" si="16"/>
        <v>Tennessee</v>
      </c>
      <c r="C563" s="24" t="str">
        <f t="shared" si="17"/>
        <v>2010/11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19</v>
      </c>
      <c r="L563">
        <v>33</v>
      </c>
      <c r="M563">
        <v>49</v>
      </c>
      <c r="N563">
        <v>101</v>
      </c>
      <c r="O563">
        <v>86</v>
      </c>
      <c r="P563" s="25">
        <v>0</v>
      </c>
    </row>
    <row r="564" spans="1:16" x14ac:dyDescent="0.25">
      <c r="A564" s="24" t="s">
        <v>1173</v>
      </c>
      <c r="B564" s="24" t="str">
        <f t="shared" si="16"/>
        <v>Tennessee</v>
      </c>
      <c r="C564" s="24" t="str">
        <f t="shared" si="17"/>
        <v>2010/12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10</v>
      </c>
      <c r="K564">
        <v>18</v>
      </c>
      <c r="L564">
        <v>23</v>
      </c>
      <c r="M564">
        <v>49</v>
      </c>
      <c r="N564">
        <v>100</v>
      </c>
      <c r="O564">
        <v>60</v>
      </c>
      <c r="P564" s="25">
        <v>0.1</v>
      </c>
    </row>
    <row r="565" spans="1:16" x14ac:dyDescent="0.25">
      <c r="A565" s="24" t="s">
        <v>1174</v>
      </c>
      <c r="B565" s="24" t="str">
        <f t="shared" si="16"/>
        <v>Tennessee</v>
      </c>
      <c r="C565" s="24" t="str">
        <f t="shared" si="17"/>
        <v>2011/11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26</v>
      </c>
      <c r="L565">
        <v>33</v>
      </c>
      <c r="M565">
        <v>53</v>
      </c>
      <c r="N565">
        <v>112</v>
      </c>
      <c r="O565">
        <v>14</v>
      </c>
      <c r="P565" s="25">
        <v>0</v>
      </c>
    </row>
    <row r="566" spans="1:16" x14ac:dyDescent="0.25">
      <c r="A566" s="24" t="s">
        <v>1175</v>
      </c>
      <c r="B566" s="24" t="str">
        <f t="shared" si="16"/>
        <v>Tennessee</v>
      </c>
      <c r="C566" s="24" t="str">
        <f t="shared" si="17"/>
        <v>2011/12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10</v>
      </c>
      <c r="K566">
        <v>16</v>
      </c>
      <c r="L566">
        <v>30</v>
      </c>
      <c r="M566">
        <v>50</v>
      </c>
      <c r="N566">
        <v>106</v>
      </c>
      <c r="O566">
        <v>125</v>
      </c>
      <c r="P566" s="25">
        <v>0.26400000000000001</v>
      </c>
    </row>
    <row r="567" spans="1:16" x14ac:dyDescent="0.25">
      <c r="A567" s="24" t="s">
        <v>1176</v>
      </c>
      <c r="B567" s="24" t="str">
        <f t="shared" si="16"/>
        <v>Tennessee</v>
      </c>
      <c r="C567" s="24" t="str">
        <f t="shared" si="17"/>
        <v>2012/11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14</v>
      </c>
      <c r="K567">
        <v>17</v>
      </c>
      <c r="L567">
        <v>36</v>
      </c>
      <c r="M567">
        <v>53</v>
      </c>
      <c r="N567">
        <v>120</v>
      </c>
      <c r="O567">
        <v>18</v>
      </c>
      <c r="P567" s="25">
        <v>0.16666666666666666</v>
      </c>
    </row>
    <row r="568" spans="1:16" x14ac:dyDescent="0.25">
      <c r="A568" s="24" t="s">
        <v>1177</v>
      </c>
      <c r="B568" s="24" t="str">
        <f t="shared" si="16"/>
        <v>Tennessee</v>
      </c>
      <c r="C568" s="24" t="str">
        <f t="shared" si="17"/>
        <v>2012/12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23</v>
      </c>
      <c r="K568">
        <v>34</v>
      </c>
      <c r="L568">
        <v>37</v>
      </c>
      <c r="M568">
        <v>76</v>
      </c>
      <c r="N568">
        <v>170</v>
      </c>
      <c r="O568">
        <v>18</v>
      </c>
      <c r="P568" s="25">
        <v>0</v>
      </c>
    </row>
    <row r="569" spans="1:16" x14ac:dyDescent="0.25">
      <c r="A569" s="24" t="s">
        <v>1178</v>
      </c>
      <c r="B569" s="24" t="str">
        <f t="shared" si="16"/>
        <v>Tennessee</v>
      </c>
      <c r="C569" s="24" t="str">
        <f t="shared" si="17"/>
        <v>2013/10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15</v>
      </c>
      <c r="L569">
        <v>24</v>
      </c>
      <c r="M569">
        <v>38</v>
      </c>
      <c r="N569">
        <v>77</v>
      </c>
      <c r="O569">
        <v>53</v>
      </c>
      <c r="P569" s="25">
        <v>0</v>
      </c>
    </row>
    <row r="570" spans="1:16" x14ac:dyDescent="0.25">
      <c r="A570" s="24" t="s">
        <v>1179</v>
      </c>
      <c r="B570" s="24" t="str">
        <f t="shared" si="16"/>
        <v>Tennessee</v>
      </c>
      <c r="C570" s="24" t="str">
        <f t="shared" si="17"/>
        <v>2013/11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13</v>
      </c>
      <c r="K570">
        <v>20</v>
      </c>
      <c r="L570">
        <v>37</v>
      </c>
      <c r="M570">
        <v>36</v>
      </c>
      <c r="N570">
        <v>106</v>
      </c>
      <c r="O570">
        <v>107</v>
      </c>
      <c r="P570" s="25">
        <v>1.8691588785046728E-2</v>
      </c>
    </row>
    <row r="571" spans="1:16" x14ac:dyDescent="0.25">
      <c r="A571" s="24" t="s">
        <v>1180</v>
      </c>
      <c r="B571" s="24" t="str">
        <f t="shared" si="16"/>
        <v>Tennessee</v>
      </c>
      <c r="C571" s="24" t="str">
        <f t="shared" si="17"/>
        <v>2013/12</v>
      </c>
      <c r="D571">
        <v>0</v>
      </c>
      <c r="E571">
        <v>0</v>
      </c>
      <c r="F571">
        <v>0</v>
      </c>
      <c r="G571">
        <v>0</v>
      </c>
      <c r="H571">
        <v>13</v>
      </c>
      <c r="I571">
        <v>12</v>
      </c>
      <c r="J571">
        <v>26</v>
      </c>
      <c r="K571">
        <v>32</v>
      </c>
      <c r="L571">
        <v>44</v>
      </c>
      <c r="M571">
        <v>51</v>
      </c>
      <c r="N571">
        <v>178</v>
      </c>
      <c r="O571">
        <v>61</v>
      </c>
      <c r="P571" s="25">
        <v>0.34426229508196721</v>
      </c>
    </row>
    <row r="572" spans="1:16" x14ac:dyDescent="0.25">
      <c r="A572" s="24" t="s">
        <v>1181</v>
      </c>
      <c r="B572" s="24" t="str">
        <f t="shared" si="16"/>
        <v>Tennessee</v>
      </c>
      <c r="C572" s="24" t="str">
        <f t="shared" si="17"/>
        <v>2014/10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15</v>
      </c>
      <c r="K572">
        <v>21</v>
      </c>
      <c r="L572">
        <v>20</v>
      </c>
      <c r="M572">
        <v>50</v>
      </c>
      <c r="N572">
        <v>106</v>
      </c>
      <c r="O572">
        <v>150</v>
      </c>
      <c r="P572" s="25">
        <v>6.6666666666666671E-3</v>
      </c>
    </row>
    <row r="573" spans="1:16" x14ac:dyDescent="0.25">
      <c r="A573" s="24" t="s">
        <v>1182</v>
      </c>
      <c r="B573" s="24" t="str">
        <f t="shared" si="16"/>
        <v>Tennessee</v>
      </c>
      <c r="C573" s="24" t="str">
        <f t="shared" si="17"/>
        <v>2014/11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11</v>
      </c>
      <c r="K573">
        <v>24</v>
      </c>
      <c r="L573">
        <v>37</v>
      </c>
      <c r="M573">
        <v>57</v>
      </c>
      <c r="N573">
        <v>129</v>
      </c>
      <c r="O573">
        <v>242</v>
      </c>
      <c r="P573" s="25">
        <v>4.1322314049586778E-3</v>
      </c>
    </row>
    <row r="574" spans="1:16" x14ac:dyDescent="0.25">
      <c r="A574" s="24" t="s">
        <v>1183</v>
      </c>
      <c r="B574" s="24" t="str">
        <f t="shared" si="16"/>
        <v>Tennessee</v>
      </c>
      <c r="C574" s="24" t="str">
        <f t="shared" si="17"/>
        <v>2014/12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10</v>
      </c>
      <c r="J574">
        <v>21</v>
      </c>
      <c r="K574">
        <v>22</v>
      </c>
      <c r="L574">
        <v>62</v>
      </c>
      <c r="M574">
        <v>79</v>
      </c>
      <c r="N574">
        <v>194</v>
      </c>
      <c r="O574">
        <v>304</v>
      </c>
      <c r="P574" s="25">
        <v>0.20723684210526316</v>
      </c>
    </row>
    <row r="575" spans="1:16" x14ac:dyDescent="0.25">
      <c r="A575" s="24" t="s">
        <v>1184</v>
      </c>
      <c r="B575" s="24" t="str">
        <f t="shared" si="16"/>
        <v>Tennessee</v>
      </c>
      <c r="C575" s="24" t="str">
        <f t="shared" si="17"/>
        <v>2015/12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10</v>
      </c>
      <c r="J575">
        <v>0</v>
      </c>
      <c r="K575">
        <v>36</v>
      </c>
      <c r="L575">
        <v>42</v>
      </c>
      <c r="M575">
        <v>54</v>
      </c>
      <c r="N575">
        <v>142</v>
      </c>
      <c r="O575">
        <v>981</v>
      </c>
      <c r="P575" s="25">
        <v>0.14169215086646278</v>
      </c>
    </row>
    <row r="576" spans="1:16" x14ac:dyDescent="0.25">
      <c r="A576" s="24" t="s">
        <v>1185</v>
      </c>
      <c r="B576" s="24" t="str">
        <f t="shared" si="16"/>
        <v>Texas</v>
      </c>
      <c r="C576" s="24" t="str">
        <f t="shared" si="17"/>
        <v>2010/10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11</v>
      </c>
      <c r="J576">
        <v>14</v>
      </c>
      <c r="K576">
        <v>27</v>
      </c>
      <c r="L576">
        <v>56</v>
      </c>
      <c r="M576">
        <v>77</v>
      </c>
      <c r="N576">
        <v>185</v>
      </c>
      <c r="O576">
        <v>301</v>
      </c>
      <c r="P576" s="25">
        <v>6.6445182724252493E-3</v>
      </c>
    </row>
    <row r="577" spans="1:16" x14ac:dyDescent="0.25">
      <c r="A577" s="24" t="s">
        <v>1186</v>
      </c>
      <c r="B577" s="24" t="str">
        <f t="shared" si="16"/>
        <v>Texas</v>
      </c>
      <c r="C577" s="24" t="str">
        <f t="shared" si="17"/>
        <v>2010/11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21</v>
      </c>
      <c r="K577">
        <v>25</v>
      </c>
      <c r="L577">
        <v>68</v>
      </c>
      <c r="M577">
        <v>88</v>
      </c>
      <c r="N577">
        <v>202</v>
      </c>
      <c r="O577">
        <v>499</v>
      </c>
      <c r="P577" s="25">
        <v>1.8036072144288578E-2</v>
      </c>
    </row>
    <row r="578" spans="1:16" x14ac:dyDescent="0.25">
      <c r="A578" s="24" t="s">
        <v>1187</v>
      </c>
      <c r="B578" s="24" t="str">
        <f t="shared" si="16"/>
        <v>Texas</v>
      </c>
      <c r="C578" s="24" t="str">
        <f t="shared" si="17"/>
        <v>2010/12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15</v>
      </c>
      <c r="J578">
        <v>28</v>
      </c>
      <c r="K578">
        <v>32</v>
      </c>
      <c r="L578">
        <v>87</v>
      </c>
      <c r="M578">
        <v>131</v>
      </c>
      <c r="N578">
        <v>293</v>
      </c>
      <c r="O578">
        <v>549</v>
      </c>
      <c r="P578" s="25">
        <v>8.9253187613843349E-2</v>
      </c>
    </row>
    <row r="579" spans="1:16" x14ac:dyDescent="0.25">
      <c r="A579" s="24" t="s">
        <v>1188</v>
      </c>
      <c r="B579" s="24" t="str">
        <f t="shared" ref="B579:B642" si="18">LEFT(A579,FIND(",",A579)-1)</f>
        <v>Texas</v>
      </c>
      <c r="C579" s="24" t="str">
        <f t="shared" ref="C579:C642" si="19">RIGHT(A579,7)</f>
        <v>2011/10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21</v>
      </c>
      <c r="K579">
        <v>30</v>
      </c>
      <c r="L579">
        <v>67</v>
      </c>
      <c r="M579">
        <v>93</v>
      </c>
      <c r="N579">
        <v>211</v>
      </c>
      <c r="O579">
        <v>302</v>
      </c>
      <c r="P579" s="25">
        <v>3.3112582781456954E-3</v>
      </c>
    </row>
    <row r="580" spans="1:16" x14ac:dyDescent="0.25">
      <c r="A580" s="24" t="s">
        <v>1189</v>
      </c>
      <c r="B580" s="24" t="str">
        <f t="shared" si="18"/>
        <v>Texas</v>
      </c>
      <c r="C580" s="24" t="str">
        <f t="shared" si="19"/>
        <v>2011/11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19</v>
      </c>
      <c r="K580">
        <v>28</v>
      </c>
      <c r="L580">
        <v>50</v>
      </c>
      <c r="M580">
        <v>90</v>
      </c>
      <c r="N580">
        <v>187</v>
      </c>
      <c r="O580">
        <v>326</v>
      </c>
      <c r="P580" s="25">
        <v>0</v>
      </c>
    </row>
    <row r="581" spans="1:16" x14ac:dyDescent="0.25">
      <c r="A581" s="24" t="s">
        <v>1190</v>
      </c>
      <c r="B581" s="24" t="str">
        <f t="shared" si="18"/>
        <v>Texas</v>
      </c>
      <c r="C581" s="24" t="str">
        <f t="shared" si="19"/>
        <v>2011/12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18</v>
      </c>
      <c r="K581">
        <v>34</v>
      </c>
      <c r="L581">
        <v>72</v>
      </c>
      <c r="M581">
        <v>105</v>
      </c>
      <c r="N581">
        <v>229</v>
      </c>
      <c r="O581">
        <v>1181</v>
      </c>
      <c r="P581" s="25">
        <v>0.22946655376799321</v>
      </c>
    </row>
    <row r="582" spans="1:16" x14ac:dyDescent="0.25">
      <c r="A582" s="24" t="s">
        <v>1191</v>
      </c>
      <c r="B582" s="24" t="str">
        <f t="shared" si="18"/>
        <v>Texas</v>
      </c>
      <c r="C582" s="24" t="str">
        <f t="shared" si="19"/>
        <v>2012/10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13</v>
      </c>
      <c r="J582">
        <v>16</v>
      </c>
      <c r="K582">
        <v>35</v>
      </c>
      <c r="L582">
        <v>58</v>
      </c>
      <c r="M582">
        <v>90</v>
      </c>
      <c r="N582">
        <v>212</v>
      </c>
      <c r="O582">
        <v>455</v>
      </c>
      <c r="P582" s="25">
        <v>3.5164835164835165E-2</v>
      </c>
    </row>
    <row r="583" spans="1:16" x14ac:dyDescent="0.25">
      <c r="A583" s="24" t="s">
        <v>1192</v>
      </c>
      <c r="B583" s="24" t="str">
        <f t="shared" si="18"/>
        <v>Texas</v>
      </c>
      <c r="C583" s="24" t="str">
        <f t="shared" si="19"/>
        <v>2012/11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11</v>
      </c>
      <c r="J583">
        <v>23</v>
      </c>
      <c r="K583">
        <v>40</v>
      </c>
      <c r="L583">
        <v>55</v>
      </c>
      <c r="M583">
        <v>111</v>
      </c>
      <c r="N583">
        <v>240</v>
      </c>
      <c r="O583">
        <v>679</v>
      </c>
      <c r="P583" s="25">
        <v>0.10309278350515463</v>
      </c>
    </row>
    <row r="584" spans="1:16" x14ac:dyDescent="0.25">
      <c r="A584" s="24" t="s">
        <v>1193</v>
      </c>
      <c r="B584" s="24" t="str">
        <f t="shared" si="18"/>
        <v>Texas</v>
      </c>
      <c r="C584" s="24" t="str">
        <f t="shared" si="19"/>
        <v>2012/12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18</v>
      </c>
      <c r="J584">
        <v>39</v>
      </c>
      <c r="K584">
        <v>56</v>
      </c>
      <c r="L584">
        <v>98</v>
      </c>
      <c r="M584">
        <v>153</v>
      </c>
      <c r="N584">
        <v>364</v>
      </c>
      <c r="O584">
        <v>737</v>
      </c>
      <c r="P584" s="25">
        <v>1.7639077340569877E-2</v>
      </c>
    </row>
    <row r="585" spans="1:16" x14ac:dyDescent="0.25">
      <c r="A585" s="24" t="s">
        <v>1194</v>
      </c>
      <c r="B585" s="24" t="str">
        <f t="shared" si="18"/>
        <v>Texas</v>
      </c>
      <c r="C585" s="24" t="str">
        <f t="shared" si="19"/>
        <v>2013/10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24</v>
      </c>
      <c r="K585">
        <v>34</v>
      </c>
      <c r="L585">
        <v>54</v>
      </c>
      <c r="M585">
        <v>85</v>
      </c>
      <c r="N585">
        <v>197</v>
      </c>
      <c r="O585">
        <v>420</v>
      </c>
      <c r="P585" s="25">
        <v>1.4285714285714285E-2</v>
      </c>
    </row>
    <row r="586" spans="1:16" x14ac:dyDescent="0.25">
      <c r="A586" s="24" t="s">
        <v>1195</v>
      </c>
      <c r="B586" s="24" t="str">
        <f t="shared" si="18"/>
        <v>Texas</v>
      </c>
      <c r="C586" s="24" t="str">
        <f t="shared" si="19"/>
        <v>2013/11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14</v>
      </c>
      <c r="J586">
        <v>19</v>
      </c>
      <c r="K586">
        <v>36</v>
      </c>
      <c r="L586">
        <v>62</v>
      </c>
      <c r="M586">
        <v>96</v>
      </c>
      <c r="N586">
        <v>227</v>
      </c>
      <c r="O586">
        <v>701</v>
      </c>
      <c r="P586" s="25">
        <v>6.9900142653352357E-2</v>
      </c>
    </row>
    <row r="587" spans="1:16" x14ac:dyDescent="0.25">
      <c r="A587" s="24" t="s">
        <v>1196</v>
      </c>
      <c r="B587" s="24" t="str">
        <f t="shared" si="18"/>
        <v>Texas</v>
      </c>
      <c r="C587" s="24" t="str">
        <f t="shared" si="19"/>
        <v>2013/12</v>
      </c>
      <c r="D587">
        <v>0</v>
      </c>
      <c r="E587">
        <v>0</v>
      </c>
      <c r="F587">
        <v>0</v>
      </c>
      <c r="G587">
        <v>15</v>
      </c>
      <c r="H587">
        <v>30</v>
      </c>
      <c r="I587">
        <v>67</v>
      </c>
      <c r="J587">
        <v>85</v>
      </c>
      <c r="K587">
        <v>59</v>
      </c>
      <c r="L587">
        <v>87</v>
      </c>
      <c r="M587">
        <v>117</v>
      </c>
      <c r="N587">
        <v>460</v>
      </c>
      <c r="O587">
        <v>2481</v>
      </c>
      <c r="P587" s="25">
        <v>0.29705763804917373</v>
      </c>
    </row>
    <row r="588" spans="1:16" x14ac:dyDescent="0.25">
      <c r="A588" s="24" t="s">
        <v>1197</v>
      </c>
      <c r="B588" s="24" t="str">
        <f t="shared" si="18"/>
        <v>Texas</v>
      </c>
      <c r="C588" s="24" t="str">
        <f t="shared" si="19"/>
        <v>2014/10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10</v>
      </c>
      <c r="J588">
        <v>23</v>
      </c>
      <c r="K588">
        <v>27</v>
      </c>
      <c r="L588">
        <v>66</v>
      </c>
      <c r="M588">
        <v>75</v>
      </c>
      <c r="N588">
        <v>201</v>
      </c>
      <c r="O588">
        <v>738</v>
      </c>
      <c r="P588" s="25">
        <v>2.1680216802168022E-2</v>
      </c>
    </row>
    <row r="589" spans="1:16" x14ac:dyDescent="0.25">
      <c r="A589" s="24" t="s">
        <v>1198</v>
      </c>
      <c r="B589" s="24" t="str">
        <f t="shared" si="18"/>
        <v>Texas</v>
      </c>
      <c r="C589" s="24" t="str">
        <f t="shared" si="19"/>
        <v>2014/11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12</v>
      </c>
      <c r="J589">
        <v>18</v>
      </c>
      <c r="K589">
        <v>30</v>
      </c>
      <c r="L589">
        <v>60</v>
      </c>
      <c r="M589">
        <v>96</v>
      </c>
      <c r="N589">
        <v>216</v>
      </c>
      <c r="O589">
        <v>1081</v>
      </c>
      <c r="P589" s="25">
        <v>0.13043478260869565</v>
      </c>
    </row>
    <row r="590" spans="1:16" x14ac:dyDescent="0.25">
      <c r="A590" s="24" t="s">
        <v>1199</v>
      </c>
      <c r="B590" s="24" t="str">
        <f t="shared" si="18"/>
        <v>Texas</v>
      </c>
      <c r="C590" s="24" t="str">
        <f t="shared" si="19"/>
        <v>2014/12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16</v>
      </c>
      <c r="J590">
        <v>34</v>
      </c>
      <c r="K590">
        <v>55</v>
      </c>
      <c r="L590">
        <v>97</v>
      </c>
      <c r="M590">
        <v>165</v>
      </c>
      <c r="N590">
        <v>367</v>
      </c>
      <c r="O590">
        <v>3062</v>
      </c>
      <c r="P590" s="25">
        <v>0.26290006531678639</v>
      </c>
    </row>
    <row r="591" spans="1:16" x14ac:dyDescent="0.25">
      <c r="A591" s="24" t="s">
        <v>1200</v>
      </c>
      <c r="B591" s="24" t="str">
        <f t="shared" si="18"/>
        <v>Texas</v>
      </c>
      <c r="C591" s="24" t="str">
        <f t="shared" si="19"/>
        <v>2015/12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11</v>
      </c>
      <c r="J591">
        <v>29</v>
      </c>
      <c r="K591">
        <v>45</v>
      </c>
      <c r="L591">
        <v>75</v>
      </c>
      <c r="M591">
        <v>113</v>
      </c>
      <c r="N591">
        <v>273</v>
      </c>
      <c r="O591">
        <v>2734</v>
      </c>
      <c r="P591" s="25">
        <v>0.22640819312362839</v>
      </c>
    </row>
    <row r="592" spans="1:16" x14ac:dyDescent="0.25">
      <c r="A592" s="24" t="s">
        <v>1201</v>
      </c>
      <c r="B592" s="24" t="str">
        <f t="shared" si="18"/>
        <v>Utah</v>
      </c>
      <c r="C592" s="24" t="str">
        <f t="shared" si="19"/>
        <v>2010/10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10</v>
      </c>
      <c r="N592">
        <v>10</v>
      </c>
      <c r="O592">
        <v>166</v>
      </c>
      <c r="P592" s="25">
        <v>2.4096385542168676E-2</v>
      </c>
    </row>
    <row r="593" spans="1:16" x14ac:dyDescent="0.25">
      <c r="A593" s="24" t="s">
        <v>1202</v>
      </c>
      <c r="B593" s="24" t="str">
        <f t="shared" si="18"/>
        <v>Utah</v>
      </c>
      <c r="C593" s="24" t="str">
        <f t="shared" si="19"/>
        <v>2010/11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11</v>
      </c>
      <c r="M593">
        <v>12</v>
      </c>
      <c r="N593">
        <v>23</v>
      </c>
      <c r="O593">
        <v>270</v>
      </c>
      <c r="P593" s="25">
        <v>8.1481481481481488E-2</v>
      </c>
    </row>
    <row r="594" spans="1:16" x14ac:dyDescent="0.25">
      <c r="A594" s="24" t="s">
        <v>1203</v>
      </c>
      <c r="B594" s="24" t="str">
        <f t="shared" si="18"/>
        <v>Utah</v>
      </c>
      <c r="C594" s="24" t="str">
        <f t="shared" si="19"/>
        <v>2010/12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14</v>
      </c>
      <c r="M594">
        <v>18</v>
      </c>
      <c r="N594">
        <v>32</v>
      </c>
      <c r="O594">
        <v>387</v>
      </c>
      <c r="P594" s="25">
        <v>0.2868217054263566</v>
      </c>
    </row>
    <row r="595" spans="1:16" x14ac:dyDescent="0.25">
      <c r="A595" s="24" t="s">
        <v>1204</v>
      </c>
      <c r="B595" s="24" t="str">
        <f t="shared" si="18"/>
        <v>Utah</v>
      </c>
      <c r="C595" s="24" t="str">
        <f t="shared" si="19"/>
        <v>2011/10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166</v>
      </c>
      <c r="P595" s="25">
        <v>0</v>
      </c>
    </row>
    <row r="596" spans="1:16" x14ac:dyDescent="0.25">
      <c r="A596" s="24" t="s">
        <v>1205</v>
      </c>
      <c r="B596" s="24" t="str">
        <f t="shared" si="18"/>
        <v>Utah</v>
      </c>
      <c r="C596" s="24" t="str">
        <f t="shared" si="19"/>
        <v>2011/11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11</v>
      </c>
      <c r="M596">
        <v>16</v>
      </c>
      <c r="N596">
        <v>27</v>
      </c>
      <c r="O596">
        <v>220</v>
      </c>
      <c r="P596" s="25">
        <v>9.0909090909090905E-3</v>
      </c>
    </row>
    <row r="597" spans="1:16" x14ac:dyDescent="0.25">
      <c r="A597" s="24" t="s">
        <v>1206</v>
      </c>
      <c r="B597" s="24" t="str">
        <f t="shared" si="18"/>
        <v>Utah</v>
      </c>
      <c r="C597" s="24" t="str">
        <f t="shared" si="19"/>
        <v>2011/12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10</v>
      </c>
      <c r="M597">
        <v>16</v>
      </c>
      <c r="N597">
        <v>26</v>
      </c>
      <c r="O597">
        <v>605</v>
      </c>
      <c r="P597" s="25">
        <v>0.28595041322314052</v>
      </c>
    </row>
    <row r="598" spans="1:16" x14ac:dyDescent="0.25">
      <c r="A598" s="24" t="s">
        <v>1207</v>
      </c>
      <c r="B598" s="24" t="str">
        <f t="shared" si="18"/>
        <v>Utah</v>
      </c>
      <c r="C598" s="24" t="str">
        <f t="shared" si="19"/>
        <v>2012/10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15</v>
      </c>
      <c r="N598">
        <v>15</v>
      </c>
      <c r="O598">
        <v>258</v>
      </c>
      <c r="P598" s="25">
        <v>1.1627906976744186E-2</v>
      </c>
    </row>
    <row r="599" spans="1:16" x14ac:dyDescent="0.25">
      <c r="A599" s="24" t="s">
        <v>1208</v>
      </c>
      <c r="B599" s="24" t="str">
        <f t="shared" si="18"/>
        <v>Utah</v>
      </c>
      <c r="C599" s="24" t="str">
        <f t="shared" si="19"/>
        <v>2012/11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11</v>
      </c>
      <c r="N599">
        <v>11</v>
      </c>
      <c r="O599">
        <v>316</v>
      </c>
      <c r="P599" s="25">
        <v>6.3291139240506333E-2</v>
      </c>
    </row>
    <row r="600" spans="1:16" x14ac:dyDescent="0.25">
      <c r="A600" s="24" t="s">
        <v>1209</v>
      </c>
      <c r="B600" s="24" t="str">
        <f t="shared" si="18"/>
        <v>Utah</v>
      </c>
      <c r="C600" s="24" t="str">
        <f t="shared" si="19"/>
        <v>2012/12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21</v>
      </c>
      <c r="N600">
        <v>21</v>
      </c>
      <c r="O600">
        <v>287</v>
      </c>
      <c r="P600" s="25">
        <v>1.3937282229965157E-2</v>
      </c>
    </row>
    <row r="601" spans="1:16" x14ac:dyDescent="0.25">
      <c r="A601" s="24" t="s">
        <v>1210</v>
      </c>
      <c r="B601" s="24" t="str">
        <f t="shared" si="18"/>
        <v>Utah</v>
      </c>
      <c r="C601" s="24" t="str">
        <f t="shared" si="19"/>
        <v>2013/10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291</v>
      </c>
      <c r="P601" s="25">
        <v>6.8728522336769758E-3</v>
      </c>
    </row>
    <row r="602" spans="1:16" x14ac:dyDescent="0.25">
      <c r="A602" s="24" t="s">
        <v>1211</v>
      </c>
      <c r="B602" s="24" t="str">
        <f t="shared" si="18"/>
        <v>Utah</v>
      </c>
      <c r="C602" s="24" t="str">
        <f t="shared" si="19"/>
        <v>2013/11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18</v>
      </c>
      <c r="N602">
        <v>18</v>
      </c>
      <c r="O602">
        <v>353</v>
      </c>
      <c r="P602" s="25">
        <v>5.3824362606232294E-2</v>
      </c>
    </row>
    <row r="603" spans="1:16" x14ac:dyDescent="0.25">
      <c r="A603" s="24" t="s">
        <v>1212</v>
      </c>
      <c r="B603" s="24" t="str">
        <f t="shared" si="18"/>
        <v>Utah</v>
      </c>
      <c r="C603" s="24" t="str">
        <f t="shared" si="19"/>
        <v>2013/12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16</v>
      </c>
      <c r="M603">
        <v>12</v>
      </c>
      <c r="N603">
        <v>28</v>
      </c>
      <c r="O603">
        <v>1436</v>
      </c>
      <c r="P603" s="25">
        <v>0.3370473537604457</v>
      </c>
    </row>
    <row r="604" spans="1:16" x14ac:dyDescent="0.25">
      <c r="A604" s="24" t="s">
        <v>1213</v>
      </c>
      <c r="B604" s="24" t="str">
        <f t="shared" si="18"/>
        <v>Utah</v>
      </c>
      <c r="C604" s="24" t="str">
        <f t="shared" si="19"/>
        <v>2014/10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11</v>
      </c>
      <c r="M604">
        <v>0</v>
      </c>
      <c r="N604">
        <v>11</v>
      </c>
      <c r="O604">
        <v>376</v>
      </c>
      <c r="P604" s="25">
        <v>5.3191489361702126E-3</v>
      </c>
    </row>
    <row r="605" spans="1:16" x14ac:dyDescent="0.25">
      <c r="A605" s="24" t="s">
        <v>1214</v>
      </c>
      <c r="B605" s="24" t="str">
        <f t="shared" si="18"/>
        <v>Utah</v>
      </c>
      <c r="C605" s="24" t="str">
        <f t="shared" si="19"/>
        <v>2014/11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356</v>
      </c>
      <c r="P605" s="25">
        <v>3.9325842696629212E-2</v>
      </c>
    </row>
    <row r="606" spans="1:16" x14ac:dyDescent="0.25">
      <c r="A606" s="24" t="s">
        <v>1215</v>
      </c>
      <c r="B606" s="24" t="str">
        <f t="shared" si="18"/>
        <v>Utah</v>
      </c>
      <c r="C606" s="24" t="str">
        <f t="shared" si="19"/>
        <v>2014/12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22</v>
      </c>
      <c r="N606">
        <v>22</v>
      </c>
      <c r="O606">
        <v>981</v>
      </c>
      <c r="P606" s="25">
        <v>0.25891946992864423</v>
      </c>
    </row>
    <row r="607" spans="1:16" x14ac:dyDescent="0.25">
      <c r="A607" s="24" t="s">
        <v>1216</v>
      </c>
      <c r="B607" s="24" t="str">
        <f t="shared" si="18"/>
        <v>Utah</v>
      </c>
      <c r="C607" s="24" t="str">
        <f t="shared" si="19"/>
        <v>2015/12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13</v>
      </c>
      <c r="N607">
        <v>13</v>
      </c>
      <c r="O607">
        <v>1207</v>
      </c>
      <c r="P607" s="25">
        <v>0.30405965202982599</v>
      </c>
    </row>
    <row r="608" spans="1:16" x14ac:dyDescent="0.25">
      <c r="A608" s="24" t="s">
        <v>1217</v>
      </c>
      <c r="B608" s="24" t="str">
        <f t="shared" si="18"/>
        <v>Vermont</v>
      </c>
      <c r="C608" s="24" t="str">
        <f t="shared" si="19"/>
        <v>2013/12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16</v>
      </c>
      <c r="P608" s="25">
        <v>0.75</v>
      </c>
    </row>
    <row r="609" spans="1:16" x14ac:dyDescent="0.25">
      <c r="A609" s="24" t="s">
        <v>1218</v>
      </c>
      <c r="B609" s="24" t="str">
        <f t="shared" si="18"/>
        <v>Vermont</v>
      </c>
      <c r="C609" s="24" t="str">
        <f t="shared" si="19"/>
        <v>2014/10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35</v>
      </c>
      <c r="P609" s="25">
        <v>2.8571428571428571E-2</v>
      </c>
    </row>
    <row r="610" spans="1:16" x14ac:dyDescent="0.25">
      <c r="A610" s="24" t="s">
        <v>1219</v>
      </c>
      <c r="B610" s="24" t="str">
        <f t="shared" si="18"/>
        <v>Vermont</v>
      </c>
      <c r="C610" s="24" t="str">
        <f t="shared" si="19"/>
        <v>2014/11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53</v>
      </c>
      <c r="P610" s="25">
        <v>0</v>
      </c>
    </row>
    <row r="611" spans="1:16" x14ac:dyDescent="0.25">
      <c r="A611" s="24" t="s">
        <v>1220</v>
      </c>
      <c r="B611" s="24" t="str">
        <f t="shared" si="18"/>
        <v>Vermont</v>
      </c>
      <c r="C611" s="24" t="str">
        <f t="shared" si="19"/>
        <v>2014/12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12</v>
      </c>
      <c r="P611" s="25">
        <v>0.58333333333333337</v>
      </c>
    </row>
    <row r="612" spans="1:16" x14ac:dyDescent="0.25">
      <c r="A612" s="24" t="s">
        <v>1221</v>
      </c>
      <c r="B612" s="24" t="str">
        <f t="shared" si="18"/>
        <v>Vermont</v>
      </c>
      <c r="C612" s="24" t="str">
        <f t="shared" si="19"/>
        <v>2015/12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306</v>
      </c>
      <c r="P612" s="25">
        <v>0.15359477124183007</v>
      </c>
    </row>
    <row r="613" spans="1:16" x14ac:dyDescent="0.25">
      <c r="A613" s="24" t="s">
        <v>1222</v>
      </c>
      <c r="B613" s="24" t="str">
        <f t="shared" si="18"/>
        <v>Virginia</v>
      </c>
      <c r="C613" s="24" t="str">
        <f t="shared" si="19"/>
        <v>2010/10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21</v>
      </c>
      <c r="M613">
        <v>49</v>
      </c>
      <c r="N613">
        <v>70</v>
      </c>
      <c r="O613">
        <v>24</v>
      </c>
      <c r="P613" s="25">
        <v>4.1666666666666664E-2</v>
      </c>
    </row>
    <row r="614" spans="1:16" x14ac:dyDescent="0.25">
      <c r="A614" s="24" t="s">
        <v>1223</v>
      </c>
      <c r="B614" s="24" t="str">
        <f t="shared" si="18"/>
        <v>Virginia</v>
      </c>
      <c r="C614" s="24" t="str">
        <f t="shared" si="19"/>
        <v>2010/11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14</v>
      </c>
      <c r="L614">
        <v>25</v>
      </c>
      <c r="M614">
        <v>52</v>
      </c>
      <c r="N614">
        <v>91</v>
      </c>
      <c r="O614">
        <v>60</v>
      </c>
      <c r="P614" s="25">
        <v>0</v>
      </c>
    </row>
    <row r="615" spans="1:16" x14ac:dyDescent="0.25">
      <c r="A615" s="24" t="s">
        <v>1224</v>
      </c>
      <c r="B615" s="24" t="str">
        <f t="shared" si="18"/>
        <v>Virginia</v>
      </c>
      <c r="C615" s="24" t="str">
        <f t="shared" si="19"/>
        <v>2010/12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17</v>
      </c>
      <c r="L615">
        <v>41</v>
      </c>
      <c r="M615">
        <v>57</v>
      </c>
      <c r="N615">
        <v>115</v>
      </c>
      <c r="O615">
        <v>60</v>
      </c>
      <c r="P615" s="25">
        <v>0.1</v>
      </c>
    </row>
    <row r="616" spans="1:16" x14ac:dyDescent="0.25">
      <c r="A616" s="24" t="s">
        <v>1225</v>
      </c>
      <c r="B616" s="24" t="str">
        <f t="shared" si="18"/>
        <v>Virginia</v>
      </c>
      <c r="C616" s="24" t="str">
        <f t="shared" si="19"/>
        <v>2011/10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13</v>
      </c>
      <c r="L616">
        <v>19</v>
      </c>
      <c r="M616">
        <v>47</v>
      </c>
      <c r="N616">
        <v>79</v>
      </c>
      <c r="O616">
        <v>23</v>
      </c>
      <c r="P616" s="25">
        <v>0</v>
      </c>
    </row>
    <row r="617" spans="1:16" x14ac:dyDescent="0.25">
      <c r="A617" s="24" t="s">
        <v>1226</v>
      </c>
      <c r="B617" s="24" t="str">
        <f t="shared" si="18"/>
        <v>Virginia</v>
      </c>
      <c r="C617" s="24" t="str">
        <f t="shared" si="19"/>
        <v>2011/11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23</v>
      </c>
      <c r="L617">
        <v>28</v>
      </c>
      <c r="M617">
        <v>57</v>
      </c>
      <c r="N617">
        <v>108</v>
      </c>
      <c r="O617">
        <v>49</v>
      </c>
      <c r="P617" s="25">
        <v>0</v>
      </c>
    </row>
    <row r="618" spans="1:16" x14ac:dyDescent="0.25">
      <c r="A618" s="24" t="s">
        <v>1227</v>
      </c>
      <c r="B618" s="24" t="str">
        <f t="shared" si="18"/>
        <v>Virginia</v>
      </c>
      <c r="C618" s="24" t="str">
        <f t="shared" si="19"/>
        <v>2011/12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13</v>
      </c>
      <c r="L618">
        <v>26</v>
      </c>
      <c r="M618">
        <v>53</v>
      </c>
      <c r="N618">
        <v>92</v>
      </c>
      <c r="O618">
        <v>126</v>
      </c>
      <c r="P618" s="25">
        <v>0.15079365079365079</v>
      </c>
    </row>
    <row r="619" spans="1:16" x14ac:dyDescent="0.25">
      <c r="A619" s="24" t="s">
        <v>1228</v>
      </c>
      <c r="B619" s="24" t="str">
        <f t="shared" si="18"/>
        <v>Virginia</v>
      </c>
      <c r="C619" s="24" t="str">
        <f t="shared" si="19"/>
        <v>2012/10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11</v>
      </c>
      <c r="L619">
        <v>20</v>
      </c>
      <c r="M619">
        <v>48</v>
      </c>
      <c r="N619">
        <v>79</v>
      </c>
      <c r="O619">
        <v>16</v>
      </c>
      <c r="P619" s="25">
        <v>0</v>
      </c>
    </row>
    <row r="620" spans="1:16" x14ac:dyDescent="0.25">
      <c r="A620" s="24" t="s">
        <v>1229</v>
      </c>
      <c r="B620" s="24" t="str">
        <f t="shared" si="18"/>
        <v>Virginia</v>
      </c>
      <c r="C620" s="24" t="str">
        <f t="shared" si="19"/>
        <v>2012/11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10</v>
      </c>
      <c r="K620">
        <v>0</v>
      </c>
      <c r="L620">
        <v>14</v>
      </c>
      <c r="M620">
        <v>49</v>
      </c>
      <c r="N620">
        <v>73</v>
      </c>
      <c r="O620">
        <v>31</v>
      </c>
      <c r="P620" s="25">
        <v>3.2258064516129031E-2</v>
      </c>
    </row>
    <row r="621" spans="1:16" x14ac:dyDescent="0.25">
      <c r="A621" s="24" t="s">
        <v>1230</v>
      </c>
      <c r="B621" s="24" t="str">
        <f t="shared" si="18"/>
        <v>Virginia</v>
      </c>
      <c r="C621" s="24" t="str">
        <f t="shared" si="19"/>
        <v>2012/12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10</v>
      </c>
      <c r="K621">
        <v>17</v>
      </c>
      <c r="L621">
        <v>37</v>
      </c>
      <c r="M621">
        <v>76</v>
      </c>
      <c r="N621">
        <v>140</v>
      </c>
      <c r="O621">
        <v>92</v>
      </c>
      <c r="P621" s="25">
        <v>0</v>
      </c>
    </row>
    <row r="622" spans="1:16" x14ac:dyDescent="0.25">
      <c r="A622" s="24" t="s">
        <v>1231</v>
      </c>
      <c r="B622" s="24" t="str">
        <f t="shared" si="18"/>
        <v>Virginia</v>
      </c>
      <c r="C622" s="24" t="str">
        <f t="shared" si="19"/>
        <v>2013/10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33</v>
      </c>
      <c r="M622">
        <v>43</v>
      </c>
      <c r="N622">
        <v>76</v>
      </c>
      <c r="O622">
        <v>23</v>
      </c>
      <c r="P622" s="25">
        <v>0</v>
      </c>
    </row>
    <row r="623" spans="1:16" x14ac:dyDescent="0.25">
      <c r="A623" s="24" t="s">
        <v>1232</v>
      </c>
      <c r="B623" s="24" t="str">
        <f t="shared" si="18"/>
        <v>Virginia</v>
      </c>
      <c r="C623" s="24" t="str">
        <f t="shared" si="19"/>
        <v>2013/11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14</v>
      </c>
      <c r="L623">
        <v>28</v>
      </c>
      <c r="M623">
        <v>37</v>
      </c>
      <c r="N623">
        <v>79</v>
      </c>
      <c r="O623">
        <v>56</v>
      </c>
      <c r="P623" s="25">
        <v>0</v>
      </c>
    </row>
    <row r="624" spans="1:16" x14ac:dyDescent="0.25">
      <c r="A624" s="24" t="s">
        <v>1233</v>
      </c>
      <c r="B624" s="24" t="str">
        <f t="shared" si="18"/>
        <v>Virginia</v>
      </c>
      <c r="C624" s="24" t="str">
        <f t="shared" si="19"/>
        <v>2013/12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17</v>
      </c>
      <c r="L624">
        <v>25</v>
      </c>
      <c r="M624">
        <v>59</v>
      </c>
      <c r="N624">
        <v>101</v>
      </c>
      <c r="O624">
        <v>383</v>
      </c>
      <c r="P624" s="25">
        <v>0.38903394255874674</v>
      </c>
    </row>
    <row r="625" spans="1:16" x14ac:dyDescent="0.25">
      <c r="A625" s="24" t="s">
        <v>1234</v>
      </c>
      <c r="B625" s="24" t="str">
        <f t="shared" si="18"/>
        <v>Virginia</v>
      </c>
      <c r="C625" s="24" t="str">
        <f t="shared" si="19"/>
        <v>2014/10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10</v>
      </c>
      <c r="L625">
        <v>28</v>
      </c>
      <c r="M625">
        <v>37</v>
      </c>
      <c r="N625">
        <v>75</v>
      </c>
      <c r="O625">
        <v>51</v>
      </c>
      <c r="P625" s="25">
        <v>3.9215686274509803E-2</v>
      </c>
    </row>
    <row r="626" spans="1:16" x14ac:dyDescent="0.25">
      <c r="A626" s="24" t="s">
        <v>1235</v>
      </c>
      <c r="B626" s="24" t="str">
        <f t="shared" si="18"/>
        <v>Virginia</v>
      </c>
      <c r="C626" s="24" t="str">
        <f t="shared" si="19"/>
        <v>2014/11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16</v>
      </c>
      <c r="L626">
        <v>23</v>
      </c>
      <c r="M626">
        <v>42</v>
      </c>
      <c r="N626">
        <v>81</v>
      </c>
      <c r="O626">
        <v>94</v>
      </c>
      <c r="P626" s="25">
        <v>2.1276595744680851E-2</v>
      </c>
    </row>
    <row r="627" spans="1:16" x14ac:dyDescent="0.25">
      <c r="A627" s="24" t="s">
        <v>1236</v>
      </c>
      <c r="B627" s="24" t="str">
        <f t="shared" si="18"/>
        <v>Virginia</v>
      </c>
      <c r="C627" s="24" t="str">
        <f t="shared" si="19"/>
        <v>2014/12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12</v>
      </c>
      <c r="K627">
        <v>28</v>
      </c>
      <c r="L627">
        <v>57</v>
      </c>
      <c r="M627">
        <v>95</v>
      </c>
      <c r="N627">
        <v>192</v>
      </c>
      <c r="O627">
        <v>214</v>
      </c>
      <c r="P627" s="25">
        <v>0.17289719626168223</v>
      </c>
    </row>
    <row r="628" spans="1:16" x14ac:dyDescent="0.25">
      <c r="A628" s="24" t="s">
        <v>1237</v>
      </c>
      <c r="B628" s="24" t="str">
        <f t="shared" si="18"/>
        <v>Virginia</v>
      </c>
      <c r="C628" s="24" t="str">
        <f t="shared" si="19"/>
        <v>2015/12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12</v>
      </c>
      <c r="K628">
        <v>22</v>
      </c>
      <c r="L628">
        <v>19</v>
      </c>
      <c r="M628">
        <v>38</v>
      </c>
      <c r="N628">
        <v>91</v>
      </c>
      <c r="O628">
        <v>787</v>
      </c>
      <c r="P628" s="25">
        <v>0.204574332909784</v>
      </c>
    </row>
    <row r="629" spans="1:16" x14ac:dyDescent="0.25">
      <c r="A629" s="24" t="s">
        <v>1238</v>
      </c>
      <c r="B629" s="24" t="str">
        <f t="shared" si="18"/>
        <v>Washington</v>
      </c>
      <c r="C629" s="24" t="str">
        <f t="shared" si="19"/>
        <v>2010/10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31</v>
      </c>
      <c r="N629">
        <v>31</v>
      </c>
      <c r="O629">
        <v>126</v>
      </c>
      <c r="P629" s="25">
        <v>1.5873015873015872E-2</v>
      </c>
    </row>
    <row r="630" spans="1:16" x14ac:dyDescent="0.25">
      <c r="A630" s="24" t="s">
        <v>1239</v>
      </c>
      <c r="B630" s="24" t="str">
        <f t="shared" si="18"/>
        <v>Washington</v>
      </c>
      <c r="C630" s="24" t="str">
        <f t="shared" si="19"/>
        <v>2010/11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11</v>
      </c>
      <c r="M630">
        <v>27</v>
      </c>
      <c r="N630">
        <v>38</v>
      </c>
      <c r="O630">
        <v>162</v>
      </c>
      <c r="P630" s="25">
        <v>6.1728395061728392E-3</v>
      </c>
    </row>
    <row r="631" spans="1:16" x14ac:dyDescent="0.25">
      <c r="A631" s="24" t="s">
        <v>1240</v>
      </c>
      <c r="B631" s="24" t="str">
        <f t="shared" si="18"/>
        <v>Washington</v>
      </c>
      <c r="C631" s="24" t="str">
        <f t="shared" si="19"/>
        <v>2010/12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13</v>
      </c>
      <c r="M631">
        <v>28</v>
      </c>
      <c r="N631">
        <v>41</v>
      </c>
      <c r="O631">
        <v>206</v>
      </c>
      <c r="P631" s="25">
        <v>3.3980582524271843E-2</v>
      </c>
    </row>
    <row r="632" spans="1:16" x14ac:dyDescent="0.25">
      <c r="A632" s="24" t="s">
        <v>1241</v>
      </c>
      <c r="B632" s="24" t="str">
        <f t="shared" si="18"/>
        <v>Washington</v>
      </c>
      <c r="C632" s="24" t="str">
        <f t="shared" si="19"/>
        <v>2011/10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12</v>
      </c>
      <c r="M632">
        <v>30</v>
      </c>
      <c r="N632">
        <v>42</v>
      </c>
      <c r="O632">
        <v>170</v>
      </c>
      <c r="P632" s="25">
        <v>1.1764705882352941E-2</v>
      </c>
    </row>
    <row r="633" spans="1:16" x14ac:dyDescent="0.25">
      <c r="A633" s="24" t="s">
        <v>1242</v>
      </c>
      <c r="B633" s="24" t="str">
        <f t="shared" si="18"/>
        <v>Washington</v>
      </c>
      <c r="C633" s="24" t="str">
        <f t="shared" si="19"/>
        <v>2011/11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17</v>
      </c>
      <c r="M633">
        <v>38</v>
      </c>
      <c r="N633">
        <v>55</v>
      </c>
      <c r="O633">
        <v>184</v>
      </c>
      <c r="P633" s="25">
        <v>0</v>
      </c>
    </row>
    <row r="634" spans="1:16" x14ac:dyDescent="0.25">
      <c r="A634" s="24" t="s">
        <v>1243</v>
      </c>
      <c r="B634" s="24" t="str">
        <f t="shared" si="18"/>
        <v>Washington</v>
      </c>
      <c r="C634" s="24" t="str">
        <f t="shared" si="19"/>
        <v>2011/12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23</v>
      </c>
      <c r="M634">
        <v>34</v>
      </c>
      <c r="N634">
        <v>57</v>
      </c>
      <c r="O634">
        <v>221</v>
      </c>
      <c r="P634" s="25">
        <v>0.13574660633484162</v>
      </c>
    </row>
    <row r="635" spans="1:16" x14ac:dyDescent="0.25">
      <c r="A635" s="24" t="s">
        <v>1244</v>
      </c>
      <c r="B635" s="24" t="str">
        <f t="shared" si="18"/>
        <v>Washington</v>
      </c>
      <c r="C635" s="24" t="str">
        <f t="shared" si="19"/>
        <v>2012/10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18</v>
      </c>
      <c r="M635">
        <v>28</v>
      </c>
      <c r="N635">
        <v>46</v>
      </c>
      <c r="O635">
        <v>217</v>
      </c>
      <c r="P635" s="25">
        <v>2.3041474654377881E-2</v>
      </c>
    </row>
    <row r="636" spans="1:16" x14ac:dyDescent="0.25">
      <c r="A636" s="24" t="s">
        <v>1245</v>
      </c>
      <c r="B636" s="24" t="str">
        <f t="shared" si="18"/>
        <v>Washington</v>
      </c>
      <c r="C636" s="24" t="str">
        <f t="shared" si="19"/>
        <v>2012/11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30</v>
      </c>
      <c r="N636">
        <v>30</v>
      </c>
      <c r="O636">
        <v>274</v>
      </c>
      <c r="P636" s="25">
        <v>5.8394160583941604E-2</v>
      </c>
    </row>
    <row r="637" spans="1:16" x14ac:dyDescent="0.25">
      <c r="A637" s="24" t="s">
        <v>1246</v>
      </c>
      <c r="B637" s="24" t="str">
        <f t="shared" si="18"/>
        <v>Washington</v>
      </c>
      <c r="C637" s="24" t="str">
        <f t="shared" si="19"/>
        <v>2012/12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23</v>
      </c>
      <c r="M637">
        <v>36</v>
      </c>
      <c r="N637">
        <v>59</v>
      </c>
      <c r="O637">
        <v>256</v>
      </c>
      <c r="P637" s="25">
        <v>5.078125E-2</v>
      </c>
    </row>
    <row r="638" spans="1:16" x14ac:dyDescent="0.25">
      <c r="A638" s="24" t="s">
        <v>1247</v>
      </c>
      <c r="B638" s="24" t="str">
        <f t="shared" si="18"/>
        <v>Washington</v>
      </c>
      <c r="C638" s="24" t="str">
        <f t="shared" si="19"/>
        <v>2013/10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10</v>
      </c>
      <c r="M638">
        <v>28</v>
      </c>
      <c r="N638">
        <v>38</v>
      </c>
      <c r="O638">
        <v>212</v>
      </c>
      <c r="P638" s="25">
        <v>9.433962264150943E-3</v>
      </c>
    </row>
    <row r="639" spans="1:16" x14ac:dyDescent="0.25">
      <c r="A639" s="24" t="s">
        <v>1248</v>
      </c>
      <c r="B639" s="24" t="str">
        <f t="shared" si="18"/>
        <v>Washington</v>
      </c>
      <c r="C639" s="24" t="str">
        <f t="shared" si="19"/>
        <v>2013/11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17</v>
      </c>
      <c r="M639">
        <v>28</v>
      </c>
      <c r="N639">
        <v>45</v>
      </c>
      <c r="O639">
        <v>242</v>
      </c>
      <c r="P639" s="25">
        <v>1.2396694214876033E-2</v>
      </c>
    </row>
    <row r="640" spans="1:16" x14ac:dyDescent="0.25">
      <c r="A640" s="24" t="s">
        <v>1249</v>
      </c>
      <c r="B640" s="24" t="str">
        <f t="shared" si="18"/>
        <v>Washington</v>
      </c>
      <c r="C640" s="24" t="str">
        <f t="shared" si="19"/>
        <v>2013/12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10</v>
      </c>
      <c r="K640">
        <v>0</v>
      </c>
      <c r="L640">
        <v>18</v>
      </c>
      <c r="M640">
        <v>31</v>
      </c>
      <c r="N640">
        <v>59</v>
      </c>
      <c r="O640">
        <v>604</v>
      </c>
      <c r="P640" s="25">
        <v>0.27483443708609273</v>
      </c>
    </row>
    <row r="641" spans="1:16" x14ac:dyDescent="0.25">
      <c r="A641" s="24" t="s">
        <v>1250</v>
      </c>
      <c r="B641" s="24" t="str">
        <f t="shared" si="18"/>
        <v>Washington</v>
      </c>
      <c r="C641" s="24" t="str">
        <f t="shared" si="19"/>
        <v>2014/10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26</v>
      </c>
      <c r="N641">
        <v>26</v>
      </c>
      <c r="O641">
        <v>220</v>
      </c>
      <c r="P641" s="25">
        <v>4.5454545454545452E-3</v>
      </c>
    </row>
    <row r="642" spans="1:16" x14ac:dyDescent="0.25">
      <c r="A642" s="24" t="s">
        <v>1251</v>
      </c>
      <c r="B642" s="24" t="str">
        <f t="shared" si="18"/>
        <v>Washington</v>
      </c>
      <c r="C642" s="24" t="str">
        <f t="shared" si="19"/>
        <v>2014/11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33</v>
      </c>
      <c r="N642">
        <v>33</v>
      </c>
      <c r="O642">
        <v>239</v>
      </c>
      <c r="P642" s="25">
        <v>5.0209205020920501E-2</v>
      </c>
    </row>
    <row r="643" spans="1:16" x14ac:dyDescent="0.25">
      <c r="A643" s="24" t="s">
        <v>1252</v>
      </c>
      <c r="B643" s="24" t="str">
        <f t="shared" ref="B643:B690" si="20">LEFT(A643,FIND(",",A643)-1)</f>
        <v>Washington</v>
      </c>
      <c r="C643" s="24" t="str">
        <f t="shared" ref="C643:C690" si="21">RIGHT(A643,7)</f>
        <v>2014/12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10</v>
      </c>
      <c r="K643">
        <v>13</v>
      </c>
      <c r="L643">
        <v>24</v>
      </c>
      <c r="M643">
        <v>34</v>
      </c>
      <c r="N643">
        <v>81</v>
      </c>
      <c r="O643">
        <v>624</v>
      </c>
      <c r="P643" s="25">
        <v>0.33974358974358976</v>
      </c>
    </row>
    <row r="644" spans="1:16" x14ac:dyDescent="0.25">
      <c r="A644" s="24" t="s">
        <v>1253</v>
      </c>
      <c r="B644" s="24" t="str">
        <f t="shared" si="20"/>
        <v>Washington</v>
      </c>
      <c r="C644" s="24" t="str">
        <f t="shared" si="21"/>
        <v>2015/12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13</v>
      </c>
      <c r="L644">
        <v>15</v>
      </c>
      <c r="M644">
        <v>20</v>
      </c>
      <c r="N644">
        <v>48</v>
      </c>
      <c r="O644">
        <v>700</v>
      </c>
      <c r="P644" s="25">
        <v>0.2742857142857143</v>
      </c>
    </row>
    <row r="645" spans="1:16" x14ac:dyDescent="0.25">
      <c r="A645" s="24" t="s">
        <v>1254</v>
      </c>
      <c r="B645" s="24" t="str">
        <f t="shared" si="20"/>
        <v>West Virginia</v>
      </c>
      <c r="C645" s="24" t="str">
        <f t="shared" si="21"/>
        <v>2010/10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14</v>
      </c>
      <c r="M645">
        <v>13</v>
      </c>
      <c r="N645">
        <v>27</v>
      </c>
      <c r="O645">
        <v>150</v>
      </c>
      <c r="P645" s="25">
        <v>0</v>
      </c>
    </row>
    <row r="646" spans="1:16" x14ac:dyDescent="0.25">
      <c r="A646" s="24" t="s">
        <v>1255</v>
      </c>
      <c r="B646" s="24" t="str">
        <f t="shared" si="20"/>
        <v>West Virginia</v>
      </c>
      <c r="C646" s="24" t="str">
        <f t="shared" si="21"/>
        <v>2010/11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13</v>
      </c>
      <c r="M646">
        <v>19</v>
      </c>
      <c r="N646">
        <v>32</v>
      </c>
      <c r="O646">
        <v>171</v>
      </c>
      <c r="P646" s="25">
        <v>1.7543859649122806E-2</v>
      </c>
    </row>
    <row r="647" spans="1:16" x14ac:dyDescent="0.25">
      <c r="A647" s="24" t="s">
        <v>1256</v>
      </c>
      <c r="B647" s="24" t="str">
        <f t="shared" si="20"/>
        <v>West Virginia</v>
      </c>
      <c r="C647" s="24" t="str">
        <f t="shared" si="21"/>
        <v>2010/12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17</v>
      </c>
      <c r="N647">
        <v>17</v>
      </c>
      <c r="O647">
        <v>147</v>
      </c>
      <c r="P647" s="25">
        <v>2.0408163265306121E-2</v>
      </c>
    </row>
    <row r="648" spans="1:16" x14ac:dyDescent="0.25">
      <c r="A648" s="24" t="s">
        <v>1257</v>
      </c>
      <c r="B648" s="24" t="str">
        <f t="shared" si="20"/>
        <v>West Virginia</v>
      </c>
      <c r="C648" s="24" t="str">
        <f t="shared" si="21"/>
        <v>2011/10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17</v>
      </c>
      <c r="M648">
        <v>0</v>
      </c>
      <c r="N648">
        <v>17</v>
      </c>
      <c r="O648">
        <v>156</v>
      </c>
      <c r="P648" s="25">
        <v>0</v>
      </c>
    </row>
    <row r="649" spans="1:16" x14ac:dyDescent="0.25">
      <c r="A649" s="24" t="s">
        <v>1258</v>
      </c>
      <c r="B649" s="24" t="str">
        <f t="shared" si="20"/>
        <v>West Virginia</v>
      </c>
      <c r="C649" s="24" t="str">
        <f t="shared" si="21"/>
        <v>2011/11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16</v>
      </c>
      <c r="M649">
        <v>10</v>
      </c>
      <c r="N649">
        <v>26</v>
      </c>
      <c r="O649">
        <v>162</v>
      </c>
      <c r="P649" s="25">
        <v>0</v>
      </c>
    </row>
    <row r="650" spans="1:16" x14ac:dyDescent="0.25">
      <c r="A650" s="24" t="s">
        <v>1259</v>
      </c>
      <c r="B650" s="24" t="str">
        <f t="shared" si="20"/>
        <v>West Virginia</v>
      </c>
      <c r="C650" s="24" t="str">
        <f t="shared" si="21"/>
        <v>2011/12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10</v>
      </c>
      <c r="N650">
        <v>10</v>
      </c>
      <c r="O650">
        <v>183</v>
      </c>
      <c r="P650" s="25">
        <v>0.20218579234972678</v>
      </c>
    </row>
    <row r="651" spans="1:16" x14ac:dyDescent="0.25">
      <c r="A651" s="24" t="s">
        <v>1260</v>
      </c>
      <c r="B651" s="24" t="str">
        <f t="shared" si="20"/>
        <v>West Virginia</v>
      </c>
      <c r="C651" s="24" t="str">
        <f t="shared" si="21"/>
        <v>2012/10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11</v>
      </c>
      <c r="M651">
        <v>17</v>
      </c>
      <c r="N651">
        <v>28</v>
      </c>
      <c r="O651">
        <v>153</v>
      </c>
      <c r="P651" s="25">
        <v>0</v>
      </c>
    </row>
    <row r="652" spans="1:16" x14ac:dyDescent="0.25">
      <c r="A652" s="24" t="s">
        <v>1261</v>
      </c>
      <c r="B652" s="24" t="str">
        <f t="shared" si="20"/>
        <v>West Virginia</v>
      </c>
      <c r="C652" s="24" t="str">
        <f t="shared" si="21"/>
        <v>2012/11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11</v>
      </c>
      <c r="M652">
        <v>16</v>
      </c>
      <c r="N652">
        <v>27</v>
      </c>
      <c r="O652">
        <v>156</v>
      </c>
      <c r="P652" s="25">
        <v>0</v>
      </c>
    </row>
    <row r="653" spans="1:16" x14ac:dyDescent="0.25">
      <c r="A653" s="24" t="s">
        <v>1262</v>
      </c>
      <c r="B653" s="24" t="str">
        <f t="shared" si="20"/>
        <v>West Virginia</v>
      </c>
      <c r="C653" s="24" t="str">
        <f t="shared" si="21"/>
        <v>2012/12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17</v>
      </c>
      <c r="M653">
        <v>25</v>
      </c>
      <c r="N653">
        <v>42</v>
      </c>
      <c r="O653">
        <v>214</v>
      </c>
      <c r="P653" s="25">
        <v>0</v>
      </c>
    </row>
    <row r="654" spans="1:16" x14ac:dyDescent="0.25">
      <c r="A654" s="24" t="s">
        <v>1263</v>
      </c>
      <c r="B654" s="24" t="str">
        <f t="shared" si="20"/>
        <v>West Virginia</v>
      </c>
      <c r="C654" s="24" t="str">
        <f t="shared" si="21"/>
        <v>2013/10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12</v>
      </c>
      <c r="M654">
        <v>19</v>
      </c>
      <c r="N654">
        <v>31</v>
      </c>
      <c r="O654">
        <v>205</v>
      </c>
      <c r="P654" s="25">
        <v>0</v>
      </c>
    </row>
    <row r="655" spans="1:16" x14ac:dyDescent="0.25">
      <c r="A655" s="24" t="s">
        <v>1264</v>
      </c>
      <c r="B655" s="24" t="str">
        <f t="shared" si="20"/>
        <v>West Virginia</v>
      </c>
      <c r="C655" s="24" t="str">
        <f t="shared" si="21"/>
        <v>2013/11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257</v>
      </c>
      <c r="P655" s="25">
        <v>0</v>
      </c>
    </row>
    <row r="656" spans="1:16" x14ac:dyDescent="0.25">
      <c r="A656" s="24" t="s">
        <v>1265</v>
      </c>
      <c r="B656" s="24" t="str">
        <f t="shared" si="20"/>
        <v>West Virginia</v>
      </c>
      <c r="C656" s="24" t="str">
        <f t="shared" si="21"/>
        <v>2013/12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15</v>
      </c>
      <c r="M656">
        <v>18</v>
      </c>
      <c r="N656">
        <v>33</v>
      </c>
      <c r="O656">
        <v>731</v>
      </c>
      <c r="P656" s="25">
        <v>0.26675786593707251</v>
      </c>
    </row>
    <row r="657" spans="1:16" x14ac:dyDescent="0.25">
      <c r="A657" s="24" t="s">
        <v>1266</v>
      </c>
      <c r="B657" s="24" t="str">
        <f t="shared" si="20"/>
        <v>West Virginia</v>
      </c>
      <c r="C657" s="24" t="str">
        <f t="shared" si="21"/>
        <v>2014/10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13</v>
      </c>
      <c r="N657">
        <v>13</v>
      </c>
      <c r="O657">
        <v>318</v>
      </c>
      <c r="P657" s="25">
        <v>9.433962264150943E-3</v>
      </c>
    </row>
    <row r="658" spans="1:16" x14ac:dyDescent="0.25">
      <c r="A658" s="24" t="s">
        <v>1267</v>
      </c>
      <c r="B658" s="24" t="str">
        <f t="shared" si="20"/>
        <v>West Virginia</v>
      </c>
      <c r="C658" s="24" t="str">
        <f t="shared" si="21"/>
        <v>2014/11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16</v>
      </c>
      <c r="N658">
        <v>16</v>
      </c>
      <c r="O658">
        <v>396</v>
      </c>
      <c r="P658" s="25">
        <v>1.2626262626262626E-2</v>
      </c>
    </row>
    <row r="659" spans="1:16" x14ac:dyDescent="0.25">
      <c r="A659" s="24" t="s">
        <v>1268</v>
      </c>
      <c r="B659" s="24" t="str">
        <f t="shared" si="20"/>
        <v>West Virginia</v>
      </c>
      <c r="C659" s="24" t="str">
        <f t="shared" si="21"/>
        <v>2014/12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10</v>
      </c>
      <c r="L659">
        <v>0</v>
      </c>
      <c r="M659">
        <v>26</v>
      </c>
      <c r="N659">
        <v>36</v>
      </c>
      <c r="O659">
        <v>484</v>
      </c>
      <c r="P659" s="25">
        <v>0.22107438016528927</v>
      </c>
    </row>
    <row r="660" spans="1:16" x14ac:dyDescent="0.25">
      <c r="A660" s="24" t="s">
        <v>1269</v>
      </c>
      <c r="B660" s="24" t="str">
        <f t="shared" si="20"/>
        <v>West Virginia</v>
      </c>
      <c r="C660" s="24" t="str">
        <f t="shared" si="21"/>
        <v>2015/12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15</v>
      </c>
      <c r="M660">
        <v>25</v>
      </c>
      <c r="N660">
        <v>40</v>
      </c>
      <c r="O660">
        <v>1122</v>
      </c>
      <c r="P660" s="25">
        <v>0.20320855614973263</v>
      </c>
    </row>
    <row r="661" spans="1:16" x14ac:dyDescent="0.25">
      <c r="A661" s="24" t="s">
        <v>1270</v>
      </c>
      <c r="B661" s="24" t="str">
        <f t="shared" si="20"/>
        <v>Wisconsin</v>
      </c>
      <c r="C661" s="24" t="str">
        <f t="shared" si="21"/>
        <v>2010/10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19</v>
      </c>
      <c r="M661">
        <v>53</v>
      </c>
      <c r="N661">
        <v>72</v>
      </c>
      <c r="O661">
        <v>93</v>
      </c>
      <c r="P661" s="25">
        <v>0</v>
      </c>
    </row>
    <row r="662" spans="1:16" x14ac:dyDescent="0.25">
      <c r="A662" s="24" t="s">
        <v>1271</v>
      </c>
      <c r="B662" s="24" t="str">
        <f t="shared" si="20"/>
        <v>Wisconsin</v>
      </c>
      <c r="C662" s="24" t="str">
        <f t="shared" si="21"/>
        <v>2010/11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24</v>
      </c>
      <c r="M662">
        <v>44</v>
      </c>
      <c r="N662">
        <v>68</v>
      </c>
      <c r="O662">
        <v>109</v>
      </c>
      <c r="P662" s="25">
        <v>9.1743119266055051E-3</v>
      </c>
    </row>
    <row r="663" spans="1:16" x14ac:dyDescent="0.25">
      <c r="A663" s="24" t="s">
        <v>1272</v>
      </c>
      <c r="B663" s="24" t="str">
        <f t="shared" si="20"/>
        <v>Wisconsin</v>
      </c>
      <c r="C663" s="24" t="str">
        <f t="shared" si="21"/>
        <v>2010/12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21</v>
      </c>
      <c r="M663">
        <v>55</v>
      </c>
      <c r="N663">
        <v>76</v>
      </c>
      <c r="O663">
        <v>136</v>
      </c>
      <c r="P663" s="25">
        <v>2.2058823529411766E-2</v>
      </c>
    </row>
    <row r="664" spans="1:16" x14ac:dyDescent="0.25">
      <c r="A664" s="24" t="s">
        <v>1273</v>
      </c>
      <c r="B664" s="24" t="str">
        <f t="shared" si="20"/>
        <v>Wisconsin</v>
      </c>
      <c r="C664" s="24" t="str">
        <f t="shared" si="21"/>
        <v>2011/10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14</v>
      </c>
      <c r="M664">
        <v>37</v>
      </c>
      <c r="N664">
        <v>51</v>
      </c>
      <c r="O664">
        <v>56</v>
      </c>
      <c r="P664" s="25">
        <v>0</v>
      </c>
    </row>
    <row r="665" spans="1:16" x14ac:dyDescent="0.25">
      <c r="A665" s="24" t="s">
        <v>1274</v>
      </c>
      <c r="B665" s="24" t="str">
        <f t="shared" si="20"/>
        <v>Wisconsin</v>
      </c>
      <c r="C665" s="24" t="str">
        <f t="shared" si="21"/>
        <v>2011/11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15</v>
      </c>
      <c r="M665">
        <v>43</v>
      </c>
      <c r="N665">
        <v>58</v>
      </c>
      <c r="O665">
        <v>83</v>
      </c>
      <c r="P665" s="25">
        <v>0</v>
      </c>
    </row>
    <row r="666" spans="1:16" x14ac:dyDescent="0.25">
      <c r="A666" s="24" t="s">
        <v>1275</v>
      </c>
      <c r="B666" s="24" t="str">
        <f t="shared" si="20"/>
        <v>Wisconsin</v>
      </c>
      <c r="C666" s="24" t="str">
        <f t="shared" si="21"/>
        <v>2011/12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10</v>
      </c>
      <c r="L666">
        <v>16</v>
      </c>
      <c r="M666">
        <v>57</v>
      </c>
      <c r="N666">
        <v>83</v>
      </c>
      <c r="O666">
        <v>212</v>
      </c>
      <c r="P666" s="25">
        <v>0.21698113207547171</v>
      </c>
    </row>
    <row r="667" spans="1:16" x14ac:dyDescent="0.25">
      <c r="A667" s="24" t="s">
        <v>1276</v>
      </c>
      <c r="B667" s="24" t="str">
        <f t="shared" si="20"/>
        <v>Wisconsin</v>
      </c>
      <c r="C667" s="24" t="str">
        <f t="shared" si="21"/>
        <v>2012/10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18</v>
      </c>
      <c r="M667">
        <v>43</v>
      </c>
      <c r="N667">
        <v>61</v>
      </c>
      <c r="O667">
        <v>62</v>
      </c>
      <c r="P667" s="25">
        <v>3.2258064516129031E-2</v>
      </c>
    </row>
    <row r="668" spans="1:16" x14ac:dyDescent="0.25">
      <c r="A668" s="24" t="s">
        <v>1277</v>
      </c>
      <c r="B668" s="24" t="str">
        <f t="shared" si="20"/>
        <v>Wisconsin</v>
      </c>
      <c r="C668" s="24" t="str">
        <f t="shared" si="21"/>
        <v>2012/11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17</v>
      </c>
      <c r="M668">
        <v>41</v>
      </c>
      <c r="N668">
        <v>58</v>
      </c>
      <c r="O668">
        <v>66</v>
      </c>
      <c r="P668" s="25">
        <v>0.18181818181818182</v>
      </c>
    </row>
    <row r="669" spans="1:16" x14ac:dyDescent="0.25">
      <c r="A669" s="24" t="s">
        <v>1278</v>
      </c>
      <c r="B669" s="24" t="str">
        <f t="shared" si="20"/>
        <v>Wisconsin</v>
      </c>
      <c r="C669" s="24" t="str">
        <f t="shared" si="21"/>
        <v>2012/12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16</v>
      </c>
      <c r="L669">
        <v>35</v>
      </c>
      <c r="M669">
        <v>64</v>
      </c>
      <c r="N669">
        <v>115</v>
      </c>
      <c r="O669">
        <v>161</v>
      </c>
      <c r="P669" s="25">
        <v>5.5900621118012424E-2</v>
      </c>
    </row>
    <row r="670" spans="1:16" x14ac:dyDescent="0.25">
      <c r="A670" s="24" t="s">
        <v>1279</v>
      </c>
      <c r="B670" s="24" t="str">
        <f t="shared" si="20"/>
        <v>Wisconsin</v>
      </c>
      <c r="C670" s="24" t="str">
        <f t="shared" si="21"/>
        <v>2013/10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10</v>
      </c>
      <c r="L670">
        <v>20</v>
      </c>
      <c r="M670">
        <v>31</v>
      </c>
      <c r="N670">
        <v>61</v>
      </c>
      <c r="O670">
        <v>84</v>
      </c>
      <c r="P670" s="25">
        <v>0</v>
      </c>
    </row>
    <row r="671" spans="1:16" x14ac:dyDescent="0.25">
      <c r="A671" s="24" t="s">
        <v>1280</v>
      </c>
      <c r="B671" s="24" t="str">
        <f t="shared" si="20"/>
        <v>Wisconsin</v>
      </c>
      <c r="C671" s="24" t="str">
        <f t="shared" si="21"/>
        <v>2013/11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13</v>
      </c>
      <c r="M671">
        <v>41</v>
      </c>
      <c r="N671">
        <v>54</v>
      </c>
      <c r="O671">
        <v>106</v>
      </c>
      <c r="P671" s="25">
        <v>4.716981132075472E-2</v>
      </c>
    </row>
    <row r="672" spans="1:16" x14ac:dyDescent="0.25">
      <c r="A672" s="24" t="s">
        <v>1281</v>
      </c>
      <c r="B672" s="24" t="str">
        <f t="shared" si="20"/>
        <v>Wisconsin</v>
      </c>
      <c r="C672" s="24" t="str">
        <f t="shared" si="21"/>
        <v>2013/12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12</v>
      </c>
      <c r="K672">
        <v>12</v>
      </c>
      <c r="L672">
        <v>21</v>
      </c>
      <c r="M672">
        <v>42</v>
      </c>
      <c r="N672">
        <v>87</v>
      </c>
      <c r="O672">
        <v>282</v>
      </c>
      <c r="P672" s="25">
        <v>0.59219858156028371</v>
      </c>
    </row>
    <row r="673" spans="1:16" x14ac:dyDescent="0.25">
      <c r="A673" s="24" t="s">
        <v>1282</v>
      </c>
      <c r="B673" s="24" t="str">
        <f t="shared" si="20"/>
        <v>Wisconsin</v>
      </c>
      <c r="C673" s="24" t="str">
        <f t="shared" si="21"/>
        <v>2014/10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16</v>
      </c>
      <c r="M673">
        <v>53</v>
      </c>
      <c r="N673">
        <v>69</v>
      </c>
      <c r="O673">
        <v>58</v>
      </c>
      <c r="P673" s="25">
        <v>0.1206896551724138</v>
      </c>
    </row>
    <row r="674" spans="1:16" x14ac:dyDescent="0.25">
      <c r="A674" s="24" t="s">
        <v>1283</v>
      </c>
      <c r="B674" s="24" t="str">
        <f t="shared" si="20"/>
        <v>Wisconsin</v>
      </c>
      <c r="C674" s="24" t="str">
        <f t="shared" si="21"/>
        <v>2014/11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17</v>
      </c>
      <c r="M674">
        <v>42</v>
      </c>
      <c r="N674">
        <v>59</v>
      </c>
      <c r="O674">
        <v>106</v>
      </c>
      <c r="P674" s="25">
        <v>8.4905660377358486E-2</v>
      </c>
    </row>
    <row r="675" spans="1:16" x14ac:dyDescent="0.25">
      <c r="A675" s="24" t="s">
        <v>1284</v>
      </c>
      <c r="B675" s="24" t="str">
        <f t="shared" si="20"/>
        <v>Wisconsin</v>
      </c>
      <c r="C675" s="24" t="str">
        <f t="shared" si="21"/>
        <v>2014/12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11</v>
      </c>
      <c r="L675">
        <v>25</v>
      </c>
      <c r="M675">
        <v>73</v>
      </c>
      <c r="N675">
        <v>109</v>
      </c>
      <c r="O675">
        <v>155</v>
      </c>
      <c r="P675" s="25">
        <v>0.41290322580645161</v>
      </c>
    </row>
    <row r="676" spans="1:16" x14ac:dyDescent="0.25">
      <c r="A676" s="24" t="s">
        <v>1285</v>
      </c>
      <c r="B676" s="24" t="str">
        <f t="shared" si="20"/>
        <v>Wisconsin</v>
      </c>
      <c r="C676" s="24" t="str">
        <f t="shared" si="21"/>
        <v>2015/12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20</v>
      </c>
      <c r="M676">
        <v>37</v>
      </c>
      <c r="N676">
        <v>57</v>
      </c>
      <c r="O676">
        <v>355</v>
      </c>
      <c r="P676" s="25">
        <v>0.48169014084507045</v>
      </c>
    </row>
    <row r="677" spans="1:16" x14ac:dyDescent="0.25">
      <c r="A677" s="24" t="s">
        <v>1286</v>
      </c>
      <c r="B677" s="24" t="str">
        <f t="shared" si="20"/>
        <v>Wyoming</v>
      </c>
      <c r="C677" s="24" t="str">
        <f t="shared" si="21"/>
        <v>2010/10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26</v>
      </c>
      <c r="P677" s="25">
        <v>0</v>
      </c>
    </row>
    <row r="678" spans="1:16" x14ac:dyDescent="0.25">
      <c r="A678" s="24" t="s">
        <v>1287</v>
      </c>
      <c r="B678" s="24" t="str">
        <f t="shared" si="20"/>
        <v>Wyoming</v>
      </c>
      <c r="C678" s="24" t="str">
        <f t="shared" si="21"/>
        <v>2010/11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32</v>
      </c>
      <c r="P678" s="25">
        <v>0</v>
      </c>
    </row>
    <row r="679" spans="1:16" x14ac:dyDescent="0.25">
      <c r="A679" s="24" t="s">
        <v>1288</v>
      </c>
      <c r="B679" s="24" t="str">
        <f t="shared" si="20"/>
        <v>Wyoming</v>
      </c>
      <c r="C679" s="24" t="str">
        <f t="shared" si="21"/>
        <v>2010/12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19</v>
      </c>
      <c r="P679" s="25">
        <v>0</v>
      </c>
    </row>
    <row r="680" spans="1:16" x14ac:dyDescent="0.25">
      <c r="A680" s="24" t="s">
        <v>1289</v>
      </c>
      <c r="B680" s="24" t="str">
        <f t="shared" si="20"/>
        <v>Wyoming</v>
      </c>
      <c r="C680" s="24" t="str">
        <f t="shared" si="21"/>
        <v>2011/10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10</v>
      </c>
      <c r="P680" s="25">
        <v>0</v>
      </c>
    </row>
    <row r="681" spans="1:16" x14ac:dyDescent="0.25">
      <c r="A681" s="24" t="s">
        <v>1290</v>
      </c>
      <c r="B681" s="24" t="str">
        <f t="shared" si="20"/>
        <v>Wyoming</v>
      </c>
      <c r="C681" s="24" t="str">
        <f t="shared" si="21"/>
        <v>2011/11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17</v>
      </c>
      <c r="P681" s="25">
        <v>0</v>
      </c>
    </row>
    <row r="682" spans="1:16" x14ac:dyDescent="0.25">
      <c r="A682" s="24" t="s">
        <v>1291</v>
      </c>
      <c r="B682" s="24" t="str">
        <f t="shared" si="20"/>
        <v>Wyoming</v>
      </c>
      <c r="C682" s="24" t="str">
        <f t="shared" si="21"/>
        <v>2011/12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42</v>
      </c>
      <c r="P682" s="25">
        <v>0.21428571428571427</v>
      </c>
    </row>
    <row r="683" spans="1:16" x14ac:dyDescent="0.25">
      <c r="A683" s="24" t="s">
        <v>1292</v>
      </c>
      <c r="B683" s="24" t="str">
        <f t="shared" si="20"/>
        <v>Wyoming</v>
      </c>
      <c r="C683" s="24" t="str">
        <f t="shared" si="21"/>
        <v>2012/10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23</v>
      </c>
      <c r="P683" s="25">
        <v>0.21739130434782608</v>
      </c>
    </row>
    <row r="684" spans="1:16" x14ac:dyDescent="0.25">
      <c r="A684" s="24" t="s">
        <v>1293</v>
      </c>
      <c r="B684" s="24" t="str">
        <f t="shared" si="20"/>
        <v>Wyoming</v>
      </c>
      <c r="C684" s="24" t="str">
        <f t="shared" si="21"/>
        <v>2012/11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29</v>
      </c>
      <c r="P684" s="25">
        <v>0.2413793103448276</v>
      </c>
    </row>
    <row r="685" spans="1:16" x14ac:dyDescent="0.25">
      <c r="A685" s="24" t="s">
        <v>1294</v>
      </c>
      <c r="B685" s="24" t="str">
        <f t="shared" si="20"/>
        <v>Wyoming</v>
      </c>
      <c r="C685" s="24" t="str">
        <f t="shared" si="21"/>
        <v>2012/12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15</v>
      </c>
      <c r="P685" s="25">
        <v>0</v>
      </c>
    </row>
    <row r="686" spans="1:16" x14ac:dyDescent="0.25">
      <c r="A686" s="24" t="s">
        <v>1295</v>
      </c>
      <c r="B686" s="24" t="str">
        <f t="shared" si="20"/>
        <v>Wyoming</v>
      </c>
      <c r="C686" s="24" t="str">
        <f t="shared" si="21"/>
        <v>2013/11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23</v>
      </c>
      <c r="P686" s="25">
        <v>0</v>
      </c>
    </row>
    <row r="687" spans="1:16" x14ac:dyDescent="0.25">
      <c r="A687" s="24" t="s">
        <v>1296</v>
      </c>
      <c r="B687" s="24" t="str">
        <f t="shared" si="20"/>
        <v>Wyoming</v>
      </c>
      <c r="C687" s="24" t="str">
        <f t="shared" si="21"/>
        <v>2013/12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82</v>
      </c>
      <c r="P687" s="25">
        <v>0.40243902439024393</v>
      </c>
    </row>
    <row r="688" spans="1:16" x14ac:dyDescent="0.25">
      <c r="A688" s="24" t="s">
        <v>1297</v>
      </c>
      <c r="B688" s="24" t="str">
        <f t="shared" si="20"/>
        <v>Wyoming</v>
      </c>
      <c r="C688" s="24" t="str">
        <f t="shared" si="21"/>
        <v>2014/11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20</v>
      </c>
      <c r="P688" s="25">
        <v>0.05</v>
      </c>
    </row>
    <row r="689" spans="1:16" x14ac:dyDescent="0.25">
      <c r="A689" s="24" t="s">
        <v>1298</v>
      </c>
      <c r="B689" s="24" t="str">
        <f t="shared" si="20"/>
        <v>Wyoming</v>
      </c>
      <c r="C689" s="24" t="str">
        <f t="shared" si="21"/>
        <v>2014/12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58</v>
      </c>
      <c r="P689" s="25">
        <v>0.37931034482758619</v>
      </c>
    </row>
    <row r="690" spans="1:16" x14ac:dyDescent="0.25">
      <c r="A690" s="24" t="s">
        <v>1299</v>
      </c>
      <c r="B690" s="24" t="str">
        <f t="shared" si="20"/>
        <v>Wyoming</v>
      </c>
      <c r="C690" s="24" t="str">
        <f t="shared" si="21"/>
        <v>2015/12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76</v>
      </c>
      <c r="P690" s="25">
        <v>0.53947368421052633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E2F92-E1D0-491B-8765-6AEFDA7F4C07}">
  <dimension ref="A1:F460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2" width="12.85546875" customWidth="1"/>
  </cols>
  <sheetData>
    <row r="1" spans="1:6" ht="45" x14ac:dyDescent="0.25">
      <c r="A1" s="1" t="s">
        <v>0</v>
      </c>
      <c r="B1" s="12" t="s">
        <v>1300</v>
      </c>
      <c r="C1" s="7" t="s">
        <v>31</v>
      </c>
      <c r="D1" s="12" t="s">
        <v>608</v>
      </c>
      <c r="E1" s="12" t="s">
        <v>1301</v>
      </c>
      <c r="F1" s="12" t="s">
        <v>1302</v>
      </c>
    </row>
    <row r="2" spans="1:6" x14ac:dyDescent="0.25">
      <c r="A2" t="s">
        <v>39</v>
      </c>
      <c r="B2" t="str">
        <f>VLOOKUP(A2,Pop_Visits_Mortality!A1:AQ460,40, FALSE)</f>
        <v>NULL</v>
      </c>
      <c r="C2">
        <f>VLOOKUP(A2,Pop_Visits_Mortality!A1:AQ460,32, FALSE)</f>
        <v>356</v>
      </c>
      <c r="D2" t="str">
        <f>VLOOKUP(A2,Pop_Visits_Mortality!A1:AQ460,41, FALSE)</f>
        <v>NULL</v>
      </c>
      <c r="E2" t="str">
        <f>LEFT(A2,FIND(",",A2)-1)</f>
        <v>Alabama</v>
      </c>
      <c r="F2" t="str">
        <f>RIGHT(A2,4)</f>
        <v>2009</v>
      </c>
    </row>
    <row r="3" spans="1:6" x14ac:dyDescent="0.25">
      <c r="A3" t="s">
        <v>40</v>
      </c>
      <c r="B3">
        <f>VLOOKUP(A3,Pop_Visits_Mortality!A2:AQ461,40, FALSE)</f>
        <v>324.54646017699116</v>
      </c>
      <c r="C3">
        <f>VLOOKUP(A3,Pop_Visits_Mortality!A2:AQ461,32, FALSE)</f>
        <v>348</v>
      </c>
      <c r="D3">
        <f>VLOOKUP(A3,Pop_Visits_Mortality!A2:AQ461,41, FALSE)</f>
        <v>5.1044684549575649E-2</v>
      </c>
      <c r="E3" t="str">
        <f t="shared" ref="E3:E66" si="0">LEFT(A3,FIND(",",A3)-1)</f>
        <v>Alabama</v>
      </c>
      <c r="F3" t="str">
        <f t="shared" ref="F3:F66" si="1">RIGHT(A3,4)</f>
        <v>2010</v>
      </c>
    </row>
    <row r="4" spans="1:6" x14ac:dyDescent="0.25">
      <c r="A4" t="s">
        <v>41</v>
      </c>
      <c r="B4">
        <f>VLOOKUP(A4,Pop_Visits_Mortality!A3:AQ462,40, FALSE)</f>
        <v>327.75115919629059</v>
      </c>
      <c r="C4">
        <f>VLOOKUP(A4,Pop_Visits_Mortality!A3:AQ462,32, FALSE)</f>
        <v>348</v>
      </c>
      <c r="D4">
        <f>VLOOKUP(A4,Pop_Visits_Mortality!A3:AQ462,41, FALSE)</f>
        <v>5.3243262361179884E-2</v>
      </c>
      <c r="E4" t="str">
        <f t="shared" si="0"/>
        <v>Alabama</v>
      </c>
      <c r="F4" t="str">
        <f t="shared" si="1"/>
        <v>2011</v>
      </c>
    </row>
    <row r="5" spans="1:6" x14ac:dyDescent="0.25">
      <c r="A5" t="s">
        <v>42</v>
      </c>
      <c r="B5">
        <f>VLOOKUP(A5,Pop_Visits_Mortality!A4:AQ463,40, FALSE)</f>
        <v>381.80732484076435</v>
      </c>
      <c r="C5">
        <f>VLOOKUP(A5,Pop_Visits_Mortality!A4:AQ463,32, FALSE)</f>
        <v>358</v>
      </c>
      <c r="D5">
        <f>VLOOKUP(A5,Pop_Visits_Mortality!A4:AQ463,41, FALSE)</f>
        <v>4.8090918569492234E-2</v>
      </c>
      <c r="E5" t="str">
        <f t="shared" si="0"/>
        <v>Alabama</v>
      </c>
      <c r="F5" t="str">
        <f t="shared" si="1"/>
        <v>2012</v>
      </c>
    </row>
    <row r="6" spans="1:6" x14ac:dyDescent="0.25">
      <c r="A6" t="s">
        <v>43</v>
      </c>
      <c r="B6">
        <f>VLOOKUP(A6,Pop_Visits_Mortality!A5:AQ464,40, FALSE)</f>
        <v>464.35850622406639</v>
      </c>
      <c r="C6">
        <f>VLOOKUP(A6,Pop_Visits_Mortality!A5:AQ464,32, FALSE)</f>
        <v>381</v>
      </c>
      <c r="D6">
        <f>VLOOKUP(A6,Pop_Visits_Mortality!A5:AQ464,41, FALSE)</f>
        <v>2.8090329406382248E-2</v>
      </c>
      <c r="E6" t="str">
        <f t="shared" si="0"/>
        <v>Alabama</v>
      </c>
      <c r="F6" t="str">
        <f t="shared" si="1"/>
        <v>2013</v>
      </c>
    </row>
    <row r="7" spans="1:6" x14ac:dyDescent="0.25">
      <c r="A7" t="s">
        <v>44</v>
      </c>
      <c r="B7">
        <f>VLOOKUP(A7,Pop_Visits_Mortality!A6:AQ465,40, FALSE)</f>
        <v>404.86904761904759</v>
      </c>
      <c r="C7">
        <f>VLOOKUP(A7,Pop_Visits_Mortality!A6:AQ465,32, FALSE)</f>
        <v>345</v>
      </c>
      <c r="D7">
        <f>VLOOKUP(A7,Pop_Visits_Mortality!A6:AQ465,41, FALSE)</f>
        <v>3.4684096226629088E-2</v>
      </c>
      <c r="E7" t="str">
        <f t="shared" si="0"/>
        <v>Alabama</v>
      </c>
      <c r="F7" t="str">
        <f t="shared" si="1"/>
        <v>2014</v>
      </c>
    </row>
    <row r="8" spans="1:6" x14ac:dyDescent="0.25">
      <c r="A8" t="s">
        <v>45</v>
      </c>
      <c r="B8">
        <f>VLOOKUP(A8,Pop_Visits_Mortality!A7:AQ466,40, FALSE)</f>
        <v>402.61977573904181</v>
      </c>
      <c r="C8">
        <f>VLOOKUP(A8,Pop_Visits_Mortality!A7:AQ466,32, FALSE)</f>
        <v>381</v>
      </c>
      <c r="D8">
        <f>VLOOKUP(A8,Pop_Visits_Mortality!A7:AQ466,41, FALSE)</f>
        <v>3.264804921892802E-2</v>
      </c>
      <c r="E8" t="str">
        <f t="shared" si="0"/>
        <v>Alabama</v>
      </c>
      <c r="F8" t="str">
        <f t="shared" si="1"/>
        <v>2015</v>
      </c>
    </row>
    <row r="9" spans="1:6" x14ac:dyDescent="0.25">
      <c r="A9" t="s">
        <v>46</v>
      </c>
      <c r="B9">
        <f>VLOOKUP(A9,Pop_Visits_Mortality!A8:AQ467,40, FALSE)</f>
        <v>335.82530120481925</v>
      </c>
      <c r="C9">
        <f>VLOOKUP(A9,Pop_Visits_Mortality!A8:AQ467,32, FALSE)</f>
        <v>289</v>
      </c>
      <c r="D9">
        <f>VLOOKUP(A9,Pop_Visits_Mortality!A8:AQ467,41, FALSE)</f>
        <v>2.9587754882389572E-2</v>
      </c>
      <c r="E9" t="str">
        <f t="shared" si="0"/>
        <v>Alabama</v>
      </c>
      <c r="F9" t="str">
        <f t="shared" si="1"/>
        <v>2016</v>
      </c>
    </row>
    <row r="10" spans="1:6" x14ac:dyDescent="0.25">
      <c r="A10" t="s">
        <v>47</v>
      </c>
      <c r="B10">
        <f>VLOOKUP(A10,Pop_Visits_Mortality!A9:AQ468,40, FALSE)</f>
        <v>403.05005382131321</v>
      </c>
      <c r="C10">
        <f>VLOOKUP(A10,Pop_Visits_Mortality!A9:AQ468,32, FALSE)</f>
        <v>375</v>
      </c>
      <c r="D10">
        <f>VLOOKUP(A10,Pop_Visits_Mortality!A9:AQ468,41, FALSE)</f>
        <v>3.5891553506830987E-2</v>
      </c>
      <c r="E10" t="str">
        <f t="shared" si="0"/>
        <v>Alabama</v>
      </c>
      <c r="F10" t="str">
        <f t="shared" si="1"/>
        <v>2017</v>
      </c>
    </row>
    <row r="11" spans="1:6" x14ac:dyDescent="0.25">
      <c r="A11" t="s">
        <v>48</v>
      </c>
      <c r="B11" t="str">
        <f>VLOOKUP(A11,Pop_Visits_Mortality!A10:AQ469,40, FALSE)</f>
        <v>NULL</v>
      </c>
      <c r="C11">
        <f>VLOOKUP(A11,Pop_Visits_Mortality!A10:AQ469,32, FALSE)</f>
        <v>0</v>
      </c>
      <c r="D11" t="str">
        <f>VLOOKUP(A11,Pop_Visits_Mortality!A10:AQ469,41, FALSE)</f>
        <v>NULL</v>
      </c>
      <c r="E11" t="str">
        <f t="shared" si="0"/>
        <v>Alaska</v>
      </c>
      <c r="F11" t="str">
        <f t="shared" si="1"/>
        <v>2009</v>
      </c>
    </row>
    <row r="12" spans="1:6" x14ac:dyDescent="0.25">
      <c r="A12" t="s">
        <v>49</v>
      </c>
      <c r="B12">
        <f>VLOOKUP(A12,Pop_Visits_Mortality!A11:AQ470,40, FALSE)</f>
        <v>237.73737373737373</v>
      </c>
      <c r="C12">
        <f>VLOOKUP(A12,Pop_Visits_Mortality!A11:AQ470,32, FALSE)</f>
        <v>0</v>
      </c>
      <c r="D12">
        <f>VLOOKUP(A12,Pop_Visits_Mortality!A11:AQ470,41, FALSE)</f>
        <v>8.5825968728755943E-3</v>
      </c>
      <c r="E12" t="str">
        <f t="shared" si="0"/>
        <v>Alaska</v>
      </c>
      <c r="F12" t="str">
        <f t="shared" si="1"/>
        <v>2010</v>
      </c>
    </row>
    <row r="13" spans="1:6" x14ac:dyDescent="0.25">
      <c r="A13" t="s">
        <v>50</v>
      </c>
      <c r="B13">
        <f>VLOOKUP(A13,Pop_Visits_Mortality!A12:AQ471,40, FALSE)</f>
        <v>301.72112676056338</v>
      </c>
      <c r="C13">
        <f>VLOOKUP(A13,Pop_Visits_Mortality!A12:AQ471,32, FALSE)</f>
        <v>0</v>
      </c>
      <c r="D13">
        <f>VLOOKUP(A13,Pop_Visits_Mortality!A12:AQ471,41, FALSE)</f>
        <v>1.2762461371847895E-2</v>
      </c>
      <c r="E13" t="str">
        <f t="shared" si="0"/>
        <v>Alaska</v>
      </c>
      <c r="F13" t="str">
        <f t="shared" si="1"/>
        <v>2011</v>
      </c>
    </row>
    <row r="14" spans="1:6" x14ac:dyDescent="0.25">
      <c r="A14" t="s">
        <v>51</v>
      </c>
      <c r="B14">
        <f>VLOOKUP(A14,Pop_Visits_Mortality!A13:AQ472,40, FALSE)</f>
        <v>306.53488372093022</v>
      </c>
      <c r="C14">
        <f>VLOOKUP(A14,Pop_Visits_Mortality!A13:AQ472,32, FALSE)</f>
        <v>0</v>
      </c>
      <c r="D14">
        <f>VLOOKUP(A14,Pop_Visits_Mortality!A13:AQ472,41, FALSE)</f>
        <v>1.0289431757833244E-2</v>
      </c>
      <c r="E14" t="str">
        <f t="shared" si="0"/>
        <v>Alaska</v>
      </c>
      <c r="F14" t="str">
        <f t="shared" si="1"/>
        <v>2012</v>
      </c>
    </row>
    <row r="15" spans="1:6" x14ac:dyDescent="0.25">
      <c r="A15" t="s">
        <v>52</v>
      </c>
      <c r="B15">
        <f>VLOOKUP(A15,Pop_Visits_Mortality!A14:AQ473,40, FALSE)</f>
        <v>253.1565934065934</v>
      </c>
      <c r="C15">
        <f>VLOOKUP(A15,Pop_Visits_Mortality!A14:AQ473,32, FALSE)</f>
        <v>0</v>
      </c>
      <c r="D15">
        <f>VLOOKUP(A15,Pop_Visits_Mortality!A14:AQ473,41, FALSE)</f>
        <v>9.0939673789189254E-3</v>
      </c>
      <c r="E15" t="str">
        <f t="shared" si="0"/>
        <v>Alaska</v>
      </c>
      <c r="F15" t="str">
        <f t="shared" si="1"/>
        <v>2013</v>
      </c>
    </row>
    <row r="16" spans="1:6" x14ac:dyDescent="0.25">
      <c r="A16" t="s">
        <v>53</v>
      </c>
      <c r="B16">
        <f>VLOOKUP(A16,Pop_Visits_Mortality!A15:AQ474,40, FALSE)</f>
        <v>231.66776315789474</v>
      </c>
      <c r="C16">
        <f>VLOOKUP(A16,Pop_Visits_Mortality!A15:AQ474,32, FALSE)</f>
        <v>0</v>
      </c>
      <c r="D16">
        <f>VLOOKUP(A16,Pop_Visits_Mortality!A15:AQ474,41, FALSE)</f>
        <v>1.3020574495576981E-2</v>
      </c>
      <c r="E16" t="str">
        <f t="shared" si="0"/>
        <v>Alaska</v>
      </c>
      <c r="F16" t="str">
        <f t="shared" si="1"/>
        <v>2014</v>
      </c>
    </row>
    <row r="17" spans="1:6" x14ac:dyDescent="0.25">
      <c r="A17" t="s">
        <v>54</v>
      </c>
      <c r="B17">
        <f>VLOOKUP(A17,Pop_Visits_Mortality!A16:AQ475,40, FALSE)</f>
        <v>183.6</v>
      </c>
      <c r="C17">
        <f>VLOOKUP(A17,Pop_Visits_Mortality!A16:AQ475,32, FALSE)</f>
        <v>0</v>
      </c>
      <c r="D17">
        <f>VLOOKUP(A17,Pop_Visits_Mortality!A16:AQ475,41, FALSE)</f>
        <v>8.1323717226354144E-3</v>
      </c>
      <c r="E17" t="str">
        <f t="shared" si="0"/>
        <v>Alaska</v>
      </c>
      <c r="F17" t="str">
        <f t="shared" si="1"/>
        <v>2015</v>
      </c>
    </row>
    <row r="18" spans="1:6" x14ac:dyDescent="0.25">
      <c r="A18" t="s">
        <v>55</v>
      </c>
      <c r="B18">
        <f>VLOOKUP(A18,Pop_Visits_Mortality!A17:AQ476,40, FALSE)</f>
        <v>254.74822695035462</v>
      </c>
      <c r="C18">
        <f>VLOOKUP(A18,Pop_Visits_Mortality!A17:AQ476,32, FALSE)</f>
        <v>0</v>
      </c>
      <c r="D18">
        <f>VLOOKUP(A18,Pop_Visits_Mortality!A17:AQ476,41, FALSE)</f>
        <v>1.4796976572613762E-2</v>
      </c>
      <c r="E18" t="str">
        <f t="shared" si="0"/>
        <v>Alaska</v>
      </c>
      <c r="F18" t="str">
        <f t="shared" si="1"/>
        <v>2016</v>
      </c>
    </row>
    <row r="19" spans="1:6" x14ac:dyDescent="0.25">
      <c r="A19" t="s">
        <v>56</v>
      </c>
      <c r="B19">
        <f>VLOOKUP(A19,Pop_Visits_Mortality!A18:AQ477,40, FALSE)</f>
        <v>289.13942307692309</v>
      </c>
      <c r="C19">
        <f>VLOOKUP(A19,Pop_Visits_Mortality!A18:AQ477,32, FALSE)</f>
        <v>0</v>
      </c>
      <c r="D19">
        <f>VLOOKUP(A19,Pop_Visits_Mortality!A18:AQ477,41, FALSE)</f>
        <v>2.7485409288172793E-2</v>
      </c>
      <c r="E19" t="str">
        <f t="shared" si="0"/>
        <v>Alaska</v>
      </c>
      <c r="F19" t="str">
        <f t="shared" si="1"/>
        <v>2017</v>
      </c>
    </row>
    <row r="20" spans="1:6" x14ac:dyDescent="0.25">
      <c r="A20" t="s">
        <v>57</v>
      </c>
      <c r="B20" t="str">
        <f>VLOOKUP(A20,Pop_Visits_Mortality!A19:AQ478,40, FALSE)</f>
        <v>NULL</v>
      </c>
      <c r="C20">
        <f>VLOOKUP(A20,Pop_Visits_Mortality!A19:AQ478,32, FALSE)</f>
        <v>350</v>
      </c>
      <c r="D20" t="str">
        <f>VLOOKUP(A20,Pop_Visits_Mortality!A19:AQ478,41, FALSE)</f>
        <v>NULL</v>
      </c>
      <c r="E20" t="str">
        <f t="shared" si="0"/>
        <v>Arizona</v>
      </c>
      <c r="F20" t="str">
        <f t="shared" si="1"/>
        <v>2009</v>
      </c>
    </row>
    <row r="21" spans="1:6" x14ac:dyDescent="0.25">
      <c r="A21" t="s">
        <v>58</v>
      </c>
      <c r="B21">
        <f>VLOOKUP(A21,Pop_Visits_Mortality!A20:AQ479,40, FALSE)</f>
        <v>449.91643059490087</v>
      </c>
      <c r="C21">
        <f>VLOOKUP(A21,Pop_Visits_Mortality!A20:AQ479,32, FALSE)</f>
        <v>295</v>
      </c>
      <c r="D21">
        <f>VLOOKUP(A21,Pop_Visits_Mortality!A20:AQ479,41, FALSE)</f>
        <v>1.2869875110580813E-2</v>
      </c>
      <c r="E21" t="str">
        <f t="shared" si="0"/>
        <v>Arizona</v>
      </c>
      <c r="F21" t="str">
        <f t="shared" si="1"/>
        <v>2010</v>
      </c>
    </row>
    <row r="22" spans="1:6" x14ac:dyDescent="0.25">
      <c r="A22" t="s">
        <v>59</v>
      </c>
      <c r="B22">
        <f>VLOOKUP(A22,Pop_Visits_Mortality!A21:AQ480,40, FALSE)</f>
        <v>396.26098624622608</v>
      </c>
      <c r="C22">
        <f>VLOOKUP(A22,Pop_Visits_Mortality!A21:AQ480,32, FALSE)</f>
        <v>269</v>
      </c>
      <c r="D22">
        <f>VLOOKUP(A22,Pop_Visits_Mortality!A21:AQ480,41, FALSE)</f>
        <v>1.075551913475002E-2</v>
      </c>
      <c r="E22" t="str">
        <f t="shared" si="0"/>
        <v>Arizona</v>
      </c>
      <c r="F22" t="str">
        <f t="shared" si="1"/>
        <v>2011</v>
      </c>
    </row>
    <row r="23" spans="1:6" x14ac:dyDescent="0.25">
      <c r="A23" t="s">
        <v>60</v>
      </c>
      <c r="B23">
        <f>VLOOKUP(A23,Pop_Visits_Mortality!A22:AQ481,40, FALSE)</f>
        <v>548.85484949832778</v>
      </c>
      <c r="C23">
        <f>VLOOKUP(A23,Pop_Visits_Mortality!A22:AQ481,32, FALSE)</f>
        <v>273</v>
      </c>
      <c r="D23">
        <f>VLOOKUP(A23,Pop_Visits_Mortality!A22:AQ481,41, FALSE)</f>
        <v>1.2628299969044699E-2</v>
      </c>
      <c r="E23" t="str">
        <f t="shared" si="0"/>
        <v>Arizona</v>
      </c>
      <c r="F23" t="str">
        <f t="shared" si="1"/>
        <v>2012</v>
      </c>
    </row>
    <row r="24" spans="1:6" x14ac:dyDescent="0.25">
      <c r="A24" t="s">
        <v>61</v>
      </c>
      <c r="B24">
        <f>VLOOKUP(A24,Pop_Visits_Mortality!A23:AQ482,40, FALSE)</f>
        <v>531.81095890410961</v>
      </c>
      <c r="C24">
        <f>VLOOKUP(A24,Pop_Visits_Mortality!A23:AQ482,32, FALSE)</f>
        <v>348</v>
      </c>
      <c r="D24">
        <f>VLOOKUP(A24,Pop_Visits_Mortality!A23:AQ482,41, FALSE)</f>
        <v>1.4657592820602645E-2</v>
      </c>
      <c r="E24" t="str">
        <f t="shared" si="0"/>
        <v>Arizona</v>
      </c>
      <c r="F24" t="str">
        <f t="shared" si="1"/>
        <v>2013</v>
      </c>
    </row>
    <row r="25" spans="1:6" x14ac:dyDescent="0.25">
      <c r="A25" t="s">
        <v>62</v>
      </c>
      <c r="B25">
        <f>VLOOKUP(A25,Pop_Visits_Mortality!A24:AQ483,40, FALSE)</f>
        <v>435.67277298850576</v>
      </c>
      <c r="C25">
        <f>VLOOKUP(A25,Pop_Visits_Mortality!A24:AQ483,32, FALSE)</f>
        <v>270</v>
      </c>
      <c r="D25">
        <f>VLOOKUP(A25,Pop_Visits_Mortality!A24:AQ483,41, FALSE)</f>
        <v>1.4517117056210957E-2</v>
      </c>
      <c r="E25" t="str">
        <f t="shared" si="0"/>
        <v>Arizona</v>
      </c>
      <c r="F25" t="str">
        <f t="shared" si="1"/>
        <v>2014</v>
      </c>
    </row>
    <row r="26" spans="1:6" x14ac:dyDescent="0.25">
      <c r="A26" t="s">
        <v>63</v>
      </c>
      <c r="B26">
        <f>VLOOKUP(A26,Pop_Visits_Mortality!A25:AQ484,40, FALSE)</f>
        <v>406.63080324244658</v>
      </c>
      <c r="C26">
        <f>VLOOKUP(A26,Pop_Visits_Mortality!A25:AQ484,32, FALSE)</f>
        <v>321</v>
      </c>
      <c r="D26">
        <f>VLOOKUP(A26,Pop_Visits_Mortality!A25:AQ484,41, FALSE)</f>
        <v>1.5816476319232761E-2</v>
      </c>
      <c r="E26" t="str">
        <f t="shared" si="0"/>
        <v>Arizona</v>
      </c>
      <c r="F26" t="str">
        <f t="shared" si="1"/>
        <v>2015</v>
      </c>
    </row>
    <row r="27" spans="1:6" x14ac:dyDescent="0.25">
      <c r="A27" t="s">
        <v>64</v>
      </c>
      <c r="B27">
        <f>VLOOKUP(A27,Pop_Visits_Mortality!A26:AQ485,40, FALSE)</f>
        <v>450.04626187525815</v>
      </c>
      <c r="C27">
        <f>VLOOKUP(A27,Pop_Visits_Mortality!A26:AQ485,32, FALSE)</f>
        <v>299</v>
      </c>
      <c r="D27">
        <f>VLOOKUP(A27,Pop_Visits_Mortality!A26:AQ485,41, FALSE)</f>
        <v>2.0527514726100947E-2</v>
      </c>
      <c r="E27" t="str">
        <f t="shared" si="0"/>
        <v>Arizona</v>
      </c>
      <c r="F27" t="str">
        <f t="shared" si="1"/>
        <v>2016</v>
      </c>
    </row>
    <row r="28" spans="1:6" x14ac:dyDescent="0.25">
      <c r="A28" t="s">
        <v>65</v>
      </c>
      <c r="B28">
        <f>VLOOKUP(A28,Pop_Visits_Mortality!A27:AQ486,40, FALSE)</f>
        <v>425.23989791578055</v>
      </c>
      <c r="C28">
        <f>VLOOKUP(A28,Pop_Visits_Mortality!A27:AQ486,32, FALSE)</f>
        <v>339</v>
      </c>
      <c r="D28">
        <f>VLOOKUP(A28,Pop_Visits_Mortality!A27:AQ486,41, FALSE)</f>
        <v>2.2548885259052614E-2</v>
      </c>
      <c r="E28" t="str">
        <f t="shared" si="0"/>
        <v>Arizona</v>
      </c>
      <c r="F28" t="str">
        <f t="shared" si="1"/>
        <v>2017</v>
      </c>
    </row>
    <row r="29" spans="1:6" x14ac:dyDescent="0.25">
      <c r="A29" t="s">
        <v>66</v>
      </c>
      <c r="B29" t="str">
        <f>VLOOKUP(A29,Pop_Visits_Mortality!A28:AQ487,40, FALSE)</f>
        <v>NULL</v>
      </c>
      <c r="C29">
        <f>VLOOKUP(A29,Pop_Visits_Mortality!A28:AQ487,32, FALSE)</f>
        <v>288</v>
      </c>
      <c r="D29" t="str">
        <f>VLOOKUP(A29,Pop_Visits_Mortality!A28:AQ487,41, FALSE)</f>
        <v>NULL</v>
      </c>
      <c r="E29" t="str">
        <f t="shared" si="0"/>
        <v>Arkansas</v>
      </c>
      <c r="F29" t="str">
        <f t="shared" si="1"/>
        <v>2009</v>
      </c>
    </row>
    <row r="30" spans="1:6" x14ac:dyDescent="0.25">
      <c r="A30" t="s">
        <v>67</v>
      </c>
      <c r="B30">
        <f>VLOOKUP(A30,Pop_Visits_Mortality!A29:AQ488,40, FALSE)</f>
        <v>216.8177570093458</v>
      </c>
      <c r="C30">
        <f>VLOOKUP(A30,Pop_Visits_Mortality!A29:AQ488,32, FALSE)</f>
        <v>263</v>
      </c>
      <c r="D30">
        <f>VLOOKUP(A30,Pop_Visits_Mortality!A29:AQ488,41, FALSE)</f>
        <v>1.3793400719843101E-2</v>
      </c>
      <c r="E30" t="str">
        <f t="shared" si="0"/>
        <v>Arkansas</v>
      </c>
      <c r="F30" t="str">
        <f t="shared" si="1"/>
        <v>2010</v>
      </c>
    </row>
    <row r="31" spans="1:6" x14ac:dyDescent="0.25">
      <c r="A31" t="s">
        <v>68</v>
      </c>
      <c r="B31">
        <f>VLOOKUP(A31,Pop_Visits_Mortality!A30:AQ489,40, FALSE)</f>
        <v>225.3879173290938</v>
      </c>
      <c r="C31">
        <f>VLOOKUP(A31,Pop_Visits_Mortality!A30:AQ489,32, FALSE)</f>
        <v>343</v>
      </c>
      <c r="D31">
        <f>VLOOKUP(A31,Pop_Visits_Mortality!A30:AQ489,41, FALSE)</f>
        <v>2.697345682060253E-2</v>
      </c>
      <c r="E31" t="str">
        <f t="shared" si="0"/>
        <v>Arkansas</v>
      </c>
      <c r="F31" t="str">
        <f t="shared" si="1"/>
        <v>2011</v>
      </c>
    </row>
    <row r="32" spans="1:6" x14ac:dyDescent="0.25">
      <c r="A32" t="s">
        <v>69</v>
      </c>
      <c r="B32">
        <f>VLOOKUP(A32,Pop_Visits_Mortality!A31:AQ490,40, FALSE)</f>
        <v>226.6625344352617</v>
      </c>
      <c r="C32">
        <f>VLOOKUP(A32,Pop_Visits_Mortality!A31:AQ490,32, FALSE)</f>
        <v>353</v>
      </c>
      <c r="D32">
        <f>VLOOKUP(A32,Pop_Visits_Mortality!A31:AQ490,41, FALSE)</f>
        <v>1.7908688174918114E-2</v>
      </c>
      <c r="E32" t="str">
        <f t="shared" si="0"/>
        <v>Arkansas</v>
      </c>
      <c r="F32" t="str">
        <f t="shared" si="1"/>
        <v>2012</v>
      </c>
    </row>
    <row r="33" spans="1:6" x14ac:dyDescent="0.25">
      <c r="A33" t="s">
        <v>70</v>
      </c>
      <c r="B33">
        <f>VLOOKUP(A33,Pop_Visits_Mortality!A32:AQ491,40, FALSE)</f>
        <v>217.60696517412936</v>
      </c>
      <c r="C33">
        <f>VLOOKUP(A33,Pop_Visits_Mortality!A32:AQ491,32, FALSE)</f>
        <v>335</v>
      </c>
      <c r="D33">
        <f>VLOOKUP(A33,Pop_Visits_Mortality!A32:AQ491,41, FALSE)</f>
        <v>2.1262488854340521E-2</v>
      </c>
      <c r="E33" t="str">
        <f t="shared" si="0"/>
        <v>Arkansas</v>
      </c>
      <c r="F33" t="str">
        <f t="shared" si="1"/>
        <v>2013</v>
      </c>
    </row>
    <row r="34" spans="1:6" x14ac:dyDescent="0.25">
      <c r="A34" t="s">
        <v>71</v>
      </c>
      <c r="B34">
        <f>VLOOKUP(A34,Pop_Visits_Mortality!A33:AQ492,40, FALSE)</f>
        <v>278.11578947368423</v>
      </c>
      <c r="C34">
        <f>VLOOKUP(A34,Pop_Visits_Mortality!A33:AQ492,32, FALSE)</f>
        <v>260</v>
      </c>
      <c r="D34">
        <f>VLOOKUP(A34,Pop_Visits_Mortality!A33:AQ492,41, FALSE)</f>
        <v>2.8159418644260248E-2</v>
      </c>
      <c r="E34" t="str">
        <f t="shared" si="0"/>
        <v>Arkansas</v>
      </c>
      <c r="F34" t="str">
        <f t="shared" si="1"/>
        <v>2014</v>
      </c>
    </row>
    <row r="35" spans="1:6" x14ac:dyDescent="0.25">
      <c r="A35" t="s">
        <v>72</v>
      </c>
      <c r="B35">
        <f>VLOOKUP(A35,Pop_Visits_Mortality!A34:AQ493,40, FALSE)</f>
        <v>269.60611205432934</v>
      </c>
      <c r="C35">
        <f>VLOOKUP(A35,Pop_Visits_Mortality!A34:AQ493,32, FALSE)</f>
        <v>268</v>
      </c>
      <c r="D35">
        <f>VLOOKUP(A35,Pop_Visits_Mortality!A34:AQ493,41, FALSE)</f>
        <v>2.3344122721948638E-2</v>
      </c>
      <c r="E35" t="str">
        <f t="shared" si="0"/>
        <v>Arkansas</v>
      </c>
      <c r="F35" t="str">
        <f t="shared" si="1"/>
        <v>2015</v>
      </c>
    </row>
    <row r="36" spans="1:6" x14ac:dyDescent="0.25">
      <c r="A36" t="s">
        <v>73</v>
      </c>
      <c r="B36">
        <f>VLOOKUP(A36,Pop_Visits_Mortality!A35:AQ494,40, FALSE)</f>
        <v>322.3303964757709</v>
      </c>
      <c r="C36">
        <f>VLOOKUP(A36,Pop_Visits_Mortality!A35:AQ494,32, FALSE)</f>
        <v>239</v>
      </c>
      <c r="D36">
        <f>VLOOKUP(A36,Pop_Visits_Mortality!A35:AQ494,41, FALSE)</f>
        <v>1.9700966256201397E-2</v>
      </c>
      <c r="E36" t="str">
        <f t="shared" si="0"/>
        <v>Arkansas</v>
      </c>
      <c r="F36" t="str">
        <f t="shared" si="1"/>
        <v>2016</v>
      </c>
    </row>
    <row r="37" spans="1:6" x14ac:dyDescent="0.25">
      <c r="A37" t="s">
        <v>74</v>
      </c>
      <c r="B37">
        <f>VLOOKUP(A37,Pop_Visits_Mortality!A36:AQ495,40, FALSE)</f>
        <v>307.15614035087719</v>
      </c>
      <c r="C37">
        <f>VLOOKUP(A37,Pop_Visits_Mortality!A36:AQ495,32, FALSE)</f>
        <v>240</v>
      </c>
      <c r="D37">
        <f>VLOOKUP(A37,Pop_Visits_Mortality!A36:AQ495,41, FALSE)</f>
        <v>2.9980751546444747E-2</v>
      </c>
      <c r="E37" t="str">
        <f t="shared" si="0"/>
        <v>Arkansas</v>
      </c>
      <c r="F37" t="str">
        <f t="shared" si="1"/>
        <v>2017</v>
      </c>
    </row>
    <row r="38" spans="1:6" x14ac:dyDescent="0.25">
      <c r="A38" t="s">
        <v>75</v>
      </c>
      <c r="B38" t="str">
        <f>VLOOKUP(A38,Pop_Visits_Mortality!A37:AQ496,40, FALSE)</f>
        <v>NULL</v>
      </c>
      <c r="C38">
        <f>VLOOKUP(A38,Pop_Visits_Mortality!A37:AQ496,32, FALSE)</f>
        <v>2856</v>
      </c>
      <c r="D38" t="str">
        <f>VLOOKUP(A38,Pop_Visits_Mortality!A37:AQ496,41, FALSE)</f>
        <v>NULL</v>
      </c>
      <c r="E38" t="str">
        <f t="shared" si="0"/>
        <v>California</v>
      </c>
      <c r="F38" t="str">
        <f t="shared" si="1"/>
        <v>2009</v>
      </c>
    </row>
    <row r="39" spans="1:6" x14ac:dyDescent="0.25">
      <c r="A39" t="s">
        <v>76</v>
      </c>
      <c r="B39">
        <f>VLOOKUP(A39,Pop_Visits_Mortality!A38:AQ497,40, FALSE)</f>
        <v>245.8375451263538</v>
      </c>
      <c r="C39">
        <f>VLOOKUP(A39,Pop_Visits_Mortality!A38:AQ497,32, FALSE)</f>
        <v>2955</v>
      </c>
      <c r="D39">
        <f>VLOOKUP(A39,Pop_Visits_Mortality!A38:AQ497,41, FALSE)</f>
        <v>2.8151019868716685E-2</v>
      </c>
      <c r="E39" t="str">
        <f t="shared" si="0"/>
        <v>California</v>
      </c>
      <c r="F39" t="str">
        <f t="shared" si="1"/>
        <v>2010</v>
      </c>
    </row>
    <row r="40" spans="1:6" x14ac:dyDescent="0.25">
      <c r="A40" t="s">
        <v>77</v>
      </c>
      <c r="B40">
        <f>VLOOKUP(A40,Pop_Visits_Mortality!A39:AQ498,40, FALSE)</f>
        <v>276.37991189427311</v>
      </c>
      <c r="C40">
        <f>VLOOKUP(A40,Pop_Visits_Mortality!A39:AQ498,32, FALSE)</f>
        <v>3050</v>
      </c>
      <c r="D40">
        <f>VLOOKUP(A40,Pop_Visits_Mortality!A39:AQ498,41, FALSE)</f>
        <v>2.7976557837771667E-2</v>
      </c>
      <c r="E40" t="str">
        <f t="shared" si="0"/>
        <v>California</v>
      </c>
      <c r="F40" t="str">
        <f t="shared" si="1"/>
        <v>2011</v>
      </c>
    </row>
    <row r="41" spans="1:6" x14ac:dyDescent="0.25">
      <c r="A41" t="s">
        <v>78</v>
      </c>
      <c r="B41">
        <f>VLOOKUP(A41,Pop_Visits_Mortality!A40:AQ499,40, FALSE)</f>
        <v>272.97850637522771</v>
      </c>
      <c r="C41">
        <f>VLOOKUP(A41,Pop_Visits_Mortality!A40:AQ499,32, FALSE)</f>
        <v>2938</v>
      </c>
      <c r="D41">
        <f>VLOOKUP(A41,Pop_Visits_Mortality!A40:AQ499,41, FALSE)</f>
        <v>2.6211555451165446E-2</v>
      </c>
      <c r="E41" t="str">
        <f t="shared" si="0"/>
        <v>California</v>
      </c>
      <c r="F41" t="str">
        <f t="shared" si="1"/>
        <v>2012</v>
      </c>
    </row>
    <row r="42" spans="1:6" x14ac:dyDescent="0.25">
      <c r="A42" t="s">
        <v>79</v>
      </c>
      <c r="B42">
        <f>VLOOKUP(A42,Pop_Visits_Mortality!A41:AQ500,40, FALSE)</f>
        <v>286.83147048550472</v>
      </c>
      <c r="C42">
        <f>VLOOKUP(A42,Pop_Visits_Mortality!A41:AQ500,32, FALSE)</f>
        <v>3264</v>
      </c>
      <c r="D42">
        <f>VLOOKUP(A42,Pop_Visits_Mortality!A41:AQ500,41, FALSE)</f>
        <v>2.5512710994966502E-2</v>
      </c>
      <c r="E42" t="str">
        <f t="shared" si="0"/>
        <v>California</v>
      </c>
      <c r="F42" t="str">
        <f t="shared" si="1"/>
        <v>2013</v>
      </c>
    </row>
    <row r="43" spans="1:6" x14ac:dyDescent="0.25">
      <c r="A43" t="s">
        <v>80</v>
      </c>
      <c r="B43">
        <f>VLOOKUP(A43,Pop_Visits_Mortality!A42:AQ501,40, FALSE)</f>
        <v>296.80023267409007</v>
      </c>
      <c r="C43">
        <f>VLOOKUP(A43,Pop_Visits_Mortality!A42:AQ501,32, FALSE)</f>
        <v>2638</v>
      </c>
      <c r="D43">
        <f>VLOOKUP(A43,Pop_Visits_Mortality!A42:AQ501,41, FALSE)</f>
        <v>2.4563134467846349E-2</v>
      </c>
      <c r="E43" t="str">
        <f t="shared" si="0"/>
        <v>California</v>
      </c>
      <c r="F43" t="str">
        <f t="shared" si="1"/>
        <v>2014</v>
      </c>
    </row>
    <row r="44" spans="1:6" x14ac:dyDescent="0.25">
      <c r="A44" t="s">
        <v>81</v>
      </c>
      <c r="B44">
        <f>VLOOKUP(A44,Pop_Visits_Mortality!A43:AQ502,40, FALSE)</f>
        <v>293.84015209125477</v>
      </c>
      <c r="C44">
        <f>VLOOKUP(A44,Pop_Visits_Mortality!A43:AQ502,32, FALSE)</f>
        <v>3017</v>
      </c>
      <c r="D44">
        <f>VLOOKUP(A44,Pop_Visits_Mortality!A43:AQ502,41, FALSE)</f>
        <v>2.3757776272140929E-2</v>
      </c>
      <c r="E44" t="str">
        <f t="shared" si="0"/>
        <v>California</v>
      </c>
      <c r="F44" t="str">
        <f t="shared" si="1"/>
        <v>2015</v>
      </c>
    </row>
    <row r="45" spans="1:6" x14ac:dyDescent="0.25">
      <c r="A45" t="s">
        <v>82</v>
      </c>
      <c r="B45">
        <f>VLOOKUP(A45,Pop_Visits_Mortality!A44:AQ503,40, FALSE)</f>
        <v>346.96705268308597</v>
      </c>
      <c r="C45">
        <f>VLOOKUP(A45,Pop_Visits_Mortality!A44:AQ503,32, FALSE)</f>
        <v>2725</v>
      </c>
      <c r="D45">
        <f>VLOOKUP(A45,Pop_Visits_Mortality!A44:AQ503,41, FALSE)</f>
        <v>2.075867726248146E-2</v>
      </c>
      <c r="E45" t="str">
        <f t="shared" si="0"/>
        <v>California</v>
      </c>
      <c r="F45" t="str">
        <f t="shared" si="1"/>
        <v>2016</v>
      </c>
    </row>
    <row r="46" spans="1:6" x14ac:dyDescent="0.25">
      <c r="A46" t="s">
        <v>83</v>
      </c>
      <c r="B46">
        <f>VLOOKUP(A46,Pop_Visits_Mortality!A45:AQ504,40, FALSE)</f>
        <v>442.58844065166795</v>
      </c>
      <c r="C46">
        <f>VLOOKUP(A46,Pop_Visits_Mortality!A45:AQ504,32, FALSE)</f>
        <v>2985</v>
      </c>
      <c r="D46">
        <f>VLOOKUP(A46,Pop_Visits_Mortality!A45:AQ504,41, FALSE)</f>
        <v>2.020038685601051E-2</v>
      </c>
      <c r="E46" t="str">
        <f t="shared" si="0"/>
        <v>California</v>
      </c>
      <c r="F46" t="str">
        <f t="shared" si="1"/>
        <v>2017</v>
      </c>
    </row>
    <row r="47" spans="1:6" x14ac:dyDescent="0.25">
      <c r="A47" t="s">
        <v>84</v>
      </c>
      <c r="B47" t="str">
        <f>VLOOKUP(A47,Pop_Visits_Mortality!A46:AQ505,40, FALSE)</f>
        <v>NULL</v>
      </c>
      <c r="C47">
        <f>VLOOKUP(A47,Pop_Visits_Mortality!A46:AQ505,32, FALSE)</f>
        <v>266</v>
      </c>
      <c r="D47" t="str">
        <f>VLOOKUP(A47,Pop_Visits_Mortality!A46:AQ505,41, FALSE)</f>
        <v>NULL</v>
      </c>
      <c r="E47" t="str">
        <f t="shared" si="0"/>
        <v>Colorado</v>
      </c>
      <c r="F47" t="str">
        <f t="shared" si="1"/>
        <v>2009</v>
      </c>
    </row>
    <row r="48" spans="1:6" x14ac:dyDescent="0.25">
      <c r="A48" t="s">
        <v>85</v>
      </c>
      <c r="B48">
        <f>VLOOKUP(A48,Pop_Visits_Mortality!A47:AQ506,40, FALSE)</f>
        <v>1575.2052980132451</v>
      </c>
      <c r="C48">
        <f>VLOOKUP(A48,Pop_Visits_Mortality!A47:AQ506,32, FALSE)</f>
        <v>260</v>
      </c>
      <c r="D48">
        <f>VLOOKUP(A48,Pop_Visits_Mortality!A47:AQ506,41, FALSE)</f>
        <v>8.1225615498452843E-3</v>
      </c>
      <c r="E48" t="str">
        <f t="shared" si="0"/>
        <v>Colorado</v>
      </c>
      <c r="F48" t="str">
        <f t="shared" si="1"/>
        <v>2010</v>
      </c>
    </row>
    <row r="49" spans="1:6" x14ac:dyDescent="0.25">
      <c r="A49" t="s">
        <v>86</v>
      </c>
      <c r="B49">
        <f>VLOOKUP(A49,Pop_Visits_Mortality!A48:AQ507,40, FALSE)</f>
        <v>1725.4234693877552</v>
      </c>
      <c r="C49">
        <f>VLOOKUP(A49,Pop_Visits_Mortality!A48:AQ507,32, FALSE)</f>
        <v>272</v>
      </c>
      <c r="D49">
        <f>VLOOKUP(A49,Pop_Visits_Mortality!A48:AQ507,41, FALSE)</f>
        <v>9.4781030783136159E-3</v>
      </c>
      <c r="E49" t="str">
        <f t="shared" si="0"/>
        <v>Colorado</v>
      </c>
      <c r="F49" t="str">
        <f t="shared" si="1"/>
        <v>2011</v>
      </c>
    </row>
    <row r="50" spans="1:6" x14ac:dyDescent="0.25">
      <c r="A50" t="s">
        <v>87</v>
      </c>
      <c r="B50">
        <f>VLOOKUP(A50,Pop_Visits_Mortality!A49:AQ508,40, FALSE)</f>
        <v>1977.0200364298726</v>
      </c>
      <c r="C50">
        <f>VLOOKUP(A50,Pop_Visits_Mortality!A49:AQ508,32, FALSE)</f>
        <v>254</v>
      </c>
      <c r="D50">
        <f>VLOOKUP(A50,Pop_Visits_Mortality!A49:AQ508,41, FALSE)</f>
        <v>7.9446536893855082E-3</v>
      </c>
      <c r="E50" t="str">
        <f t="shared" si="0"/>
        <v>Colorado</v>
      </c>
      <c r="F50" t="str">
        <f t="shared" si="1"/>
        <v>2012</v>
      </c>
    </row>
    <row r="51" spans="1:6" x14ac:dyDescent="0.25">
      <c r="A51" t="s">
        <v>88</v>
      </c>
      <c r="B51">
        <f>VLOOKUP(A51,Pop_Visits_Mortality!A50:AQ509,40, FALSE)</f>
        <v>2029.8509433962265</v>
      </c>
      <c r="C51">
        <f>VLOOKUP(A51,Pop_Visits_Mortality!A50:AQ509,32, FALSE)</f>
        <v>280</v>
      </c>
      <c r="D51">
        <f>VLOOKUP(A51,Pop_Visits_Mortality!A50:AQ509,41, FALSE)</f>
        <v>1.0551941261603928E-2</v>
      </c>
      <c r="E51" t="str">
        <f t="shared" si="0"/>
        <v>Colorado</v>
      </c>
      <c r="F51" t="str">
        <f t="shared" si="1"/>
        <v>2013</v>
      </c>
    </row>
    <row r="52" spans="1:6" x14ac:dyDescent="0.25">
      <c r="A52" t="s">
        <v>89</v>
      </c>
      <c r="B52">
        <f>VLOOKUP(A52,Pop_Visits_Mortality!A51:AQ510,40, FALSE)</f>
        <v>1371.6484375</v>
      </c>
      <c r="C52">
        <f>VLOOKUP(A52,Pop_Visits_Mortality!A51:AQ510,32, FALSE)</f>
        <v>286</v>
      </c>
      <c r="D52">
        <f>VLOOKUP(A52,Pop_Visits_Mortality!A51:AQ510,41, FALSE)</f>
        <v>1.0861702672992692E-2</v>
      </c>
      <c r="E52" t="str">
        <f t="shared" si="0"/>
        <v>Colorado</v>
      </c>
      <c r="F52" t="str">
        <f t="shared" si="1"/>
        <v>2014</v>
      </c>
    </row>
    <row r="53" spans="1:6" x14ac:dyDescent="0.25">
      <c r="A53" t="s">
        <v>90</v>
      </c>
      <c r="B53">
        <f>VLOOKUP(A53,Pop_Visits_Mortality!A52:AQ511,40, FALSE)</f>
        <v>608.85915492957747</v>
      </c>
      <c r="C53">
        <f>VLOOKUP(A53,Pop_Visits_Mortality!A52:AQ511,32, FALSE)</f>
        <v>302</v>
      </c>
      <c r="D53">
        <f>VLOOKUP(A53,Pop_Visits_Mortality!A52:AQ511,41, FALSE)</f>
        <v>8.8655763492100203E-3</v>
      </c>
      <c r="E53" t="str">
        <f t="shared" si="0"/>
        <v>Colorado</v>
      </c>
      <c r="F53" t="str">
        <f t="shared" si="1"/>
        <v>2015</v>
      </c>
    </row>
    <row r="54" spans="1:6" x14ac:dyDescent="0.25">
      <c r="A54" t="s">
        <v>91</v>
      </c>
      <c r="B54">
        <f>VLOOKUP(A54,Pop_Visits_Mortality!A53:AQ512,40, FALSE)</f>
        <v>558.65420560747668</v>
      </c>
      <c r="C54">
        <f>VLOOKUP(A54,Pop_Visits_Mortality!A53:AQ512,32, FALSE)</f>
        <v>220</v>
      </c>
      <c r="D54">
        <f>VLOOKUP(A54,Pop_Visits_Mortality!A53:AQ512,41, FALSE)</f>
        <v>9.5077177016416846E-3</v>
      </c>
      <c r="E54" t="str">
        <f t="shared" si="0"/>
        <v>Colorado</v>
      </c>
      <c r="F54" t="str">
        <f t="shared" si="1"/>
        <v>2016</v>
      </c>
    </row>
    <row r="55" spans="1:6" x14ac:dyDescent="0.25">
      <c r="A55" t="s">
        <v>92</v>
      </c>
      <c r="B55">
        <f>VLOOKUP(A55,Pop_Visits_Mortality!A54:AQ513,40, FALSE)</f>
        <v>618.72429906542061</v>
      </c>
      <c r="C55">
        <f>VLOOKUP(A55,Pop_Visits_Mortality!A54:AQ513,32, FALSE)</f>
        <v>236</v>
      </c>
      <c r="D55">
        <f>VLOOKUP(A55,Pop_Visits_Mortality!A54:AQ513,41, FALSE)</f>
        <v>1.0173178155233484E-2</v>
      </c>
      <c r="E55" t="str">
        <f t="shared" si="0"/>
        <v>Colorado</v>
      </c>
      <c r="F55" t="str">
        <f t="shared" si="1"/>
        <v>2017</v>
      </c>
    </row>
    <row r="56" spans="1:6" x14ac:dyDescent="0.25">
      <c r="A56" t="s">
        <v>93</v>
      </c>
      <c r="B56" t="str">
        <f>VLOOKUP(A56,Pop_Visits_Mortality!A55:AQ514,40, FALSE)</f>
        <v>NULL</v>
      </c>
      <c r="C56">
        <f>VLOOKUP(A56,Pop_Visits_Mortality!A55:AQ514,32, FALSE)</f>
        <v>364</v>
      </c>
      <c r="D56" t="str">
        <f>VLOOKUP(A56,Pop_Visits_Mortality!A55:AQ514,41, FALSE)</f>
        <v>NULL</v>
      </c>
      <c r="E56" t="str">
        <f t="shared" si="0"/>
        <v>Connecticut</v>
      </c>
      <c r="F56" t="str">
        <f t="shared" si="1"/>
        <v>2009</v>
      </c>
    </row>
    <row r="57" spans="1:6" x14ac:dyDescent="0.25">
      <c r="A57" t="s">
        <v>94</v>
      </c>
      <c r="B57">
        <f>VLOOKUP(A57,Pop_Visits_Mortality!A56:AQ515,40, FALSE)</f>
        <v>200.92888888888888</v>
      </c>
      <c r="C57">
        <f>VLOOKUP(A57,Pop_Visits_Mortality!A56:AQ515,32, FALSE)</f>
        <v>339</v>
      </c>
      <c r="D57">
        <f>VLOOKUP(A57,Pop_Visits_Mortality!A56:AQ515,41, FALSE)</f>
        <v>4.4902563648830983E-3</v>
      </c>
      <c r="E57" t="str">
        <f t="shared" si="0"/>
        <v>Connecticut</v>
      </c>
      <c r="F57" t="str">
        <f t="shared" si="1"/>
        <v>2010</v>
      </c>
    </row>
    <row r="58" spans="1:6" x14ac:dyDescent="0.25">
      <c r="A58" t="s">
        <v>95</v>
      </c>
      <c r="B58">
        <f>VLOOKUP(A58,Pop_Visits_Mortality!A57:AQ516,40, FALSE)</f>
        <v>245.98823529411766</v>
      </c>
      <c r="C58">
        <f>VLOOKUP(A58,Pop_Visits_Mortality!A57:AQ516,32, FALSE)</f>
        <v>415</v>
      </c>
      <c r="D58">
        <f>VLOOKUP(A58,Pop_Visits_Mortality!A57:AQ516,41, FALSE)</f>
        <v>5.4940456262853321E-3</v>
      </c>
      <c r="E58" t="str">
        <f t="shared" si="0"/>
        <v>Connecticut</v>
      </c>
      <c r="F58" t="str">
        <f t="shared" si="1"/>
        <v>2011</v>
      </c>
    </row>
    <row r="59" spans="1:6" x14ac:dyDescent="0.25">
      <c r="A59" t="s">
        <v>96</v>
      </c>
      <c r="B59">
        <f>VLOOKUP(A59,Pop_Visits_Mortality!A58:AQ517,40, FALSE)</f>
        <v>221.36484490398817</v>
      </c>
      <c r="C59">
        <f>VLOOKUP(A59,Pop_Visits_Mortality!A58:AQ517,32, FALSE)</f>
        <v>317</v>
      </c>
      <c r="D59">
        <f>VLOOKUP(A59,Pop_Visits_Mortality!A58:AQ517,41, FALSE)</f>
        <v>6.345753483158063E-3</v>
      </c>
      <c r="E59" t="str">
        <f t="shared" si="0"/>
        <v>Connecticut</v>
      </c>
      <c r="F59" t="str">
        <f t="shared" si="1"/>
        <v>2012</v>
      </c>
    </row>
    <row r="60" spans="1:6" x14ac:dyDescent="0.25">
      <c r="A60" t="s">
        <v>97</v>
      </c>
      <c r="B60">
        <f>VLOOKUP(A60,Pop_Visits_Mortality!A59:AQ518,40, FALSE)</f>
        <v>173.23264781491002</v>
      </c>
      <c r="C60">
        <f>VLOOKUP(A60,Pop_Visits_Mortality!A59:AQ518,32, FALSE)</f>
        <v>377</v>
      </c>
      <c r="D60">
        <f>VLOOKUP(A60,Pop_Visits_Mortality!A59:AQ518,41, FALSE)</f>
        <v>1.4713411240957151E-2</v>
      </c>
      <c r="E60" t="str">
        <f t="shared" si="0"/>
        <v>Connecticut</v>
      </c>
      <c r="F60" t="str">
        <f t="shared" si="1"/>
        <v>2013</v>
      </c>
    </row>
    <row r="61" spans="1:6" x14ac:dyDescent="0.25">
      <c r="A61" t="s">
        <v>98</v>
      </c>
      <c r="B61">
        <f>VLOOKUP(A61,Pop_Visits_Mortality!A60:AQ519,40, FALSE)</f>
        <v>198.11755725190841</v>
      </c>
      <c r="C61">
        <f>VLOOKUP(A61,Pop_Visits_Mortality!A60:AQ519,32, FALSE)</f>
        <v>364</v>
      </c>
      <c r="D61">
        <f>VLOOKUP(A61,Pop_Visits_Mortality!A60:AQ519,41, FALSE)</f>
        <v>2.0737167384620128E-2</v>
      </c>
      <c r="E61" t="str">
        <f t="shared" si="0"/>
        <v>Connecticut</v>
      </c>
      <c r="F61" t="str">
        <f t="shared" si="1"/>
        <v>2014</v>
      </c>
    </row>
    <row r="62" spans="1:6" x14ac:dyDescent="0.25">
      <c r="A62" t="s">
        <v>99</v>
      </c>
      <c r="B62">
        <f>VLOOKUP(A62,Pop_Visits_Mortality!A61:AQ520,40, FALSE)</f>
        <v>245.3697270471464</v>
      </c>
      <c r="C62">
        <f>VLOOKUP(A62,Pop_Visits_Mortality!A61:AQ520,32, FALSE)</f>
        <v>397</v>
      </c>
      <c r="D62">
        <f>VLOOKUP(A62,Pop_Visits_Mortality!A61:AQ520,41, FALSE)</f>
        <v>1.853181505602524E-2</v>
      </c>
      <c r="E62" t="str">
        <f t="shared" si="0"/>
        <v>Connecticut</v>
      </c>
      <c r="F62" t="str">
        <f t="shared" si="1"/>
        <v>2015</v>
      </c>
    </row>
    <row r="63" spans="1:6" x14ac:dyDescent="0.25">
      <c r="A63" t="s">
        <v>100</v>
      </c>
      <c r="B63">
        <f>VLOOKUP(A63,Pop_Visits_Mortality!A62:AQ521,40, FALSE)</f>
        <v>205.6778350515464</v>
      </c>
      <c r="C63">
        <f>VLOOKUP(A63,Pop_Visits_Mortality!A62:AQ521,32, FALSE)</f>
        <v>307</v>
      </c>
      <c r="D63">
        <f>VLOOKUP(A63,Pop_Visits_Mortality!A62:AQ521,41, FALSE)</f>
        <v>2.1108229013946843E-2</v>
      </c>
      <c r="E63" t="str">
        <f t="shared" si="0"/>
        <v>Connecticut</v>
      </c>
      <c r="F63" t="str">
        <f t="shared" si="1"/>
        <v>2016</v>
      </c>
    </row>
    <row r="64" spans="1:6" x14ac:dyDescent="0.25">
      <c r="A64" t="s">
        <v>101</v>
      </c>
      <c r="B64">
        <f>VLOOKUP(A64,Pop_Visits_Mortality!A63:AQ522,40, FALSE)</f>
        <v>216.57484076433121</v>
      </c>
      <c r="C64">
        <f>VLOOKUP(A64,Pop_Visits_Mortality!A63:AQ522,32, FALSE)</f>
        <v>389</v>
      </c>
      <c r="D64">
        <f>VLOOKUP(A64,Pop_Visits_Mortality!A63:AQ522,41, FALSE)</f>
        <v>2.4152813416759185E-2</v>
      </c>
      <c r="E64" t="str">
        <f t="shared" si="0"/>
        <v>Connecticut</v>
      </c>
      <c r="F64" t="str">
        <f t="shared" si="1"/>
        <v>2017</v>
      </c>
    </row>
    <row r="65" spans="1:6" x14ac:dyDescent="0.25">
      <c r="A65" t="s">
        <v>102</v>
      </c>
      <c r="B65" t="str">
        <f>VLOOKUP(A65,Pop_Visits_Mortality!A64:AQ523,40, FALSE)</f>
        <v>NULL</v>
      </c>
      <c r="C65">
        <f>VLOOKUP(A65,Pop_Visits_Mortality!A64:AQ523,32, FALSE)</f>
        <v>0</v>
      </c>
      <c r="D65" t="str">
        <f>VLOOKUP(A65,Pop_Visits_Mortality!A64:AQ523,41, FALSE)</f>
        <v>NULL</v>
      </c>
      <c r="E65" t="str">
        <f t="shared" si="0"/>
        <v>Delaware</v>
      </c>
      <c r="F65" t="str">
        <f t="shared" si="1"/>
        <v>2009</v>
      </c>
    </row>
    <row r="66" spans="1:6" x14ac:dyDescent="0.25">
      <c r="A66" t="s">
        <v>103</v>
      </c>
      <c r="B66">
        <f>VLOOKUP(A66,Pop_Visits_Mortality!A65:AQ524,40, FALSE)</f>
        <v>280.20121951219511</v>
      </c>
      <c r="C66">
        <f>VLOOKUP(A66,Pop_Visits_Mortality!A65:AQ524,32, FALSE)</f>
        <v>10</v>
      </c>
      <c r="D66">
        <f>VLOOKUP(A66,Pop_Visits_Mortality!A65:AQ524,41, FALSE)</f>
        <v>3.7864774878680393E-3</v>
      </c>
      <c r="E66" t="str">
        <f t="shared" si="0"/>
        <v>Delaware</v>
      </c>
      <c r="F66" t="str">
        <f t="shared" si="1"/>
        <v>2010</v>
      </c>
    </row>
    <row r="67" spans="1:6" x14ac:dyDescent="0.25">
      <c r="A67" t="s">
        <v>104</v>
      </c>
      <c r="B67">
        <f>VLOOKUP(A67,Pop_Visits_Mortality!A66:AQ525,40, FALSE)</f>
        <v>312.10997442455243</v>
      </c>
      <c r="C67">
        <f>VLOOKUP(A67,Pop_Visits_Mortality!A66:AQ525,32, FALSE)</f>
        <v>0</v>
      </c>
      <c r="D67">
        <f>VLOOKUP(A67,Pop_Visits_Mortality!A66:AQ525,41, FALSE)</f>
        <v>9.2760273691973611E-3</v>
      </c>
      <c r="E67" t="str">
        <f t="shared" ref="E67:E130" si="2">LEFT(A67,FIND(",",A67)-1)</f>
        <v>Delaware</v>
      </c>
      <c r="F67" t="str">
        <f t="shared" ref="F67:F130" si="3">RIGHT(A67,4)</f>
        <v>2011</v>
      </c>
    </row>
    <row r="68" spans="1:6" x14ac:dyDescent="0.25">
      <c r="A68" t="s">
        <v>105</v>
      </c>
      <c r="B68">
        <f>VLOOKUP(A68,Pop_Visits_Mortality!A67:AQ526,40, FALSE)</f>
        <v>309.22437673130196</v>
      </c>
      <c r="C68">
        <f>VLOOKUP(A68,Pop_Visits_Mortality!A67:AQ526,32, FALSE)</f>
        <v>21</v>
      </c>
      <c r="D68">
        <f>VLOOKUP(A68,Pop_Visits_Mortality!A67:AQ526,41, FALSE)</f>
        <v>5.661560512407059E-3</v>
      </c>
      <c r="E68" t="str">
        <f t="shared" si="2"/>
        <v>Delaware</v>
      </c>
      <c r="F68" t="str">
        <f t="shared" si="3"/>
        <v>2012</v>
      </c>
    </row>
    <row r="69" spans="1:6" x14ac:dyDescent="0.25">
      <c r="A69" t="s">
        <v>106</v>
      </c>
      <c r="B69">
        <f>VLOOKUP(A69,Pop_Visits_Mortality!A68:AQ527,40, FALSE)</f>
        <v>257.00586510263929</v>
      </c>
      <c r="C69">
        <f>VLOOKUP(A69,Pop_Visits_Mortality!A68:AQ527,32, FALSE)</f>
        <v>10</v>
      </c>
      <c r="D69">
        <f>VLOOKUP(A69,Pop_Visits_Mortality!A68:AQ527,41, FALSE)</f>
        <v>1.5016145779846873E-2</v>
      </c>
      <c r="E69" t="str">
        <f t="shared" si="2"/>
        <v>Delaware</v>
      </c>
      <c r="F69" t="str">
        <f t="shared" si="3"/>
        <v>2013</v>
      </c>
    </row>
    <row r="70" spans="1:6" x14ac:dyDescent="0.25">
      <c r="A70" t="s">
        <v>107</v>
      </c>
      <c r="B70">
        <f>VLOOKUP(A70,Pop_Visits_Mortality!A69:AQ528,40, FALSE)</f>
        <v>217.90454545454546</v>
      </c>
      <c r="C70">
        <f>VLOOKUP(A70,Pop_Visits_Mortality!A69:AQ528,32, FALSE)</f>
        <v>20</v>
      </c>
      <c r="D70">
        <f>VLOOKUP(A70,Pop_Visits_Mortality!A69:AQ528,41, FALSE)</f>
        <v>8.3439370867143658E-3</v>
      </c>
      <c r="E70" t="str">
        <f t="shared" si="2"/>
        <v>Delaware</v>
      </c>
      <c r="F70" t="str">
        <f t="shared" si="3"/>
        <v>2014</v>
      </c>
    </row>
    <row r="71" spans="1:6" x14ac:dyDescent="0.25">
      <c r="A71" t="s">
        <v>108</v>
      </c>
      <c r="B71">
        <f>VLOOKUP(A71,Pop_Visits_Mortality!A70:AQ529,40, FALSE)</f>
        <v>235.5134168157424</v>
      </c>
      <c r="C71">
        <f>VLOOKUP(A71,Pop_Visits_Mortality!A70:AQ529,32, FALSE)</f>
        <v>42</v>
      </c>
      <c r="D71">
        <f>VLOOKUP(A71,Pop_Visits_Mortality!A70:AQ529,41, FALSE)</f>
        <v>5.0132166621091974E-3</v>
      </c>
      <c r="E71" t="str">
        <f t="shared" si="2"/>
        <v>Delaware</v>
      </c>
      <c r="F71" t="str">
        <f t="shared" si="3"/>
        <v>2015</v>
      </c>
    </row>
    <row r="72" spans="1:6" x14ac:dyDescent="0.25">
      <c r="A72" t="s">
        <v>109</v>
      </c>
      <c r="B72">
        <f>VLOOKUP(A72,Pop_Visits_Mortality!A71:AQ530,40, FALSE)</f>
        <v>226.82817337461302</v>
      </c>
      <c r="C72">
        <f>VLOOKUP(A72,Pop_Visits_Mortality!A71:AQ530,32, FALSE)</f>
        <v>0</v>
      </c>
      <c r="D72">
        <f>VLOOKUP(A72,Pop_Visits_Mortality!A71:AQ530,41, FALSE)</f>
        <v>2.8389897018378362E-3</v>
      </c>
      <c r="E72" t="str">
        <f t="shared" si="2"/>
        <v>Delaware</v>
      </c>
      <c r="F72" t="str">
        <f t="shared" si="3"/>
        <v>2016</v>
      </c>
    </row>
    <row r="73" spans="1:6" x14ac:dyDescent="0.25">
      <c r="A73" t="s">
        <v>110</v>
      </c>
      <c r="B73">
        <f>VLOOKUP(A73,Pop_Visits_Mortality!A72:AQ531,40, FALSE)</f>
        <v>211.71540880503144</v>
      </c>
      <c r="C73">
        <f>VLOOKUP(A73,Pop_Visits_Mortality!A72:AQ531,32, FALSE)</f>
        <v>0</v>
      </c>
      <c r="D73">
        <f>VLOOKUP(A73,Pop_Visits_Mortality!A72:AQ531,41, FALSE)</f>
        <v>2.7032847880817819E-3</v>
      </c>
      <c r="E73" t="str">
        <f t="shared" si="2"/>
        <v>Delaware</v>
      </c>
      <c r="F73" t="str">
        <f t="shared" si="3"/>
        <v>2017</v>
      </c>
    </row>
    <row r="74" spans="1:6" x14ac:dyDescent="0.25">
      <c r="A74" t="s">
        <v>111</v>
      </c>
      <c r="B74" t="str">
        <f>VLOOKUP(A74,Pop_Visits_Mortality!A73:AQ532,40, FALSE)</f>
        <v>NULL</v>
      </c>
      <c r="C74">
        <f>VLOOKUP(A74,Pop_Visits_Mortality!A73:AQ532,32, FALSE)</f>
        <v>0</v>
      </c>
      <c r="D74" t="str">
        <f>VLOOKUP(A74,Pop_Visits_Mortality!A73:AQ532,41, FALSE)</f>
        <v>NULL</v>
      </c>
      <c r="E74" t="str">
        <f t="shared" si="2"/>
        <v>District of Columbia</v>
      </c>
      <c r="F74" t="str">
        <f t="shared" si="3"/>
        <v>2009</v>
      </c>
    </row>
    <row r="75" spans="1:6" x14ac:dyDescent="0.25">
      <c r="A75" t="s">
        <v>112</v>
      </c>
      <c r="B75">
        <f>VLOOKUP(A75,Pop_Visits_Mortality!A74:AQ533,40, FALSE)</f>
        <v>682.92307692307691</v>
      </c>
      <c r="C75">
        <f>VLOOKUP(A75,Pop_Visits_Mortality!A74:AQ533,32, FALSE)</f>
        <v>0</v>
      </c>
      <c r="D75">
        <f>VLOOKUP(A75,Pop_Visits_Mortality!A74:AQ533,41, FALSE)</f>
        <v>3.3115566569047079E-2</v>
      </c>
      <c r="E75" t="str">
        <f t="shared" si="2"/>
        <v>District of Columbia</v>
      </c>
      <c r="F75" t="str">
        <f t="shared" si="3"/>
        <v>2010</v>
      </c>
    </row>
    <row r="76" spans="1:6" x14ac:dyDescent="0.25">
      <c r="A76" t="s">
        <v>113</v>
      </c>
      <c r="B76">
        <f>VLOOKUP(A76,Pop_Visits_Mortality!A75:AQ534,40, FALSE)</f>
        <v>868.42372881355936</v>
      </c>
      <c r="C76">
        <f>VLOOKUP(A76,Pop_Visits_Mortality!A75:AQ534,32, FALSE)</f>
        <v>0</v>
      </c>
      <c r="D76">
        <f>VLOOKUP(A76,Pop_Visits_Mortality!A75:AQ534,41, FALSE)</f>
        <v>3.2300876319846988E-2</v>
      </c>
      <c r="E76" t="str">
        <f t="shared" si="2"/>
        <v>District of Columbia</v>
      </c>
      <c r="F76" t="str">
        <f t="shared" si="3"/>
        <v>2011</v>
      </c>
    </row>
    <row r="77" spans="1:6" x14ac:dyDescent="0.25">
      <c r="A77" t="s">
        <v>114</v>
      </c>
      <c r="B77">
        <f>VLOOKUP(A77,Pop_Visits_Mortality!A76:AQ535,40, FALSE)</f>
        <v>1273.8271604938273</v>
      </c>
      <c r="C77">
        <f>VLOOKUP(A77,Pop_Visits_Mortality!A76:AQ535,32, FALSE)</f>
        <v>0</v>
      </c>
      <c r="D77">
        <f>VLOOKUP(A77,Pop_Visits_Mortality!A76:AQ535,41, FALSE)</f>
        <v>3.6547780577631327E-2</v>
      </c>
      <c r="E77" t="str">
        <f t="shared" si="2"/>
        <v>District of Columbia</v>
      </c>
      <c r="F77" t="str">
        <f t="shared" si="3"/>
        <v>2012</v>
      </c>
    </row>
    <row r="78" spans="1:6" x14ac:dyDescent="0.25">
      <c r="A78" t="s">
        <v>115</v>
      </c>
      <c r="B78">
        <f>VLOOKUP(A78,Pop_Visits_Mortality!A77:AQ536,40, FALSE)</f>
        <v>785.15887850467288</v>
      </c>
      <c r="C78">
        <f>VLOOKUP(A78,Pop_Visits_Mortality!A77:AQ536,32, FALSE)</f>
        <v>0</v>
      </c>
      <c r="D78">
        <f>VLOOKUP(A78,Pop_Visits_Mortality!A77:AQ536,41, FALSE)</f>
        <v>5.7396562395848214E-2</v>
      </c>
      <c r="E78" t="str">
        <f t="shared" si="2"/>
        <v>District of Columbia</v>
      </c>
      <c r="F78" t="str">
        <f t="shared" si="3"/>
        <v>2013</v>
      </c>
    </row>
    <row r="79" spans="1:6" x14ac:dyDescent="0.25">
      <c r="A79" t="s">
        <v>116</v>
      </c>
      <c r="B79">
        <f>VLOOKUP(A79,Pop_Visits_Mortality!A78:AQ537,40, FALSE)</f>
        <v>794.945652173913</v>
      </c>
      <c r="C79">
        <f>VLOOKUP(A79,Pop_Visits_Mortality!A78:AQ537,32, FALSE)</f>
        <v>0</v>
      </c>
      <c r="D79">
        <f>VLOOKUP(A79,Pop_Visits_Mortality!A78:AQ537,41, FALSE)</f>
        <v>7.6365625213645996E-2</v>
      </c>
      <c r="E79" t="str">
        <f t="shared" si="2"/>
        <v>District of Columbia</v>
      </c>
      <c r="F79" t="str">
        <f t="shared" si="3"/>
        <v>2014</v>
      </c>
    </row>
    <row r="80" spans="1:6" x14ac:dyDescent="0.25">
      <c r="A80" t="s">
        <v>117</v>
      </c>
      <c r="B80">
        <f>VLOOKUP(A80,Pop_Visits_Mortality!A79:AQ538,40, FALSE)</f>
        <v>899.15492957746483</v>
      </c>
      <c r="C80">
        <f>VLOOKUP(A80,Pop_Visits_Mortality!A79:AQ538,32, FALSE)</f>
        <v>0</v>
      </c>
      <c r="D80">
        <f>VLOOKUP(A80,Pop_Visits_Mortality!A79:AQ538,41, FALSE)</f>
        <v>6.2813283208020057E-2</v>
      </c>
      <c r="E80" t="str">
        <f t="shared" si="2"/>
        <v>District of Columbia</v>
      </c>
      <c r="F80" t="str">
        <f t="shared" si="3"/>
        <v>2015</v>
      </c>
    </row>
    <row r="81" spans="1:6" x14ac:dyDescent="0.25">
      <c r="A81" t="s">
        <v>118</v>
      </c>
      <c r="B81">
        <f>VLOOKUP(A81,Pop_Visits_Mortality!A80:AQ539,40, FALSE)</f>
        <v>1089.9126213592233</v>
      </c>
      <c r="C81">
        <f>VLOOKUP(A81,Pop_Visits_Mortality!A80:AQ539,32, FALSE)</f>
        <v>0</v>
      </c>
      <c r="D81">
        <f>VLOOKUP(A81,Pop_Visits_Mortality!A80:AQ539,41, FALSE)</f>
        <v>6.1936024086726466E-2</v>
      </c>
      <c r="E81" t="str">
        <f t="shared" si="2"/>
        <v>District of Columbia</v>
      </c>
      <c r="F81" t="str">
        <f t="shared" si="3"/>
        <v>2016</v>
      </c>
    </row>
    <row r="82" spans="1:6" x14ac:dyDescent="0.25">
      <c r="A82" t="s">
        <v>119</v>
      </c>
      <c r="B82">
        <f>VLOOKUP(A82,Pop_Visits_Mortality!A81:AQ540,40, FALSE)</f>
        <v>1929.9928057553957</v>
      </c>
      <c r="C82">
        <f>VLOOKUP(A82,Pop_Visits_Mortality!A81:AQ540,32, FALSE)</f>
        <v>0</v>
      </c>
      <c r="D82">
        <f>VLOOKUP(A82,Pop_Visits_Mortality!A81:AQ540,41, FALSE)</f>
        <v>3.4059097398506724E-2</v>
      </c>
      <c r="E82" t="str">
        <f t="shared" si="2"/>
        <v>District of Columbia</v>
      </c>
      <c r="F82" t="str">
        <f t="shared" si="3"/>
        <v>2017</v>
      </c>
    </row>
    <row r="83" spans="1:6" x14ac:dyDescent="0.25">
      <c r="A83" t="s">
        <v>120</v>
      </c>
      <c r="B83" t="str">
        <f>VLOOKUP(A83,Pop_Visits_Mortality!A82:AQ541,40, FALSE)</f>
        <v>NULL</v>
      </c>
      <c r="C83">
        <f>VLOOKUP(A83,Pop_Visits_Mortality!A82:AQ541,32, FALSE)</f>
        <v>973</v>
      </c>
      <c r="D83" t="str">
        <f>VLOOKUP(A83,Pop_Visits_Mortality!A82:AQ541,41, FALSE)</f>
        <v>NULL</v>
      </c>
      <c r="E83" t="str">
        <f t="shared" si="2"/>
        <v>Florida</v>
      </c>
      <c r="F83" t="str">
        <f t="shared" si="3"/>
        <v>2009</v>
      </c>
    </row>
    <row r="84" spans="1:6" x14ac:dyDescent="0.25">
      <c r="A84" t="s">
        <v>121</v>
      </c>
      <c r="B84" t="str">
        <f>VLOOKUP(A84,Pop_Visits_Mortality!A83:AQ542,40, FALSE)</f>
        <v>NULL</v>
      </c>
      <c r="C84">
        <f>VLOOKUP(A84,Pop_Visits_Mortality!A83:AQ542,32, FALSE)</f>
        <v>962</v>
      </c>
      <c r="D84" t="str">
        <f>VLOOKUP(A84,Pop_Visits_Mortality!A83:AQ542,41, FALSE)</f>
        <v>NULL</v>
      </c>
      <c r="E84" t="str">
        <f t="shared" si="2"/>
        <v>Florida</v>
      </c>
      <c r="F84" t="str">
        <f t="shared" si="3"/>
        <v>2010</v>
      </c>
    </row>
    <row r="85" spans="1:6" x14ac:dyDescent="0.25">
      <c r="A85" t="s">
        <v>122</v>
      </c>
      <c r="B85" t="str">
        <f>VLOOKUP(A85,Pop_Visits_Mortality!A84:AQ543,40, FALSE)</f>
        <v>NULL</v>
      </c>
      <c r="C85">
        <f>VLOOKUP(A85,Pop_Visits_Mortality!A84:AQ543,32, FALSE)</f>
        <v>1078</v>
      </c>
      <c r="D85" t="str">
        <f>VLOOKUP(A85,Pop_Visits_Mortality!A84:AQ543,41, FALSE)</f>
        <v>NULL</v>
      </c>
      <c r="E85" t="str">
        <f t="shared" si="2"/>
        <v>Florida</v>
      </c>
      <c r="F85" t="str">
        <f t="shared" si="3"/>
        <v>2011</v>
      </c>
    </row>
    <row r="86" spans="1:6" x14ac:dyDescent="0.25">
      <c r="A86" t="s">
        <v>123</v>
      </c>
      <c r="B86" t="str">
        <f>VLOOKUP(A86,Pop_Visits_Mortality!A85:AQ544,40, FALSE)</f>
        <v>NULL</v>
      </c>
      <c r="C86">
        <f>VLOOKUP(A86,Pop_Visits_Mortality!A85:AQ544,32, FALSE)</f>
        <v>1055</v>
      </c>
      <c r="D86" t="str">
        <f>VLOOKUP(A86,Pop_Visits_Mortality!A85:AQ544,41, FALSE)</f>
        <v>NULL</v>
      </c>
      <c r="E86" t="str">
        <f t="shared" si="2"/>
        <v>Florida</v>
      </c>
      <c r="F86" t="str">
        <f t="shared" si="3"/>
        <v>2012</v>
      </c>
    </row>
    <row r="87" spans="1:6" x14ac:dyDescent="0.25">
      <c r="A87" t="s">
        <v>124</v>
      </c>
      <c r="B87" t="str">
        <f>VLOOKUP(A87,Pop_Visits_Mortality!A86:AQ545,40, FALSE)</f>
        <v>NULL</v>
      </c>
      <c r="C87">
        <f>VLOOKUP(A87,Pop_Visits_Mortality!A86:AQ545,32, FALSE)</f>
        <v>1153</v>
      </c>
      <c r="D87" t="str">
        <f>VLOOKUP(A87,Pop_Visits_Mortality!A86:AQ545,41, FALSE)</f>
        <v>NULL</v>
      </c>
      <c r="E87" t="str">
        <f t="shared" si="2"/>
        <v>Florida</v>
      </c>
      <c r="F87" t="str">
        <f t="shared" si="3"/>
        <v>2013</v>
      </c>
    </row>
    <row r="88" spans="1:6" x14ac:dyDescent="0.25">
      <c r="A88" t="s">
        <v>125</v>
      </c>
      <c r="B88" t="str">
        <f>VLOOKUP(A88,Pop_Visits_Mortality!A87:AQ546,40, FALSE)</f>
        <v>NULL</v>
      </c>
      <c r="C88">
        <f>VLOOKUP(A88,Pop_Visits_Mortality!A87:AQ546,32, FALSE)</f>
        <v>1084</v>
      </c>
      <c r="D88" t="str">
        <f>VLOOKUP(A88,Pop_Visits_Mortality!A87:AQ546,41, FALSE)</f>
        <v>NULL</v>
      </c>
      <c r="E88" t="str">
        <f t="shared" si="2"/>
        <v>Florida</v>
      </c>
      <c r="F88" t="str">
        <f t="shared" si="3"/>
        <v>2014</v>
      </c>
    </row>
    <row r="89" spans="1:6" x14ac:dyDescent="0.25">
      <c r="A89" t="s">
        <v>126</v>
      </c>
      <c r="B89" t="str">
        <f>VLOOKUP(A89,Pop_Visits_Mortality!A88:AQ547,40, FALSE)</f>
        <v>NULL</v>
      </c>
      <c r="C89">
        <f>VLOOKUP(A89,Pop_Visits_Mortality!A88:AQ547,32, FALSE)</f>
        <v>1097</v>
      </c>
      <c r="D89" t="str">
        <f>VLOOKUP(A89,Pop_Visits_Mortality!A88:AQ547,41, FALSE)</f>
        <v>NULL</v>
      </c>
      <c r="E89" t="str">
        <f t="shared" si="2"/>
        <v>Florida</v>
      </c>
      <c r="F89" t="str">
        <f t="shared" si="3"/>
        <v>2015</v>
      </c>
    </row>
    <row r="90" spans="1:6" x14ac:dyDescent="0.25">
      <c r="A90" t="s">
        <v>127</v>
      </c>
      <c r="B90" t="str">
        <f>VLOOKUP(A90,Pop_Visits_Mortality!A89:AQ548,40, FALSE)</f>
        <v>NULL</v>
      </c>
      <c r="C90">
        <f>VLOOKUP(A90,Pop_Visits_Mortality!A89:AQ548,32, FALSE)</f>
        <v>1088</v>
      </c>
      <c r="D90" t="str">
        <f>VLOOKUP(A90,Pop_Visits_Mortality!A89:AQ548,41, FALSE)</f>
        <v>NULL</v>
      </c>
      <c r="E90" t="str">
        <f t="shared" si="2"/>
        <v>Florida</v>
      </c>
      <c r="F90" t="str">
        <f t="shared" si="3"/>
        <v>2016</v>
      </c>
    </row>
    <row r="91" spans="1:6" x14ac:dyDescent="0.25">
      <c r="A91" t="s">
        <v>128</v>
      </c>
      <c r="B91" t="str">
        <f>VLOOKUP(A91,Pop_Visits_Mortality!A90:AQ549,40, FALSE)</f>
        <v>NULL</v>
      </c>
      <c r="C91">
        <f>VLOOKUP(A91,Pop_Visits_Mortality!A90:AQ549,32, FALSE)</f>
        <v>1294</v>
      </c>
      <c r="D91" t="str">
        <f>VLOOKUP(A91,Pop_Visits_Mortality!A90:AQ549,41, FALSE)</f>
        <v>NULL</v>
      </c>
      <c r="E91" t="str">
        <f t="shared" si="2"/>
        <v>Florida</v>
      </c>
      <c r="F91" t="str">
        <f t="shared" si="3"/>
        <v>2017</v>
      </c>
    </row>
    <row r="92" spans="1:6" x14ac:dyDescent="0.25">
      <c r="A92" t="s">
        <v>129</v>
      </c>
      <c r="B92" t="str">
        <f>VLOOKUP(A92,Pop_Visits_Mortality!A91:AQ550,40, FALSE)</f>
        <v>NULL</v>
      </c>
      <c r="C92">
        <f>VLOOKUP(A92,Pop_Visits_Mortality!A91:AQ550,32, FALSE)</f>
        <v>562</v>
      </c>
      <c r="D92" t="str">
        <f>VLOOKUP(A92,Pop_Visits_Mortality!A91:AQ550,41, FALSE)</f>
        <v>NULL</v>
      </c>
      <c r="E92" t="str">
        <f t="shared" si="2"/>
        <v>Georgia</v>
      </c>
      <c r="F92" t="str">
        <f t="shared" si="3"/>
        <v>2009</v>
      </c>
    </row>
    <row r="93" spans="1:6" x14ac:dyDescent="0.25">
      <c r="A93" t="s">
        <v>130</v>
      </c>
      <c r="B93">
        <f>VLOOKUP(A93,Pop_Visits_Mortality!A92:AQ551,40, FALSE)</f>
        <v>613.45137157107229</v>
      </c>
      <c r="C93">
        <f>VLOOKUP(A93,Pop_Visits_Mortality!A92:AQ551,32, FALSE)</f>
        <v>557</v>
      </c>
      <c r="D93">
        <f>VLOOKUP(A93,Pop_Visits_Mortality!A92:AQ551,41, FALSE)</f>
        <v>3.860256754229778E-2</v>
      </c>
      <c r="E93" t="str">
        <f t="shared" si="2"/>
        <v>Georgia</v>
      </c>
      <c r="F93" t="str">
        <f t="shared" si="3"/>
        <v>2010</v>
      </c>
    </row>
    <row r="94" spans="1:6" x14ac:dyDescent="0.25">
      <c r="A94" t="s">
        <v>131</v>
      </c>
      <c r="B94">
        <f>VLOOKUP(A94,Pop_Visits_Mortality!A93:AQ552,40, FALSE)</f>
        <v>617.62386652158148</v>
      </c>
      <c r="C94">
        <f>VLOOKUP(A94,Pop_Visits_Mortality!A93:AQ552,32, FALSE)</f>
        <v>544</v>
      </c>
      <c r="D94">
        <f>VLOOKUP(A94,Pop_Visits_Mortality!A93:AQ552,41, FALSE)</f>
        <v>1.9659511542534043E-2</v>
      </c>
      <c r="E94" t="str">
        <f t="shared" si="2"/>
        <v>Georgia</v>
      </c>
      <c r="F94" t="str">
        <f t="shared" si="3"/>
        <v>2011</v>
      </c>
    </row>
    <row r="95" spans="1:6" x14ac:dyDescent="0.25">
      <c r="A95" t="s">
        <v>132</v>
      </c>
      <c r="B95">
        <f>VLOOKUP(A95,Pop_Visits_Mortality!A94:AQ553,40, FALSE)</f>
        <v>681.34273318872022</v>
      </c>
      <c r="C95">
        <f>VLOOKUP(A95,Pop_Visits_Mortality!A94:AQ553,32, FALSE)</f>
        <v>533</v>
      </c>
      <c r="D95">
        <f>VLOOKUP(A95,Pop_Visits_Mortality!A94:AQ553,41, FALSE)</f>
        <v>1.7137272006596645E-2</v>
      </c>
      <c r="E95" t="str">
        <f t="shared" si="2"/>
        <v>Georgia</v>
      </c>
      <c r="F95" t="str">
        <f t="shared" si="3"/>
        <v>2012</v>
      </c>
    </row>
    <row r="96" spans="1:6" x14ac:dyDescent="0.25">
      <c r="A96" t="s">
        <v>133</v>
      </c>
      <c r="B96">
        <f>VLOOKUP(A96,Pop_Visits_Mortality!A95:AQ554,40, FALSE)</f>
        <v>793.01727748691098</v>
      </c>
      <c r="C96">
        <f>VLOOKUP(A96,Pop_Visits_Mortality!A95:AQ554,32, FALSE)</f>
        <v>531</v>
      </c>
      <c r="D96">
        <f>VLOOKUP(A96,Pop_Visits_Mortality!A95:AQ554,41, FALSE)</f>
        <v>1.4525343261174268E-2</v>
      </c>
      <c r="E96" t="str">
        <f t="shared" si="2"/>
        <v>Georgia</v>
      </c>
      <c r="F96" t="str">
        <f t="shared" si="3"/>
        <v>2013</v>
      </c>
    </row>
    <row r="97" spans="1:6" x14ac:dyDescent="0.25">
      <c r="A97" t="s">
        <v>134</v>
      </c>
      <c r="B97">
        <f>VLOOKUP(A97,Pop_Visits_Mortality!A96:AQ555,40, FALSE)</f>
        <v>725.0916870415648</v>
      </c>
      <c r="C97">
        <f>VLOOKUP(A97,Pop_Visits_Mortality!A96:AQ555,32, FALSE)</f>
        <v>528</v>
      </c>
      <c r="D97">
        <f>VLOOKUP(A97,Pop_Visits_Mortality!A96:AQ555,41, FALSE)</f>
        <v>1.2743519494204426E-2</v>
      </c>
      <c r="E97" t="str">
        <f t="shared" si="2"/>
        <v>Georgia</v>
      </c>
      <c r="F97" t="str">
        <f t="shared" si="3"/>
        <v>2014</v>
      </c>
    </row>
    <row r="98" spans="1:6" x14ac:dyDescent="0.25">
      <c r="A98" t="s">
        <v>135</v>
      </c>
      <c r="B98">
        <f>VLOOKUP(A98,Pop_Visits_Mortality!A97:AQ556,40, FALSE)</f>
        <v>914.17979002624668</v>
      </c>
      <c r="C98">
        <f>VLOOKUP(A98,Pop_Visits_Mortality!A97:AQ556,32, FALSE)</f>
        <v>499</v>
      </c>
      <c r="D98">
        <f>VLOOKUP(A98,Pop_Visits_Mortality!A97:AQ556,41, FALSE)</f>
        <v>1.3411474221402373E-2</v>
      </c>
      <c r="E98" t="str">
        <f t="shared" si="2"/>
        <v>Georgia</v>
      </c>
      <c r="F98" t="str">
        <f t="shared" si="3"/>
        <v>2015</v>
      </c>
    </row>
    <row r="99" spans="1:6" x14ac:dyDescent="0.25">
      <c r="A99" t="s">
        <v>136</v>
      </c>
      <c r="B99">
        <f>VLOOKUP(A99,Pop_Visits_Mortality!A98:AQ557,40, FALSE)</f>
        <v>1106.5385026737968</v>
      </c>
      <c r="C99">
        <f>VLOOKUP(A99,Pop_Visits_Mortality!A98:AQ557,32, FALSE)</f>
        <v>451</v>
      </c>
      <c r="D99">
        <f>VLOOKUP(A99,Pop_Visits_Mortality!A98:AQ557,41, FALSE)</f>
        <v>2.113929501209872E-2</v>
      </c>
      <c r="E99" t="str">
        <f t="shared" si="2"/>
        <v>Georgia</v>
      </c>
      <c r="F99" t="str">
        <f t="shared" si="3"/>
        <v>2016</v>
      </c>
    </row>
    <row r="100" spans="1:6" x14ac:dyDescent="0.25">
      <c r="A100" t="s">
        <v>137</v>
      </c>
      <c r="B100">
        <f>VLOOKUP(A100,Pop_Visits_Mortality!A99:AQ558,40, FALSE)</f>
        <v>973.02386278896347</v>
      </c>
      <c r="C100">
        <f>VLOOKUP(A100,Pop_Visits_Mortality!A99:AQ558,32, FALSE)</f>
        <v>452</v>
      </c>
      <c r="D100">
        <f>VLOOKUP(A100,Pop_Visits_Mortality!A99:AQ558,41, FALSE)</f>
        <v>2.766003103864503E-2</v>
      </c>
      <c r="E100" t="str">
        <f t="shared" si="2"/>
        <v>Georgia</v>
      </c>
      <c r="F100" t="str">
        <f t="shared" si="3"/>
        <v>2017</v>
      </c>
    </row>
    <row r="101" spans="1:6" x14ac:dyDescent="0.25">
      <c r="A101" t="s">
        <v>138</v>
      </c>
      <c r="B101" t="str">
        <f>VLOOKUP(A101,Pop_Visits_Mortality!A100:AQ559,40, FALSE)</f>
        <v>NULL</v>
      </c>
      <c r="C101">
        <f>VLOOKUP(A101,Pop_Visits_Mortality!A100:AQ559,32, FALSE)</f>
        <v>105</v>
      </c>
      <c r="D101" t="str">
        <f>VLOOKUP(A101,Pop_Visits_Mortality!A100:AQ559,41, FALSE)</f>
        <v>NULL</v>
      </c>
      <c r="E101" t="str">
        <f t="shared" si="2"/>
        <v>Hawaii</v>
      </c>
      <c r="F101" t="str">
        <f t="shared" si="3"/>
        <v>2009</v>
      </c>
    </row>
    <row r="102" spans="1:6" x14ac:dyDescent="0.25">
      <c r="A102" t="s">
        <v>139</v>
      </c>
      <c r="B102">
        <f>VLOOKUP(A102,Pop_Visits_Mortality!A101:AQ560,40, FALSE)</f>
        <v>117.05579399141631</v>
      </c>
      <c r="C102">
        <f>VLOOKUP(A102,Pop_Visits_Mortality!A101:AQ560,32, FALSE)</f>
        <v>119</v>
      </c>
      <c r="D102">
        <f>VLOOKUP(A102,Pop_Visits_Mortality!A101:AQ560,41, FALSE)</f>
        <v>1.6792549681014887E-2</v>
      </c>
      <c r="E102" t="str">
        <f t="shared" si="2"/>
        <v>Hawaii</v>
      </c>
      <c r="F102" t="str">
        <f t="shared" si="3"/>
        <v>2010</v>
      </c>
    </row>
    <row r="103" spans="1:6" x14ac:dyDescent="0.25">
      <c r="A103" t="s">
        <v>140</v>
      </c>
      <c r="B103">
        <f>VLOOKUP(A103,Pop_Visits_Mortality!A102:AQ561,40, FALSE)</f>
        <v>261.2547065337763</v>
      </c>
      <c r="C103">
        <f>VLOOKUP(A103,Pop_Visits_Mortality!A102:AQ561,32, FALSE)</f>
        <v>182</v>
      </c>
      <c r="D103">
        <f>VLOOKUP(A103,Pop_Visits_Mortality!A102:AQ561,41, FALSE)</f>
        <v>1.1839110180447877E-2</v>
      </c>
      <c r="E103" t="str">
        <f t="shared" si="2"/>
        <v>Hawaii</v>
      </c>
      <c r="F103" t="str">
        <f t="shared" si="3"/>
        <v>2011</v>
      </c>
    </row>
    <row r="104" spans="1:6" x14ac:dyDescent="0.25">
      <c r="A104" t="s">
        <v>141</v>
      </c>
      <c r="B104">
        <f>VLOOKUP(A104,Pop_Visits_Mortality!A103:AQ562,40, FALSE)</f>
        <v>591.48807339449536</v>
      </c>
      <c r="C104">
        <f>VLOOKUP(A104,Pop_Visits_Mortality!A103:AQ562,32, FALSE)</f>
        <v>239</v>
      </c>
      <c r="D104">
        <f>VLOOKUP(A104,Pop_Visits_Mortality!A103:AQ562,41, FALSE)</f>
        <v>1.6365193059954524E-2</v>
      </c>
      <c r="E104" t="str">
        <f t="shared" si="2"/>
        <v>Hawaii</v>
      </c>
      <c r="F104" t="str">
        <f t="shared" si="3"/>
        <v>2012</v>
      </c>
    </row>
    <row r="105" spans="1:6" x14ac:dyDescent="0.25">
      <c r="A105" t="s">
        <v>142</v>
      </c>
      <c r="B105">
        <f>VLOOKUP(A105,Pop_Visits_Mortality!A104:AQ563,40, FALSE)</f>
        <v>160.7741935483871</v>
      </c>
      <c r="C105">
        <f>VLOOKUP(A105,Pop_Visits_Mortality!A104:AQ563,32, FALSE)</f>
        <v>252</v>
      </c>
      <c r="D105">
        <f>VLOOKUP(A105,Pop_Visits_Mortality!A104:AQ563,41, FALSE)</f>
        <v>2.8651685393258425E-2</v>
      </c>
      <c r="E105" t="str">
        <f t="shared" si="2"/>
        <v>Hawaii</v>
      </c>
      <c r="F105" t="str">
        <f t="shared" si="3"/>
        <v>2013</v>
      </c>
    </row>
    <row r="106" spans="1:6" x14ac:dyDescent="0.25">
      <c r="A106" t="s">
        <v>143</v>
      </c>
      <c r="B106">
        <f>VLOOKUP(A106,Pop_Visits_Mortality!A105:AQ564,40, FALSE)</f>
        <v>108.25917159763314</v>
      </c>
      <c r="C106">
        <f>VLOOKUP(A106,Pop_Visits_Mortality!A105:AQ564,32, FALSE)</f>
        <v>224</v>
      </c>
      <c r="D106">
        <f>VLOOKUP(A106,Pop_Visits_Mortality!A105:AQ564,41, FALSE)</f>
        <v>4.1178849790662338E-2</v>
      </c>
      <c r="E106" t="str">
        <f t="shared" si="2"/>
        <v>Hawaii</v>
      </c>
      <c r="F106" t="str">
        <f t="shared" si="3"/>
        <v>2014</v>
      </c>
    </row>
    <row r="107" spans="1:6" x14ac:dyDescent="0.25">
      <c r="A107" t="s">
        <v>144</v>
      </c>
      <c r="B107">
        <f>VLOOKUP(A107,Pop_Visits_Mortality!A106:AQ565,40, FALSE)</f>
        <v>124.55875299760191</v>
      </c>
      <c r="C107">
        <f>VLOOKUP(A107,Pop_Visits_Mortality!A106:AQ565,32, FALSE)</f>
        <v>326</v>
      </c>
      <c r="D107">
        <f>VLOOKUP(A107,Pop_Visits_Mortality!A106:AQ565,41, FALSE)</f>
        <v>5.4147975587686026E-2</v>
      </c>
      <c r="E107" t="str">
        <f t="shared" si="2"/>
        <v>Hawaii</v>
      </c>
      <c r="F107" t="str">
        <f t="shared" si="3"/>
        <v>2015</v>
      </c>
    </row>
    <row r="108" spans="1:6" x14ac:dyDescent="0.25">
      <c r="A108" t="s">
        <v>145</v>
      </c>
      <c r="B108">
        <f>VLOOKUP(A108,Pop_Visits_Mortality!A107:AQ566,40, FALSE)</f>
        <v>97.895027624309392</v>
      </c>
      <c r="C108">
        <f>VLOOKUP(A108,Pop_Visits_Mortality!A107:AQ566,32, FALSE)</f>
        <v>303</v>
      </c>
      <c r="D108">
        <f>VLOOKUP(A108,Pop_Visits_Mortality!A107:AQ566,41, FALSE)</f>
        <v>2.773858569896721E-2</v>
      </c>
      <c r="E108" t="str">
        <f t="shared" si="2"/>
        <v>Hawaii</v>
      </c>
      <c r="F108" t="str">
        <f t="shared" si="3"/>
        <v>2016</v>
      </c>
    </row>
    <row r="109" spans="1:6" x14ac:dyDescent="0.25">
      <c r="A109" t="s">
        <v>146</v>
      </c>
      <c r="B109">
        <f>VLOOKUP(A109,Pop_Visits_Mortality!A108:AQ567,40, FALSE)</f>
        <v>87.081989247311824</v>
      </c>
      <c r="C109">
        <f>VLOOKUP(A109,Pop_Visits_Mortality!A108:AQ567,32, FALSE)</f>
        <v>382</v>
      </c>
      <c r="D109">
        <f>VLOOKUP(A109,Pop_Visits_Mortality!A108:AQ567,41, FALSE)</f>
        <v>2.6100109586503883E-2</v>
      </c>
      <c r="E109" t="str">
        <f t="shared" si="2"/>
        <v>Hawaii</v>
      </c>
      <c r="F109" t="str">
        <f t="shared" si="3"/>
        <v>2017</v>
      </c>
    </row>
    <row r="110" spans="1:6" x14ac:dyDescent="0.25">
      <c r="A110" t="s">
        <v>147</v>
      </c>
      <c r="B110" t="str">
        <f>VLOOKUP(A110,Pop_Visits_Mortality!A109:AQ568,40, FALSE)</f>
        <v>NULL</v>
      </c>
      <c r="C110">
        <f>VLOOKUP(A110,Pop_Visits_Mortality!A109:AQ568,32, FALSE)</f>
        <v>10</v>
      </c>
      <c r="D110" t="str">
        <f>VLOOKUP(A110,Pop_Visits_Mortality!A109:AQ568,41, FALSE)</f>
        <v>NULL</v>
      </c>
      <c r="E110" t="str">
        <f t="shared" si="2"/>
        <v>Idaho</v>
      </c>
      <c r="F110" t="str">
        <f t="shared" si="3"/>
        <v>2009</v>
      </c>
    </row>
    <row r="111" spans="1:6" x14ac:dyDescent="0.25">
      <c r="A111" t="s">
        <v>148</v>
      </c>
      <c r="B111">
        <f>VLOOKUP(A111,Pop_Visits_Mortality!A110:AQ569,40, FALSE)</f>
        <v>345.28571428571428</v>
      </c>
      <c r="C111">
        <f>VLOOKUP(A111,Pop_Visits_Mortality!A110:AQ569,32, FALSE)</f>
        <v>68</v>
      </c>
      <c r="D111">
        <f>VLOOKUP(A111,Pop_Visits_Mortality!A110:AQ569,41, FALSE)</f>
        <v>1.7430879099134752E-2</v>
      </c>
      <c r="E111" t="str">
        <f t="shared" si="2"/>
        <v>Idaho</v>
      </c>
      <c r="F111" t="str">
        <f t="shared" si="3"/>
        <v>2010</v>
      </c>
    </row>
    <row r="112" spans="1:6" x14ac:dyDescent="0.25">
      <c r="A112" t="s">
        <v>149</v>
      </c>
      <c r="B112">
        <f>VLOOKUP(A112,Pop_Visits_Mortality!A111:AQ570,40, FALSE)</f>
        <v>446.02188183807442</v>
      </c>
      <c r="C112">
        <f>VLOOKUP(A112,Pop_Visits_Mortality!A111:AQ570,32, FALSE)</f>
        <v>61</v>
      </c>
      <c r="D112">
        <f>VLOOKUP(A112,Pop_Visits_Mortality!A111:AQ570,41, FALSE)</f>
        <v>2.3117076808351976E-2</v>
      </c>
      <c r="E112" t="str">
        <f t="shared" si="2"/>
        <v>Idaho</v>
      </c>
      <c r="F112" t="str">
        <f t="shared" si="3"/>
        <v>2011</v>
      </c>
    </row>
    <row r="113" spans="1:6" x14ac:dyDescent="0.25">
      <c r="A113" t="s">
        <v>150</v>
      </c>
      <c r="B113">
        <f>VLOOKUP(A113,Pop_Visits_Mortality!A112:AQ571,40, FALSE)</f>
        <v>472.01201923076923</v>
      </c>
      <c r="C113">
        <f>VLOOKUP(A113,Pop_Visits_Mortality!A112:AQ571,32, FALSE)</f>
        <v>46</v>
      </c>
      <c r="D113">
        <f>VLOOKUP(A113,Pop_Visits_Mortality!A112:AQ571,41, FALSE)</f>
        <v>1.8496921423733301E-2</v>
      </c>
      <c r="E113" t="str">
        <f t="shared" si="2"/>
        <v>Idaho</v>
      </c>
      <c r="F113" t="str">
        <f t="shared" si="3"/>
        <v>2012</v>
      </c>
    </row>
    <row r="114" spans="1:6" x14ac:dyDescent="0.25">
      <c r="A114" t="s">
        <v>151</v>
      </c>
      <c r="B114">
        <f>VLOOKUP(A114,Pop_Visits_Mortality!A113:AQ572,40, FALSE)</f>
        <v>398.0619946091644</v>
      </c>
      <c r="C114">
        <f>VLOOKUP(A114,Pop_Visits_Mortality!A113:AQ572,32, FALSE)</f>
        <v>94</v>
      </c>
      <c r="D114">
        <f>VLOOKUP(A114,Pop_Visits_Mortality!A113:AQ572,41, FALSE)</f>
        <v>1.3820328952268741E-2</v>
      </c>
      <c r="E114" t="str">
        <f t="shared" si="2"/>
        <v>Idaho</v>
      </c>
      <c r="F114" t="str">
        <f t="shared" si="3"/>
        <v>2013</v>
      </c>
    </row>
    <row r="115" spans="1:6" x14ac:dyDescent="0.25">
      <c r="A115" t="s">
        <v>152</v>
      </c>
      <c r="B115">
        <f>VLOOKUP(A115,Pop_Visits_Mortality!A114:AQ573,40, FALSE)</f>
        <v>316.81976744186045</v>
      </c>
      <c r="C115">
        <f>VLOOKUP(A115,Pop_Visits_Mortality!A114:AQ573,32, FALSE)</f>
        <v>56</v>
      </c>
      <c r="D115">
        <f>VLOOKUP(A115,Pop_Visits_Mortality!A114:AQ573,41, FALSE)</f>
        <v>2.4388453562842933E-2</v>
      </c>
      <c r="E115" t="str">
        <f t="shared" si="2"/>
        <v>Idaho</v>
      </c>
      <c r="F115" t="str">
        <f t="shared" si="3"/>
        <v>2014</v>
      </c>
    </row>
    <row r="116" spans="1:6" x14ac:dyDescent="0.25">
      <c r="A116" t="s">
        <v>153</v>
      </c>
      <c r="B116">
        <f>VLOOKUP(A116,Pop_Visits_Mortality!A115:AQ574,40, FALSE)</f>
        <v>355.73055555555555</v>
      </c>
      <c r="C116">
        <f>VLOOKUP(A116,Pop_Visits_Mortality!A115:AQ574,32, FALSE)</f>
        <v>69</v>
      </c>
      <c r="D116">
        <f>VLOOKUP(A116,Pop_Visits_Mortality!A115:AQ574,41, FALSE)</f>
        <v>2.1075564370661316E-2</v>
      </c>
      <c r="E116" t="str">
        <f t="shared" si="2"/>
        <v>Idaho</v>
      </c>
      <c r="F116" t="str">
        <f t="shared" si="3"/>
        <v>2015</v>
      </c>
    </row>
    <row r="117" spans="1:6" x14ac:dyDescent="0.25">
      <c r="A117" t="s">
        <v>154</v>
      </c>
      <c r="B117">
        <f>VLOOKUP(A117,Pop_Visits_Mortality!A116:AQ575,40, FALSE)</f>
        <v>268.47572815533982</v>
      </c>
      <c r="C117">
        <f>VLOOKUP(A117,Pop_Visits_Mortality!A116:AQ575,32, FALSE)</f>
        <v>42</v>
      </c>
      <c r="D117">
        <f>VLOOKUP(A117,Pop_Visits_Mortality!A116:AQ575,41, FALSE)</f>
        <v>1.137911498451042E-2</v>
      </c>
      <c r="E117" t="str">
        <f t="shared" si="2"/>
        <v>Idaho</v>
      </c>
      <c r="F117" t="str">
        <f t="shared" si="3"/>
        <v>2016</v>
      </c>
    </row>
    <row r="118" spans="1:6" x14ac:dyDescent="0.25">
      <c r="A118" t="s">
        <v>155</v>
      </c>
      <c r="B118">
        <f>VLOOKUP(A118,Pop_Visits_Mortality!A117:AQ576,40, FALSE)</f>
        <v>228.73790322580646</v>
      </c>
      <c r="C118">
        <f>VLOOKUP(A118,Pop_Visits_Mortality!A117:AQ576,32, FALSE)</f>
        <v>79</v>
      </c>
      <c r="D118">
        <f>VLOOKUP(A118,Pop_Visits_Mortality!A117:AQ576,41, FALSE)</f>
        <v>1.0365434449204083E-2</v>
      </c>
      <c r="E118" t="str">
        <f t="shared" si="2"/>
        <v>Idaho</v>
      </c>
      <c r="F118" t="str">
        <f t="shared" si="3"/>
        <v>2017</v>
      </c>
    </row>
    <row r="119" spans="1:6" x14ac:dyDescent="0.25">
      <c r="A119" t="s">
        <v>156</v>
      </c>
      <c r="B119" t="str">
        <f>VLOOKUP(A119,Pop_Visits_Mortality!A118:AQ577,40, FALSE)</f>
        <v>NULL</v>
      </c>
      <c r="C119">
        <f>VLOOKUP(A119,Pop_Visits_Mortality!A118:AQ577,32, FALSE)</f>
        <v>1154</v>
      </c>
      <c r="D119" t="str">
        <f>VLOOKUP(A119,Pop_Visits_Mortality!A118:AQ577,41, FALSE)</f>
        <v>NULL</v>
      </c>
      <c r="E119" t="str">
        <f t="shared" si="2"/>
        <v>Illinois</v>
      </c>
      <c r="F119" t="str">
        <f t="shared" si="3"/>
        <v>2009</v>
      </c>
    </row>
    <row r="120" spans="1:6" x14ac:dyDescent="0.25">
      <c r="A120" t="s">
        <v>157</v>
      </c>
      <c r="B120">
        <f>VLOOKUP(A120,Pop_Visits_Mortality!A119:AQ578,40, FALSE)</f>
        <v>502.93984220907299</v>
      </c>
      <c r="C120">
        <f>VLOOKUP(A120,Pop_Visits_Mortality!A119:AQ578,32, FALSE)</f>
        <v>1068</v>
      </c>
      <c r="D120">
        <f>VLOOKUP(A120,Pop_Visits_Mortality!A119:AQ578,41, FALSE)</f>
        <v>1.8406568087830723E-2</v>
      </c>
      <c r="E120" t="str">
        <f t="shared" si="2"/>
        <v>Illinois</v>
      </c>
      <c r="F120" t="str">
        <f t="shared" si="3"/>
        <v>2010</v>
      </c>
    </row>
    <row r="121" spans="1:6" x14ac:dyDescent="0.25">
      <c r="A121" t="s">
        <v>158</v>
      </c>
      <c r="B121">
        <f>VLOOKUP(A121,Pop_Visits_Mortality!A120:AQ579,40, FALSE)</f>
        <v>526.718244170096</v>
      </c>
      <c r="C121">
        <f>VLOOKUP(A121,Pop_Visits_Mortality!A120:AQ579,32, FALSE)</f>
        <v>1168</v>
      </c>
      <c r="D121">
        <f>VLOOKUP(A121,Pop_Visits_Mortality!A120:AQ579,41, FALSE)</f>
        <v>2.1463231188485993E-2</v>
      </c>
      <c r="E121" t="str">
        <f t="shared" si="2"/>
        <v>Illinois</v>
      </c>
      <c r="F121" t="str">
        <f t="shared" si="3"/>
        <v>2011</v>
      </c>
    </row>
    <row r="122" spans="1:6" x14ac:dyDescent="0.25">
      <c r="A122" t="s">
        <v>159</v>
      </c>
      <c r="B122">
        <f>VLOOKUP(A122,Pop_Visits_Mortality!A121:AQ580,40, FALSE)</f>
        <v>528.74157020634118</v>
      </c>
      <c r="C122">
        <f>VLOOKUP(A122,Pop_Visits_Mortality!A121:AQ580,32, FALSE)</f>
        <v>1132</v>
      </c>
      <c r="D122">
        <f>VLOOKUP(A122,Pop_Visits_Mortality!A121:AQ580,41, FALSE)</f>
        <v>2.231704548645334E-2</v>
      </c>
      <c r="E122" t="str">
        <f t="shared" si="2"/>
        <v>Illinois</v>
      </c>
      <c r="F122" t="str">
        <f t="shared" si="3"/>
        <v>2012</v>
      </c>
    </row>
    <row r="123" spans="1:6" x14ac:dyDescent="0.25">
      <c r="A123" t="s">
        <v>160</v>
      </c>
      <c r="B123">
        <f>VLOOKUP(A123,Pop_Visits_Mortality!A122:AQ581,40, FALSE)</f>
        <v>513.42547300415322</v>
      </c>
      <c r="C123">
        <f>VLOOKUP(A123,Pop_Visits_Mortality!A122:AQ581,32, FALSE)</f>
        <v>1207</v>
      </c>
      <c r="D123">
        <f>VLOOKUP(A123,Pop_Visits_Mortality!A122:AQ581,41, FALSE)</f>
        <v>2.1008580855712736E-2</v>
      </c>
      <c r="E123" t="str">
        <f t="shared" si="2"/>
        <v>Illinois</v>
      </c>
      <c r="F123" t="str">
        <f t="shared" si="3"/>
        <v>2013</v>
      </c>
    </row>
    <row r="124" spans="1:6" x14ac:dyDescent="0.25">
      <c r="A124" t="s">
        <v>161</v>
      </c>
      <c r="B124">
        <f>VLOOKUP(A124,Pop_Visits_Mortality!A123:AQ582,40, FALSE)</f>
        <v>566.06107660455484</v>
      </c>
      <c r="C124">
        <f>VLOOKUP(A124,Pop_Visits_Mortality!A123:AQ582,32, FALSE)</f>
        <v>1215</v>
      </c>
      <c r="D124">
        <f>VLOOKUP(A124,Pop_Visits_Mortality!A123:AQ582,41, FALSE)</f>
        <v>2.1592311842213545E-2</v>
      </c>
      <c r="E124" t="str">
        <f t="shared" si="2"/>
        <v>Illinois</v>
      </c>
      <c r="F124" t="str">
        <f t="shared" si="3"/>
        <v>2014</v>
      </c>
    </row>
    <row r="125" spans="1:6" x14ac:dyDescent="0.25">
      <c r="A125" t="s">
        <v>162</v>
      </c>
      <c r="B125">
        <f>VLOOKUP(A125,Pop_Visits_Mortality!A124:AQ583,40, FALSE)</f>
        <v>596.08250424654216</v>
      </c>
      <c r="C125">
        <f>VLOOKUP(A125,Pop_Visits_Mortality!A124:AQ583,32, FALSE)</f>
        <v>1141</v>
      </c>
      <c r="D125">
        <f>VLOOKUP(A125,Pop_Visits_Mortality!A124:AQ583,41, FALSE)</f>
        <v>1.8517734492292961E-2</v>
      </c>
      <c r="E125" t="str">
        <f t="shared" si="2"/>
        <v>Illinois</v>
      </c>
      <c r="F125" t="str">
        <f t="shared" si="3"/>
        <v>2015</v>
      </c>
    </row>
    <row r="126" spans="1:6" x14ac:dyDescent="0.25">
      <c r="A126" t="s">
        <v>163</v>
      </c>
      <c r="B126">
        <f>VLOOKUP(A126,Pop_Visits_Mortality!A125:AQ584,40, FALSE)</f>
        <v>618.44778523489936</v>
      </c>
      <c r="C126">
        <f>VLOOKUP(A126,Pop_Visits_Mortality!A125:AQ584,32, FALSE)</f>
        <v>947</v>
      </c>
      <c r="D126">
        <f>VLOOKUP(A126,Pop_Visits_Mortality!A125:AQ584,41, FALSE)</f>
        <v>1.9297934903490792E-2</v>
      </c>
      <c r="E126" t="str">
        <f t="shared" si="2"/>
        <v>Illinois</v>
      </c>
      <c r="F126" t="str">
        <f t="shared" si="3"/>
        <v>2016</v>
      </c>
    </row>
    <row r="127" spans="1:6" x14ac:dyDescent="0.25">
      <c r="A127" t="s">
        <v>164</v>
      </c>
      <c r="B127">
        <f>VLOOKUP(A127,Pop_Visits_Mortality!A126:AQ585,40, FALSE)</f>
        <v>615.90792699536905</v>
      </c>
      <c r="C127">
        <f>VLOOKUP(A127,Pop_Visits_Mortality!A126:AQ585,32, FALSE)</f>
        <v>1069</v>
      </c>
      <c r="D127">
        <f>VLOOKUP(A127,Pop_Visits_Mortality!A126:AQ585,41, FALSE)</f>
        <v>2.0378169286306314E-2</v>
      </c>
      <c r="E127" t="str">
        <f t="shared" si="2"/>
        <v>Illinois</v>
      </c>
      <c r="F127" t="str">
        <f t="shared" si="3"/>
        <v>2017</v>
      </c>
    </row>
    <row r="128" spans="1:6" x14ac:dyDescent="0.25">
      <c r="A128" t="s">
        <v>165</v>
      </c>
      <c r="B128" t="str">
        <f>VLOOKUP(A128,Pop_Visits_Mortality!A127:AQ586,40, FALSE)</f>
        <v>NULL</v>
      </c>
      <c r="C128">
        <f>VLOOKUP(A128,Pop_Visits_Mortality!A127:AQ586,32, FALSE)</f>
        <v>537</v>
      </c>
      <c r="D128" t="str">
        <f>VLOOKUP(A128,Pop_Visits_Mortality!A127:AQ586,41, FALSE)</f>
        <v>NULL</v>
      </c>
      <c r="E128" t="str">
        <f t="shared" si="2"/>
        <v>Indiana</v>
      </c>
      <c r="F128" t="str">
        <f t="shared" si="3"/>
        <v>2009</v>
      </c>
    </row>
    <row r="129" spans="1:6" x14ac:dyDescent="0.25">
      <c r="A129" t="s">
        <v>166</v>
      </c>
      <c r="B129">
        <f>VLOOKUP(A129,Pop_Visits_Mortality!A128:AQ587,40, FALSE)</f>
        <v>265.63620071684591</v>
      </c>
      <c r="C129">
        <f>VLOOKUP(A129,Pop_Visits_Mortality!A128:AQ587,32, FALSE)</f>
        <v>549</v>
      </c>
      <c r="D129">
        <f>VLOOKUP(A129,Pop_Visits_Mortality!A128:AQ587,41, FALSE)</f>
        <v>8.3386743127002866E-3</v>
      </c>
      <c r="E129" t="str">
        <f t="shared" si="2"/>
        <v>Indiana</v>
      </c>
      <c r="F129" t="str">
        <f t="shared" si="3"/>
        <v>2010</v>
      </c>
    </row>
    <row r="130" spans="1:6" x14ac:dyDescent="0.25">
      <c r="A130" t="s">
        <v>167</v>
      </c>
      <c r="B130">
        <f>VLOOKUP(A130,Pop_Visits_Mortality!A129:AQ588,40, FALSE)</f>
        <v>256.33794162826422</v>
      </c>
      <c r="C130">
        <f>VLOOKUP(A130,Pop_Visits_Mortality!A129:AQ588,32, FALSE)</f>
        <v>458</v>
      </c>
      <c r="D130">
        <f>VLOOKUP(A130,Pop_Visits_Mortality!A129:AQ588,41, FALSE)</f>
        <v>1.7805636121031983E-2</v>
      </c>
      <c r="E130" t="str">
        <f t="shared" si="2"/>
        <v>Indiana</v>
      </c>
      <c r="F130" t="str">
        <f t="shared" si="3"/>
        <v>2011</v>
      </c>
    </row>
    <row r="131" spans="1:6" x14ac:dyDescent="0.25">
      <c r="A131" t="s">
        <v>168</v>
      </c>
      <c r="B131">
        <f>VLOOKUP(A131,Pop_Visits_Mortality!A130:AQ589,40, FALSE)</f>
        <v>225.56634819532908</v>
      </c>
      <c r="C131">
        <f>VLOOKUP(A131,Pop_Visits_Mortality!A130:AQ589,32, FALSE)</f>
        <v>472</v>
      </c>
      <c r="D131">
        <f>VLOOKUP(A131,Pop_Visits_Mortality!A130:AQ589,41, FALSE)</f>
        <v>1.2944534516797775E-2</v>
      </c>
      <c r="E131" t="str">
        <f t="shared" ref="E131:E194" si="4">LEFT(A131,FIND(",",A131)-1)</f>
        <v>Indiana</v>
      </c>
      <c r="F131" t="str">
        <f t="shared" ref="F131:F194" si="5">RIGHT(A131,4)</f>
        <v>2012</v>
      </c>
    </row>
    <row r="132" spans="1:6" x14ac:dyDescent="0.25">
      <c r="A132" t="s">
        <v>169</v>
      </c>
      <c r="B132">
        <f>VLOOKUP(A132,Pop_Visits_Mortality!A131:AQ590,40, FALSE)</f>
        <v>228.86837793555435</v>
      </c>
      <c r="C132">
        <f>VLOOKUP(A132,Pop_Visits_Mortality!A131:AQ590,32, FALSE)</f>
        <v>532</v>
      </c>
      <c r="D132">
        <f>VLOOKUP(A132,Pop_Visits_Mortality!A131:AQ590,41, FALSE)</f>
        <v>1.5737678316605337E-2</v>
      </c>
      <c r="E132" t="str">
        <f t="shared" si="4"/>
        <v>Indiana</v>
      </c>
      <c r="F132" t="str">
        <f t="shared" si="5"/>
        <v>2013</v>
      </c>
    </row>
    <row r="133" spans="1:6" x14ac:dyDescent="0.25">
      <c r="A133" t="s">
        <v>170</v>
      </c>
      <c r="B133">
        <f>VLOOKUP(A133,Pop_Visits_Mortality!A132:AQ591,40, FALSE)</f>
        <v>213.69544924154025</v>
      </c>
      <c r="C133">
        <f>VLOOKUP(A133,Pop_Visits_Mortality!A132:AQ591,32, FALSE)</f>
        <v>455</v>
      </c>
      <c r="D133">
        <f>VLOOKUP(A133,Pop_Visits_Mortality!A132:AQ591,41, FALSE)</f>
        <v>1.6692421520501044E-2</v>
      </c>
      <c r="E133" t="str">
        <f t="shared" si="4"/>
        <v>Indiana</v>
      </c>
      <c r="F133" t="str">
        <f t="shared" si="5"/>
        <v>2014</v>
      </c>
    </row>
    <row r="134" spans="1:6" x14ac:dyDescent="0.25">
      <c r="A134" t="s">
        <v>171</v>
      </c>
      <c r="B134">
        <f>VLOOKUP(A134,Pop_Visits_Mortality!A133:AQ592,40, FALSE)</f>
        <v>202.57003257328989</v>
      </c>
      <c r="C134">
        <f>VLOOKUP(A134,Pop_Visits_Mortality!A133:AQ592,32, FALSE)</f>
        <v>480</v>
      </c>
      <c r="D134">
        <f>VLOOKUP(A134,Pop_Visits_Mortality!A133:AQ592,41, FALSE)</f>
        <v>1.2957275402402353E-2</v>
      </c>
      <c r="E134" t="str">
        <f t="shared" si="4"/>
        <v>Indiana</v>
      </c>
      <c r="F134" t="str">
        <f t="shared" si="5"/>
        <v>2015</v>
      </c>
    </row>
    <row r="135" spans="1:6" x14ac:dyDescent="0.25">
      <c r="A135" t="s">
        <v>172</v>
      </c>
      <c r="B135">
        <f>VLOOKUP(A135,Pop_Visits_Mortality!A134:AQ593,40, FALSE)</f>
        <v>203.75301689460983</v>
      </c>
      <c r="C135">
        <f>VLOOKUP(A135,Pop_Visits_Mortality!A134:AQ593,32, FALSE)</f>
        <v>387</v>
      </c>
      <c r="D135">
        <f>VLOOKUP(A135,Pop_Visits_Mortality!A134:AQ593,41, FALSE)</f>
        <v>1.3274633289242494E-2</v>
      </c>
      <c r="E135" t="str">
        <f t="shared" si="4"/>
        <v>Indiana</v>
      </c>
      <c r="F135" t="str">
        <f t="shared" si="5"/>
        <v>2016</v>
      </c>
    </row>
    <row r="136" spans="1:6" x14ac:dyDescent="0.25">
      <c r="A136" t="s">
        <v>173</v>
      </c>
      <c r="B136">
        <f>VLOOKUP(A136,Pop_Visits_Mortality!A135:AQ594,40, FALSE)</f>
        <v>201.9607843137255</v>
      </c>
      <c r="C136">
        <f>VLOOKUP(A136,Pop_Visits_Mortality!A135:AQ594,32, FALSE)</f>
        <v>456</v>
      </c>
      <c r="D136">
        <f>VLOOKUP(A136,Pop_Visits_Mortality!A135:AQ594,41, FALSE)</f>
        <v>2.144307149161518E-2</v>
      </c>
      <c r="E136" t="str">
        <f t="shared" si="4"/>
        <v>Indiana</v>
      </c>
      <c r="F136" t="str">
        <f t="shared" si="5"/>
        <v>2017</v>
      </c>
    </row>
    <row r="137" spans="1:6" x14ac:dyDescent="0.25">
      <c r="A137" t="s">
        <v>174</v>
      </c>
      <c r="B137" t="str">
        <f>VLOOKUP(A137,Pop_Visits_Mortality!A136:AQ595,40, FALSE)</f>
        <v>NULL</v>
      </c>
      <c r="C137">
        <f>VLOOKUP(A137,Pop_Visits_Mortality!A136:AQ595,32, FALSE)</f>
        <v>342</v>
      </c>
      <c r="D137" t="str">
        <f>VLOOKUP(A137,Pop_Visits_Mortality!A136:AQ595,41, FALSE)</f>
        <v>NULL</v>
      </c>
      <c r="E137" t="str">
        <f t="shared" si="4"/>
        <v>Iowa</v>
      </c>
      <c r="F137" t="str">
        <f t="shared" si="5"/>
        <v>2009</v>
      </c>
    </row>
    <row r="138" spans="1:6" x14ac:dyDescent="0.25">
      <c r="A138" t="s">
        <v>175</v>
      </c>
      <c r="B138">
        <f>VLOOKUP(A138,Pop_Visits_Mortality!A137:AQ596,40, FALSE)</f>
        <v>340.63559322033899</v>
      </c>
      <c r="C138">
        <f>VLOOKUP(A138,Pop_Visits_Mortality!A137:AQ596,32, FALSE)</f>
        <v>319</v>
      </c>
      <c r="D138">
        <f>VLOOKUP(A138,Pop_Visits_Mortality!A137:AQ596,41, FALSE)</f>
        <v>7.0655554173404654E-3</v>
      </c>
      <c r="E138" t="str">
        <f t="shared" si="4"/>
        <v>Iowa</v>
      </c>
      <c r="F138" t="str">
        <f t="shared" si="5"/>
        <v>2010</v>
      </c>
    </row>
    <row r="139" spans="1:6" x14ac:dyDescent="0.25">
      <c r="A139" t="s">
        <v>176</v>
      </c>
      <c r="B139">
        <f>VLOOKUP(A139,Pop_Visits_Mortality!A138:AQ597,40, FALSE)</f>
        <v>348.74318181818182</v>
      </c>
      <c r="C139">
        <f>VLOOKUP(A139,Pop_Visits_Mortality!A138:AQ597,32, FALSE)</f>
        <v>388</v>
      </c>
      <c r="D139">
        <f>VLOOKUP(A139,Pop_Visits_Mortality!A138:AQ597,41, FALSE)</f>
        <v>9.4169322306724805E-3</v>
      </c>
      <c r="E139" t="str">
        <f t="shared" si="4"/>
        <v>Iowa</v>
      </c>
      <c r="F139" t="str">
        <f t="shared" si="5"/>
        <v>2011</v>
      </c>
    </row>
    <row r="140" spans="1:6" x14ac:dyDescent="0.25">
      <c r="A140" t="s">
        <v>177</v>
      </c>
      <c r="B140">
        <f>VLOOKUP(A140,Pop_Visits_Mortality!A139:AQ598,40, FALSE)</f>
        <v>330.96473029045643</v>
      </c>
      <c r="C140">
        <f>VLOOKUP(A140,Pop_Visits_Mortality!A139:AQ598,32, FALSE)</f>
        <v>411</v>
      </c>
      <c r="D140">
        <f>VLOOKUP(A140,Pop_Visits_Mortality!A139:AQ598,41, FALSE)</f>
        <v>6.9832314684218771E-3</v>
      </c>
      <c r="E140" t="str">
        <f t="shared" si="4"/>
        <v>Iowa</v>
      </c>
      <c r="F140" t="str">
        <f t="shared" si="5"/>
        <v>2012</v>
      </c>
    </row>
    <row r="141" spans="1:6" x14ac:dyDescent="0.25">
      <c r="A141" t="s">
        <v>178</v>
      </c>
      <c r="B141">
        <f>VLOOKUP(A141,Pop_Visits_Mortality!A140:AQ599,40, FALSE)</f>
        <v>805.88030303030303</v>
      </c>
      <c r="C141">
        <f>VLOOKUP(A141,Pop_Visits_Mortality!A140:AQ599,32, FALSE)</f>
        <v>452</v>
      </c>
      <c r="D141">
        <f>VLOOKUP(A141,Pop_Visits_Mortality!A140:AQ599,41, FALSE)</f>
        <v>3.7019558886292234E-3</v>
      </c>
      <c r="E141" t="str">
        <f t="shared" si="4"/>
        <v>Iowa</v>
      </c>
      <c r="F141" t="str">
        <f t="shared" si="5"/>
        <v>2013</v>
      </c>
    </row>
    <row r="142" spans="1:6" x14ac:dyDescent="0.25">
      <c r="A142" t="s">
        <v>179</v>
      </c>
      <c r="B142">
        <f>VLOOKUP(A142,Pop_Visits_Mortality!A141:AQ600,40, FALSE)</f>
        <v>1988.3486590038315</v>
      </c>
      <c r="C142">
        <f>VLOOKUP(A142,Pop_Visits_Mortality!A141:AQ600,32, FALSE)</f>
        <v>333</v>
      </c>
      <c r="D142">
        <f>VLOOKUP(A142,Pop_Visits_Mortality!A141:AQ600,41, FALSE)</f>
        <v>3.1222761977985417E-3</v>
      </c>
      <c r="E142" t="str">
        <f t="shared" si="4"/>
        <v>Iowa</v>
      </c>
      <c r="F142" t="str">
        <f t="shared" si="5"/>
        <v>2014</v>
      </c>
    </row>
    <row r="143" spans="1:6" x14ac:dyDescent="0.25">
      <c r="A143" t="s">
        <v>180</v>
      </c>
      <c r="B143">
        <f>VLOOKUP(A143,Pop_Visits_Mortality!A142:AQ601,40, FALSE)</f>
        <v>253.13157894736841</v>
      </c>
      <c r="C143">
        <f>VLOOKUP(A143,Pop_Visits_Mortality!A142:AQ601,32, FALSE)</f>
        <v>353</v>
      </c>
      <c r="D143">
        <f>VLOOKUP(A143,Pop_Visits_Mortality!A142:AQ601,41, FALSE)</f>
        <v>8.0627461852121381E-3</v>
      </c>
      <c r="E143" t="str">
        <f t="shared" si="4"/>
        <v>Iowa</v>
      </c>
      <c r="F143" t="str">
        <f t="shared" si="5"/>
        <v>2015</v>
      </c>
    </row>
    <row r="144" spans="1:6" x14ac:dyDescent="0.25">
      <c r="A144" t="s">
        <v>181</v>
      </c>
      <c r="B144">
        <f>VLOOKUP(A144,Pop_Visits_Mortality!A143:AQ602,40, FALSE)</f>
        <v>260.68767908309457</v>
      </c>
      <c r="C144">
        <f>VLOOKUP(A144,Pop_Visits_Mortality!A143:AQ602,32, FALSE)</f>
        <v>294</v>
      </c>
      <c r="D144">
        <f>VLOOKUP(A144,Pop_Visits_Mortality!A143:AQ602,41, FALSE)</f>
        <v>4.8142448889865906E-3</v>
      </c>
      <c r="E144" t="str">
        <f t="shared" si="4"/>
        <v>Iowa</v>
      </c>
      <c r="F144" t="str">
        <f t="shared" si="5"/>
        <v>2016</v>
      </c>
    </row>
    <row r="145" spans="1:6" x14ac:dyDescent="0.25">
      <c r="A145" t="s">
        <v>182</v>
      </c>
      <c r="B145">
        <f>VLOOKUP(A145,Pop_Visits_Mortality!A144:AQ603,40, FALSE)</f>
        <v>288.81740976645438</v>
      </c>
      <c r="C145">
        <f>VLOOKUP(A145,Pop_Visits_Mortality!A144:AQ603,32, FALSE)</f>
        <v>327</v>
      </c>
      <c r="D145">
        <f>VLOOKUP(A145,Pop_Visits_Mortality!A144:AQ603,41, FALSE)</f>
        <v>8.7111215660905812E-3</v>
      </c>
      <c r="E145" t="str">
        <f t="shared" si="4"/>
        <v>Iowa</v>
      </c>
      <c r="F145" t="str">
        <f t="shared" si="5"/>
        <v>2017</v>
      </c>
    </row>
    <row r="146" spans="1:6" x14ac:dyDescent="0.25">
      <c r="A146" t="s">
        <v>183</v>
      </c>
      <c r="B146" t="str">
        <f>VLOOKUP(A146,Pop_Visits_Mortality!A145:AQ604,40, FALSE)</f>
        <v>NULL</v>
      </c>
      <c r="C146">
        <f>VLOOKUP(A146,Pop_Visits_Mortality!A145:AQ604,32, FALSE)</f>
        <v>322</v>
      </c>
      <c r="D146" t="str">
        <f>VLOOKUP(A146,Pop_Visits_Mortality!A145:AQ604,41, FALSE)</f>
        <v>NULL</v>
      </c>
      <c r="E146" t="str">
        <f t="shared" si="4"/>
        <v>Kansas</v>
      </c>
      <c r="F146" t="str">
        <f t="shared" si="5"/>
        <v>2009</v>
      </c>
    </row>
    <row r="147" spans="1:6" x14ac:dyDescent="0.25">
      <c r="A147" t="s">
        <v>184</v>
      </c>
      <c r="B147">
        <f>VLOOKUP(A147,Pop_Visits_Mortality!A146:AQ605,40, FALSE)</f>
        <v>215.28360957642727</v>
      </c>
      <c r="C147">
        <f>VLOOKUP(A147,Pop_Visits_Mortality!A146:AQ605,32, FALSE)</f>
        <v>303</v>
      </c>
      <c r="D147">
        <f>VLOOKUP(A147,Pop_Visits_Mortality!A146:AQ605,41, FALSE)</f>
        <v>7.0402655283620906E-3</v>
      </c>
      <c r="E147" t="str">
        <f t="shared" si="4"/>
        <v>Kansas</v>
      </c>
      <c r="F147" t="str">
        <f t="shared" si="5"/>
        <v>2010</v>
      </c>
    </row>
    <row r="148" spans="1:6" x14ac:dyDescent="0.25">
      <c r="A148" t="s">
        <v>185</v>
      </c>
      <c r="B148">
        <f>VLOOKUP(A148,Pop_Visits_Mortality!A147:AQ606,40, FALSE)</f>
        <v>215.69230769230768</v>
      </c>
      <c r="C148">
        <f>VLOOKUP(A148,Pop_Visits_Mortality!A147:AQ606,32, FALSE)</f>
        <v>374</v>
      </c>
      <c r="D148">
        <f>VLOOKUP(A148,Pop_Visits_Mortality!A147:AQ606,41, FALSE)</f>
        <v>1.2503947468719714E-2</v>
      </c>
      <c r="E148" t="str">
        <f t="shared" si="4"/>
        <v>Kansas</v>
      </c>
      <c r="F148" t="str">
        <f t="shared" si="5"/>
        <v>2011</v>
      </c>
    </row>
    <row r="149" spans="1:6" x14ac:dyDescent="0.25">
      <c r="A149" t="s">
        <v>186</v>
      </c>
      <c r="B149">
        <f>VLOOKUP(A149,Pop_Visits_Mortality!A148:AQ607,40, FALSE)</f>
        <v>220.85321100917432</v>
      </c>
      <c r="C149">
        <f>VLOOKUP(A149,Pop_Visits_Mortality!A148:AQ607,32, FALSE)</f>
        <v>348</v>
      </c>
      <c r="D149">
        <f>VLOOKUP(A149,Pop_Visits_Mortality!A148:AQ607,41, FALSE)</f>
        <v>1.3429390366207548E-2</v>
      </c>
      <c r="E149" t="str">
        <f t="shared" si="4"/>
        <v>Kansas</v>
      </c>
      <c r="F149" t="str">
        <f t="shared" si="5"/>
        <v>2012</v>
      </c>
    </row>
    <row r="150" spans="1:6" x14ac:dyDescent="0.25">
      <c r="A150" t="s">
        <v>187</v>
      </c>
      <c r="B150">
        <f>VLOOKUP(A150,Pop_Visits_Mortality!A149:AQ608,40, FALSE)</f>
        <v>211.50178954903365</v>
      </c>
      <c r="C150">
        <f>VLOOKUP(A150,Pop_Visits_Mortality!A149:AQ608,32, FALSE)</f>
        <v>403</v>
      </c>
      <c r="D150">
        <f>VLOOKUP(A150,Pop_Visits_Mortality!A149:AQ608,41, FALSE)</f>
        <v>1.7616120865880568E-2</v>
      </c>
      <c r="E150" t="str">
        <f t="shared" si="4"/>
        <v>Kansas</v>
      </c>
      <c r="F150" t="str">
        <f t="shared" si="5"/>
        <v>2013</v>
      </c>
    </row>
    <row r="151" spans="1:6" x14ac:dyDescent="0.25">
      <c r="A151" t="s">
        <v>188</v>
      </c>
      <c r="B151">
        <f>VLOOKUP(A151,Pop_Visits_Mortality!A150:AQ609,40, FALSE)</f>
        <v>214.13149606299211</v>
      </c>
      <c r="C151">
        <f>VLOOKUP(A151,Pop_Visits_Mortality!A150:AQ609,32, FALSE)</f>
        <v>307</v>
      </c>
      <c r="D151">
        <f>VLOOKUP(A151,Pop_Visits_Mortality!A150:AQ609,41, FALSE)</f>
        <v>2.061431087675172E-2</v>
      </c>
      <c r="E151" t="str">
        <f t="shared" si="4"/>
        <v>Kansas</v>
      </c>
      <c r="F151" t="str">
        <f t="shared" si="5"/>
        <v>2014</v>
      </c>
    </row>
    <row r="152" spans="1:6" x14ac:dyDescent="0.25">
      <c r="A152" t="s">
        <v>189</v>
      </c>
      <c r="B152">
        <f>VLOOKUP(A152,Pop_Visits_Mortality!A151:AQ610,40, FALSE)</f>
        <v>222.55504234026174</v>
      </c>
      <c r="C152">
        <f>VLOOKUP(A152,Pop_Visits_Mortality!A151:AQ610,32, FALSE)</f>
        <v>360</v>
      </c>
      <c r="D152">
        <f>VLOOKUP(A152,Pop_Visits_Mortality!A151:AQ610,41, FALSE)</f>
        <v>2.1625809843686766E-2</v>
      </c>
      <c r="E152" t="str">
        <f t="shared" si="4"/>
        <v>Kansas</v>
      </c>
      <c r="F152" t="str">
        <f t="shared" si="5"/>
        <v>2015</v>
      </c>
    </row>
    <row r="153" spans="1:6" x14ac:dyDescent="0.25">
      <c r="A153" t="s">
        <v>190</v>
      </c>
      <c r="B153">
        <f>VLOOKUP(A153,Pop_Visits_Mortality!A152:AQ611,40, FALSE)</f>
        <v>233.68255250403877</v>
      </c>
      <c r="C153">
        <f>VLOOKUP(A153,Pop_Visits_Mortality!A152:AQ611,32, FALSE)</f>
        <v>272</v>
      </c>
      <c r="D153">
        <f>VLOOKUP(A153,Pop_Visits_Mortality!A152:AQ611,41, FALSE)</f>
        <v>1.2927801340481647E-2</v>
      </c>
      <c r="E153" t="str">
        <f t="shared" si="4"/>
        <v>Kansas</v>
      </c>
      <c r="F153" t="str">
        <f t="shared" si="5"/>
        <v>2016</v>
      </c>
    </row>
    <row r="154" spans="1:6" x14ac:dyDescent="0.25">
      <c r="A154" t="s">
        <v>191</v>
      </c>
      <c r="B154">
        <f>VLOOKUP(A154,Pop_Visits_Mortality!A153:AQ612,40, FALSE)</f>
        <v>231.83347863993026</v>
      </c>
      <c r="C154">
        <f>VLOOKUP(A154,Pop_Visits_Mortality!A153:AQ612,32, FALSE)</f>
        <v>280</v>
      </c>
      <c r="D154">
        <f>VLOOKUP(A154,Pop_Visits_Mortality!A153:AQ612,41, FALSE)</f>
        <v>2.916743446164723E-2</v>
      </c>
      <c r="E154" t="str">
        <f t="shared" si="4"/>
        <v>Kansas</v>
      </c>
      <c r="F154" t="str">
        <f t="shared" si="5"/>
        <v>2017</v>
      </c>
    </row>
    <row r="155" spans="1:6" x14ac:dyDescent="0.25">
      <c r="A155" t="s">
        <v>192</v>
      </c>
      <c r="B155" t="str">
        <f>VLOOKUP(A155,Pop_Visits_Mortality!A154:AQ613,40, FALSE)</f>
        <v>NULL</v>
      </c>
      <c r="C155">
        <f>VLOOKUP(A155,Pop_Visits_Mortality!A154:AQ613,32, FALSE)</f>
        <v>398</v>
      </c>
      <c r="D155" t="str">
        <f>VLOOKUP(A155,Pop_Visits_Mortality!A154:AQ613,41, FALSE)</f>
        <v>NULL</v>
      </c>
      <c r="E155" t="str">
        <f t="shared" si="4"/>
        <v>Kentucky</v>
      </c>
      <c r="F155" t="str">
        <f t="shared" si="5"/>
        <v>2009</v>
      </c>
    </row>
    <row r="156" spans="1:6" x14ac:dyDescent="0.25">
      <c r="A156" t="s">
        <v>193</v>
      </c>
      <c r="B156">
        <f>VLOOKUP(A156,Pop_Visits_Mortality!A155:AQ614,40, FALSE)</f>
        <v>982.46524064171126</v>
      </c>
      <c r="C156">
        <f>VLOOKUP(A156,Pop_Visits_Mortality!A155:AQ614,32, FALSE)</f>
        <v>407</v>
      </c>
      <c r="D156">
        <f>VLOOKUP(A156,Pop_Visits_Mortality!A155:AQ614,41, FALSE)</f>
        <v>4.7191121319827348E-3</v>
      </c>
      <c r="E156" t="str">
        <f t="shared" si="4"/>
        <v>Kentucky</v>
      </c>
      <c r="F156" t="str">
        <f t="shared" si="5"/>
        <v>2010</v>
      </c>
    </row>
    <row r="157" spans="1:6" x14ac:dyDescent="0.25">
      <c r="A157" t="s">
        <v>194</v>
      </c>
      <c r="B157">
        <f>VLOOKUP(A157,Pop_Visits_Mortality!A156:AQ615,40, FALSE)</f>
        <v>1220.4581430745814</v>
      </c>
      <c r="C157">
        <f>VLOOKUP(A157,Pop_Visits_Mortality!A156:AQ615,32, FALSE)</f>
        <v>386</v>
      </c>
      <c r="D157">
        <f>VLOOKUP(A157,Pop_Visits_Mortality!A156:AQ615,41, FALSE)</f>
        <v>5.6657117807645159E-3</v>
      </c>
      <c r="E157" t="str">
        <f t="shared" si="4"/>
        <v>Kentucky</v>
      </c>
      <c r="F157" t="str">
        <f t="shared" si="5"/>
        <v>2011</v>
      </c>
    </row>
    <row r="158" spans="1:6" x14ac:dyDescent="0.25">
      <c r="A158" t="s">
        <v>195</v>
      </c>
      <c r="B158">
        <f>VLOOKUP(A158,Pop_Visits_Mortality!A157:AQ616,40, FALSE)</f>
        <v>1284.2141882673943</v>
      </c>
      <c r="C158">
        <f>VLOOKUP(A158,Pop_Visits_Mortality!A157:AQ616,32, FALSE)</f>
        <v>357</v>
      </c>
      <c r="D158">
        <f>VLOOKUP(A158,Pop_Visits_Mortality!A157:AQ616,41, FALSE)</f>
        <v>2.6207627726331601E-3</v>
      </c>
      <c r="E158" t="str">
        <f t="shared" si="4"/>
        <v>Kentucky</v>
      </c>
      <c r="F158" t="str">
        <f t="shared" si="5"/>
        <v>2012</v>
      </c>
    </row>
    <row r="159" spans="1:6" x14ac:dyDescent="0.25">
      <c r="A159" t="s">
        <v>196</v>
      </c>
      <c r="B159">
        <f>VLOOKUP(A159,Pop_Visits_Mortality!A158:AQ617,40, FALSE)</f>
        <v>1123.8358895705521</v>
      </c>
      <c r="C159">
        <f>VLOOKUP(A159,Pop_Visits_Mortality!A158:AQ617,32, FALSE)</f>
        <v>377</v>
      </c>
      <c r="D159">
        <f>VLOOKUP(A159,Pop_Visits_Mortality!A158:AQ617,41, FALSE)</f>
        <v>6.5493810227624768E-3</v>
      </c>
      <c r="E159" t="str">
        <f t="shared" si="4"/>
        <v>Kentucky</v>
      </c>
      <c r="F159" t="str">
        <f t="shared" si="5"/>
        <v>2013</v>
      </c>
    </row>
    <row r="160" spans="1:6" x14ac:dyDescent="0.25">
      <c r="A160" t="s">
        <v>197</v>
      </c>
      <c r="B160">
        <f>VLOOKUP(A160,Pop_Visits_Mortality!A159:AQ618,40, FALSE)</f>
        <v>1334.5068493150684</v>
      </c>
      <c r="C160">
        <f>VLOOKUP(A160,Pop_Visits_Mortality!A159:AQ618,32, FALSE)</f>
        <v>374</v>
      </c>
      <c r="D160">
        <f>VLOOKUP(A160,Pop_Visits_Mortality!A159:AQ618,41, FALSE)</f>
        <v>5.0774116305480821E-3</v>
      </c>
      <c r="E160" t="str">
        <f t="shared" si="4"/>
        <v>Kentucky</v>
      </c>
      <c r="F160" t="str">
        <f t="shared" si="5"/>
        <v>2014</v>
      </c>
    </row>
    <row r="161" spans="1:6" x14ac:dyDescent="0.25">
      <c r="A161" t="s">
        <v>198</v>
      </c>
      <c r="B161">
        <f>VLOOKUP(A161,Pop_Visits_Mortality!A160:AQ619,40, FALSE)</f>
        <v>1139.5695564516129</v>
      </c>
      <c r="C161">
        <f>VLOOKUP(A161,Pop_Visits_Mortality!A160:AQ619,32, FALSE)</f>
        <v>390</v>
      </c>
      <c r="D161">
        <f>VLOOKUP(A161,Pop_Visits_Mortality!A160:AQ619,41, FALSE)</f>
        <v>3.4809054423315254E-3</v>
      </c>
      <c r="E161" t="str">
        <f t="shared" si="4"/>
        <v>Kentucky</v>
      </c>
      <c r="F161" t="str">
        <f t="shared" si="5"/>
        <v>2015</v>
      </c>
    </row>
    <row r="162" spans="1:6" x14ac:dyDescent="0.25">
      <c r="A162" t="s">
        <v>199</v>
      </c>
      <c r="B162">
        <f>VLOOKUP(A162,Pop_Visits_Mortality!A161:AQ620,40, FALSE)</f>
        <v>782.91848617176129</v>
      </c>
      <c r="C162">
        <f>VLOOKUP(A162,Pop_Visits_Mortality!A161:AQ620,32, FALSE)</f>
        <v>318</v>
      </c>
      <c r="D162">
        <f>VLOOKUP(A162,Pop_Visits_Mortality!A161:AQ620,41, FALSE)</f>
        <v>8.4147509133332722E-3</v>
      </c>
      <c r="E162" t="str">
        <f t="shared" si="4"/>
        <v>Kentucky</v>
      </c>
      <c r="F162" t="str">
        <f t="shared" si="5"/>
        <v>2016</v>
      </c>
    </row>
    <row r="163" spans="1:6" x14ac:dyDescent="0.25">
      <c r="A163" t="s">
        <v>200</v>
      </c>
      <c r="B163">
        <f>VLOOKUP(A163,Pop_Visits_Mortality!A162:AQ621,40, FALSE)</f>
        <v>414.6915285451197</v>
      </c>
      <c r="C163">
        <f>VLOOKUP(A163,Pop_Visits_Mortality!A162:AQ621,32, FALSE)</f>
        <v>328</v>
      </c>
      <c r="D163">
        <f>VLOOKUP(A163,Pop_Visits_Mortality!A162:AQ621,41, FALSE)</f>
        <v>2.9638840470295656E-2</v>
      </c>
      <c r="E163" t="str">
        <f t="shared" si="4"/>
        <v>Kentucky</v>
      </c>
      <c r="F163" t="str">
        <f t="shared" si="5"/>
        <v>2017</v>
      </c>
    </row>
    <row r="164" spans="1:6" x14ac:dyDescent="0.25">
      <c r="A164" t="s">
        <v>201</v>
      </c>
      <c r="B164" t="str">
        <f>VLOOKUP(A164,Pop_Visits_Mortality!A163:AQ622,40, FALSE)</f>
        <v>NULL</v>
      </c>
      <c r="C164">
        <f>VLOOKUP(A164,Pop_Visits_Mortality!A163:AQ622,32, FALSE)</f>
        <v>345</v>
      </c>
      <c r="D164" t="str">
        <f>VLOOKUP(A164,Pop_Visits_Mortality!A163:AQ622,41, FALSE)</f>
        <v>NULL</v>
      </c>
      <c r="E164" t="str">
        <f t="shared" si="4"/>
        <v>Louisiana</v>
      </c>
      <c r="F164" t="str">
        <f t="shared" si="5"/>
        <v>2009</v>
      </c>
    </row>
    <row r="165" spans="1:6" x14ac:dyDescent="0.25">
      <c r="A165" t="s">
        <v>202</v>
      </c>
      <c r="B165">
        <f>VLOOKUP(A165,Pop_Visits_Mortality!A164:AQ623,40, FALSE)</f>
        <v>441.7421875</v>
      </c>
      <c r="C165">
        <f>VLOOKUP(A165,Pop_Visits_Mortality!A164:AQ623,32, FALSE)</f>
        <v>338</v>
      </c>
      <c r="D165">
        <f>VLOOKUP(A165,Pop_Visits_Mortality!A164:AQ623,41, FALSE)</f>
        <v>2.9406823125762694E-2</v>
      </c>
      <c r="E165" t="str">
        <f t="shared" si="4"/>
        <v>Louisiana</v>
      </c>
      <c r="F165" t="str">
        <f t="shared" si="5"/>
        <v>2010</v>
      </c>
    </row>
    <row r="166" spans="1:6" x14ac:dyDescent="0.25">
      <c r="A166" t="s">
        <v>203</v>
      </c>
      <c r="B166">
        <f>VLOOKUP(A166,Pop_Visits_Mortality!A165:AQ624,40, FALSE)</f>
        <v>545.4510233918129</v>
      </c>
      <c r="C166">
        <f>VLOOKUP(A166,Pop_Visits_Mortality!A165:AQ624,32, FALSE)</f>
        <v>341</v>
      </c>
      <c r="D166">
        <f>VLOOKUP(A166,Pop_Visits_Mortality!A165:AQ624,41, FALSE)</f>
        <v>3.0594617630937432E-2</v>
      </c>
      <c r="E166" t="str">
        <f t="shared" si="4"/>
        <v>Louisiana</v>
      </c>
      <c r="F166" t="str">
        <f t="shared" si="5"/>
        <v>2011</v>
      </c>
    </row>
    <row r="167" spans="1:6" x14ac:dyDescent="0.25">
      <c r="A167" t="s">
        <v>204</v>
      </c>
      <c r="B167">
        <f>VLOOKUP(A167,Pop_Visits_Mortality!A166:AQ625,40, FALSE)</f>
        <v>655.77731958762888</v>
      </c>
      <c r="C167">
        <f>VLOOKUP(A167,Pop_Visits_Mortality!A166:AQ625,32, FALSE)</f>
        <v>313</v>
      </c>
      <c r="D167">
        <f>VLOOKUP(A167,Pop_Visits_Mortality!A166:AQ625,41, FALSE)</f>
        <v>2.9623038580693303E-2</v>
      </c>
      <c r="E167" t="str">
        <f t="shared" si="4"/>
        <v>Louisiana</v>
      </c>
      <c r="F167" t="str">
        <f t="shared" si="5"/>
        <v>2012</v>
      </c>
    </row>
    <row r="168" spans="1:6" x14ac:dyDescent="0.25">
      <c r="A168" t="s">
        <v>205</v>
      </c>
      <c r="B168">
        <f>VLOOKUP(A168,Pop_Visits_Mortality!A167:AQ626,40, FALSE)</f>
        <v>591.83849309958975</v>
      </c>
      <c r="C168">
        <f>VLOOKUP(A168,Pop_Visits_Mortality!A167:AQ626,32, FALSE)</f>
        <v>344</v>
      </c>
      <c r="D168">
        <f>VLOOKUP(A168,Pop_Visits_Mortality!A167:AQ626,41, FALSE)</f>
        <v>2.8643382980855465E-2</v>
      </c>
      <c r="E168" t="str">
        <f t="shared" si="4"/>
        <v>Louisiana</v>
      </c>
      <c r="F168" t="str">
        <f t="shared" si="5"/>
        <v>2013</v>
      </c>
    </row>
    <row r="169" spans="1:6" x14ac:dyDescent="0.25">
      <c r="A169" t="s">
        <v>206</v>
      </c>
      <c r="B169">
        <f>VLOOKUP(A169,Pop_Visits_Mortality!A168:AQ627,40, FALSE)</f>
        <v>598.86848341232223</v>
      </c>
      <c r="C169">
        <f>VLOOKUP(A169,Pop_Visits_Mortality!A168:AQ627,32, FALSE)</f>
        <v>292</v>
      </c>
      <c r="D169">
        <f>VLOOKUP(A169,Pop_Visits_Mortality!A168:AQ627,41, FALSE)</f>
        <v>2.96174657974656E-2</v>
      </c>
      <c r="E169" t="str">
        <f t="shared" si="4"/>
        <v>Louisiana</v>
      </c>
      <c r="F169" t="str">
        <f t="shared" si="5"/>
        <v>2014</v>
      </c>
    </row>
    <row r="170" spans="1:6" x14ac:dyDescent="0.25">
      <c r="A170" t="s">
        <v>207</v>
      </c>
      <c r="B170">
        <f>VLOOKUP(A170,Pop_Visits_Mortality!A169:AQ628,40, FALSE)</f>
        <v>596.06217070600633</v>
      </c>
      <c r="C170">
        <f>VLOOKUP(A170,Pop_Visits_Mortality!A169:AQ628,32, FALSE)</f>
        <v>291</v>
      </c>
      <c r="D170">
        <f>VLOOKUP(A170,Pop_Visits_Mortality!A169:AQ628,41, FALSE)</f>
        <v>2.2619032887072336E-2</v>
      </c>
      <c r="E170" t="str">
        <f t="shared" si="4"/>
        <v>Louisiana</v>
      </c>
      <c r="F170" t="str">
        <f t="shared" si="5"/>
        <v>2015</v>
      </c>
    </row>
    <row r="171" spans="1:6" x14ac:dyDescent="0.25">
      <c r="A171" t="s">
        <v>208</v>
      </c>
      <c r="B171">
        <f>VLOOKUP(A171,Pop_Visits_Mortality!A170:AQ629,40, FALSE)</f>
        <v>594.12759643916911</v>
      </c>
      <c r="C171">
        <f>VLOOKUP(A171,Pop_Visits_Mortality!A170:AQ629,32, FALSE)</f>
        <v>253</v>
      </c>
      <c r="D171">
        <f>VLOOKUP(A171,Pop_Visits_Mortality!A170:AQ629,41, FALSE)</f>
        <v>2.003744195996757E-2</v>
      </c>
      <c r="E171" t="str">
        <f t="shared" si="4"/>
        <v>Louisiana</v>
      </c>
      <c r="F171" t="str">
        <f t="shared" si="5"/>
        <v>2016</v>
      </c>
    </row>
    <row r="172" spans="1:6" x14ac:dyDescent="0.25">
      <c r="A172" t="s">
        <v>209</v>
      </c>
      <c r="B172">
        <f>VLOOKUP(A172,Pop_Visits_Mortality!A171:AQ630,40, FALSE)</f>
        <v>558.06069246435845</v>
      </c>
      <c r="C172">
        <f>VLOOKUP(A172,Pop_Visits_Mortality!A171:AQ630,32, FALSE)</f>
        <v>266</v>
      </c>
      <c r="D172">
        <f>VLOOKUP(A172,Pop_Visits_Mortality!A171:AQ630,41, FALSE)</f>
        <v>3.2338495473486523E-2</v>
      </c>
      <c r="E172" t="str">
        <f t="shared" si="4"/>
        <v>Louisiana</v>
      </c>
      <c r="F172" t="str">
        <f t="shared" si="5"/>
        <v>2017</v>
      </c>
    </row>
    <row r="173" spans="1:6" x14ac:dyDescent="0.25">
      <c r="A173" t="s">
        <v>210</v>
      </c>
      <c r="B173" t="str">
        <f>VLOOKUP(A173,Pop_Visits_Mortality!A172:AQ631,40, FALSE)</f>
        <v>NULL</v>
      </c>
      <c r="C173">
        <f>VLOOKUP(A173,Pop_Visits_Mortality!A172:AQ631,32, FALSE)</f>
        <v>70</v>
      </c>
      <c r="D173" t="str">
        <f>VLOOKUP(A173,Pop_Visits_Mortality!A172:AQ631,41, FALSE)</f>
        <v>NULL</v>
      </c>
      <c r="E173" t="str">
        <f t="shared" si="4"/>
        <v>Maine</v>
      </c>
      <c r="F173" t="str">
        <f t="shared" si="5"/>
        <v>2009</v>
      </c>
    </row>
    <row r="174" spans="1:6" x14ac:dyDescent="0.25">
      <c r="A174" t="s">
        <v>211</v>
      </c>
      <c r="B174">
        <f>VLOOKUP(A174,Pop_Visits_Mortality!A173:AQ632,40, FALSE)</f>
        <v>187.03053435114504</v>
      </c>
      <c r="C174">
        <f>VLOOKUP(A174,Pop_Visits_Mortality!A173:AQ632,32, FALSE)</f>
        <v>100</v>
      </c>
      <c r="D174">
        <f>VLOOKUP(A174,Pop_Visits_Mortality!A173:AQ632,41, FALSE)</f>
        <v>4.1767002707372488E-3</v>
      </c>
      <c r="E174" t="str">
        <f t="shared" si="4"/>
        <v>Maine</v>
      </c>
      <c r="F174" t="str">
        <f t="shared" si="5"/>
        <v>2010</v>
      </c>
    </row>
    <row r="175" spans="1:6" x14ac:dyDescent="0.25">
      <c r="A175" t="s">
        <v>212</v>
      </c>
      <c r="B175">
        <f>VLOOKUP(A175,Pop_Visits_Mortality!A174:AQ633,40, FALSE)</f>
        <v>197.03003003003002</v>
      </c>
      <c r="C175">
        <f>VLOOKUP(A175,Pop_Visits_Mortality!A174:AQ633,32, FALSE)</f>
        <v>117</v>
      </c>
      <c r="D175">
        <f>VLOOKUP(A175,Pop_Visits_Mortality!A174:AQ633,41, FALSE)</f>
        <v>7.2967947447836494E-3</v>
      </c>
      <c r="E175" t="str">
        <f t="shared" si="4"/>
        <v>Maine</v>
      </c>
      <c r="F175" t="str">
        <f t="shared" si="5"/>
        <v>2011</v>
      </c>
    </row>
    <row r="176" spans="1:6" x14ac:dyDescent="0.25">
      <c r="A176" t="s">
        <v>213</v>
      </c>
      <c r="B176">
        <f>VLOOKUP(A176,Pop_Visits_Mortality!A175:AQ634,40, FALSE)</f>
        <v>191.42866894197951</v>
      </c>
      <c r="C176">
        <f>VLOOKUP(A176,Pop_Visits_Mortality!A175:AQ634,32, FALSE)</f>
        <v>38</v>
      </c>
      <c r="D176">
        <f>VLOOKUP(A176,Pop_Visits_Mortality!A175:AQ634,41, FALSE)</f>
        <v>5.947732694344305E-3</v>
      </c>
      <c r="E176" t="str">
        <f t="shared" si="4"/>
        <v>Maine</v>
      </c>
      <c r="F176" t="str">
        <f t="shared" si="5"/>
        <v>2012</v>
      </c>
    </row>
    <row r="177" spans="1:6" x14ac:dyDescent="0.25">
      <c r="A177" t="s">
        <v>214</v>
      </c>
      <c r="B177">
        <f>VLOOKUP(A177,Pop_Visits_Mortality!A176:AQ635,40, FALSE)</f>
        <v>172.94009779951099</v>
      </c>
      <c r="C177">
        <f>VLOOKUP(A177,Pop_Visits_Mortality!A176:AQ635,32, FALSE)</f>
        <v>82</v>
      </c>
      <c r="D177">
        <f>VLOOKUP(A177,Pop_Visits_Mortality!A176:AQ635,41, FALSE)</f>
        <v>9.7762697487010913E-3</v>
      </c>
      <c r="E177" t="str">
        <f t="shared" si="4"/>
        <v>Maine</v>
      </c>
      <c r="F177" t="str">
        <f t="shared" si="5"/>
        <v>2013</v>
      </c>
    </row>
    <row r="178" spans="1:6" x14ac:dyDescent="0.25">
      <c r="A178" t="s">
        <v>215</v>
      </c>
      <c r="B178">
        <f>VLOOKUP(A178,Pop_Visits_Mortality!A177:AQ636,40, FALSE)</f>
        <v>170.49741602067184</v>
      </c>
      <c r="C178">
        <f>VLOOKUP(A178,Pop_Visits_Mortality!A177:AQ636,32, FALSE)</f>
        <v>61</v>
      </c>
      <c r="D178">
        <f>VLOOKUP(A178,Pop_Visits_Mortality!A177:AQ636,41, FALSE)</f>
        <v>1.1203728261281401E-2</v>
      </c>
      <c r="E178" t="str">
        <f t="shared" si="4"/>
        <v>Maine</v>
      </c>
      <c r="F178" t="str">
        <f t="shared" si="5"/>
        <v>2014</v>
      </c>
    </row>
    <row r="179" spans="1:6" x14ac:dyDescent="0.25">
      <c r="A179" t="s">
        <v>216</v>
      </c>
      <c r="B179">
        <f>VLOOKUP(A179,Pop_Visits_Mortality!A178:AQ637,40, FALSE)</f>
        <v>187.67644953471725</v>
      </c>
      <c r="C179">
        <f>VLOOKUP(A179,Pop_Visits_Mortality!A178:AQ637,32, FALSE)</f>
        <v>133</v>
      </c>
      <c r="D179">
        <f>VLOOKUP(A179,Pop_Visits_Mortality!A178:AQ637,41, FALSE)</f>
        <v>1.1976321972355292E-2</v>
      </c>
      <c r="E179" t="str">
        <f t="shared" si="4"/>
        <v>Maine</v>
      </c>
      <c r="F179" t="str">
        <f t="shared" si="5"/>
        <v>2015</v>
      </c>
    </row>
    <row r="180" spans="1:6" x14ac:dyDescent="0.25">
      <c r="A180" t="s">
        <v>217</v>
      </c>
      <c r="B180">
        <f>VLOOKUP(A180,Pop_Visits_Mortality!A179:AQ638,40, FALSE)</f>
        <v>185.74542794440381</v>
      </c>
      <c r="C180">
        <f>VLOOKUP(A180,Pop_Visits_Mortality!A179:AQ638,32, FALSE)</f>
        <v>70</v>
      </c>
      <c r="D180">
        <f>VLOOKUP(A180,Pop_Visits_Mortality!A179:AQ638,41, FALSE)</f>
        <v>8.6761659459502032E-3</v>
      </c>
      <c r="E180" t="str">
        <f t="shared" si="4"/>
        <v>Maine</v>
      </c>
      <c r="F180" t="str">
        <f t="shared" si="5"/>
        <v>2016</v>
      </c>
    </row>
    <row r="181" spans="1:6" x14ac:dyDescent="0.25">
      <c r="A181" t="s">
        <v>218</v>
      </c>
      <c r="B181">
        <f>VLOOKUP(A181,Pop_Visits_Mortality!A180:AQ639,40, FALSE)</f>
        <v>160.19182389937106</v>
      </c>
      <c r="C181">
        <f>VLOOKUP(A181,Pop_Visits_Mortality!A180:AQ639,32, FALSE)</f>
        <v>118</v>
      </c>
      <c r="D181">
        <f>VLOOKUP(A181,Pop_Visits_Mortality!A180:AQ639,41, FALSE)</f>
        <v>9.1772835240768735E-3</v>
      </c>
      <c r="E181" t="str">
        <f t="shared" si="4"/>
        <v>Maine</v>
      </c>
      <c r="F181" t="str">
        <f t="shared" si="5"/>
        <v>2017</v>
      </c>
    </row>
    <row r="182" spans="1:6" x14ac:dyDescent="0.25">
      <c r="A182" t="s">
        <v>219</v>
      </c>
      <c r="B182" t="str">
        <f>VLOOKUP(A182,Pop_Visits_Mortality!A181:AQ640,40, FALSE)</f>
        <v>NULL</v>
      </c>
      <c r="C182">
        <f>VLOOKUP(A182,Pop_Visits_Mortality!A181:AQ640,32, FALSE)</f>
        <v>398</v>
      </c>
      <c r="D182" t="str">
        <f>VLOOKUP(A182,Pop_Visits_Mortality!A181:AQ640,41, FALSE)</f>
        <v>NULL</v>
      </c>
      <c r="E182" t="str">
        <f t="shared" si="4"/>
        <v>Maryland</v>
      </c>
      <c r="F182" t="str">
        <f t="shared" si="5"/>
        <v>2009</v>
      </c>
    </row>
    <row r="183" spans="1:6" x14ac:dyDescent="0.25">
      <c r="A183" t="s">
        <v>220</v>
      </c>
      <c r="B183">
        <f>VLOOKUP(A183,Pop_Visits_Mortality!A182:AQ641,40, FALSE)</f>
        <v>457.82448979591834</v>
      </c>
      <c r="C183">
        <f>VLOOKUP(A183,Pop_Visits_Mortality!A182:AQ641,32, FALSE)</f>
        <v>412</v>
      </c>
      <c r="D183">
        <f>VLOOKUP(A183,Pop_Visits_Mortality!A182:AQ641,41, FALSE)</f>
        <v>1.7491775655941587E-2</v>
      </c>
      <c r="E183" t="str">
        <f t="shared" si="4"/>
        <v>Maryland</v>
      </c>
      <c r="F183" t="str">
        <f t="shared" si="5"/>
        <v>2010</v>
      </c>
    </row>
    <row r="184" spans="1:6" x14ac:dyDescent="0.25">
      <c r="A184" t="s">
        <v>221</v>
      </c>
      <c r="B184">
        <f>VLOOKUP(A184,Pop_Visits_Mortality!A183:AQ642,40, FALSE)</f>
        <v>607.9417637271215</v>
      </c>
      <c r="C184">
        <f>VLOOKUP(A184,Pop_Visits_Mortality!A183:AQ642,32, FALSE)</f>
        <v>457</v>
      </c>
      <c r="D184">
        <f>VLOOKUP(A184,Pop_Visits_Mortality!A183:AQ642,41, FALSE)</f>
        <v>1.9492409127111199E-2</v>
      </c>
      <c r="E184" t="str">
        <f t="shared" si="4"/>
        <v>Maryland</v>
      </c>
      <c r="F184" t="str">
        <f t="shared" si="5"/>
        <v>2011</v>
      </c>
    </row>
    <row r="185" spans="1:6" x14ac:dyDescent="0.25">
      <c r="A185" t="s">
        <v>222</v>
      </c>
      <c r="B185">
        <f>VLOOKUP(A185,Pop_Visits_Mortality!A184:AQ643,40, FALSE)</f>
        <v>507.40034364261169</v>
      </c>
      <c r="C185">
        <f>VLOOKUP(A185,Pop_Visits_Mortality!A184:AQ643,32, FALSE)</f>
        <v>450</v>
      </c>
      <c r="D185">
        <f>VLOOKUP(A185,Pop_Visits_Mortality!A184:AQ643,41, FALSE)</f>
        <v>2.1062826143640346E-2</v>
      </c>
      <c r="E185" t="str">
        <f t="shared" si="4"/>
        <v>Maryland</v>
      </c>
      <c r="F185" t="str">
        <f t="shared" si="5"/>
        <v>2012</v>
      </c>
    </row>
    <row r="186" spans="1:6" x14ac:dyDescent="0.25">
      <c r="A186" t="s">
        <v>223</v>
      </c>
      <c r="B186">
        <f>VLOOKUP(A186,Pop_Visits_Mortality!A185:AQ644,40, FALSE)</f>
        <v>548.52609308885758</v>
      </c>
      <c r="C186">
        <f>VLOOKUP(A186,Pop_Visits_Mortality!A185:AQ644,32, FALSE)</f>
        <v>513</v>
      </c>
      <c r="D186">
        <f>VLOOKUP(A186,Pop_Visits_Mortality!A185:AQ644,41, FALSE)</f>
        <v>1.6531029428780809E-2</v>
      </c>
      <c r="E186" t="str">
        <f t="shared" si="4"/>
        <v>Maryland</v>
      </c>
      <c r="F186" t="str">
        <f t="shared" si="5"/>
        <v>2013</v>
      </c>
    </row>
    <row r="187" spans="1:6" x14ac:dyDescent="0.25">
      <c r="A187" t="s">
        <v>224</v>
      </c>
      <c r="B187">
        <f>VLOOKUP(A187,Pop_Visits_Mortality!A186:AQ645,40, FALSE)</f>
        <v>476.46796959826275</v>
      </c>
      <c r="C187">
        <f>VLOOKUP(A187,Pop_Visits_Mortality!A186:AQ645,32, FALSE)</f>
        <v>418</v>
      </c>
      <c r="D187">
        <f>VLOOKUP(A187,Pop_Visits_Mortality!A186:AQ645,41, FALSE)</f>
        <v>1.4748408826257272E-2</v>
      </c>
      <c r="E187" t="str">
        <f t="shared" si="4"/>
        <v>Maryland</v>
      </c>
      <c r="F187" t="str">
        <f t="shared" si="5"/>
        <v>2014</v>
      </c>
    </row>
    <row r="188" spans="1:6" x14ac:dyDescent="0.25">
      <c r="A188" t="s">
        <v>225</v>
      </c>
      <c r="B188">
        <f>VLOOKUP(A188,Pop_Visits_Mortality!A187:AQ646,40, FALSE)</f>
        <v>315.41371158392434</v>
      </c>
      <c r="C188">
        <f>VLOOKUP(A188,Pop_Visits_Mortality!A187:AQ646,32, FALSE)</f>
        <v>518</v>
      </c>
      <c r="D188">
        <f>VLOOKUP(A188,Pop_Visits_Mortality!A187:AQ646,41, FALSE)</f>
        <v>1.6206965472442911E-2</v>
      </c>
      <c r="E188" t="str">
        <f t="shared" si="4"/>
        <v>Maryland</v>
      </c>
      <c r="F188" t="str">
        <f t="shared" si="5"/>
        <v>2015</v>
      </c>
    </row>
    <row r="189" spans="1:6" x14ac:dyDescent="0.25">
      <c r="A189" t="s">
        <v>226</v>
      </c>
      <c r="B189">
        <f>VLOOKUP(A189,Pop_Visits_Mortality!A188:AQ647,40, FALSE)</f>
        <v>265.95231513476159</v>
      </c>
      <c r="C189">
        <f>VLOOKUP(A189,Pop_Visits_Mortality!A188:AQ647,32, FALSE)</f>
        <v>440</v>
      </c>
      <c r="D189">
        <f>VLOOKUP(A189,Pop_Visits_Mortality!A188:AQ647,41, FALSE)</f>
        <v>1.5783469712836479E-2</v>
      </c>
      <c r="E189" t="str">
        <f t="shared" si="4"/>
        <v>Maryland</v>
      </c>
      <c r="F189" t="str">
        <f t="shared" si="5"/>
        <v>2016</v>
      </c>
    </row>
    <row r="190" spans="1:6" x14ac:dyDescent="0.25">
      <c r="A190" t="s">
        <v>227</v>
      </c>
      <c r="B190">
        <f>VLOOKUP(A190,Pop_Visits_Mortality!A189:AQ648,40, FALSE)</f>
        <v>206.39383561643837</v>
      </c>
      <c r="C190">
        <f>VLOOKUP(A190,Pop_Visits_Mortality!A189:AQ648,32, FALSE)</f>
        <v>442</v>
      </c>
      <c r="D190">
        <f>VLOOKUP(A190,Pop_Visits_Mortality!A189:AQ648,41, FALSE)</f>
        <v>2.0649775167172747E-2</v>
      </c>
      <c r="E190" t="str">
        <f t="shared" si="4"/>
        <v>Maryland</v>
      </c>
      <c r="F190" t="str">
        <f t="shared" si="5"/>
        <v>2017</v>
      </c>
    </row>
    <row r="191" spans="1:6" x14ac:dyDescent="0.25">
      <c r="A191" t="s">
        <v>228</v>
      </c>
      <c r="B191" t="str">
        <f>VLOOKUP(A191,Pop_Visits_Mortality!A190:AQ649,40, FALSE)</f>
        <v>NULL</v>
      </c>
      <c r="C191">
        <f>VLOOKUP(A191,Pop_Visits_Mortality!A190:AQ649,32, FALSE)</f>
        <v>706</v>
      </c>
      <c r="D191" t="str">
        <f>VLOOKUP(A191,Pop_Visits_Mortality!A190:AQ649,41, FALSE)</f>
        <v>NULL</v>
      </c>
      <c r="E191" t="str">
        <f t="shared" si="4"/>
        <v>Massachusetts</v>
      </c>
      <c r="F191" t="str">
        <f t="shared" si="5"/>
        <v>2009</v>
      </c>
    </row>
    <row r="192" spans="1:6" x14ac:dyDescent="0.25">
      <c r="A192" t="s">
        <v>229</v>
      </c>
      <c r="B192">
        <f>VLOOKUP(A192,Pop_Visits_Mortality!A191:AQ650,40, FALSE)</f>
        <v>490.23503649635035</v>
      </c>
      <c r="C192">
        <f>VLOOKUP(A192,Pop_Visits_Mortality!A191:AQ650,32, FALSE)</f>
        <v>703</v>
      </c>
      <c r="D192">
        <f>VLOOKUP(A192,Pop_Visits_Mortality!A191:AQ650,41, FALSE)</f>
        <v>9.0556890631932844E-3</v>
      </c>
      <c r="E192" t="str">
        <f t="shared" si="4"/>
        <v>Massachusetts</v>
      </c>
      <c r="F192" t="str">
        <f t="shared" si="5"/>
        <v>2010</v>
      </c>
    </row>
    <row r="193" spans="1:6" x14ac:dyDescent="0.25">
      <c r="A193" t="s">
        <v>230</v>
      </c>
      <c r="B193">
        <f>VLOOKUP(A193,Pop_Visits_Mortality!A192:AQ651,40, FALSE)</f>
        <v>599.97889537494382</v>
      </c>
      <c r="C193">
        <f>VLOOKUP(A193,Pop_Visits_Mortality!A192:AQ651,32, FALSE)</f>
        <v>838</v>
      </c>
      <c r="D193">
        <f>VLOOKUP(A193,Pop_Visits_Mortality!A192:AQ651,41, FALSE)</f>
        <v>1.1631901436437294E-2</v>
      </c>
      <c r="E193" t="str">
        <f t="shared" si="4"/>
        <v>Massachusetts</v>
      </c>
      <c r="F193" t="str">
        <f t="shared" si="5"/>
        <v>2011</v>
      </c>
    </row>
    <row r="194" spans="1:6" x14ac:dyDescent="0.25">
      <c r="A194" t="s">
        <v>231</v>
      </c>
      <c r="B194">
        <f>VLOOKUP(A194,Pop_Visits_Mortality!A193:AQ652,40, FALSE)</f>
        <v>601.69794050343251</v>
      </c>
      <c r="C194">
        <f>VLOOKUP(A194,Pop_Visits_Mortality!A193:AQ652,32, FALSE)</f>
        <v>762</v>
      </c>
      <c r="D194">
        <f>VLOOKUP(A194,Pop_Visits_Mortality!A193:AQ652,41, FALSE)</f>
        <v>1.0231153638444981E-2</v>
      </c>
      <c r="E194" t="str">
        <f t="shared" si="4"/>
        <v>Massachusetts</v>
      </c>
      <c r="F194" t="str">
        <f t="shared" si="5"/>
        <v>2012</v>
      </c>
    </row>
    <row r="195" spans="1:6" x14ac:dyDescent="0.25">
      <c r="A195" t="s">
        <v>232</v>
      </c>
      <c r="B195">
        <f>VLOOKUP(A195,Pop_Visits_Mortality!A194:AQ653,40, FALSE)</f>
        <v>598.32021466905189</v>
      </c>
      <c r="C195">
        <f>VLOOKUP(A195,Pop_Visits_Mortality!A194:AQ653,32, FALSE)</f>
        <v>883</v>
      </c>
      <c r="D195">
        <f>VLOOKUP(A195,Pop_Visits_Mortality!A194:AQ653,41, FALSE)</f>
        <v>1.0804697707655003E-2</v>
      </c>
      <c r="E195" t="str">
        <f t="shared" ref="E195:E258" si="6">LEFT(A195,FIND(",",A195)-1)</f>
        <v>Massachusetts</v>
      </c>
      <c r="F195" t="str">
        <f t="shared" ref="F195:F258" si="7">RIGHT(A195,4)</f>
        <v>2013</v>
      </c>
    </row>
    <row r="196" spans="1:6" x14ac:dyDescent="0.25">
      <c r="A196" t="s">
        <v>233</v>
      </c>
      <c r="B196">
        <f>VLOOKUP(A196,Pop_Visits_Mortality!A195:AQ654,40, FALSE)</f>
        <v>593.70296591412125</v>
      </c>
      <c r="C196">
        <f>VLOOKUP(A196,Pop_Visits_Mortality!A195:AQ654,32, FALSE)</f>
        <v>720</v>
      </c>
      <c r="D196">
        <f>VLOOKUP(A196,Pop_Visits_Mortality!A195:AQ654,41, FALSE)</f>
        <v>1.0844222416910545E-2</v>
      </c>
      <c r="E196" t="str">
        <f t="shared" si="6"/>
        <v>Massachusetts</v>
      </c>
      <c r="F196" t="str">
        <f t="shared" si="7"/>
        <v>2014</v>
      </c>
    </row>
    <row r="197" spans="1:6" x14ac:dyDescent="0.25">
      <c r="A197" t="s">
        <v>234</v>
      </c>
      <c r="B197">
        <f>VLOOKUP(A197,Pop_Visits_Mortality!A196:AQ655,40, FALSE)</f>
        <v>593.88463528194518</v>
      </c>
      <c r="C197">
        <f>VLOOKUP(A197,Pop_Visits_Mortality!A196:AQ655,32, FALSE)</f>
        <v>868</v>
      </c>
      <c r="D197">
        <f>VLOOKUP(A197,Pop_Visits_Mortality!A196:AQ655,41, FALSE)</f>
        <v>1.1255432372891838E-2</v>
      </c>
      <c r="E197" t="str">
        <f t="shared" si="6"/>
        <v>Massachusetts</v>
      </c>
      <c r="F197" t="str">
        <f t="shared" si="7"/>
        <v>2015</v>
      </c>
    </row>
    <row r="198" spans="1:6" x14ac:dyDescent="0.25">
      <c r="A198" t="s">
        <v>235</v>
      </c>
      <c r="B198">
        <f>VLOOKUP(A198,Pop_Visits_Mortality!A197:AQ656,40, FALSE)</f>
        <v>636.16791044776119</v>
      </c>
      <c r="C198">
        <f>VLOOKUP(A198,Pop_Visits_Mortality!A197:AQ656,32, FALSE)</f>
        <v>654</v>
      </c>
      <c r="D198">
        <f>VLOOKUP(A198,Pop_Visits_Mortality!A197:AQ656,41, FALSE)</f>
        <v>9.8043405217306777E-3</v>
      </c>
      <c r="E198" t="str">
        <f t="shared" si="6"/>
        <v>Massachusetts</v>
      </c>
      <c r="F198" t="str">
        <f t="shared" si="7"/>
        <v>2016</v>
      </c>
    </row>
    <row r="199" spans="1:6" x14ac:dyDescent="0.25">
      <c r="A199" t="s">
        <v>236</v>
      </c>
      <c r="B199">
        <f>VLOOKUP(A199,Pop_Visits_Mortality!A198:AQ657,40, FALSE)</f>
        <v>720.51480519480515</v>
      </c>
      <c r="C199">
        <f>VLOOKUP(A199,Pop_Visits_Mortality!A198:AQ657,32, FALSE)</f>
        <v>791</v>
      </c>
      <c r="D199">
        <f>VLOOKUP(A199,Pop_Visits_Mortality!A198:AQ657,41, FALSE)</f>
        <v>1.2771532043106264E-2</v>
      </c>
      <c r="E199" t="str">
        <f t="shared" si="6"/>
        <v>Massachusetts</v>
      </c>
      <c r="F199" t="str">
        <f t="shared" si="7"/>
        <v>2017</v>
      </c>
    </row>
    <row r="200" spans="1:6" x14ac:dyDescent="0.25">
      <c r="A200" t="s">
        <v>237</v>
      </c>
      <c r="B200" t="str">
        <f>VLOOKUP(A200,Pop_Visits_Mortality!A199:AQ658,40, FALSE)</f>
        <v>NULL</v>
      </c>
      <c r="C200">
        <f>VLOOKUP(A200,Pop_Visits_Mortality!A199:AQ658,32, FALSE)</f>
        <v>685</v>
      </c>
      <c r="D200" t="str">
        <f>VLOOKUP(A200,Pop_Visits_Mortality!A199:AQ658,41, FALSE)</f>
        <v>NULL</v>
      </c>
      <c r="E200" t="str">
        <f t="shared" si="6"/>
        <v>Michigan</v>
      </c>
      <c r="F200" t="str">
        <f t="shared" si="7"/>
        <v>2009</v>
      </c>
    </row>
    <row r="201" spans="1:6" x14ac:dyDescent="0.25">
      <c r="A201" t="s">
        <v>238</v>
      </c>
      <c r="B201">
        <f>VLOOKUP(A201,Pop_Visits_Mortality!A200:AQ659,40, FALSE)</f>
        <v>287.64678899082571</v>
      </c>
      <c r="C201">
        <f>VLOOKUP(A201,Pop_Visits_Mortality!A200:AQ659,32, FALSE)</f>
        <v>643</v>
      </c>
      <c r="D201">
        <f>VLOOKUP(A201,Pop_Visits_Mortality!A200:AQ659,41, FALSE)</f>
        <v>7.1230750421271416E-3</v>
      </c>
      <c r="E201" t="str">
        <f t="shared" si="6"/>
        <v>Michigan</v>
      </c>
      <c r="F201" t="str">
        <f t="shared" si="7"/>
        <v>2010</v>
      </c>
    </row>
    <row r="202" spans="1:6" x14ac:dyDescent="0.25">
      <c r="A202" t="s">
        <v>239</v>
      </c>
      <c r="B202">
        <f>VLOOKUP(A202,Pop_Visits_Mortality!A201:AQ660,40, FALSE)</f>
        <v>299.74568965517244</v>
      </c>
      <c r="C202">
        <f>VLOOKUP(A202,Pop_Visits_Mortality!A201:AQ660,32, FALSE)</f>
        <v>805</v>
      </c>
      <c r="D202">
        <f>VLOOKUP(A202,Pop_Visits_Mortality!A201:AQ660,41, FALSE)</f>
        <v>8.9156037445535727E-3</v>
      </c>
      <c r="E202" t="str">
        <f t="shared" si="6"/>
        <v>Michigan</v>
      </c>
      <c r="F202" t="str">
        <f t="shared" si="7"/>
        <v>2011</v>
      </c>
    </row>
    <row r="203" spans="1:6" x14ac:dyDescent="0.25">
      <c r="A203" t="s">
        <v>240</v>
      </c>
      <c r="B203">
        <f>VLOOKUP(A203,Pop_Visits_Mortality!A202:AQ661,40, FALSE)</f>
        <v>282.25227568270481</v>
      </c>
      <c r="C203">
        <f>VLOOKUP(A203,Pop_Visits_Mortality!A202:AQ661,32, FALSE)</f>
        <v>717</v>
      </c>
      <c r="D203">
        <f>VLOOKUP(A203,Pop_Visits_Mortality!A202:AQ661,41, FALSE)</f>
        <v>9.6259575278427895E-3</v>
      </c>
      <c r="E203" t="str">
        <f t="shared" si="6"/>
        <v>Michigan</v>
      </c>
      <c r="F203" t="str">
        <f t="shared" si="7"/>
        <v>2012</v>
      </c>
    </row>
    <row r="204" spans="1:6" x14ac:dyDescent="0.25">
      <c r="A204" t="s">
        <v>241</v>
      </c>
      <c r="B204">
        <f>VLOOKUP(A204,Pop_Visits_Mortality!A203:AQ662,40, FALSE)</f>
        <v>287.37462104807275</v>
      </c>
      <c r="C204">
        <f>VLOOKUP(A204,Pop_Visits_Mortality!A203:AQ662,32, FALSE)</f>
        <v>847</v>
      </c>
      <c r="D204">
        <f>VLOOKUP(A204,Pop_Visits_Mortality!A203:AQ662,41, FALSE)</f>
        <v>2.0033215381554913E-2</v>
      </c>
      <c r="E204" t="str">
        <f t="shared" si="6"/>
        <v>Michigan</v>
      </c>
      <c r="F204" t="str">
        <f t="shared" si="7"/>
        <v>2013</v>
      </c>
    </row>
    <row r="205" spans="1:6" x14ac:dyDescent="0.25">
      <c r="A205" t="s">
        <v>242</v>
      </c>
      <c r="B205">
        <f>VLOOKUP(A205,Pop_Visits_Mortality!A204:AQ663,40, FALSE)</f>
        <v>318.90134321445112</v>
      </c>
      <c r="C205">
        <f>VLOOKUP(A205,Pop_Visits_Mortality!A204:AQ663,32, FALSE)</f>
        <v>829</v>
      </c>
      <c r="D205">
        <f>VLOOKUP(A205,Pop_Visits_Mortality!A204:AQ663,41, FALSE)</f>
        <v>1.4297582598895003E-2</v>
      </c>
      <c r="E205" t="str">
        <f t="shared" si="6"/>
        <v>Michigan</v>
      </c>
      <c r="F205" t="str">
        <f t="shared" si="7"/>
        <v>2014</v>
      </c>
    </row>
    <row r="206" spans="1:6" x14ac:dyDescent="0.25">
      <c r="A206" t="s">
        <v>243</v>
      </c>
      <c r="B206">
        <f>VLOOKUP(A206,Pop_Visits_Mortality!A205:AQ664,40, FALSE)</f>
        <v>322.25736665423352</v>
      </c>
      <c r="C206">
        <f>VLOOKUP(A206,Pop_Visits_Mortality!A205:AQ664,32, FALSE)</f>
        <v>900</v>
      </c>
      <c r="D206">
        <f>VLOOKUP(A206,Pop_Visits_Mortality!A205:AQ664,41, FALSE)</f>
        <v>7.2201413934710849E-3</v>
      </c>
      <c r="E206" t="str">
        <f t="shared" si="6"/>
        <v>Michigan</v>
      </c>
      <c r="F206" t="str">
        <f t="shared" si="7"/>
        <v>2015</v>
      </c>
    </row>
    <row r="207" spans="1:6" x14ac:dyDescent="0.25">
      <c r="A207" t="s">
        <v>244</v>
      </c>
      <c r="B207">
        <f>VLOOKUP(A207,Pop_Visits_Mortality!A206:AQ665,40, FALSE)</f>
        <v>308.64463981849121</v>
      </c>
      <c r="C207">
        <f>VLOOKUP(A207,Pop_Visits_Mortality!A206:AQ665,32, FALSE)</f>
        <v>640</v>
      </c>
      <c r="D207">
        <f>VLOOKUP(A207,Pop_Visits_Mortality!A206:AQ665,41, FALSE)</f>
        <v>1.1714805275475727E-2</v>
      </c>
      <c r="E207" t="str">
        <f t="shared" si="6"/>
        <v>Michigan</v>
      </c>
      <c r="F207" t="str">
        <f t="shared" si="7"/>
        <v>2016</v>
      </c>
    </row>
    <row r="208" spans="1:6" x14ac:dyDescent="0.25">
      <c r="A208" t="s">
        <v>245</v>
      </c>
      <c r="B208">
        <f>VLOOKUP(A208,Pop_Visits_Mortality!A207:AQ666,40, FALSE)</f>
        <v>299.93802209646998</v>
      </c>
      <c r="C208">
        <f>VLOOKUP(A208,Pop_Visits_Mortality!A207:AQ666,32, FALSE)</f>
        <v>784</v>
      </c>
      <c r="D208">
        <f>VLOOKUP(A208,Pop_Visits_Mortality!A207:AQ666,41, FALSE)</f>
        <v>1.7616142740348766E-2</v>
      </c>
      <c r="E208" t="str">
        <f t="shared" si="6"/>
        <v>Michigan</v>
      </c>
      <c r="F208" t="str">
        <f t="shared" si="7"/>
        <v>2017</v>
      </c>
    </row>
    <row r="209" spans="1:6" x14ac:dyDescent="0.25">
      <c r="A209" t="s">
        <v>246</v>
      </c>
      <c r="B209" t="str">
        <f>VLOOKUP(A209,Pop_Visits_Mortality!A208:AQ667,40, FALSE)</f>
        <v>NULL</v>
      </c>
      <c r="C209">
        <f>VLOOKUP(A209,Pop_Visits_Mortality!A208:AQ667,32, FALSE)</f>
        <v>348</v>
      </c>
      <c r="D209" t="str">
        <f>VLOOKUP(A209,Pop_Visits_Mortality!A208:AQ667,41, FALSE)</f>
        <v>NULL</v>
      </c>
      <c r="E209" t="str">
        <f t="shared" si="6"/>
        <v>Minnesota</v>
      </c>
      <c r="F209" t="str">
        <f t="shared" si="7"/>
        <v>2009</v>
      </c>
    </row>
    <row r="210" spans="1:6" x14ac:dyDescent="0.25">
      <c r="A210" t="s">
        <v>247</v>
      </c>
      <c r="B210">
        <f>VLOOKUP(A210,Pop_Visits_Mortality!A209:AQ668,40, FALSE)</f>
        <v>329.64090909090908</v>
      </c>
      <c r="C210">
        <f>VLOOKUP(A210,Pop_Visits_Mortality!A209:AQ668,32, FALSE)</f>
        <v>355</v>
      </c>
      <c r="D210">
        <f>VLOOKUP(A210,Pop_Visits_Mortality!A209:AQ668,41, FALSE)</f>
        <v>7.6391665862301956E-3</v>
      </c>
      <c r="E210" t="str">
        <f t="shared" si="6"/>
        <v>Minnesota</v>
      </c>
      <c r="F210" t="str">
        <f t="shared" si="7"/>
        <v>2010</v>
      </c>
    </row>
    <row r="211" spans="1:6" x14ac:dyDescent="0.25">
      <c r="A211" t="s">
        <v>248</v>
      </c>
      <c r="B211">
        <f>VLOOKUP(A211,Pop_Visits_Mortality!A210:AQ669,40, FALSE)</f>
        <v>344.6429752066116</v>
      </c>
      <c r="C211">
        <f>VLOOKUP(A211,Pop_Visits_Mortality!A210:AQ669,32, FALSE)</f>
        <v>394</v>
      </c>
      <c r="D211">
        <f>VLOOKUP(A211,Pop_Visits_Mortality!A210:AQ669,41, FALSE)</f>
        <v>1.4752360809365542E-2</v>
      </c>
      <c r="E211" t="str">
        <f t="shared" si="6"/>
        <v>Minnesota</v>
      </c>
      <c r="F211" t="str">
        <f t="shared" si="7"/>
        <v>2011</v>
      </c>
    </row>
    <row r="212" spans="1:6" x14ac:dyDescent="0.25">
      <c r="A212" t="s">
        <v>249</v>
      </c>
      <c r="B212">
        <f>VLOOKUP(A212,Pop_Visits_Mortality!A211:AQ670,40, FALSE)</f>
        <v>316.92261904761904</v>
      </c>
      <c r="C212">
        <f>VLOOKUP(A212,Pop_Visits_Mortality!A211:AQ670,32, FALSE)</f>
        <v>366</v>
      </c>
      <c r="D212">
        <f>VLOOKUP(A212,Pop_Visits_Mortality!A211:AQ670,41, FALSE)</f>
        <v>1.23255639238961E-2</v>
      </c>
      <c r="E212" t="str">
        <f t="shared" si="6"/>
        <v>Minnesota</v>
      </c>
      <c r="F212" t="str">
        <f t="shared" si="7"/>
        <v>2012</v>
      </c>
    </row>
    <row r="213" spans="1:6" x14ac:dyDescent="0.25">
      <c r="A213" t="s">
        <v>250</v>
      </c>
      <c r="B213">
        <f>VLOOKUP(A213,Pop_Visits_Mortality!A212:AQ671,40, FALSE)</f>
        <v>332.05674846625766</v>
      </c>
      <c r="C213">
        <f>VLOOKUP(A213,Pop_Visits_Mortality!A212:AQ671,32, FALSE)</f>
        <v>420</v>
      </c>
      <c r="D213">
        <f>VLOOKUP(A213,Pop_Visits_Mortality!A212:AQ671,41, FALSE)</f>
        <v>1.2457217287679965E-2</v>
      </c>
      <c r="E213" t="str">
        <f t="shared" si="6"/>
        <v>Minnesota</v>
      </c>
      <c r="F213" t="str">
        <f t="shared" si="7"/>
        <v>2013</v>
      </c>
    </row>
    <row r="214" spans="1:6" x14ac:dyDescent="0.25">
      <c r="A214" t="s">
        <v>251</v>
      </c>
      <c r="B214">
        <f>VLOOKUP(A214,Pop_Visits_Mortality!A213:AQ672,40, FALSE)</f>
        <v>304.31530343007915</v>
      </c>
      <c r="C214">
        <f>VLOOKUP(A214,Pop_Visits_Mortality!A213:AQ672,32, FALSE)</f>
        <v>337</v>
      </c>
      <c r="D214">
        <f>VLOOKUP(A214,Pop_Visits_Mortality!A213:AQ672,41, FALSE)</f>
        <v>1.7769897386320777E-2</v>
      </c>
      <c r="E214" t="str">
        <f t="shared" si="6"/>
        <v>Minnesota</v>
      </c>
      <c r="F214" t="str">
        <f t="shared" si="7"/>
        <v>2014</v>
      </c>
    </row>
    <row r="215" spans="1:6" x14ac:dyDescent="0.25">
      <c r="A215" t="s">
        <v>252</v>
      </c>
      <c r="B215">
        <f>VLOOKUP(A215,Pop_Visits_Mortality!A214:AQ673,40, FALSE)</f>
        <v>333.83068783068785</v>
      </c>
      <c r="C215">
        <f>VLOOKUP(A215,Pop_Visits_Mortality!A214:AQ673,32, FALSE)</f>
        <v>415</v>
      </c>
      <c r="D215">
        <f>VLOOKUP(A215,Pop_Visits_Mortality!A214:AQ673,41, FALSE)</f>
        <v>1.5698798617935144E-2</v>
      </c>
      <c r="E215" t="str">
        <f t="shared" si="6"/>
        <v>Minnesota</v>
      </c>
      <c r="F215" t="str">
        <f t="shared" si="7"/>
        <v>2015</v>
      </c>
    </row>
    <row r="216" spans="1:6" x14ac:dyDescent="0.25">
      <c r="A216" t="s">
        <v>253</v>
      </c>
      <c r="B216">
        <f>VLOOKUP(A216,Pop_Visits_Mortality!A215:AQ674,40, FALSE)</f>
        <v>266.12260536398469</v>
      </c>
      <c r="C216">
        <f>VLOOKUP(A216,Pop_Visits_Mortality!A215:AQ674,32, FALSE)</f>
        <v>275</v>
      </c>
      <c r="D216">
        <f>VLOOKUP(A216,Pop_Visits_Mortality!A215:AQ674,41, FALSE)</f>
        <v>1.3264610747981994E-2</v>
      </c>
      <c r="E216" t="str">
        <f t="shared" si="6"/>
        <v>Minnesota</v>
      </c>
      <c r="F216" t="str">
        <f t="shared" si="7"/>
        <v>2016</v>
      </c>
    </row>
    <row r="217" spans="1:6" x14ac:dyDescent="0.25">
      <c r="A217" t="s">
        <v>254</v>
      </c>
      <c r="B217">
        <f>VLOOKUP(A217,Pop_Visits_Mortality!A216:AQ675,40, FALSE)</f>
        <v>298.8980632008155</v>
      </c>
      <c r="C217">
        <f>VLOOKUP(A217,Pop_Visits_Mortality!A216:AQ675,32, FALSE)</f>
        <v>377</v>
      </c>
      <c r="D217">
        <f>VLOOKUP(A217,Pop_Visits_Mortality!A216:AQ675,41, FALSE)</f>
        <v>2.1570907751544067E-2</v>
      </c>
      <c r="E217" t="str">
        <f t="shared" si="6"/>
        <v>Minnesota</v>
      </c>
      <c r="F217" t="str">
        <f t="shared" si="7"/>
        <v>2017</v>
      </c>
    </row>
    <row r="218" spans="1:6" x14ac:dyDescent="0.25">
      <c r="A218" t="s">
        <v>255</v>
      </c>
      <c r="B218" t="str">
        <f>VLOOKUP(A218,Pop_Visits_Mortality!A217:AQ676,40, FALSE)</f>
        <v>NULL</v>
      </c>
      <c r="C218">
        <f>VLOOKUP(A218,Pop_Visits_Mortality!A217:AQ676,32, FALSE)</f>
        <v>219</v>
      </c>
      <c r="D218" t="str">
        <f>VLOOKUP(A218,Pop_Visits_Mortality!A217:AQ676,41, FALSE)</f>
        <v>NULL</v>
      </c>
      <c r="E218" t="str">
        <f t="shared" si="6"/>
        <v>Mississippi</v>
      </c>
      <c r="F218" t="str">
        <f t="shared" si="7"/>
        <v>2009</v>
      </c>
    </row>
    <row r="219" spans="1:6" x14ac:dyDescent="0.25">
      <c r="A219" t="s">
        <v>256</v>
      </c>
      <c r="B219">
        <f>VLOOKUP(A219,Pop_Visits_Mortality!A218:AQ677,40, FALSE)</f>
        <v>375.27086882453153</v>
      </c>
      <c r="C219">
        <f>VLOOKUP(A219,Pop_Visits_Mortality!A218:AQ677,32, FALSE)</f>
        <v>217</v>
      </c>
      <c r="D219">
        <f>VLOOKUP(A219,Pop_Visits_Mortality!A218:AQ677,41, FALSE)</f>
        <v>5.1824009006555177E-2</v>
      </c>
      <c r="E219" t="str">
        <f t="shared" si="6"/>
        <v>Mississippi</v>
      </c>
      <c r="F219" t="str">
        <f t="shared" si="7"/>
        <v>2010</v>
      </c>
    </row>
    <row r="220" spans="1:6" x14ac:dyDescent="0.25">
      <c r="A220" t="s">
        <v>257</v>
      </c>
      <c r="B220">
        <f>VLOOKUP(A220,Pop_Visits_Mortality!A219:AQ678,40, FALSE)</f>
        <v>374.52966101694915</v>
      </c>
      <c r="C220">
        <f>VLOOKUP(A220,Pop_Visits_Mortality!A219:AQ678,32, FALSE)</f>
        <v>217</v>
      </c>
      <c r="D220">
        <f>VLOOKUP(A220,Pop_Visits_Mortality!A219:AQ678,41, FALSE)</f>
        <v>3.270266159313439E-2</v>
      </c>
      <c r="E220" t="str">
        <f t="shared" si="6"/>
        <v>Mississippi</v>
      </c>
      <c r="F220" t="str">
        <f t="shared" si="7"/>
        <v>2011</v>
      </c>
    </row>
    <row r="221" spans="1:6" x14ac:dyDescent="0.25">
      <c r="A221" t="s">
        <v>258</v>
      </c>
      <c r="B221">
        <f>VLOOKUP(A221,Pop_Visits_Mortality!A220:AQ679,40, FALSE)</f>
        <v>326.69238900634247</v>
      </c>
      <c r="C221">
        <f>VLOOKUP(A221,Pop_Visits_Mortality!A220:AQ679,32, FALSE)</f>
        <v>237</v>
      </c>
      <c r="D221">
        <f>VLOOKUP(A221,Pop_Visits_Mortality!A220:AQ679,41, FALSE)</f>
        <v>4.364328217672811E-2</v>
      </c>
      <c r="E221" t="str">
        <f t="shared" si="6"/>
        <v>Mississippi</v>
      </c>
      <c r="F221" t="str">
        <f t="shared" si="7"/>
        <v>2012</v>
      </c>
    </row>
    <row r="222" spans="1:6" x14ac:dyDescent="0.25">
      <c r="A222" t="s">
        <v>259</v>
      </c>
      <c r="B222">
        <f>VLOOKUP(A222,Pop_Visits_Mortality!A221:AQ680,40, FALSE)</f>
        <v>389.5154306771073</v>
      </c>
      <c r="C222">
        <f>VLOOKUP(A222,Pop_Visits_Mortality!A221:AQ680,32, FALSE)</f>
        <v>282</v>
      </c>
      <c r="D222">
        <f>VLOOKUP(A222,Pop_Visits_Mortality!A221:AQ680,41, FALSE)</f>
        <v>3.7719449693604121E-2</v>
      </c>
      <c r="E222" t="str">
        <f t="shared" si="6"/>
        <v>Mississippi</v>
      </c>
      <c r="F222" t="str">
        <f t="shared" si="7"/>
        <v>2013</v>
      </c>
    </row>
    <row r="223" spans="1:6" x14ac:dyDescent="0.25">
      <c r="A223" t="s">
        <v>260</v>
      </c>
      <c r="B223">
        <f>VLOOKUP(A223,Pop_Visits_Mortality!A222:AQ681,40, FALSE)</f>
        <v>386.67700258397934</v>
      </c>
      <c r="C223">
        <f>VLOOKUP(A223,Pop_Visits_Mortality!A222:AQ681,32, FALSE)</f>
        <v>236</v>
      </c>
      <c r="D223">
        <f>VLOOKUP(A223,Pop_Visits_Mortality!A222:AQ681,41, FALSE)</f>
        <v>3.4546434649345557E-2</v>
      </c>
      <c r="E223" t="str">
        <f t="shared" si="6"/>
        <v>Mississippi</v>
      </c>
      <c r="F223" t="str">
        <f t="shared" si="7"/>
        <v>2014</v>
      </c>
    </row>
    <row r="224" spans="1:6" x14ac:dyDescent="0.25">
      <c r="A224" t="s">
        <v>261</v>
      </c>
      <c r="B224">
        <f>VLOOKUP(A224,Pop_Visits_Mortality!A223:AQ682,40, FALSE)</f>
        <v>381.4586677367576</v>
      </c>
      <c r="C224">
        <f>VLOOKUP(A224,Pop_Visits_Mortality!A223:AQ682,32, FALSE)</f>
        <v>290</v>
      </c>
      <c r="D224">
        <f>VLOOKUP(A224,Pop_Visits_Mortality!A223:AQ682,41, FALSE)</f>
        <v>3.1278304640777618E-2</v>
      </c>
      <c r="E224" t="str">
        <f t="shared" si="6"/>
        <v>Mississippi</v>
      </c>
      <c r="F224" t="str">
        <f t="shared" si="7"/>
        <v>2015</v>
      </c>
    </row>
    <row r="225" spans="1:6" x14ac:dyDescent="0.25">
      <c r="A225" t="s">
        <v>262</v>
      </c>
      <c r="B225">
        <f>VLOOKUP(A225,Pop_Visits_Mortality!A224:AQ683,40, FALSE)</f>
        <v>383.60410793395084</v>
      </c>
      <c r="C225">
        <f>VLOOKUP(A225,Pop_Visits_Mortality!A224:AQ683,32, FALSE)</f>
        <v>263</v>
      </c>
      <c r="D225">
        <f>VLOOKUP(A225,Pop_Visits_Mortality!A224:AQ683,41, FALSE)</f>
        <v>2.6318414175911742E-2</v>
      </c>
      <c r="E225" t="str">
        <f t="shared" si="6"/>
        <v>Mississippi</v>
      </c>
      <c r="F225" t="str">
        <f t="shared" si="7"/>
        <v>2016</v>
      </c>
    </row>
    <row r="226" spans="1:6" x14ac:dyDescent="0.25">
      <c r="A226" t="s">
        <v>263</v>
      </c>
      <c r="B226">
        <f>VLOOKUP(A226,Pop_Visits_Mortality!A225:AQ684,40, FALSE)</f>
        <v>379.26607066836954</v>
      </c>
      <c r="C226">
        <f>VLOOKUP(A226,Pop_Visits_Mortality!A225:AQ684,32, FALSE)</f>
        <v>219</v>
      </c>
      <c r="D226">
        <f>VLOOKUP(A226,Pop_Visits_Mortality!A225:AQ684,41, FALSE)</f>
        <v>3.7700247840376427E-2</v>
      </c>
      <c r="E226" t="str">
        <f t="shared" si="6"/>
        <v>Mississippi</v>
      </c>
      <c r="F226" t="str">
        <f t="shared" si="7"/>
        <v>2017</v>
      </c>
    </row>
    <row r="227" spans="1:6" x14ac:dyDescent="0.25">
      <c r="A227" t="s">
        <v>264</v>
      </c>
      <c r="B227" t="str">
        <f>VLOOKUP(A227,Pop_Visits_Mortality!A226:AQ685,40, FALSE)</f>
        <v>NULL</v>
      </c>
      <c r="C227">
        <f>VLOOKUP(A227,Pop_Visits_Mortality!A226:AQ685,32, FALSE)</f>
        <v>620</v>
      </c>
      <c r="D227" t="str">
        <f>VLOOKUP(A227,Pop_Visits_Mortality!A226:AQ685,41, FALSE)</f>
        <v>NULL</v>
      </c>
      <c r="E227" t="str">
        <f t="shared" si="6"/>
        <v>Missouri</v>
      </c>
      <c r="F227" t="str">
        <f t="shared" si="7"/>
        <v>2009</v>
      </c>
    </row>
    <row r="228" spans="1:6" x14ac:dyDescent="0.25">
      <c r="A228" t="s">
        <v>265</v>
      </c>
      <c r="B228">
        <f>VLOOKUP(A228,Pop_Visits_Mortality!A227:AQ686,40, FALSE)</f>
        <v>265.52450980392155</v>
      </c>
      <c r="C228">
        <f>VLOOKUP(A228,Pop_Visits_Mortality!A227:AQ686,32, FALSE)</f>
        <v>568</v>
      </c>
      <c r="D228">
        <f>VLOOKUP(A228,Pop_Visits_Mortality!A227:AQ686,41, FALSE)</f>
        <v>1.358760869163882E-2</v>
      </c>
      <c r="E228" t="str">
        <f t="shared" si="6"/>
        <v>Missouri</v>
      </c>
      <c r="F228" t="str">
        <f t="shared" si="7"/>
        <v>2010</v>
      </c>
    </row>
    <row r="229" spans="1:6" x14ac:dyDescent="0.25">
      <c r="A229" t="s">
        <v>266</v>
      </c>
      <c r="B229">
        <f>VLOOKUP(A229,Pop_Visits_Mortality!A228:AQ687,40, FALSE)</f>
        <v>233.05078416728901</v>
      </c>
      <c r="C229">
        <f>VLOOKUP(A229,Pop_Visits_Mortality!A228:AQ687,32, FALSE)</f>
        <v>562</v>
      </c>
      <c r="D229">
        <f>VLOOKUP(A229,Pop_Visits_Mortality!A228:AQ687,41, FALSE)</f>
        <v>1.731425549983176E-2</v>
      </c>
      <c r="E229" t="str">
        <f t="shared" si="6"/>
        <v>Missouri</v>
      </c>
      <c r="F229" t="str">
        <f t="shared" si="7"/>
        <v>2011</v>
      </c>
    </row>
    <row r="230" spans="1:6" x14ac:dyDescent="0.25">
      <c r="A230" t="s">
        <v>267</v>
      </c>
      <c r="B230">
        <f>VLOOKUP(A230,Pop_Visits_Mortality!A229:AQ688,40, FALSE)</f>
        <v>249.15455241009946</v>
      </c>
      <c r="C230">
        <f>VLOOKUP(A230,Pop_Visits_Mortality!A229:AQ688,32, FALSE)</f>
        <v>573</v>
      </c>
      <c r="D230">
        <f>VLOOKUP(A230,Pop_Visits_Mortality!A229:AQ688,41, FALSE)</f>
        <v>1.9524328640083525E-2</v>
      </c>
      <c r="E230" t="str">
        <f t="shared" si="6"/>
        <v>Missouri</v>
      </c>
      <c r="F230" t="str">
        <f t="shared" si="7"/>
        <v>2012</v>
      </c>
    </row>
    <row r="231" spans="1:6" x14ac:dyDescent="0.25">
      <c r="A231" t="s">
        <v>268</v>
      </c>
      <c r="B231">
        <f>VLOOKUP(A231,Pop_Visits_Mortality!A230:AQ689,40, FALSE)</f>
        <v>261.10184372256367</v>
      </c>
      <c r="C231">
        <f>VLOOKUP(A231,Pop_Visits_Mortality!A230:AQ689,32, FALSE)</f>
        <v>647</v>
      </c>
      <c r="D231">
        <f>VLOOKUP(A231,Pop_Visits_Mortality!A230:AQ689,41, FALSE)</f>
        <v>1.9667445653087645E-2</v>
      </c>
      <c r="E231" t="str">
        <f t="shared" si="6"/>
        <v>Missouri</v>
      </c>
      <c r="F231" t="str">
        <f t="shared" si="7"/>
        <v>2013</v>
      </c>
    </row>
    <row r="232" spans="1:6" x14ac:dyDescent="0.25">
      <c r="A232" t="s">
        <v>269</v>
      </c>
      <c r="B232">
        <f>VLOOKUP(A232,Pop_Visits_Mortality!A231:AQ690,40, FALSE)</f>
        <v>278.35403151065799</v>
      </c>
      <c r="C232">
        <f>VLOOKUP(A232,Pop_Visits_Mortality!A231:AQ690,32, FALSE)</f>
        <v>586</v>
      </c>
      <c r="D232">
        <f>VLOOKUP(A232,Pop_Visits_Mortality!A231:AQ690,41, FALSE)</f>
        <v>1.9411075300322298E-2</v>
      </c>
      <c r="E232" t="str">
        <f t="shared" si="6"/>
        <v>Missouri</v>
      </c>
      <c r="F232" t="str">
        <f t="shared" si="7"/>
        <v>2014</v>
      </c>
    </row>
    <row r="233" spans="1:6" x14ac:dyDescent="0.25">
      <c r="A233" t="s">
        <v>270</v>
      </c>
      <c r="B233">
        <f>VLOOKUP(A233,Pop_Visits_Mortality!A232:AQ691,40, FALSE)</f>
        <v>295.63888888888891</v>
      </c>
      <c r="C233">
        <f>VLOOKUP(A233,Pop_Visits_Mortality!A232:AQ691,32, FALSE)</f>
        <v>663</v>
      </c>
      <c r="D233">
        <f>VLOOKUP(A233,Pop_Visits_Mortality!A232:AQ691,41, FALSE)</f>
        <v>1.6233935711526617E-2</v>
      </c>
      <c r="E233" t="str">
        <f t="shared" si="6"/>
        <v>Missouri</v>
      </c>
      <c r="F233" t="str">
        <f t="shared" si="7"/>
        <v>2015</v>
      </c>
    </row>
    <row r="234" spans="1:6" x14ac:dyDescent="0.25">
      <c r="A234" t="s">
        <v>271</v>
      </c>
      <c r="B234">
        <f>VLOOKUP(A234,Pop_Visits_Mortality!A233:AQ692,40, FALSE)</f>
        <v>314.12889812889813</v>
      </c>
      <c r="C234">
        <f>VLOOKUP(A234,Pop_Visits_Mortality!A233:AQ692,32, FALSE)</f>
        <v>492</v>
      </c>
      <c r="D234">
        <f>VLOOKUP(A234,Pop_Visits_Mortality!A233:AQ692,41, FALSE)</f>
        <v>1.597328850532112E-2</v>
      </c>
      <c r="E234" t="str">
        <f t="shared" si="6"/>
        <v>Missouri</v>
      </c>
      <c r="F234" t="str">
        <f t="shared" si="7"/>
        <v>2016</v>
      </c>
    </row>
    <row r="235" spans="1:6" x14ac:dyDescent="0.25">
      <c r="A235" t="s">
        <v>272</v>
      </c>
      <c r="B235">
        <f>VLOOKUP(A235,Pop_Visits_Mortality!A234:AQ693,40, FALSE)</f>
        <v>294.57687991021322</v>
      </c>
      <c r="C235">
        <f>VLOOKUP(A235,Pop_Visits_Mortality!A234:AQ693,32, FALSE)</f>
        <v>566</v>
      </c>
      <c r="D235">
        <f>VLOOKUP(A235,Pop_Visits_Mortality!A234:AQ693,41, FALSE)</f>
        <v>2.2216041574591949E-2</v>
      </c>
      <c r="E235" t="str">
        <f t="shared" si="6"/>
        <v>Missouri</v>
      </c>
      <c r="F235" t="str">
        <f t="shared" si="7"/>
        <v>2017</v>
      </c>
    </row>
    <row r="236" spans="1:6" x14ac:dyDescent="0.25">
      <c r="A236" t="s">
        <v>273</v>
      </c>
      <c r="B236" t="str">
        <f>VLOOKUP(A236,Pop_Visits_Mortality!A235:AQ694,40, FALSE)</f>
        <v>NULL</v>
      </c>
      <c r="C236">
        <f>VLOOKUP(A236,Pop_Visits_Mortality!A235:AQ694,32, FALSE)</f>
        <v>27</v>
      </c>
      <c r="D236" t="str">
        <f>VLOOKUP(A236,Pop_Visits_Mortality!A235:AQ694,41, FALSE)</f>
        <v>NULL</v>
      </c>
      <c r="E236" t="str">
        <f t="shared" si="6"/>
        <v>Montana</v>
      </c>
      <c r="F236" t="str">
        <f t="shared" si="7"/>
        <v>2009</v>
      </c>
    </row>
    <row r="237" spans="1:6" x14ac:dyDescent="0.25">
      <c r="A237" t="s">
        <v>274</v>
      </c>
      <c r="B237">
        <f>VLOOKUP(A237,Pop_Visits_Mortality!A236:AQ695,40, FALSE)</f>
        <v>381.59756097560978</v>
      </c>
      <c r="C237">
        <f>VLOOKUP(A237,Pop_Visits_Mortality!A236:AQ695,32, FALSE)</f>
        <v>53</v>
      </c>
      <c r="D237">
        <f>VLOOKUP(A237,Pop_Visits_Mortality!A236:AQ695,41, FALSE)</f>
        <v>1.2783228404333515E-3</v>
      </c>
      <c r="E237" t="str">
        <f t="shared" si="6"/>
        <v>Montana</v>
      </c>
      <c r="F237" t="str">
        <f t="shared" si="7"/>
        <v>2010</v>
      </c>
    </row>
    <row r="238" spans="1:6" x14ac:dyDescent="0.25">
      <c r="A238" t="s">
        <v>275</v>
      </c>
      <c r="B238">
        <f>VLOOKUP(A238,Pop_Visits_Mortality!A237:AQ696,40, FALSE)</f>
        <v>393.6769759450172</v>
      </c>
      <c r="C238">
        <f>VLOOKUP(A238,Pop_Visits_Mortality!A237:AQ696,32, FALSE)</f>
        <v>27</v>
      </c>
      <c r="D238">
        <f>VLOOKUP(A238,Pop_Visits_Mortality!A237:AQ696,41, FALSE)</f>
        <v>2.4354050279329609E-3</v>
      </c>
      <c r="E238" t="str">
        <f t="shared" si="6"/>
        <v>Montana</v>
      </c>
      <c r="F238" t="str">
        <f t="shared" si="7"/>
        <v>2011</v>
      </c>
    </row>
    <row r="239" spans="1:6" x14ac:dyDescent="0.25">
      <c r="A239" t="s">
        <v>276</v>
      </c>
      <c r="B239">
        <f>VLOOKUP(A239,Pop_Visits_Mortality!A238:AQ697,40, FALSE)</f>
        <v>306.56358381502889</v>
      </c>
      <c r="C239">
        <f>VLOOKUP(A239,Pop_Visits_Mortality!A238:AQ697,32, FALSE)</f>
        <v>39</v>
      </c>
      <c r="D239">
        <f>VLOOKUP(A239,Pop_Visits_Mortality!A238:AQ697,41, FALSE)</f>
        <v>2.3474842322595245E-3</v>
      </c>
      <c r="E239" t="str">
        <f t="shared" si="6"/>
        <v>Montana</v>
      </c>
      <c r="F239" t="str">
        <f t="shared" si="7"/>
        <v>2012</v>
      </c>
    </row>
    <row r="240" spans="1:6" x14ac:dyDescent="0.25">
      <c r="A240" t="s">
        <v>277</v>
      </c>
      <c r="B240">
        <f>VLOOKUP(A240,Pop_Visits_Mortality!A239:AQ698,40, FALSE)</f>
        <v>311.19883040935673</v>
      </c>
      <c r="C240">
        <f>VLOOKUP(A240,Pop_Visits_Mortality!A239:AQ698,32, FALSE)</f>
        <v>57</v>
      </c>
      <c r="D240">
        <f>VLOOKUP(A240,Pop_Visits_Mortality!A239:AQ698,41, FALSE)</f>
        <v>4.1341726956685143E-3</v>
      </c>
      <c r="E240" t="str">
        <f t="shared" si="6"/>
        <v>Montana</v>
      </c>
      <c r="F240" t="str">
        <f t="shared" si="7"/>
        <v>2013</v>
      </c>
    </row>
    <row r="241" spans="1:6" x14ac:dyDescent="0.25">
      <c r="A241" t="s">
        <v>278</v>
      </c>
      <c r="B241">
        <f>VLOOKUP(A241,Pop_Visits_Mortality!A240:AQ699,40, FALSE)</f>
        <v>269.45806451612901</v>
      </c>
      <c r="C241">
        <f>VLOOKUP(A241,Pop_Visits_Mortality!A240:AQ699,32, FALSE)</f>
        <v>46</v>
      </c>
      <c r="D241">
        <f>VLOOKUP(A241,Pop_Visits_Mortality!A240:AQ699,41, FALSE)</f>
        <v>2.5140066082459415E-3</v>
      </c>
      <c r="E241" t="str">
        <f t="shared" si="6"/>
        <v>Montana</v>
      </c>
      <c r="F241" t="str">
        <f t="shared" si="7"/>
        <v>2014</v>
      </c>
    </row>
    <row r="242" spans="1:6" x14ac:dyDescent="0.25">
      <c r="A242" t="s">
        <v>279</v>
      </c>
      <c r="B242">
        <f>VLOOKUP(A242,Pop_Visits_Mortality!A241:AQ700,40, FALSE)</f>
        <v>339.66084788029923</v>
      </c>
      <c r="C242">
        <f>VLOOKUP(A242,Pop_Visits_Mortality!A241:AQ700,32, FALSE)</f>
        <v>58</v>
      </c>
      <c r="D242">
        <f>VLOOKUP(A242,Pop_Visits_Mortality!A241:AQ700,41, FALSE)</f>
        <v>3.8765381339755075E-3</v>
      </c>
      <c r="E242" t="str">
        <f t="shared" si="6"/>
        <v>Montana</v>
      </c>
      <c r="F242" t="str">
        <f t="shared" si="7"/>
        <v>2015</v>
      </c>
    </row>
    <row r="243" spans="1:6" x14ac:dyDescent="0.25">
      <c r="A243" t="s">
        <v>280</v>
      </c>
      <c r="B243">
        <f>VLOOKUP(A243,Pop_Visits_Mortality!A242:AQ701,40, FALSE)</f>
        <v>383.91501416430594</v>
      </c>
      <c r="C243">
        <f>VLOOKUP(A243,Pop_Visits_Mortality!A242:AQ701,32, FALSE)</f>
        <v>11</v>
      </c>
      <c r="D243">
        <f>VLOOKUP(A243,Pop_Visits_Mortality!A242:AQ701,41, FALSE)</f>
        <v>2.3833768687002849E-3</v>
      </c>
      <c r="E243" t="str">
        <f t="shared" si="6"/>
        <v>Montana</v>
      </c>
      <c r="F243" t="str">
        <f t="shared" si="7"/>
        <v>2016</v>
      </c>
    </row>
    <row r="244" spans="1:6" x14ac:dyDescent="0.25">
      <c r="A244" t="s">
        <v>281</v>
      </c>
      <c r="B244">
        <f>VLOOKUP(A244,Pop_Visits_Mortality!A243:AQ702,40, FALSE)</f>
        <v>405.43296089385473</v>
      </c>
      <c r="C244">
        <f>VLOOKUP(A244,Pop_Visits_Mortality!A243:AQ702,32, FALSE)</f>
        <v>54</v>
      </c>
      <c r="D244">
        <f>VLOOKUP(A244,Pop_Visits_Mortality!A243:AQ702,41, FALSE)</f>
        <v>1.2676978194219573E-3</v>
      </c>
      <c r="E244" t="str">
        <f t="shared" si="6"/>
        <v>Montana</v>
      </c>
      <c r="F244" t="str">
        <f t="shared" si="7"/>
        <v>2017</v>
      </c>
    </row>
    <row r="245" spans="1:6" x14ac:dyDescent="0.25">
      <c r="A245" t="s">
        <v>282</v>
      </c>
      <c r="B245" t="str">
        <f>VLOOKUP(A245,Pop_Visits_Mortality!A244:AQ703,40, FALSE)</f>
        <v>NULL</v>
      </c>
      <c r="C245">
        <f>VLOOKUP(A245,Pop_Visits_Mortality!A244:AQ703,32, FALSE)</f>
        <v>120</v>
      </c>
      <c r="D245" t="str">
        <f>VLOOKUP(A245,Pop_Visits_Mortality!A244:AQ703,41, FALSE)</f>
        <v>NULL</v>
      </c>
      <c r="E245" t="str">
        <f t="shared" si="6"/>
        <v>Nebraska</v>
      </c>
      <c r="F245" t="str">
        <f t="shared" si="7"/>
        <v>2009</v>
      </c>
    </row>
    <row r="246" spans="1:6" x14ac:dyDescent="0.25">
      <c r="A246" t="s">
        <v>283</v>
      </c>
      <c r="B246">
        <f>VLOOKUP(A246,Pop_Visits_Mortality!A245:AQ704,40, FALSE)</f>
        <v>206.77777777777777</v>
      </c>
      <c r="C246">
        <f>VLOOKUP(A246,Pop_Visits_Mortality!A245:AQ704,32, FALSE)</f>
        <v>139</v>
      </c>
      <c r="D246">
        <f>VLOOKUP(A246,Pop_Visits_Mortality!A245:AQ704,41, FALSE)</f>
        <v>2.4231723855581998E-2</v>
      </c>
      <c r="E246" t="str">
        <f t="shared" si="6"/>
        <v>Nebraska</v>
      </c>
      <c r="F246" t="str">
        <f t="shared" si="7"/>
        <v>2010</v>
      </c>
    </row>
    <row r="247" spans="1:6" x14ac:dyDescent="0.25">
      <c r="A247" t="s">
        <v>284</v>
      </c>
      <c r="B247">
        <f>VLOOKUP(A247,Pop_Visits_Mortality!A246:AQ705,40, FALSE)</f>
        <v>182.57431457431457</v>
      </c>
      <c r="C247">
        <f>VLOOKUP(A247,Pop_Visits_Mortality!A246:AQ705,32, FALSE)</f>
        <v>189</v>
      </c>
      <c r="D247">
        <f>VLOOKUP(A247,Pop_Visits_Mortality!A246:AQ705,41, FALSE)</f>
        <v>2.2003730517530271E-2</v>
      </c>
      <c r="E247" t="str">
        <f t="shared" si="6"/>
        <v>Nebraska</v>
      </c>
      <c r="F247" t="str">
        <f t="shared" si="7"/>
        <v>2011</v>
      </c>
    </row>
    <row r="248" spans="1:6" x14ac:dyDescent="0.25">
      <c r="A248" t="s">
        <v>285</v>
      </c>
      <c r="B248">
        <f>VLOOKUP(A248,Pop_Visits_Mortality!A247:AQ706,40, FALSE)</f>
        <v>191.45066273932252</v>
      </c>
      <c r="C248">
        <f>VLOOKUP(A248,Pop_Visits_Mortality!A247:AQ706,32, FALSE)</f>
        <v>147</v>
      </c>
      <c r="D248">
        <f>VLOOKUP(A248,Pop_Visits_Mortality!A247:AQ706,41, FALSE)</f>
        <v>2.8731874302857802E-2</v>
      </c>
      <c r="E248" t="str">
        <f t="shared" si="6"/>
        <v>Nebraska</v>
      </c>
      <c r="F248" t="str">
        <f t="shared" si="7"/>
        <v>2012</v>
      </c>
    </row>
    <row r="249" spans="1:6" x14ac:dyDescent="0.25">
      <c r="A249" t="s">
        <v>286</v>
      </c>
      <c r="B249">
        <f>VLOOKUP(A249,Pop_Visits_Mortality!A248:AQ707,40, FALSE)</f>
        <v>174.45731707317074</v>
      </c>
      <c r="C249">
        <f>VLOOKUP(A249,Pop_Visits_Mortality!A248:AQ707,32, FALSE)</f>
        <v>197</v>
      </c>
      <c r="D249">
        <f>VLOOKUP(A249,Pop_Visits_Mortality!A248:AQ707,41, FALSE)</f>
        <v>3.6751599035336056E-2</v>
      </c>
      <c r="E249" t="str">
        <f t="shared" si="6"/>
        <v>Nebraska</v>
      </c>
      <c r="F249" t="str">
        <f t="shared" si="7"/>
        <v>2013</v>
      </c>
    </row>
    <row r="250" spans="1:6" x14ac:dyDescent="0.25">
      <c r="A250" t="s">
        <v>287</v>
      </c>
      <c r="B250">
        <f>VLOOKUP(A250,Pop_Visits_Mortality!A249:AQ708,40, FALSE)</f>
        <v>154.14008941877793</v>
      </c>
      <c r="C250">
        <f>VLOOKUP(A250,Pop_Visits_Mortality!A249:AQ708,32, FALSE)</f>
        <v>151</v>
      </c>
      <c r="D250">
        <f>VLOOKUP(A250,Pop_Visits_Mortality!A249:AQ708,41, FALSE)</f>
        <v>1.1205863015817767E-2</v>
      </c>
      <c r="E250" t="str">
        <f t="shared" si="6"/>
        <v>Nebraska</v>
      </c>
      <c r="F250" t="str">
        <f t="shared" si="7"/>
        <v>2014</v>
      </c>
    </row>
    <row r="251" spans="1:6" x14ac:dyDescent="0.25">
      <c r="A251" t="s">
        <v>288</v>
      </c>
      <c r="B251">
        <f>VLOOKUP(A251,Pop_Visits_Mortality!A250:AQ709,40, FALSE)</f>
        <v>175.51390922401171</v>
      </c>
      <c r="C251">
        <f>VLOOKUP(A251,Pop_Visits_Mortality!A250:AQ709,32, FALSE)</f>
        <v>183</v>
      </c>
      <c r="D251">
        <f>VLOOKUP(A251,Pop_Visits_Mortality!A250:AQ709,41, FALSE)</f>
        <v>1.2237645567085989E-2</v>
      </c>
      <c r="E251" t="str">
        <f t="shared" si="6"/>
        <v>Nebraska</v>
      </c>
      <c r="F251" t="str">
        <f t="shared" si="7"/>
        <v>2015</v>
      </c>
    </row>
    <row r="252" spans="1:6" x14ac:dyDescent="0.25">
      <c r="A252" t="s">
        <v>289</v>
      </c>
      <c r="B252">
        <f>VLOOKUP(A252,Pop_Visits_Mortality!A251:AQ710,40, FALSE)</f>
        <v>203.00869565217391</v>
      </c>
      <c r="C252">
        <f>VLOOKUP(A252,Pop_Visits_Mortality!A251:AQ710,32, FALSE)</f>
        <v>173</v>
      </c>
      <c r="D252">
        <f>VLOOKUP(A252,Pop_Visits_Mortality!A251:AQ710,41, FALSE)</f>
        <v>5.6683514663468399E-3</v>
      </c>
      <c r="E252" t="str">
        <f t="shared" si="6"/>
        <v>Nebraska</v>
      </c>
      <c r="F252" t="str">
        <f t="shared" si="7"/>
        <v>2016</v>
      </c>
    </row>
    <row r="253" spans="1:6" x14ac:dyDescent="0.25">
      <c r="A253" t="s">
        <v>290</v>
      </c>
      <c r="B253">
        <f>VLOOKUP(A253,Pop_Visits_Mortality!A252:AQ711,40, FALSE)</f>
        <v>195.73724735322426</v>
      </c>
      <c r="C253">
        <f>VLOOKUP(A253,Pop_Visits_Mortality!A252:AQ711,32, FALSE)</f>
        <v>210</v>
      </c>
      <c r="D253">
        <f>VLOOKUP(A253,Pop_Visits_Mortality!A252:AQ711,41, FALSE)</f>
        <v>2.0450310024536438E-2</v>
      </c>
      <c r="E253" t="str">
        <f t="shared" si="6"/>
        <v>Nebraska</v>
      </c>
      <c r="F253" t="str">
        <f t="shared" si="7"/>
        <v>2017</v>
      </c>
    </row>
    <row r="254" spans="1:6" x14ac:dyDescent="0.25">
      <c r="A254" t="s">
        <v>291</v>
      </c>
      <c r="B254" t="str">
        <f>VLOOKUP(A254,Pop_Visits_Mortality!A253:AQ712,40, FALSE)</f>
        <v>NULL</v>
      </c>
      <c r="C254">
        <f>VLOOKUP(A254,Pop_Visits_Mortality!A253:AQ712,32, FALSE)</f>
        <v>135</v>
      </c>
      <c r="D254" t="str">
        <f>VLOOKUP(A254,Pop_Visits_Mortality!A253:AQ712,41, FALSE)</f>
        <v>NULL</v>
      </c>
      <c r="E254" t="str">
        <f t="shared" si="6"/>
        <v>Nevada</v>
      </c>
      <c r="F254" t="str">
        <f t="shared" si="7"/>
        <v>2009</v>
      </c>
    </row>
    <row r="255" spans="1:6" x14ac:dyDescent="0.25">
      <c r="A255" t="s">
        <v>292</v>
      </c>
      <c r="B255">
        <f>VLOOKUP(A255,Pop_Visits_Mortality!A254:AQ713,40, FALSE)</f>
        <v>337.83558558558559</v>
      </c>
      <c r="C255">
        <f>VLOOKUP(A255,Pop_Visits_Mortality!A254:AQ713,32, FALSE)</f>
        <v>91</v>
      </c>
      <c r="D255">
        <f>VLOOKUP(A255,Pop_Visits_Mortality!A254:AQ713,41, FALSE)</f>
        <v>2.6160174401162674E-2</v>
      </c>
      <c r="E255" t="str">
        <f t="shared" si="6"/>
        <v>Nevada</v>
      </c>
      <c r="F255" t="str">
        <f t="shared" si="7"/>
        <v>2010</v>
      </c>
    </row>
    <row r="256" spans="1:6" x14ac:dyDescent="0.25">
      <c r="A256" t="s">
        <v>293</v>
      </c>
      <c r="B256">
        <f>VLOOKUP(A256,Pop_Visits_Mortality!A255:AQ714,40, FALSE)</f>
        <v>406.47480620155039</v>
      </c>
      <c r="C256">
        <f>VLOOKUP(A256,Pop_Visits_Mortality!A255:AQ714,32, FALSE)</f>
        <v>77</v>
      </c>
      <c r="D256">
        <f>VLOOKUP(A256,Pop_Visits_Mortality!A255:AQ714,41, FALSE)</f>
        <v>1.9471634062963369E-2</v>
      </c>
      <c r="E256" t="str">
        <f t="shared" si="6"/>
        <v>Nevada</v>
      </c>
      <c r="F256" t="str">
        <f t="shared" si="7"/>
        <v>2011</v>
      </c>
    </row>
    <row r="257" spans="1:6" x14ac:dyDescent="0.25">
      <c r="A257" t="s">
        <v>294</v>
      </c>
      <c r="B257">
        <f>VLOOKUP(A257,Pop_Visits_Mortality!A256:AQ715,40, FALSE)</f>
        <v>408.35490326884587</v>
      </c>
      <c r="C257">
        <f>VLOOKUP(A257,Pop_Visits_Mortality!A256:AQ715,32, FALSE)</f>
        <v>127</v>
      </c>
      <c r="D257">
        <f>VLOOKUP(A257,Pop_Visits_Mortality!A256:AQ715,41, FALSE)</f>
        <v>9.5323823277636555E-3</v>
      </c>
      <c r="E257" t="str">
        <f t="shared" si="6"/>
        <v>Nevada</v>
      </c>
      <c r="F257" t="str">
        <f t="shared" si="7"/>
        <v>2012</v>
      </c>
    </row>
    <row r="258" spans="1:6" x14ac:dyDescent="0.25">
      <c r="A258" t="s">
        <v>295</v>
      </c>
      <c r="B258">
        <f>VLOOKUP(A258,Pop_Visits_Mortality!A257:AQ716,40, FALSE)</f>
        <v>396.17461538461538</v>
      </c>
      <c r="C258">
        <f>VLOOKUP(A258,Pop_Visits_Mortality!A257:AQ716,32, FALSE)</f>
        <v>92</v>
      </c>
      <c r="D258">
        <f>VLOOKUP(A258,Pop_Visits_Mortality!A257:AQ716,41, FALSE)</f>
        <v>1.6503989111250478E-2</v>
      </c>
      <c r="E258" t="str">
        <f t="shared" si="6"/>
        <v>Nevada</v>
      </c>
      <c r="F258" t="str">
        <f t="shared" si="7"/>
        <v>2013</v>
      </c>
    </row>
    <row r="259" spans="1:6" x14ac:dyDescent="0.25">
      <c r="A259" t="s">
        <v>296</v>
      </c>
      <c r="B259">
        <f>VLOOKUP(A259,Pop_Visits_Mortality!A258:AQ717,40, FALSE)</f>
        <v>460.20866590649945</v>
      </c>
      <c r="C259">
        <f>VLOOKUP(A259,Pop_Visits_Mortality!A258:AQ717,32, FALSE)</f>
        <v>166</v>
      </c>
      <c r="D259">
        <f>VLOOKUP(A259,Pop_Visits_Mortality!A258:AQ717,41, FALSE)</f>
        <v>1.0934011887919565E-2</v>
      </c>
      <c r="E259" t="str">
        <f t="shared" ref="E259:E322" si="8">LEFT(A259,FIND(",",A259)-1)</f>
        <v>Nevada</v>
      </c>
      <c r="F259" t="str">
        <f t="shared" ref="F259:F322" si="9">RIGHT(A259,4)</f>
        <v>2014</v>
      </c>
    </row>
    <row r="260" spans="1:6" x14ac:dyDescent="0.25">
      <c r="A260" t="s">
        <v>297</v>
      </c>
      <c r="B260">
        <f>VLOOKUP(A260,Pop_Visits_Mortality!A259:AQ718,40, FALSE)</f>
        <v>473.33087633087632</v>
      </c>
      <c r="C260">
        <f>VLOOKUP(A260,Pop_Visits_Mortality!A259:AQ718,32, FALSE)</f>
        <v>165</v>
      </c>
      <c r="D260">
        <f>VLOOKUP(A260,Pop_Visits_Mortality!A259:AQ718,41, FALSE)</f>
        <v>1.0338497102625372E-2</v>
      </c>
      <c r="E260" t="str">
        <f t="shared" si="8"/>
        <v>Nevada</v>
      </c>
      <c r="F260" t="str">
        <f t="shared" si="9"/>
        <v>2015</v>
      </c>
    </row>
    <row r="261" spans="1:6" x14ac:dyDescent="0.25">
      <c r="A261" t="s">
        <v>298</v>
      </c>
      <c r="B261">
        <f>VLOOKUP(A261,Pop_Visits_Mortality!A260:AQ719,40, FALSE)</f>
        <v>523.26641791044779</v>
      </c>
      <c r="C261">
        <f>VLOOKUP(A261,Pop_Visits_Mortality!A260:AQ719,32, FALSE)</f>
        <v>96</v>
      </c>
      <c r="D261">
        <f>VLOOKUP(A261,Pop_Visits_Mortality!A260:AQ719,41, FALSE)</f>
        <v>9.6152611965309755E-3</v>
      </c>
      <c r="E261" t="str">
        <f t="shared" si="8"/>
        <v>Nevada</v>
      </c>
      <c r="F261" t="str">
        <f t="shared" si="9"/>
        <v>2016</v>
      </c>
    </row>
    <row r="262" spans="1:6" x14ac:dyDescent="0.25">
      <c r="A262" t="s">
        <v>299</v>
      </c>
      <c r="B262">
        <f>VLOOKUP(A262,Pop_Visits_Mortality!A261:AQ720,40, FALSE)</f>
        <v>533.93973083674666</v>
      </c>
      <c r="C262">
        <f>VLOOKUP(A262,Pop_Visits_Mortality!A261:AQ720,32, FALSE)</f>
        <v>139</v>
      </c>
      <c r="D262">
        <f>VLOOKUP(A262,Pop_Visits_Mortality!A261:AQ720,41, FALSE)</f>
        <v>9.9922959157394547E-3</v>
      </c>
      <c r="E262" t="str">
        <f t="shared" si="8"/>
        <v>Nevada</v>
      </c>
      <c r="F262" t="str">
        <f t="shared" si="9"/>
        <v>2017</v>
      </c>
    </row>
    <row r="263" spans="1:6" x14ac:dyDescent="0.25">
      <c r="A263" t="s">
        <v>300</v>
      </c>
      <c r="B263" t="str">
        <f>VLOOKUP(A263,Pop_Visits_Mortality!A262:AQ721,40, FALSE)</f>
        <v>NULL</v>
      </c>
      <c r="C263">
        <f>VLOOKUP(A263,Pop_Visits_Mortality!A262:AQ721,32, FALSE)</f>
        <v>49</v>
      </c>
      <c r="D263" t="str">
        <f>VLOOKUP(A263,Pop_Visits_Mortality!A262:AQ721,41, FALSE)</f>
        <v>NULL</v>
      </c>
      <c r="E263" t="str">
        <f t="shared" si="8"/>
        <v>New Hampshire</v>
      </c>
      <c r="F263" t="str">
        <f t="shared" si="9"/>
        <v>2009</v>
      </c>
    </row>
    <row r="264" spans="1:6" x14ac:dyDescent="0.25">
      <c r="A264" t="s">
        <v>301</v>
      </c>
      <c r="B264">
        <f>VLOOKUP(A264,Pop_Visits_Mortality!A263:AQ722,40, FALSE)</f>
        <v>169.29301075268816</v>
      </c>
      <c r="C264">
        <f>VLOOKUP(A264,Pop_Visits_Mortality!A263:AQ722,32, FALSE)</f>
        <v>63</v>
      </c>
      <c r="D264">
        <f>VLOOKUP(A264,Pop_Visits_Mortality!A263:AQ722,41, FALSE)</f>
        <v>2.0960033027930831E-3</v>
      </c>
      <c r="E264" t="str">
        <f t="shared" si="8"/>
        <v>New Hampshire</v>
      </c>
      <c r="F264" t="str">
        <f t="shared" si="9"/>
        <v>2010</v>
      </c>
    </row>
    <row r="265" spans="1:6" x14ac:dyDescent="0.25">
      <c r="A265" t="s">
        <v>302</v>
      </c>
      <c r="B265">
        <f>VLOOKUP(A265,Pop_Visits_Mortality!A264:AQ723,40, FALSE)</f>
        <v>175.37925445705025</v>
      </c>
      <c r="C265">
        <f>VLOOKUP(A265,Pop_Visits_Mortality!A264:AQ723,32, FALSE)</f>
        <v>103</v>
      </c>
      <c r="D265">
        <f>VLOOKUP(A265,Pop_Visits_Mortality!A264:AQ723,41, FALSE)</f>
        <v>2.6799988910349419E-3</v>
      </c>
      <c r="E265" t="str">
        <f t="shared" si="8"/>
        <v>New Hampshire</v>
      </c>
      <c r="F265" t="str">
        <f t="shared" si="9"/>
        <v>2011</v>
      </c>
    </row>
    <row r="266" spans="1:6" x14ac:dyDescent="0.25">
      <c r="A266" t="s">
        <v>303</v>
      </c>
      <c r="B266">
        <f>VLOOKUP(A266,Pop_Visits_Mortality!A265:AQ724,40, FALSE)</f>
        <v>160.39348171701113</v>
      </c>
      <c r="C266">
        <f>VLOOKUP(A266,Pop_Visits_Mortality!A265:AQ724,32, FALSE)</f>
        <v>98</v>
      </c>
      <c r="D266">
        <f>VLOOKUP(A266,Pop_Visits_Mortality!A265:AQ724,41, FALSE)</f>
        <v>2.2847230826415561E-3</v>
      </c>
      <c r="E266" t="str">
        <f t="shared" si="8"/>
        <v>New Hampshire</v>
      </c>
      <c r="F266" t="str">
        <f t="shared" si="9"/>
        <v>2012</v>
      </c>
    </row>
    <row r="267" spans="1:6" x14ac:dyDescent="0.25">
      <c r="A267" t="s">
        <v>304</v>
      </c>
      <c r="B267">
        <f>VLOOKUP(A267,Pop_Visits_Mortality!A266:AQ725,40, FALSE)</f>
        <v>158.21173469387756</v>
      </c>
      <c r="C267">
        <f>VLOOKUP(A267,Pop_Visits_Mortality!A266:AQ725,32, FALSE)</f>
        <v>69</v>
      </c>
      <c r="D267">
        <f>VLOOKUP(A267,Pop_Visits_Mortality!A266:AQ725,41, FALSE)</f>
        <v>4.2298865401462996E-3</v>
      </c>
      <c r="E267" t="str">
        <f t="shared" si="8"/>
        <v>New Hampshire</v>
      </c>
      <c r="F267" t="str">
        <f t="shared" si="9"/>
        <v>2013</v>
      </c>
    </row>
    <row r="268" spans="1:6" x14ac:dyDescent="0.25">
      <c r="A268" t="s">
        <v>305</v>
      </c>
      <c r="B268">
        <f>VLOOKUP(A268,Pop_Visits_Mortality!A267:AQ726,40, FALSE)</f>
        <v>163.54894784995426</v>
      </c>
      <c r="C268">
        <f>VLOOKUP(A268,Pop_Visits_Mortality!A267:AQ726,32, FALSE)</f>
        <v>59</v>
      </c>
      <c r="D268">
        <f>VLOOKUP(A268,Pop_Visits_Mortality!A267:AQ726,41, FALSE)</f>
        <v>2.8418149575685698E-3</v>
      </c>
      <c r="E268" t="str">
        <f t="shared" si="8"/>
        <v>New Hampshire</v>
      </c>
      <c r="F268" t="str">
        <f t="shared" si="9"/>
        <v>2014</v>
      </c>
    </row>
    <row r="269" spans="1:6" x14ac:dyDescent="0.25">
      <c r="A269" t="s">
        <v>306</v>
      </c>
      <c r="B269">
        <f>VLOOKUP(A269,Pop_Visits_Mortality!A268:AQ727,40, FALSE)</f>
        <v>181.44504995458675</v>
      </c>
      <c r="C269">
        <f>VLOOKUP(A269,Pop_Visits_Mortality!A268:AQ727,32, FALSE)</f>
        <v>140</v>
      </c>
      <c r="D269">
        <f>VLOOKUP(A269,Pop_Visits_Mortality!A268:AQ727,41, FALSE)</f>
        <v>4.4400838960609902E-3</v>
      </c>
      <c r="E269" t="str">
        <f t="shared" si="8"/>
        <v>New Hampshire</v>
      </c>
      <c r="F269" t="str">
        <f t="shared" si="9"/>
        <v>2015</v>
      </c>
    </row>
    <row r="270" spans="1:6" x14ac:dyDescent="0.25">
      <c r="A270" t="s">
        <v>307</v>
      </c>
      <c r="B270">
        <f>VLOOKUP(A270,Pop_Visits_Mortality!A269:AQ728,40, FALSE)</f>
        <v>188.72828282828283</v>
      </c>
      <c r="C270">
        <f>VLOOKUP(A270,Pop_Visits_Mortality!A269:AQ728,32, FALSE)</f>
        <v>45</v>
      </c>
      <c r="D270">
        <f>VLOOKUP(A270,Pop_Visits_Mortality!A269:AQ728,41, FALSE)</f>
        <v>5.2986228932621858E-3</v>
      </c>
      <c r="E270" t="str">
        <f t="shared" si="8"/>
        <v>New Hampshire</v>
      </c>
      <c r="F270" t="str">
        <f t="shared" si="9"/>
        <v>2016</v>
      </c>
    </row>
    <row r="271" spans="1:6" x14ac:dyDescent="0.25">
      <c r="A271" t="s">
        <v>308</v>
      </c>
      <c r="B271">
        <f>VLOOKUP(A271,Pop_Visits_Mortality!A270:AQ729,40, FALSE)</f>
        <v>170.24345847554039</v>
      </c>
      <c r="C271">
        <f>VLOOKUP(A271,Pop_Visits_Mortality!A270:AQ729,32, FALSE)</f>
        <v>84</v>
      </c>
      <c r="D271">
        <f>VLOOKUP(A271,Pop_Visits_Mortality!A270:AQ729,41, FALSE)</f>
        <v>7.2371762315896395E-3</v>
      </c>
      <c r="E271" t="str">
        <f t="shared" si="8"/>
        <v>New Hampshire</v>
      </c>
      <c r="F271" t="str">
        <f t="shared" si="9"/>
        <v>2017</v>
      </c>
    </row>
    <row r="272" spans="1:6" x14ac:dyDescent="0.25">
      <c r="A272" t="s">
        <v>309</v>
      </c>
      <c r="B272" t="str">
        <f>VLOOKUP(A272,Pop_Visits_Mortality!A271:AQ730,40, FALSE)</f>
        <v>NULL</v>
      </c>
      <c r="C272">
        <f>VLOOKUP(A272,Pop_Visits_Mortality!A271:AQ730,32, FALSE)</f>
        <v>605</v>
      </c>
      <c r="D272" t="str">
        <f>VLOOKUP(A272,Pop_Visits_Mortality!A271:AQ730,41, FALSE)</f>
        <v>NULL</v>
      </c>
      <c r="E272" t="str">
        <f t="shared" si="8"/>
        <v>New Jersey</v>
      </c>
      <c r="F272" t="str">
        <f t="shared" si="9"/>
        <v>2009</v>
      </c>
    </row>
    <row r="273" spans="1:6" x14ac:dyDescent="0.25">
      <c r="A273" t="s">
        <v>310</v>
      </c>
      <c r="B273">
        <f>VLOOKUP(A273,Pop_Visits_Mortality!A272:AQ731,40, FALSE)</f>
        <v>273.76025236593063</v>
      </c>
      <c r="C273">
        <f>VLOOKUP(A273,Pop_Visits_Mortality!A272:AQ731,32, FALSE)</f>
        <v>546</v>
      </c>
      <c r="D273">
        <f>VLOOKUP(A273,Pop_Visits_Mortality!A272:AQ731,41, FALSE)</f>
        <v>2.6987163236615888E-2</v>
      </c>
      <c r="E273" t="str">
        <f t="shared" si="8"/>
        <v>New Jersey</v>
      </c>
      <c r="F273" t="str">
        <f t="shared" si="9"/>
        <v>2010</v>
      </c>
    </row>
    <row r="274" spans="1:6" x14ac:dyDescent="0.25">
      <c r="A274" t="s">
        <v>311</v>
      </c>
      <c r="B274">
        <f>VLOOKUP(A274,Pop_Visits_Mortality!A273:AQ732,40, FALSE)</f>
        <v>251.31378299120234</v>
      </c>
      <c r="C274">
        <f>VLOOKUP(A274,Pop_Visits_Mortality!A273:AQ732,32, FALSE)</f>
        <v>603</v>
      </c>
      <c r="D274">
        <f>VLOOKUP(A274,Pop_Visits_Mortality!A273:AQ732,41, FALSE)</f>
        <v>2.5379822166211579E-2</v>
      </c>
      <c r="E274" t="str">
        <f t="shared" si="8"/>
        <v>New Jersey</v>
      </c>
      <c r="F274" t="str">
        <f t="shared" si="9"/>
        <v>2011</v>
      </c>
    </row>
    <row r="275" spans="1:6" x14ac:dyDescent="0.25">
      <c r="A275" t="s">
        <v>312</v>
      </c>
      <c r="B275">
        <f>VLOOKUP(A275,Pop_Visits_Mortality!A274:AQ733,40, FALSE)</f>
        <v>252.68433179723502</v>
      </c>
      <c r="C275">
        <f>VLOOKUP(A275,Pop_Visits_Mortality!A274:AQ733,32, FALSE)</f>
        <v>571</v>
      </c>
      <c r="D275">
        <f>VLOOKUP(A275,Pop_Visits_Mortality!A274:AQ733,41, FALSE)</f>
        <v>1.1279806683992158E-2</v>
      </c>
      <c r="E275" t="str">
        <f t="shared" si="8"/>
        <v>New Jersey</v>
      </c>
      <c r="F275" t="str">
        <f t="shared" si="9"/>
        <v>2012</v>
      </c>
    </row>
    <row r="276" spans="1:6" x14ac:dyDescent="0.25">
      <c r="A276" t="s">
        <v>313</v>
      </c>
      <c r="B276">
        <f>VLOOKUP(A276,Pop_Visits_Mortality!A275:AQ734,40, FALSE)</f>
        <v>330.38577586206895</v>
      </c>
      <c r="C276">
        <f>VLOOKUP(A276,Pop_Visits_Mortality!A275:AQ734,32, FALSE)</f>
        <v>690</v>
      </c>
      <c r="D276">
        <f>VLOOKUP(A276,Pop_Visits_Mortality!A275:AQ734,41, FALSE)</f>
        <v>2.2195187183217113E-2</v>
      </c>
      <c r="E276" t="str">
        <f t="shared" si="8"/>
        <v>New Jersey</v>
      </c>
      <c r="F276" t="str">
        <f t="shared" si="9"/>
        <v>2013</v>
      </c>
    </row>
    <row r="277" spans="1:6" x14ac:dyDescent="0.25">
      <c r="A277" t="s">
        <v>314</v>
      </c>
      <c r="B277">
        <f>VLOOKUP(A277,Pop_Visits_Mortality!A276:AQ735,40, FALSE)</f>
        <v>356.96532702915681</v>
      </c>
      <c r="C277">
        <f>VLOOKUP(A277,Pop_Visits_Mortality!A276:AQ735,32, FALSE)</f>
        <v>633</v>
      </c>
      <c r="D277">
        <f>VLOOKUP(A277,Pop_Visits_Mortality!A276:AQ735,41, FALSE)</f>
        <v>2.2951992211731411E-2</v>
      </c>
      <c r="E277" t="str">
        <f t="shared" si="8"/>
        <v>New Jersey</v>
      </c>
      <c r="F277" t="str">
        <f t="shared" si="9"/>
        <v>2014</v>
      </c>
    </row>
    <row r="278" spans="1:6" x14ac:dyDescent="0.25">
      <c r="A278" t="s">
        <v>315</v>
      </c>
      <c r="B278">
        <f>VLOOKUP(A278,Pop_Visits_Mortality!A277:AQ736,40, FALSE)</f>
        <v>333.13902681231383</v>
      </c>
      <c r="C278">
        <f>VLOOKUP(A278,Pop_Visits_Mortality!A277:AQ736,32, FALSE)</f>
        <v>754</v>
      </c>
      <c r="D278">
        <f>VLOOKUP(A278,Pop_Visits_Mortality!A277:AQ736,41, FALSE)</f>
        <v>1.8603694507125804E-2</v>
      </c>
      <c r="E278" t="str">
        <f t="shared" si="8"/>
        <v>New Jersey</v>
      </c>
      <c r="F278" t="str">
        <f t="shared" si="9"/>
        <v>2015</v>
      </c>
    </row>
    <row r="279" spans="1:6" x14ac:dyDescent="0.25">
      <c r="A279" t="s">
        <v>316</v>
      </c>
      <c r="B279">
        <f>VLOOKUP(A279,Pop_Visits_Mortality!A278:AQ737,40, FALSE)</f>
        <v>428.79855247285889</v>
      </c>
      <c r="C279">
        <f>VLOOKUP(A279,Pop_Visits_Mortality!A278:AQ737,32, FALSE)</f>
        <v>581</v>
      </c>
      <c r="D279">
        <f>VLOOKUP(A279,Pop_Visits_Mortality!A278:AQ737,41, FALSE)</f>
        <v>2.5473030376342572E-2</v>
      </c>
      <c r="E279" t="str">
        <f t="shared" si="8"/>
        <v>New Jersey</v>
      </c>
      <c r="F279" t="str">
        <f t="shared" si="9"/>
        <v>2016</v>
      </c>
    </row>
    <row r="280" spans="1:6" x14ac:dyDescent="0.25">
      <c r="A280" t="s">
        <v>317</v>
      </c>
      <c r="B280">
        <f>VLOOKUP(A280,Pop_Visits_Mortality!A279:AQ738,40, FALSE)</f>
        <v>570.22875816993462</v>
      </c>
      <c r="C280">
        <f>VLOOKUP(A280,Pop_Visits_Mortality!A279:AQ738,32, FALSE)</f>
        <v>650</v>
      </c>
      <c r="D280">
        <f>VLOOKUP(A280,Pop_Visits_Mortality!A279:AQ738,41, FALSE)</f>
        <v>2.8295448032968809E-2</v>
      </c>
      <c r="E280" t="str">
        <f t="shared" si="8"/>
        <v>New Jersey</v>
      </c>
      <c r="F280" t="str">
        <f t="shared" si="9"/>
        <v>2017</v>
      </c>
    </row>
    <row r="281" spans="1:6" x14ac:dyDescent="0.25">
      <c r="A281" t="s">
        <v>318</v>
      </c>
      <c r="B281" t="str">
        <f>VLOOKUP(A281,Pop_Visits_Mortality!A280:AQ739,40, FALSE)</f>
        <v>NULL</v>
      </c>
      <c r="C281">
        <f>VLOOKUP(A281,Pop_Visits_Mortality!A280:AQ739,32, FALSE)</f>
        <v>112</v>
      </c>
      <c r="D281" t="str">
        <f>VLOOKUP(A281,Pop_Visits_Mortality!A280:AQ739,41, FALSE)</f>
        <v>NULL</v>
      </c>
      <c r="E281" t="str">
        <f t="shared" si="8"/>
        <v>New Mexico</v>
      </c>
      <c r="F281" t="str">
        <f t="shared" si="9"/>
        <v>2009</v>
      </c>
    </row>
    <row r="282" spans="1:6" x14ac:dyDescent="0.25">
      <c r="A282" t="s">
        <v>319</v>
      </c>
      <c r="B282">
        <f>VLOOKUP(A282,Pop_Visits_Mortality!A281:AQ740,40, FALSE)</f>
        <v>322.29139072847681</v>
      </c>
      <c r="C282">
        <f>VLOOKUP(A282,Pop_Visits_Mortality!A281:AQ740,32, FALSE)</f>
        <v>109</v>
      </c>
      <c r="D282">
        <f>VLOOKUP(A282,Pop_Visits_Mortality!A281:AQ740,41, FALSE)</f>
        <v>2.592158796695845E-2</v>
      </c>
      <c r="E282" t="str">
        <f t="shared" si="8"/>
        <v>New Mexico</v>
      </c>
      <c r="F282" t="str">
        <f t="shared" si="9"/>
        <v>2010</v>
      </c>
    </row>
    <row r="283" spans="1:6" x14ac:dyDescent="0.25">
      <c r="A283" t="s">
        <v>320</v>
      </c>
      <c r="B283">
        <f>VLOOKUP(A283,Pop_Visits_Mortality!A282:AQ741,40, FALSE)</f>
        <v>344.89388145315485</v>
      </c>
      <c r="C283">
        <f>VLOOKUP(A283,Pop_Visits_Mortality!A282:AQ741,32, FALSE)</f>
        <v>138</v>
      </c>
      <c r="D283">
        <f>VLOOKUP(A283,Pop_Visits_Mortality!A282:AQ741,41, FALSE)</f>
        <v>2.5864912587073366E-2</v>
      </c>
      <c r="E283" t="str">
        <f t="shared" si="8"/>
        <v>New Mexico</v>
      </c>
      <c r="F283" t="str">
        <f t="shared" si="9"/>
        <v>2011</v>
      </c>
    </row>
    <row r="284" spans="1:6" x14ac:dyDescent="0.25">
      <c r="A284" t="s">
        <v>321</v>
      </c>
      <c r="B284">
        <f>VLOOKUP(A284,Pop_Visits_Mortality!A283:AQ742,40, FALSE)</f>
        <v>342.35925196850394</v>
      </c>
      <c r="C284">
        <f>VLOOKUP(A284,Pop_Visits_Mortality!A283:AQ742,32, FALSE)</f>
        <v>93</v>
      </c>
      <c r="D284">
        <f>VLOOKUP(A284,Pop_Visits_Mortality!A283:AQ742,41, FALSE)</f>
        <v>2.2165554555725813E-2</v>
      </c>
      <c r="E284" t="str">
        <f t="shared" si="8"/>
        <v>New Mexico</v>
      </c>
      <c r="F284" t="str">
        <f t="shared" si="9"/>
        <v>2012</v>
      </c>
    </row>
    <row r="285" spans="1:6" x14ac:dyDescent="0.25">
      <c r="A285" t="s">
        <v>322</v>
      </c>
      <c r="B285">
        <f>VLOOKUP(A285,Pop_Visits_Mortality!A284:AQ743,40, FALSE)</f>
        <v>364.96255319148935</v>
      </c>
      <c r="C285">
        <f>VLOOKUP(A285,Pop_Visits_Mortality!A284:AQ743,32, FALSE)</f>
        <v>121</v>
      </c>
      <c r="D285">
        <f>VLOOKUP(A285,Pop_Visits_Mortality!A284:AQ743,41, FALSE)</f>
        <v>2.2841165867206428E-2</v>
      </c>
      <c r="E285" t="str">
        <f t="shared" si="8"/>
        <v>New Mexico</v>
      </c>
      <c r="F285" t="str">
        <f t="shared" si="9"/>
        <v>2013</v>
      </c>
    </row>
    <row r="286" spans="1:6" x14ac:dyDescent="0.25">
      <c r="A286" t="s">
        <v>323</v>
      </c>
      <c r="B286">
        <f>VLOOKUP(A286,Pop_Visits_Mortality!A285:AQ744,40, FALSE)</f>
        <v>415.30495867768593</v>
      </c>
      <c r="C286">
        <f>VLOOKUP(A286,Pop_Visits_Mortality!A285:AQ744,32, FALSE)</f>
        <v>97</v>
      </c>
      <c r="D286">
        <f>VLOOKUP(A286,Pop_Visits_Mortality!A285:AQ744,41, FALSE)</f>
        <v>2.4578175153576284E-2</v>
      </c>
      <c r="E286" t="str">
        <f t="shared" si="8"/>
        <v>New Mexico</v>
      </c>
      <c r="F286" t="str">
        <f t="shared" si="9"/>
        <v>2014</v>
      </c>
    </row>
    <row r="287" spans="1:6" x14ac:dyDescent="0.25">
      <c r="A287" t="s">
        <v>324</v>
      </c>
      <c r="B287">
        <f>VLOOKUP(A287,Pop_Visits_Mortality!A286:AQ745,40, FALSE)</f>
        <v>447.17986230636831</v>
      </c>
      <c r="C287">
        <f>VLOOKUP(A287,Pop_Visits_Mortality!A286:AQ745,32, FALSE)</f>
        <v>74</v>
      </c>
      <c r="D287">
        <f>VLOOKUP(A287,Pop_Visits_Mortality!A286:AQ745,41, FALSE)</f>
        <v>1.8586552173402639E-2</v>
      </c>
      <c r="E287" t="str">
        <f t="shared" si="8"/>
        <v>New Mexico</v>
      </c>
      <c r="F287" t="str">
        <f t="shared" si="9"/>
        <v>2015</v>
      </c>
    </row>
    <row r="288" spans="1:6" x14ac:dyDescent="0.25">
      <c r="A288" t="s">
        <v>325</v>
      </c>
      <c r="B288">
        <f>VLOOKUP(A288,Pop_Visits_Mortality!A287:AQ746,40, FALSE)</f>
        <v>423.54076539101499</v>
      </c>
      <c r="C288">
        <f>VLOOKUP(A288,Pop_Visits_Mortality!A287:AQ746,32, FALSE)</f>
        <v>81</v>
      </c>
      <c r="D288">
        <f>VLOOKUP(A288,Pop_Visits_Mortality!A287:AQ746,41, FALSE)</f>
        <v>2.0671936137781479E-2</v>
      </c>
      <c r="E288" t="str">
        <f t="shared" si="8"/>
        <v>New Mexico</v>
      </c>
      <c r="F288" t="str">
        <f t="shared" si="9"/>
        <v>2016</v>
      </c>
    </row>
    <row r="289" spans="1:6" x14ac:dyDescent="0.25">
      <c r="A289" t="s">
        <v>326</v>
      </c>
      <c r="B289">
        <f>VLOOKUP(A289,Pop_Visits_Mortality!A288:AQ747,40, FALSE)</f>
        <v>435.24</v>
      </c>
      <c r="C289">
        <f>VLOOKUP(A289,Pop_Visits_Mortality!A288:AQ747,32, FALSE)</f>
        <v>54</v>
      </c>
      <c r="D289">
        <f>VLOOKUP(A289,Pop_Visits_Mortality!A288:AQ747,41, FALSE)</f>
        <v>2.0215261846424352E-2</v>
      </c>
      <c r="E289" t="str">
        <f t="shared" si="8"/>
        <v>New Mexico</v>
      </c>
      <c r="F289" t="str">
        <f t="shared" si="9"/>
        <v>2017</v>
      </c>
    </row>
    <row r="290" spans="1:6" x14ac:dyDescent="0.25">
      <c r="A290" t="s">
        <v>327</v>
      </c>
      <c r="B290" t="str">
        <f>VLOOKUP(A290,Pop_Visits_Mortality!A289:AQ748,40, FALSE)</f>
        <v>NULL</v>
      </c>
      <c r="C290">
        <f>VLOOKUP(A290,Pop_Visits_Mortality!A289:AQ748,32, FALSE)</f>
        <v>2090</v>
      </c>
      <c r="D290" t="str">
        <f>VLOOKUP(A290,Pop_Visits_Mortality!A289:AQ748,41, FALSE)</f>
        <v>NULL</v>
      </c>
      <c r="E290" t="str">
        <f t="shared" si="8"/>
        <v>New York</v>
      </c>
      <c r="F290" t="str">
        <f t="shared" si="9"/>
        <v>2009</v>
      </c>
    </row>
    <row r="291" spans="1:6" x14ac:dyDescent="0.25">
      <c r="A291" t="s">
        <v>328</v>
      </c>
      <c r="B291">
        <f>VLOOKUP(A291,Pop_Visits_Mortality!A290:AQ749,40, FALSE)</f>
        <v>730.18817787418652</v>
      </c>
      <c r="C291">
        <f>VLOOKUP(A291,Pop_Visits_Mortality!A290:AQ749,32, FALSE)</f>
        <v>2273</v>
      </c>
      <c r="D291">
        <f>VLOOKUP(A291,Pop_Visits_Mortality!A290:AQ749,41, FALSE)</f>
        <v>2.1522993136853706E-2</v>
      </c>
      <c r="E291" t="str">
        <f t="shared" si="8"/>
        <v>New York</v>
      </c>
      <c r="F291" t="str">
        <f t="shared" si="9"/>
        <v>2010</v>
      </c>
    </row>
    <row r="292" spans="1:6" x14ac:dyDescent="0.25">
      <c r="A292" t="s">
        <v>329</v>
      </c>
      <c r="B292">
        <f>VLOOKUP(A292,Pop_Visits_Mortality!A291:AQ750,40, FALSE)</f>
        <v>795.49591898428048</v>
      </c>
      <c r="C292">
        <f>VLOOKUP(A292,Pop_Visits_Mortality!A291:AQ750,32, FALSE)</f>
        <v>2498</v>
      </c>
      <c r="D292">
        <f>VLOOKUP(A292,Pop_Visits_Mortality!A291:AQ750,41, FALSE)</f>
        <v>1.6875353054274549E-2</v>
      </c>
      <c r="E292" t="str">
        <f t="shared" si="8"/>
        <v>New York</v>
      </c>
      <c r="F292" t="str">
        <f t="shared" si="9"/>
        <v>2011</v>
      </c>
    </row>
    <row r="293" spans="1:6" x14ac:dyDescent="0.25">
      <c r="A293" t="s">
        <v>330</v>
      </c>
      <c r="B293">
        <f>VLOOKUP(A293,Pop_Visits_Mortality!A292:AQ751,40, FALSE)</f>
        <v>567.64619707003817</v>
      </c>
      <c r="C293">
        <f>VLOOKUP(A293,Pop_Visits_Mortality!A292:AQ751,32, FALSE)</f>
        <v>2208</v>
      </c>
      <c r="D293">
        <f>VLOOKUP(A293,Pop_Visits_Mortality!A292:AQ751,41, FALSE)</f>
        <v>1.7650369566931265E-2</v>
      </c>
      <c r="E293" t="str">
        <f t="shared" si="8"/>
        <v>New York</v>
      </c>
      <c r="F293" t="str">
        <f t="shared" si="9"/>
        <v>2012</v>
      </c>
    </row>
    <row r="294" spans="1:6" x14ac:dyDescent="0.25">
      <c r="A294" t="s">
        <v>331</v>
      </c>
      <c r="B294">
        <f>VLOOKUP(A294,Pop_Visits_Mortality!A293:AQ752,40, FALSE)</f>
        <v>443.71136106166045</v>
      </c>
      <c r="C294">
        <f>VLOOKUP(A294,Pop_Visits_Mortality!A293:AQ752,32, FALSE)</f>
        <v>2430</v>
      </c>
      <c r="D294">
        <f>VLOOKUP(A294,Pop_Visits_Mortality!A293:AQ752,41, FALSE)</f>
        <v>2.1052506800087901E-2</v>
      </c>
      <c r="E294" t="str">
        <f t="shared" si="8"/>
        <v>New York</v>
      </c>
      <c r="F294" t="str">
        <f t="shared" si="9"/>
        <v>2013</v>
      </c>
    </row>
    <row r="295" spans="1:6" x14ac:dyDescent="0.25">
      <c r="A295" t="s">
        <v>332</v>
      </c>
      <c r="B295">
        <f>VLOOKUP(A295,Pop_Visits_Mortality!A294:AQ753,40, FALSE)</f>
        <v>512.31405248837007</v>
      </c>
      <c r="C295">
        <f>VLOOKUP(A295,Pop_Visits_Mortality!A294:AQ753,32, FALSE)</f>
        <v>2244</v>
      </c>
      <c r="D295">
        <f>VLOOKUP(A295,Pop_Visits_Mortality!A294:AQ753,41, FALSE)</f>
        <v>1.9852508072068332E-2</v>
      </c>
      <c r="E295" t="str">
        <f t="shared" si="8"/>
        <v>New York</v>
      </c>
      <c r="F295" t="str">
        <f t="shared" si="9"/>
        <v>2014</v>
      </c>
    </row>
    <row r="296" spans="1:6" x14ac:dyDescent="0.25">
      <c r="A296" t="s">
        <v>333</v>
      </c>
      <c r="B296">
        <f>VLOOKUP(A296,Pop_Visits_Mortality!A295:AQ754,40, FALSE)</f>
        <v>687.45118052139696</v>
      </c>
      <c r="C296">
        <f>VLOOKUP(A296,Pop_Visits_Mortality!A295:AQ754,32, FALSE)</f>
        <v>2464</v>
      </c>
      <c r="D296">
        <f>VLOOKUP(A296,Pop_Visits_Mortality!A295:AQ754,41, FALSE)</f>
        <v>1.7318047715412604E-2</v>
      </c>
      <c r="E296" t="str">
        <f t="shared" si="8"/>
        <v>New York</v>
      </c>
      <c r="F296" t="str">
        <f t="shared" si="9"/>
        <v>2015</v>
      </c>
    </row>
    <row r="297" spans="1:6" x14ac:dyDescent="0.25">
      <c r="A297" t="s">
        <v>334</v>
      </c>
      <c r="B297">
        <f>VLOOKUP(A297,Pop_Visits_Mortality!A296:AQ755,40, FALSE)</f>
        <v>808.45936243538199</v>
      </c>
      <c r="C297">
        <f>VLOOKUP(A297,Pop_Visits_Mortality!A296:AQ755,32, FALSE)</f>
        <v>2081</v>
      </c>
      <c r="D297">
        <f>VLOOKUP(A297,Pop_Visits_Mortality!A296:AQ755,41, FALSE)</f>
        <v>1.9820745985292296E-2</v>
      </c>
      <c r="E297" t="str">
        <f t="shared" si="8"/>
        <v>New York</v>
      </c>
      <c r="F297" t="str">
        <f t="shared" si="9"/>
        <v>2016</v>
      </c>
    </row>
    <row r="298" spans="1:6" x14ac:dyDescent="0.25">
      <c r="A298" t="s">
        <v>335</v>
      </c>
      <c r="B298">
        <f>VLOOKUP(A298,Pop_Visits_Mortality!A297:AQ756,40, FALSE)</f>
        <v>855.61311034791697</v>
      </c>
      <c r="C298">
        <f>VLOOKUP(A298,Pop_Visits_Mortality!A297:AQ756,32, FALSE)</f>
        <v>2166</v>
      </c>
      <c r="D298">
        <f>VLOOKUP(A298,Pop_Visits_Mortality!A297:AQ756,41, FALSE)</f>
        <v>2.1142257097287787E-2</v>
      </c>
      <c r="E298" t="str">
        <f t="shared" si="8"/>
        <v>New York</v>
      </c>
      <c r="F298" t="str">
        <f t="shared" si="9"/>
        <v>2017</v>
      </c>
    </row>
    <row r="299" spans="1:6" x14ac:dyDescent="0.25">
      <c r="A299" t="s">
        <v>336</v>
      </c>
      <c r="B299" t="str">
        <f>VLOOKUP(A299,Pop_Visits_Mortality!A298:AQ757,40, FALSE)</f>
        <v>NULL</v>
      </c>
      <c r="C299">
        <f>VLOOKUP(A299,Pop_Visits_Mortality!A298:AQ757,32, FALSE)</f>
        <v>697</v>
      </c>
      <c r="D299" t="str">
        <f>VLOOKUP(A299,Pop_Visits_Mortality!A298:AQ757,41, FALSE)</f>
        <v>NULL</v>
      </c>
      <c r="E299" t="str">
        <f t="shared" si="8"/>
        <v>North Carolina</v>
      </c>
      <c r="F299" t="str">
        <f t="shared" si="9"/>
        <v>2009</v>
      </c>
    </row>
    <row r="300" spans="1:6" x14ac:dyDescent="0.25">
      <c r="A300" t="s">
        <v>337</v>
      </c>
      <c r="B300">
        <f>VLOOKUP(A300,Pop_Visits_Mortality!A299:AQ758,40, FALSE)</f>
        <v>295.15256008359455</v>
      </c>
      <c r="C300">
        <f>VLOOKUP(A300,Pop_Visits_Mortality!A299:AQ758,32, FALSE)</f>
        <v>783</v>
      </c>
      <c r="D300">
        <f>VLOOKUP(A300,Pop_Visits_Mortality!A299:AQ758,41, FALSE)</f>
        <v>6.0928765387079989E-3</v>
      </c>
      <c r="E300" t="str">
        <f t="shared" si="8"/>
        <v>North Carolina</v>
      </c>
      <c r="F300" t="str">
        <f t="shared" si="9"/>
        <v>2010</v>
      </c>
    </row>
    <row r="301" spans="1:6" x14ac:dyDescent="0.25">
      <c r="A301" t="s">
        <v>338</v>
      </c>
      <c r="B301">
        <f>VLOOKUP(A301,Pop_Visits_Mortality!A300:AQ759,40, FALSE)</f>
        <v>293.34787782625943</v>
      </c>
      <c r="C301">
        <f>VLOOKUP(A301,Pop_Visits_Mortality!A300:AQ759,32, FALSE)</f>
        <v>709</v>
      </c>
      <c r="D301">
        <f>VLOOKUP(A301,Pop_Visits_Mortality!A300:AQ759,41, FALSE)</f>
        <v>1.6887753032331344E-2</v>
      </c>
      <c r="E301" t="str">
        <f t="shared" si="8"/>
        <v>North Carolina</v>
      </c>
      <c r="F301" t="str">
        <f t="shared" si="9"/>
        <v>2011</v>
      </c>
    </row>
    <row r="302" spans="1:6" x14ac:dyDescent="0.25">
      <c r="A302" t="s">
        <v>339</v>
      </c>
      <c r="B302">
        <f>VLOOKUP(A302,Pop_Visits_Mortality!A301:AQ760,40, FALSE)</f>
        <v>290.99687865782289</v>
      </c>
      <c r="C302">
        <f>VLOOKUP(A302,Pop_Visits_Mortality!A301:AQ760,32, FALSE)</f>
        <v>794</v>
      </c>
      <c r="D302">
        <f>VLOOKUP(A302,Pop_Visits_Mortality!A301:AQ760,41, FALSE)</f>
        <v>1.4982066838735628E-2</v>
      </c>
      <c r="E302" t="str">
        <f t="shared" si="8"/>
        <v>North Carolina</v>
      </c>
      <c r="F302" t="str">
        <f t="shared" si="9"/>
        <v>2012</v>
      </c>
    </row>
    <row r="303" spans="1:6" x14ac:dyDescent="0.25">
      <c r="A303" t="s">
        <v>340</v>
      </c>
      <c r="B303">
        <f>VLOOKUP(A303,Pop_Visits_Mortality!A302:AQ761,40, FALSE)</f>
        <v>289.66792989104692</v>
      </c>
      <c r="C303">
        <f>VLOOKUP(A303,Pop_Visits_Mortality!A302:AQ761,32, FALSE)</f>
        <v>797</v>
      </c>
      <c r="D303">
        <f>VLOOKUP(A303,Pop_Visits_Mortality!A302:AQ761,41, FALSE)</f>
        <v>1.3781114623484641E-2</v>
      </c>
      <c r="E303" t="str">
        <f t="shared" si="8"/>
        <v>North Carolina</v>
      </c>
      <c r="F303" t="str">
        <f t="shared" si="9"/>
        <v>2013</v>
      </c>
    </row>
    <row r="304" spans="1:6" x14ac:dyDescent="0.25">
      <c r="A304" t="s">
        <v>341</v>
      </c>
      <c r="B304">
        <f>VLOOKUP(A304,Pop_Visits_Mortality!A303:AQ762,40, FALSE)</f>
        <v>282.44788593903638</v>
      </c>
      <c r="C304">
        <f>VLOOKUP(A304,Pop_Visits_Mortality!A303:AQ762,32, FALSE)</f>
        <v>745</v>
      </c>
      <c r="D304">
        <f>VLOOKUP(A304,Pop_Visits_Mortality!A303:AQ762,41, FALSE)</f>
        <v>1.7065303856055449E-2</v>
      </c>
      <c r="E304" t="str">
        <f t="shared" si="8"/>
        <v>North Carolina</v>
      </c>
      <c r="F304" t="str">
        <f t="shared" si="9"/>
        <v>2014</v>
      </c>
    </row>
    <row r="305" spans="1:6" x14ac:dyDescent="0.25">
      <c r="A305" t="s">
        <v>342</v>
      </c>
      <c r="B305">
        <f>VLOOKUP(A305,Pop_Visits_Mortality!A304:AQ763,40, FALSE)</f>
        <v>282.35710594315248</v>
      </c>
      <c r="C305">
        <f>VLOOKUP(A305,Pop_Visits_Mortality!A304:AQ763,32, FALSE)</f>
        <v>903</v>
      </c>
      <c r="D305">
        <f>VLOOKUP(A305,Pop_Visits_Mortality!A304:AQ763,41, FALSE)</f>
        <v>1.7085772959636578E-2</v>
      </c>
      <c r="E305" t="str">
        <f t="shared" si="8"/>
        <v>North Carolina</v>
      </c>
      <c r="F305" t="str">
        <f t="shared" si="9"/>
        <v>2015</v>
      </c>
    </row>
    <row r="306" spans="1:6" x14ac:dyDescent="0.25">
      <c r="A306" t="s">
        <v>343</v>
      </c>
      <c r="B306">
        <f>VLOOKUP(A306,Pop_Visits_Mortality!A305:AQ764,40, FALSE)</f>
        <v>284.45877378435517</v>
      </c>
      <c r="C306">
        <f>VLOOKUP(A306,Pop_Visits_Mortality!A305:AQ764,32, FALSE)</f>
        <v>740</v>
      </c>
      <c r="D306">
        <f>VLOOKUP(A306,Pop_Visits_Mortality!A305:AQ764,41, FALSE)</f>
        <v>1.9355402121160322E-2</v>
      </c>
      <c r="E306" t="str">
        <f t="shared" si="8"/>
        <v>North Carolina</v>
      </c>
      <c r="F306" t="str">
        <f t="shared" si="9"/>
        <v>2016</v>
      </c>
    </row>
    <row r="307" spans="1:6" x14ac:dyDescent="0.25">
      <c r="A307" t="s">
        <v>344</v>
      </c>
      <c r="B307">
        <f>VLOOKUP(A307,Pop_Visits_Mortality!A306:AQ765,40, FALSE)</f>
        <v>293.76242804814234</v>
      </c>
      <c r="C307">
        <f>VLOOKUP(A307,Pop_Visits_Mortality!A306:AQ765,32, FALSE)</f>
        <v>813</v>
      </c>
      <c r="D307">
        <f>VLOOKUP(A307,Pop_Visits_Mortality!A306:AQ765,41, FALSE)</f>
        <v>2.5161209875663542E-2</v>
      </c>
      <c r="E307" t="str">
        <f t="shared" si="8"/>
        <v>North Carolina</v>
      </c>
      <c r="F307" t="str">
        <f t="shared" si="9"/>
        <v>2017</v>
      </c>
    </row>
    <row r="308" spans="1:6" x14ac:dyDescent="0.25">
      <c r="A308" t="s">
        <v>345</v>
      </c>
      <c r="B308" t="str">
        <f>VLOOKUP(A308,Pop_Visits_Mortality!A307:AQ766,40, FALSE)</f>
        <v>NULL</v>
      </c>
      <c r="C308">
        <f>VLOOKUP(A308,Pop_Visits_Mortality!A307:AQ766,32, FALSE)</f>
        <v>21</v>
      </c>
      <c r="D308" t="str">
        <f>VLOOKUP(A308,Pop_Visits_Mortality!A307:AQ766,41, FALSE)</f>
        <v>NULL</v>
      </c>
      <c r="E308" t="str">
        <f t="shared" si="8"/>
        <v>North Dakota</v>
      </c>
      <c r="F308" t="str">
        <f t="shared" si="9"/>
        <v>2009</v>
      </c>
    </row>
    <row r="309" spans="1:6" x14ac:dyDescent="0.25">
      <c r="A309" t="s">
        <v>346</v>
      </c>
      <c r="B309">
        <f>VLOOKUP(A309,Pop_Visits_Mortality!A308:AQ767,40, FALSE)</f>
        <v>266.18981481481484</v>
      </c>
      <c r="C309">
        <f>VLOOKUP(A309,Pop_Visits_Mortality!A308:AQ767,32, FALSE)</f>
        <v>10</v>
      </c>
      <c r="D309">
        <f>VLOOKUP(A309,Pop_Visits_Mortality!A308:AQ767,41, FALSE)</f>
        <v>5.4263700714819903E-3</v>
      </c>
      <c r="E309" t="str">
        <f t="shared" si="8"/>
        <v>North Dakota</v>
      </c>
      <c r="F309" t="str">
        <f t="shared" si="9"/>
        <v>2010</v>
      </c>
    </row>
    <row r="310" spans="1:6" x14ac:dyDescent="0.25">
      <c r="A310" t="s">
        <v>347</v>
      </c>
      <c r="B310">
        <f>VLOOKUP(A310,Pop_Visits_Mortality!A309:AQ768,40, FALSE)</f>
        <v>242.38037865748709</v>
      </c>
      <c r="C310">
        <f>VLOOKUP(A310,Pop_Visits_Mortality!A309:AQ768,32, FALSE)</f>
        <v>0</v>
      </c>
      <c r="D310">
        <f>VLOOKUP(A310,Pop_Visits_Mortality!A309:AQ768,41, FALSE)</f>
        <v>7.0230005041790047E-3</v>
      </c>
      <c r="E310" t="str">
        <f t="shared" si="8"/>
        <v>North Dakota</v>
      </c>
      <c r="F310" t="str">
        <f t="shared" si="9"/>
        <v>2011</v>
      </c>
    </row>
    <row r="311" spans="1:6" x14ac:dyDescent="0.25">
      <c r="A311" t="s">
        <v>348</v>
      </c>
      <c r="B311">
        <f>VLOOKUP(A311,Pop_Visits_Mortality!A310:AQ769,40, FALSE)</f>
        <v>174.88157894736841</v>
      </c>
      <c r="C311">
        <f>VLOOKUP(A311,Pop_Visits_Mortality!A310:AQ769,32, FALSE)</f>
        <v>21</v>
      </c>
      <c r="D311">
        <f>VLOOKUP(A311,Pop_Visits_Mortality!A310:AQ769,41, FALSE)</f>
        <v>9.1415243397787969E-3</v>
      </c>
      <c r="E311" t="str">
        <f t="shared" si="8"/>
        <v>North Dakota</v>
      </c>
      <c r="F311" t="str">
        <f t="shared" si="9"/>
        <v>2012</v>
      </c>
    </row>
    <row r="312" spans="1:6" x14ac:dyDescent="0.25">
      <c r="A312" t="s">
        <v>349</v>
      </c>
      <c r="B312">
        <f>VLOOKUP(A312,Pop_Visits_Mortality!A311:AQ770,40, FALSE)</f>
        <v>149.27188940092165</v>
      </c>
      <c r="C312">
        <f>VLOOKUP(A312,Pop_Visits_Mortality!A311:AQ770,32, FALSE)</f>
        <v>25</v>
      </c>
      <c r="D312">
        <f>VLOOKUP(A312,Pop_Visits_Mortality!A311:AQ770,41, FALSE)</f>
        <v>2.8463818226722646E-2</v>
      </c>
      <c r="E312" t="str">
        <f t="shared" si="8"/>
        <v>North Dakota</v>
      </c>
      <c r="F312" t="str">
        <f t="shared" si="9"/>
        <v>2013</v>
      </c>
    </row>
    <row r="313" spans="1:6" x14ac:dyDescent="0.25">
      <c r="A313" t="s">
        <v>350</v>
      </c>
      <c r="B313">
        <f>VLOOKUP(A313,Pop_Visits_Mortality!A312:AQ771,40, FALSE)</f>
        <v>177.47837837837838</v>
      </c>
      <c r="C313">
        <f>VLOOKUP(A313,Pop_Visits_Mortality!A312:AQ771,32, FALSE)</f>
        <v>53</v>
      </c>
      <c r="D313">
        <f>VLOOKUP(A313,Pop_Visits_Mortality!A312:AQ771,41, FALSE)</f>
        <v>1.0309592337094735E-2</v>
      </c>
      <c r="E313" t="str">
        <f t="shared" si="8"/>
        <v>North Dakota</v>
      </c>
      <c r="F313" t="str">
        <f t="shared" si="9"/>
        <v>2014</v>
      </c>
    </row>
    <row r="314" spans="1:6" x14ac:dyDescent="0.25">
      <c r="A314" t="s">
        <v>351</v>
      </c>
      <c r="B314">
        <f>VLOOKUP(A314,Pop_Visits_Mortality!A313:AQ772,40, FALSE)</f>
        <v>186.48360655737704</v>
      </c>
      <c r="C314">
        <f>VLOOKUP(A314,Pop_Visits_Mortality!A313:AQ772,32, FALSE)</f>
        <v>38</v>
      </c>
      <c r="D314">
        <f>VLOOKUP(A314,Pop_Visits_Mortality!A313:AQ772,41, FALSE)</f>
        <v>1.2878554788800492E-2</v>
      </c>
      <c r="E314" t="str">
        <f t="shared" si="8"/>
        <v>North Dakota</v>
      </c>
      <c r="F314" t="str">
        <f t="shared" si="9"/>
        <v>2015</v>
      </c>
    </row>
    <row r="315" spans="1:6" x14ac:dyDescent="0.25">
      <c r="A315" t="s">
        <v>352</v>
      </c>
      <c r="B315">
        <f>VLOOKUP(A315,Pop_Visits_Mortality!A314:AQ773,40, FALSE)</f>
        <v>153.06185567010309</v>
      </c>
      <c r="C315">
        <f>VLOOKUP(A315,Pop_Visits_Mortality!A314:AQ773,32, FALSE)</f>
        <v>0</v>
      </c>
      <c r="D315">
        <f>VLOOKUP(A315,Pop_Visits_Mortality!A314:AQ773,41, FALSE)</f>
        <v>6.0842818975775127E-3</v>
      </c>
      <c r="E315" t="str">
        <f t="shared" si="8"/>
        <v>North Dakota</v>
      </c>
      <c r="F315" t="str">
        <f t="shared" si="9"/>
        <v>2016</v>
      </c>
    </row>
    <row r="316" spans="1:6" x14ac:dyDescent="0.25">
      <c r="A316" t="s">
        <v>353</v>
      </c>
      <c r="B316">
        <f>VLOOKUP(A316,Pop_Visits_Mortality!A315:AQ774,40, FALSE)</f>
        <v>200.56849315068493</v>
      </c>
      <c r="C316">
        <f>VLOOKUP(A316,Pop_Visits_Mortality!A315:AQ774,32, FALSE)</f>
        <v>0</v>
      </c>
      <c r="D316">
        <f>VLOOKUP(A316,Pop_Visits_Mortality!A315:AQ774,41, FALSE)</f>
        <v>1.7313799815592664E-2</v>
      </c>
      <c r="E316" t="str">
        <f t="shared" si="8"/>
        <v>North Dakota</v>
      </c>
      <c r="F316" t="str">
        <f t="shared" si="9"/>
        <v>2017</v>
      </c>
    </row>
    <row r="317" spans="1:6" x14ac:dyDescent="0.25">
      <c r="A317" t="s">
        <v>354</v>
      </c>
      <c r="B317" t="str">
        <f>VLOOKUP(A317,Pop_Visits_Mortality!A316:AQ775,40, FALSE)</f>
        <v>NULL</v>
      </c>
      <c r="C317">
        <f>VLOOKUP(A317,Pop_Visits_Mortality!A316:AQ775,32, FALSE)</f>
        <v>825</v>
      </c>
      <c r="D317" t="str">
        <f>VLOOKUP(A317,Pop_Visits_Mortality!A316:AQ775,41, FALSE)</f>
        <v>NULL</v>
      </c>
      <c r="E317" t="str">
        <f t="shared" si="8"/>
        <v>Ohio</v>
      </c>
      <c r="F317" t="str">
        <f t="shared" si="9"/>
        <v>2009</v>
      </c>
    </row>
    <row r="318" spans="1:6" x14ac:dyDescent="0.25">
      <c r="A318" t="s">
        <v>355</v>
      </c>
      <c r="B318">
        <f>VLOOKUP(A318,Pop_Visits_Mortality!A317:AQ776,40, FALSE)</f>
        <v>325.57404326123128</v>
      </c>
      <c r="C318">
        <f>VLOOKUP(A318,Pop_Visits_Mortality!A317:AQ776,32, FALSE)</f>
        <v>893</v>
      </c>
      <c r="D318">
        <f>VLOOKUP(A318,Pop_Visits_Mortality!A317:AQ776,41, FALSE)</f>
        <v>4.7937854551029797E-3</v>
      </c>
      <c r="E318" t="str">
        <f t="shared" si="8"/>
        <v>Ohio</v>
      </c>
      <c r="F318" t="str">
        <f t="shared" si="9"/>
        <v>2010</v>
      </c>
    </row>
    <row r="319" spans="1:6" x14ac:dyDescent="0.25">
      <c r="A319" t="s">
        <v>356</v>
      </c>
      <c r="B319">
        <f>VLOOKUP(A319,Pop_Visits_Mortality!A318:AQ777,40, FALSE)</f>
        <v>299.65953573054162</v>
      </c>
      <c r="C319">
        <f>VLOOKUP(A319,Pop_Visits_Mortality!A318:AQ777,32, FALSE)</f>
        <v>1025</v>
      </c>
      <c r="D319">
        <f>VLOOKUP(A319,Pop_Visits_Mortality!A318:AQ777,41, FALSE)</f>
        <v>8.6033003621163139E-3</v>
      </c>
      <c r="E319" t="str">
        <f t="shared" si="8"/>
        <v>Ohio</v>
      </c>
      <c r="F319" t="str">
        <f t="shared" si="9"/>
        <v>2011</v>
      </c>
    </row>
    <row r="320" spans="1:6" x14ac:dyDescent="0.25">
      <c r="A320" t="s">
        <v>357</v>
      </c>
      <c r="B320">
        <f>VLOOKUP(A320,Pop_Visits_Mortality!A319:AQ778,40, FALSE)</f>
        <v>310.84541307653319</v>
      </c>
      <c r="C320">
        <f>VLOOKUP(A320,Pop_Visits_Mortality!A319:AQ778,32, FALSE)</f>
        <v>1053</v>
      </c>
      <c r="D320">
        <f>VLOOKUP(A320,Pop_Visits_Mortality!A319:AQ778,41, FALSE)</f>
        <v>9.1195471043440546E-3</v>
      </c>
      <c r="E320" t="str">
        <f t="shared" si="8"/>
        <v>Ohio</v>
      </c>
      <c r="F320" t="str">
        <f t="shared" si="9"/>
        <v>2012</v>
      </c>
    </row>
    <row r="321" spans="1:6" x14ac:dyDescent="0.25">
      <c r="A321" t="s">
        <v>358</v>
      </c>
      <c r="B321">
        <f>VLOOKUP(A321,Pop_Visits_Mortality!A320:AQ779,40, FALSE)</f>
        <v>291.06576980568013</v>
      </c>
      <c r="C321">
        <f>VLOOKUP(A321,Pop_Visits_Mortality!A320:AQ779,32, FALSE)</f>
        <v>1054</v>
      </c>
      <c r="D321">
        <f>VLOOKUP(A321,Pop_Visits_Mortality!A320:AQ779,41, FALSE)</f>
        <v>9.9149389988171226E-3</v>
      </c>
      <c r="E321" t="str">
        <f t="shared" si="8"/>
        <v>Ohio</v>
      </c>
      <c r="F321" t="str">
        <f t="shared" si="9"/>
        <v>2013</v>
      </c>
    </row>
    <row r="322" spans="1:6" x14ac:dyDescent="0.25">
      <c r="A322" t="s">
        <v>359</v>
      </c>
      <c r="B322">
        <f>VLOOKUP(A322,Pop_Visits_Mortality!A321:AQ780,40, FALSE)</f>
        <v>291.52724152724153</v>
      </c>
      <c r="C322">
        <f>VLOOKUP(A322,Pop_Visits_Mortality!A321:AQ780,32, FALSE)</f>
        <v>1075</v>
      </c>
      <c r="D322">
        <f>VLOOKUP(A322,Pop_Visits_Mortality!A321:AQ780,41, FALSE)</f>
        <v>1.0071370760061805E-2</v>
      </c>
      <c r="E322" t="str">
        <f t="shared" si="8"/>
        <v>Ohio</v>
      </c>
      <c r="F322" t="str">
        <f t="shared" si="9"/>
        <v>2014</v>
      </c>
    </row>
    <row r="323" spans="1:6" x14ac:dyDescent="0.25">
      <c r="A323" t="s">
        <v>360</v>
      </c>
      <c r="B323">
        <f>VLOOKUP(A323,Pop_Visits_Mortality!A322:AQ781,40, FALSE)</f>
        <v>268.97724399494314</v>
      </c>
      <c r="C323">
        <f>VLOOKUP(A323,Pop_Visits_Mortality!A322:AQ781,32, FALSE)</f>
        <v>1136</v>
      </c>
      <c r="D323">
        <f>VLOOKUP(A323,Pop_Visits_Mortality!A322:AQ781,41, FALSE)</f>
        <v>8.651334909436724E-3</v>
      </c>
      <c r="E323" t="str">
        <f t="shared" ref="E323:E386" si="10">LEFT(A323,FIND(",",A323)-1)</f>
        <v>Ohio</v>
      </c>
      <c r="F323" t="str">
        <f t="shared" ref="F323:F386" si="11">RIGHT(A323,4)</f>
        <v>2015</v>
      </c>
    </row>
    <row r="324" spans="1:6" x14ac:dyDescent="0.25">
      <c r="A324" t="s">
        <v>361</v>
      </c>
      <c r="B324">
        <f>VLOOKUP(A324,Pop_Visits_Mortality!A323:AQ782,40, FALSE)</f>
        <v>253.91121192482177</v>
      </c>
      <c r="C324">
        <f>VLOOKUP(A324,Pop_Visits_Mortality!A323:AQ782,32, FALSE)</f>
        <v>879</v>
      </c>
      <c r="D324">
        <f>VLOOKUP(A324,Pop_Visits_Mortality!A323:AQ782,41, FALSE)</f>
        <v>9.2410378141072266E-3</v>
      </c>
      <c r="E324" t="str">
        <f t="shared" si="10"/>
        <v>Ohio</v>
      </c>
      <c r="F324" t="str">
        <f t="shared" si="11"/>
        <v>2016</v>
      </c>
    </row>
    <row r="325" spans="1:6" x14ac:dyDescent="0.25">
      <c r="A325" t="s">
        <v>362</v>
      </c>
      <c r="B325">
        <f>VLOOKUP(A325,Pop_Visits_Mortality!A324:AQ783,40, FALSE)</f>
        <v>305.5018395879323</v>
      </c>
      <c r="C325">
        <f>VLOOKUP(A325,Pop_Visits_Mortality!A324:AQ783,32, FALSE)</f>
        <v>963</v>
      </c>
      <c r="D325">
        <f>VLOOKUP(A325,Pop_Visits_Mortality!A324:AQ783,41, FALSE)</f>
        <v>1.3473771427607984E-2</v>
      </c>
      <c r="E325" t="str">
        <f t="shared" si="10"/>
        <v>Ohio</v>
      </c>
      <c r="F325" t="str">
        <f t="shared" si="11"/>
        <v>2017</v>
      </c>
    </row>
    <row r="326" spans="1:6" x14ac:dyDescent="0.25">
      <c r="A326" t="s">
        <v>363</v>
      </c>
      <c r="B326" t="str">
        <f>VLOOKUP(A326,Pop_Visits_Mortality!A325:AQ784,40, FALSE)</f>
        <v>NULL</v>
      </c>
      <c r="C326">
        <f>VLOOKUP(A326,Pop_Visits_Mortality!A325:AQ784,32, FALSE)</f>
        <v>326</v>
      </c>
      <c r="D326" t="str">
        <f>VLOOKUP(A326,Pop_Visits_Mortality!A325:AQ784,41, FALSE)</f>
        <v>NULL</v>
      </c>
      <c r="E326" t="str">
        <f t="shared" si="10"/>
        <v>Oklahoma</v>
      </c>
      <c r="F326" t="str">
        <f t="shared" si="11"/>
        <v>2009</v>
      </c>
    </row>
    <row r="327" spans="1:6" x14ac:dyDescent="0.25">
      <c r="A327" t="s">
        <v>364</v>
      </c>
      <c r="B327">
        <f>VLOOKUP(A327,Pop_Visits_Mortality!A326:AQ785,40, FALSE)</f>
        <v>172.86976744186046</v>
      </c>
      <c r="C327">
        <f>VLOOKUP(A327,Pop_Visits_Mortality!A326:AQ785,32, FALSE)</f>
        <v>298</v>
      </c>
      <c r="D327">
        <f>VLOOKUP(A327,Pop_Visits_Mortality!A326:AQ785,41, FALSE)</f>
        <v>2.4510990932816747E-2</v>
      </c>
      <c r="E327" t="str">
        <f t="shared" si="10"/>
        <v>Oklahoma</v>
      </c>
      <c r="F327" t="str">
        <f t="shared" si="11"/>
        <v>2010</v>
      </c>
    </row>
    <row r="328" spans="1:6" x14ac:dyDescent="0.25">
      <c r="A328" t="s">
        <v>365</v>
      </c>
      <c r="B328">
        <f>VLOOKUP(A328,Pop_Visits_Mortality!A327:AQ786,40, FALSE)</f>
        <v>143.98397040690506</v>
      </c>
      <c r="C328">
        <f>VLOOKUP(A328,Pop_Visits_Mortality!A327:AQ786,32, FALSE)</f>
        <v>326</v>
      </c>
      <c r="D328">
        <f>VLOOKUP(A328,Pop_Visits_Mortality!A327:AQ786,41, FALSE)</f>
        <v>2.5108973974702624E-2</v>
      </c>
      <c r="E328" t="str">
        <f t="shared" si="10"/>
        <v>Oklahoma</v>
      </c>
      <c r="F328" t="str">
        <f t="shared" si="11"/>
        <v>2011</v>
      </c>
    </row>
    <row r="329" spans="1:6" x14ac:dyDescent="0.25">
      <c r="A329" t="s">
        <v>366</v>
      </c>
      <c r="B329">
        <f>VLOOKUP(A329,Pop_Visits_Mortality!A328:AQ787,40, FALSE)</f>
        <v>189.40748898678413</v>
      </c>
      <c r="C329">
        <f>VLOOKUP(A329,Pop_Visits_Mortality!A328:AQ787,32, FALSE)</f>
        <v>229</v>
      </c>
      <c r="D329">
        <f>VLOOKUP(A329,Pop_Visits_Mortality!A328:AQ787,41, FALSE)</f>
        <v>2.4252538056308219E-2</v>
      </c>
      <c r="E329" t="str">
        <f t="shared" si="10"/>
        <v>Oklahoma</v>
      </c>
      <c r="F329" t="str">
        <f t="shared" si="11"/>
        <v>2012</v>
      </c>
    </row>
    <row r="330" spans="1:6" x14ac:dyDescent="0.25">
      <c r="A330" t="s">
        <v>367</v>
      </c>
      <c r="B330">
        <f>VLOOKUP(A330,Pop_Visits_Mortality!A329:AQ788,40, FALSE)</f>
        <v>182.58613217768146</v>
      </c>
      <c r="C330">
        <f>VLOOKUP(A330,Pop_Visits_Mortality!A329:AQ788,32, FALSE)</f>
        <v>305</v>
      </c>
      <c r="D330">
        <f>VLOOKUP(A330,Pop_Visits_Mortality!A329:AQ788,41, FALSE)</f>
        <v>3.0618239213894508E-2</v>
      </c>
      <c r="E330" t="str">
        <f t="shared" si="10"/>
        <v>Oklahoma</v>
      </c>
      <c r="F330" t="str">
        <f t="shared" si="11"/>
        <v>2013</v>
      </c>
    </row>
    <row r="331" spans="1:6" x14ac:dyDescent="0.25">
      <c r="A331" t="s">
        <v>368</v>
      </c>
      <c r="B331">
        <f>VLOOKUP(A331,Pop_Visits_Mortality!A330:AQ789,40, FALSE)</f>
        <v>177.8428270042194</v>
      </c>
      <c r="C331">
        <f>VLOOKUP(A331,Pop_Visits_Mortality!A330:AQ789,32, FALSE)</f>
        <v>257</v>
      </c>
      <c r="D331">
        <f>VLOOKUP(A331,Pop_Visits_Mortality!A330:AQ789,41, FALSE)</f>
        <v>2.9099320857676681E-2</v>
      </c>
      <c r="E331" t="str">
        <f t="shared" si="10"/>
        <v>Oklahoma</v>
      </c>
      <c r="F331" t="str">
        <f t="shared" si="11"/>
        <v>2014</v>
      </c>
    </row>
    <row r="332" spans="1:6" x14ac:dyDescent="0.25">
      <c r="A332" t="s">
        <v>369</v>
      </c>
      <c r="B332">
        <f>VLOOKUP(A332,Pop_Visits_Mortality!A331:AQ790,40, FALSE)</f>
        <v>165.06701570680627</v>
      </c>
      <c r="C332">
        <f>VLOOKUP(A332,Pop_Visits_Mortality!A331:AQ790,32, FALSE)</f>
        <v>256</v>
      </c>
      <c r="D332">
        <f>VLOOKUP(A332,Pop_Visits_Mortality!A331:AQ790,41, FALSE)</f>
        <v>3.1990814455813602E-2</v>
      </c>
      <c r="E332" t="str">
        <f t="shared" si="10"/>
        <v>Oklahoma</v>
      </c>
      <c r="F332" t="str">
        <f t="shared" si="11"/>
        <v>2015</v>
      </c>
    </row>
    <row r="333" spans="1:6" x14ac:dyDescent="0.25">
      <c r="A333" t="s">
        <v>370</v>
      </c>
      <c r="B333">
        <f>VLOOKUP(A333,Pop_Visits_Mortality!A332:AQ791,40, FALSE)</f>
        <v>219.92072588347659</v>
      </c>
      <c r="C333">
        <f>VLOOKUP(A333,Pop_Visits_Mortality!A332:AQ791,32, FALSE)</f>
        <v>191</v>
      </c>
      <c r="D333">
        <f>VLOOKUP(A333,Pop_Visits_Mortality!A332:AQ791,41, FALSE)</f>
        <v>2.3174105456077339E-2</v>
      </c>
      <c r="E333" t="str">
        <f t="shared" si="10"/>
        <v>Oklahoma</v>
      </c>
      <c r="F333" t="str">
        <f t="shared" si="11"/>
        <v>2016</v>
      </c>
    </row>
    <row r="334" spans="1:6" x14ac:dyDescent="0.25">
      <c r="A334" t="s">
        <v>371</v>
      </c>
      <c r="B334">
        <f>VLOOKUP(A334,Pop_Visits_Mortality!A333:AQ792,40, FALSE)</f>
        <v>277.34396809571285</v>
      </c>
      <c r="C334">
        <f>VLOOKUP(A334,Pop_Visits_Mortality!A333:AQ792,32, FALSE)</f>
        <v>206</v>
      </c>
      <c r="D334">
        <f>VLOOKUP(A334,Pop_Visits_Mortality!A333:AQ792,41, FALSE)</f>
        <v>3.9608017945473369E-2</v>
      </c>
      <c r="E334" t="str">
        <f t="shared" si="10"/>
        <v>Oklahoma</v>
      </c>
      <c r="F334" t="str">
        <f t="shared" si="11"/>
        <v>2017</v>
      </c>
    </row>
    <row r="335" spans="1:6" x14ac:dyDescent="0.25">
      <c r="A335" t="s">
        <v>372</v>
      </c>
      <c r="B335" t="str">
        <f>VLOOKUP(A335,Pop_Visits_Mortality!A334:AQ793,40, FALSE)</f>
        <v>NULL</v>
      </c>
      <c r="C335">
        <f>VLOOKUP(A335,Pop_Visits_Mortality!A334:AQ793,32, FALSE)</f>
        <v>206</v>
      </c>
      <c r="D335" t="str">
        <f>VLOOKUP(A335,Pop_Visits_Mortality!A334:AQ793,41, FALSE)</f>
        <v>NULL</v>
      </c>
      <c r="E335" t="str">
        <f t="shared" si="10"/>
        <v>Oregon</v>
      </c>
      <c r="F335" t="str">
        <f t="shared" si="11"/>
        <v>2009</v>
      </c>
    </row>
    <row r="336" spans="1:6" x14ac:dyDescent="0.25">
      <c r="A336" t="s">
        <v>373</v>
      </c>
      <c r="B336">
        <f>VLOOKUP(A336,Pop_Visits_Mortality!A335:AQ794,40, FALSE)</f>
        <v>249.13953488372093</v>
      </c>
      <c r="C336">
        <f>VLOOKUP(A336,Pop_Visits_Mortality!A335:AQ794,32, FALSE)</f>
        <v>227</v>
      </c>
      <c r="D336">
        <f>VLOOKUP(A336,Pop_Visits_Mortality!A335:AQ794,41, FALSE)</f>
        <v>8.1832042067270291E-3</v>
      </c>
      <c r="E336" t="str">
        <f t="shared" si="10"/>
        <v>Oregon</v>
      </c>
      <c r="F336" t="str">
        <f t="shared" si="11"/>
        <v>2010</v>
      </c>
    </row>
    <row r="337" spans="1:6" x14ac:dyDescent="0.25">
      <c r="A337" t="s">
        <v>374</v>
      </c>
      <c r="B337">
        <f>VLOOKUP(A337,Pop_Visits_Mortality!A336:AQ795,40, FALSE)</f>
        <v>194.37648612945839</v>
      </c>
      <c r="C337">
        <f>VLOOKUP(A337,Pop_Visits_Mortality!A336:AQ795,32, FALSE)</f>
        <v>203</v>
      </c>
      <c r="D337">
        <f>VLOOKUP(A337,Pop_Visits_Mortality!A336:AQ795,41, FALSE)</f>
        <v>1.1213581346037529E-2</v>
      </c>
      <c r="E337" t="str">
        <f t="shared" si="10"/>
        <v>Oregon</v>
      </c>
      <c r="F337" t="str">
        <f t="shared" si="11"/>
        <v>2011</v>
      </c>
    </row>
    <row r="338" spans="1:6" x14ac:dyDescent="0.25">
      <c r="A338" t="s">
        <v>375</v>
      </c>
      <c r="B338">
        <f>VLOOKUP(A338,Pop_Visits_Mortality!A337:AQ796,40, FALSE)</f>
        <v>198.13197278911565</v>
      </c>
      <c r="C338">
        <f>VLOOKUP(A338,Pop_Visits_Mortality!A337:AQ796,32, FALSE)</f>
        <v>188</v>
      </c>
      <c r="D338">
        <f>VLOOKUP(A338,Pop_Visits_Mortality!A337:AQ796,41, FALSE)</f>
        <v>1.0348355730736745E-2</v>
      </c>
      <c r="E338" t="str">
        <f t="shared" si="10"/>
        <v>Oregon</v>
      </c>
      <c r="F338" t="str">
        <f t="shared" si="11"/>
        <v>2012</v>
      </c>
    </row>
    <row r="339" spans="1:6" x14ac:dyDescent="0.25">
      <c r="A339" t="s">
        <v>376</v>
      </c>
      <c r="B339">
        <f>VLOOKUP(A339,Pop_Visits_Mortality!A338:AQ797,40, FALSE)</f>
        <v>212.55161290322582</v>
      </c>
      <c r="C339">
        <f>VLOOKUP(A339,Pop_Visits_Mortality!A338:AQ797,32, FALSE)</f>
        <v>226</v>
      </c>
      <c r="D339">
        <f>VLOOKUP(A339,Pop_Visits_Mortality!A338:AQ797,41, FALSE)</f>
        <v>1.0684311969768254E-2</v>
      </c>
      <c r="E339" t="str">
        <f t="shared" si="10"/>
        <v>Oregon</v>
      </c>
      <c r="F339" t="str">
        <f t="shared" si="11"/>
        <v>2013</v>
      </c>
    </row>
    <row r="340" spans="1:6" x14ac:dyDescent="0.25">
      <c r="A340" t="s">
        <v>377</v>
      </c>
      <c r="B340">
        <f>VLOOKUP(A340,Pop_Visits_Mortality!A339:AQ798,40, FALSE)</f>
        <v>214.06605222734254</v>
      </c>
      <c r="C340">
        <f>VLOOKUP(A340,Pop_Visits_Mortality!A339:AQ798,32, FALSE)</f>
        <v>176</v>
      </c>
      <c r="D340">
        <f>VLOOKUP(A340,Pop_Visits_Mortality!A339:AQ798,41, FALSE)</f>
        <v>8.6899115222055581E-3</v>
      </c>
      <c r="E340" t="str">
        <f t="shared" si="10"/>
        <v>Oregon</v>
      </c>
      <c r="F340" t="str">
        <f t="shared" si="11"/>
        <v>2014</v>
      </c>
    </row>
    <row r="341" spans="1:6" x14ac:dyDescent="0.25">
      <c r="A341" t="s">
        <v>378</v>
      </c>
      <c r="B341">
        <f>VLOOKUP(A341,Pop_Visits_Mortality!A340:AQ799,40, FALSE)</f>
        <v>266.75222816399287</v>
      </c>
      <c r="C341">
        <f>VLOOKUP(A341,Pop_Visits_Mortality!A340:AQ799,32, FALSE)</f>
        <v>210</v>
      </c>
      <c r="D341">
        <f>VLOOKUP(A341,Pop_Visits_Mortality!A340:AQ799,41, FALSE)</f>
        <v>8.5333582807655302E-3</v>
      </c>
      <c r="E341" t="str">
        <f t="shared" si="10"/>
        <v>Oregon</v>
      </c>
      <c r="F341" t="str">
        <f t="shared" si="11"/>
        <v>2015</v>
      </c>
    </row>
    <row r="342" spans="1:6" x14ac:dyDescent="0.25">
      <c r="A342" t="s">
        <v>379</v>
      </c>
      <c r="B342">
        <f>VLOOKUP(A342,Pop_Visits_Mortality!A341:AQ800,40, FALSE)</f>
        <v>291.85331230283913</v>
      </c>
      <c r="C342">
        <f>VLOOKUP(A342,Pop_Visits_Mortality!A341:AQ800,32, FALSE)</f>
        <v>160</v>
      </c>
      <c r="D342">
        <f>VLOOKUP(A342,Pop_Visits_Mortality!A341:AQ800,41, FALSE)</f>
        <v>1.375415461939633E-2</v>
      </c>
      <c r="E342" t="str">
        <f t="shared" si="10"/>
        <v>Oregon</v>
      </c>
      <c r="F342" t="str">
        <f t="shared" si="11"/>
        <v>2016</v>
      </c>
    </row>
    <row r="343" spans="1:6" x14ac:dyDescent="0.25">
      <c r="A343" t="s">
        <v>380</v>
      </c>
      <c r="B343">
        <f>VLOOKUP(A343,Pop_Visits_Mortality!A342:AQ801,40, FALSE)</f>
        <v>411.88039867109637</v>
      </c>
      <c r="C343">
        <f>VLOOKUP(A343,Pop_Visits_Mortality!A342:AQ801,32, FALSE)</f>
        <v>254</v>
      </c>
      <c r="D343">
        <f>VLOOKUP(A343,Pop_Visits_Mortality!A342:AQ801,41, FALSE)</f>
        <v>1.7530812415306189E-2</v>
      </c>
      <c r="E343" t="str">
        <f t="shared" si="10"/>
        <v>Oregon</v>
      </c>
      <c r="F343" t="str">
        <f t="shared" si="11"/>
        <v>2017</v>
      </c>
    </row>
    <row r="344" spans="1:6" x14ac:dyDescent="0.25">
      <c r="A344" t="s">
        <v>381</v>
      </c>
      <c r="B344" t="str">
        <f>VLOOKUP(A344,Pop_Visits_Mortality!A343:AQ802,40, FALSE)</f>
        <v>NULL</v>
      </c>
      <c r="C344">
        <f>VLOOKUP(A344,Pop_Visits_Mortality!A343:AQ802,32, FALSE)</f>
        <v>1232</v>
      </c>
      <c r="D344" t="str">
        <f>VLOOKUP(A344,Pop_Visits_Mortality!A343:AQ802,41, FALSE)</f>
        <v>NULL</v>
      </c>
      <c r="E344" t="str">
        <f t="shared" si="10"/>
        <v>Pennsylvania</v>
      </c>
      <c r="F344" t="str">
        <f t="shared" si="11"/>
        <v>2009</v>
      </c>
    </row>
    <row r="345" spans="1:6" x14ac:dyDescent="0.25">
      <c r="A345" t="s">
        <v>382</v>
      </c>
      <c r="B345">
        <f>VLOOKUP(A345,Pop_Visits_Mortality!A344:AQ803,40, FALSE)</f>
        <v>257.62623762376239</v>
      </c>
      <c r="C345">
        <f>VLOOKUP(A345,Pop_Visits_Mortality!A344:AQ803,32, FALSE)</f>
        <v>1176</v>
      </c>
      <c r="D345">
        <f>VLOOKUP(A345,Pop_Visits_Mortality!A344:AQ803,41, FALSE)</f>
        <v>1.1169185538186605E-2</v>
      </c>
      <c r="E345" t="str">
        <f t="shared" si="10"/>
        <v>Pennsylvania</v>
      </c>
      <c r="F345" t="str">
        <f t="shared" si="11"/>
        <v>2010</v>
      </c>
    </row>
    <row r="346" spans="1:6" x14ac:dyDescent="0.25">
      <c r="A346" t="s">
        <v>383</v>
      </c>
      <c r="B346">
        <f>VLOOKUP(A346,Pop_Visits_Mortality!A345:AQ804,40, FALSE)</f>
        <v>299.01295133437992</v>
      </c>
      <c r="C346">
        <f>VLOOKUP(A346,Pop_Visits_Mortality!A345:AQ804,32, FALSE)</f>
        <v>1423</v>
      </c>
      <c r="D346">
        <f>VLOOKUP(A346,Pop_Visits_Mortality!A345:AQ804,41, FALSE)</f>
        <v>1.4843447501919581E-2</v>
      </c>
      <c r="E346" t="str">
        <f t="shared" si="10"/>
        <v>Pennsylvania</v>
      </c>
      <c r="F346" t="str">
        <f t="shared" si="11"/>
        <v>2011</v>
      </c>
    </row>
    <row r="347" spans="1:6" x14ac:dyDescent="0.25">
      <c r="A347" t="s">
        <v>384</v>
      </c>
      <c r="B347">
        <f>VLOOKUP(A347,Pop_Visits_Mortality!A346:AQ805,40, FALSE)</f>
        <v>288.31421929484696</v>
      </c>
      <c r="C347">
        <f>VLOOKUP(A347,Pop_Visits_Mortality!A346:AQ805,32, FALSE)</f>
        <v>1208</v>
      </c>
      <c r="D347">
        <f>VLOOKUP(A347,Pop_Visits_Mortality!A346:AQ805,41, FALSE)</f>
        <v>1.264011159205471E-2</v>
      </c>
      <c r="E347" t="str">
        <f t="shared" si="10"/>
        <v>Pennsylvania</v>
      </c>
      <c r="F347" t="str">
        <f t="shared" si="11"/>
        <v>2012</v>
      </c>
    </row>
    <row r="348" spans="1:6" x14ac:dyDescent="0.25">
      <c r="A348" t="s">
        <v>385</v>
      </c>
      <c r="B348">
        <f>VLOOKUP(A348,Pop_Visits_Mortality!A347:AQ806,40, FALSE)</f>
        <v>283.27738735014469</v>
      </c>
      <c r="C348">
        <f>VLOOKUP(A348,Pop_Visits_Mortality!A347:AQ806,32, FALSE)</f>
        <v>1526</v>
      </c>
      <c r="D348">
        <f>VLOOKUP(A348,Pop_Visits_Mortality!A347:AQ806,41, FALSE)</f>
        <v>1.5210551508359017E-2</v>
      </c>
      <c r="E348" t="str">
        <f t="shared" si="10"/>
        <v>Pennsylvania</v>
      </c>
      <c r="F348" t="str">
        <f t="shared" si="11"/>
        <v>2013</v>
      </c>
    </row>
    <row r="349" spans="1:6" x14ac:dyDescent="0.25">
      <c r="A349" t="s">
        <v>386</v>
      </c>
      <c r="B349">
        <f>VLOOKUP(A349,Pop_Visits_Mortality!A348:AQ807,40, FALSE)</f>
        <v>308.36798839458413</v>
      </c>
      <c r="C349">
        <f>VLOOKUP(A349,Pop_Visits_Mortality!A348:AQ807,32, FALSE)</f>
        <v>1232</v>
      </c>
      <c r="D349">
        <f>VLOOKUP(A349,Pop_Visits_Mortality!A348:AQ807,41, FALSE)</f>
        <v>1.684477932586384E-2</v>
      </c>
      <c r="E349" t="str">
        <f t="shared" si="10"/>
        <v>Pennsylvania</v>
      </c>
      <c r="F349" t="str">
        <f t="shared" si="11"/>
        <v>2014</v>
      </c>
    </row>
    <row r="350" spans="1:6" x14ac:dyDescent="0.25">
      <c r="A350" t="s">
        <v>387</v>
      </c>
      <c r="B350">
        <f>VLOOKUP(A350,Pop_Visits_Mortality!A349:AQ808,40, FALSE)</f>
        <v>266.84865744507732</v>
      </c>
      <c r="C350">
        <f>VLOOKUP(A350,Pop_Visits_Mortality!A349:AQ808,32, FALSE)</f>
        <v>1508</v>
      </c>
      <c r="D350">
        <f>VLOOKUP(A350,Pop_Visits_Mortality!A349:AQ808,41, FALSE)</f>
        <v>1.8746360041102951E-2</v>
      </c>
      <c r="E350" t="str">
        <f t="shared" si="10"/>
        <v>Pennsylvania</v>
      </c>
      <c r="F350" t="str">
        <f t="shared" si="11"/>
        <v>2015</v>
      </c>
    </row>
    <row r="351" spans="1:6" x14ac:dyDescent="0.25">
      <c r="A351" t="s">
        <v>388</v>
      </c>
      <c r="B351">
        <f>VLOOKUP(A351,Pop_Visits_Mortality!A350:AQ809,40, FALSE)</f>
        <v>279.87301587301585</v>
      </c>
      <c r="C351">
        <f>VLOOKUP(A351,Pop_Visits_Mortality!A350:AQ809,32, FALSE)</f>
        <v>1191</v>
      </c>
      <c r="D351">
        <f>VLOOKUP(A351,Pop_Visits_Mortality!A350:AQ809,41, FALSE)</f>
        <v>1.6930212880757346E-2</v>
      </c>
      <c r="E351" t="str">
        <f t="shared" si="10"/>
        <v>Pennsylvania</v>
      </c>
      <c r="F351" t="str">
        <f t="shared" si="11"/>
        <v>2016</v>
      </c>
    </row>
    <row r="352" spans="1:6" x14ac:dyDescent="0.25">
      <c r="A352" t="s">
        <v>389</v>
      </c>
      <c r="B352">
        <f>VLOOKUP(A352,Pop_Visits_Mortality!A351:AQ810,40, FALSE)</f>
        <v>320.02404965089215</v>
      </c>
      <c r="C352">
        <f>VLOOKUP(A352,Pop_Visits_Mortality!A351:AQ810,32, FALSE)</f>
        <v>1422</v>
      </c>
      <c r="D352">
        <f>VLOOKUP(A352,Pop_Visits_Mortality!A351:AQ810,41, FALSE)</f>
        <v>1.4795565047558327E-2</v>
      </c>
      <c r="E352" t="str">
        <f t="shared" si="10"/>
        <v>Pennsylvania</v>
      </c>
      <c r="F352" t="str">
        <f t="shared" si="11"/>
        <v>2017</v>
      </c>
    </row>
    <row r="353" spans="1:6" x14ac:dyDescent="0.25">
      <c r="A353" t="s">
        <v>390</v>
      </c>
      <c r="B353" t="str">
        <f>VLOOKUP(A353,Pop_Visits_Mortality!A352:AQ811,40, FALSE)</f>
        <v>NULL</v>
      </c>
      <c r="C353">
        <f>VLOOKUP(A353,Pop_Visits_Mortality!A352:AQ811,32, FALSE)</f>
        <v>58</v>
      </c>
      <c r="D353" t="str">
        <f>VLOOKUP(A353,Pop_Visits_Mortality!A352:AQ811,41, FALSE)</f>
        <v>NULL</v>
      </c>
      <c r="E353" t="str">
        <f t="shared" si="10"/>
        <v>Rhode Island</v>
      </c>
      <c r="F353" t="str">
        <f t="shared" si="11"/>
        <v>2009</v>
      </c>
    </row>
    <row r="354" spans="1:6" x14ac:dyDescent="0.25">
      <c r="A354" t="s">
        <v>391</v>
      </c>
      <c r="B354">
        <f>VLOOKUP(A354,Pop_Visits_Mortality!A353:AQ812,40, FALSE)</f>
        <v>284.94871794871796</v>
      </c>
      <c r="C354">
        <f>VLOOKUP(A354,Pop_Visits_Mortality!A353:AQ812,32, FALSE)</f>
        <v>85</v>
      </c>
      <c r="D354">
        <f>VLOOKUP(A354,Pop_Visits_Mortality!A353:AQ812,41, FALSE)</f>
        <v>5.2576776233754551E-3</v>
      </c>
      <c r="E354" t="str">
        <f t="shared" si="10"/>
        <v>Rhode Island</v>
      </c>
      <c r="F354" t="str">
        <f t="shared" si="11"/>
        <v>2010</v>
      </c>
    </row>
    <row r="355" spans="1:6" x14ac:dyDescent="0.25">
      <c r="A355" t="s">
        <v>392</v>
      </c>
      <c r="B355">
        <f>VLOOKUP(A355,Pop_Visits_Mortality!A354:AQ813,40, FALSE)</f>
        <v>285.63673890608874</v>
      </c>
      <c r="C355">
        <f>VLOOKUP(A355,Pop_Visits_Mortality!A354:AQ813,32, FALSE)</f>
        <v>101</v>
      </c>
      <c r="D355">
        <f>VLOOKUP(A355,Pop_Visits_Mortality!A354:AQ813,41, FALSE)</f>
        <v>6.514151931845279E-3</v>
      </c>
      <c r="E355" t="str">
        <f t="shared" si="10"/>
        <v>Rhode Island</v>
      </c>
      <c r="F355" t="str">
        <f t="shared" si="11"/>
        <v>2011</v>
      </c>
    </row>
    <row r="356" spans="1:6" x14ac:dyDescent="0.25">
      <c r="A356" t="s">
        <v>393</v>
      </c>
      <c r="B356">
        <f>VLOOKUP(A356,Pop_Visits_Mortality!A355:AQ814,40, FALSE)</f>
        <v>286.98693467336682</v>
      </c>
      <c r="C356">
        <f>VLOOKUP(A356,Pop_Visits_Mortality!A355:AQ814,32, FALSE)</f>
        <v>31</v>
      </c>
      <c r="D356">
        <f>VLOOKUP(A356,Pop_Visits_Mortality!A355:AQ814,41, FALSE)</f>
        <v>3.7366224015240655E-3</v>
      </c>
      <c r="E356" t="str">
        <f t="shared" si="10"/>
        <v>Rhode Island</v>
      </c>
      <c r="F356" t="str">
        <f t="shared" si="11"/>
        <v>2012</v>
      </c>
    </row>
    <row r="357" spans="1:6" x14ac:dyDescent="0.25">
      <c r="A357" t="s">
        <v>394</v>
      </c>
      <c r="B357">
        <f>VLOOKUP(A357,Pop_Visits_Mortality!A356:AQ815,40, FALSE)</f>
        <v>278.55799999999999</v>
      </c>
      <c r="C357">
        <f>VLOOKUP(A357,Pop_Visits_Mortality!A356:AQ815,32, FALSE)</f>
        <v>61</v>
      </c>
      <c r="D357">
        <f>VLOOKUP(A357,Pop_Visits_Mortality!A356:AQ815,41, FALSE)</f>
        <v>4.6561218848498341E-3</v>
      </c>
      <c r="E357" t="str">
        <f t="shared" si="10"/>
        <v>Rhode Island</v>
      </c>
      <c r="F357" t="str">
        <f t="shared" si="11"/>
        <v>2013</v>
      </c>
    </row>
    <row r="358" spans="1:6" x14ac:dyDescent="0.25">
      <c r="A358" t="s">
        <v>395</v>
      </c>
      <c r="B358">
        <f>VLOOKUP(A358,Pop_Visits_Mortality!A357:AQ816,40, FALSE)</f>
        <v>279.2138613861386</v>
      </c>
      <c r="C358">
        <f>VLOOKUP(A358,Pop_Visits_Mortality!A357:AQ816,32, FALSE)</f>
        <v>56</v>
      </c>
      <c r="D358">
        <f>VLOOKUP(A358,Pop_Visits_Mortality!A357:AQ816,41, FALSE)</f>
        <v>5.1133663822755544E-3</v>
      </c>
      <c r="E358" t="str">
        <f t="shared" si="10"/>
        <v>Rhode Island</v>
      </c>
      <c r="F358" t="str">
        <f t="shared" si="11"/>
        <v>2014</v>
      </c>
    </row>
    <row r="359" spans="1:6" x14ac:dyDescent="0.25">
      <c r="A359" t="s">
        <v>396</v>
      </c>
      <c r="B359">
        <f>VLOOKUP(A359,Pop_Visits_Mortality!A358:AQ817,40, FALSE)</f>
        <v>283.94602851323828</v>
      </c>
      <c r="C359">
        <f>VLOOKUP(A359,Pop_Visits_Mortality!A358:AQ817,32, FALSE)</f>
        <v>135</v>
      </c>
      <c r="D359">
        <f>VLOOKUP(A359,Pop_Visits_Mortality!A358:AQ817,41, FALSE)</f>
        <v>6.5415030394319219E-3</v>
      </c>
      <c r="E359" t="str">
        <f t="shared" si="10"/>
        <v>Rhode Island</v>
      </c>
      <c r="F359" t="str">
        <f t="shared" si="11"/>
        <v>2015</v>
      </c>
    </row>
    <row r="360" spans="1:6" x14ac:dyDescent="0.25">
      <c r="A360" t="s">
        <v>397</v>
      </c>
      <c r="B360">
        <f>VLOOKUP(A360,Pop_Visits_Mortality!A359:AQ818,40, FALSE)</f>
        <v>276.11032863849766</v>
      </c>
      <c r="C360">
        <f>VLOOKUP(A360,Pop_Visits_Mortality!A359:AQ818,32, FALSE)</f>
        <v>21</v>
      </c>
      <c r="D360">
        <f>VLOOKUP(A360,Pop_Visits_Mortality!A359:AQ818,41, FALSE)</f>
        <v>6.427314385791894E-3</v>
      </c>
      <c r="E360" t="str">
        <f t="shared" si="10"/>
        <v>Rhode Island</v>
      </c>
      <c r="F360" t="str">
        <f t="shared" si="11"/>
        <v>2016</v>
      </c>
    </row>
    <row r="361" spans="1:6" x14ac:dyDescent="0.25">
      <c r="A361" t="s">
        <v>398</v>
      </c>
      <c r="B361">
        <f>VLOOKUP(A361,Pop_Visits_Mortality!A360:AQ819,40, FALSE)</f>
        <v>232.51256830601093</v>
      </c>
      <c r="C361">
        <f>VLOOKUP(A361,Pop_Visits_Mortality!A360:AQ819,32, FALSE)</f>
        <v>79</v>
      </c>
      <c r="D361">
        <f>VLOOKUP(A361,Pop_Visits_Mortality!A360:AQ819,41, FALSE)</f>
        <v>1.1252696839938143E-2</v>
      </c>
      <c r="E361" t="str">
        <f t="shared" si="10"/>
        <v>Rhode Island</v>
      </c>
      <c r="F361" t="str">
        <f t="shared" si="11"/>
        <v>2017</v>
      </c>
    </row>
    <row r="362" spans="1:6" x14ac:dyDescent="0.25">
      <c r="A362" t="s">
        <v>399</v>
      </c>
      <c r="B362" t="str">
        <f>VLOOKUP(A362,Pop_Visits_Mortality!A361:AQ820,40, FALSE)</f>
        <v>NULL</v>
      </c>
      <c r="C362">
        <f>VLOOKUP(A362,Pop_Visits_Mortality!A361:AQ820,32, FALSE)</f>
        <v>296</v>
      </c>
      <c r="D362" t="str">
        <f>VLOOKUP(A362,Pop_Visits_Mortality!A361:AQ820,41, FALSE)</f>
        <v>NULL</v>
      </c>
      <c r="E362" t="str">
        <f t="shared" si="10"/>
        <v>South Carolina</v>
      </c>
      <c r="F362" t="str">
        <f t="shared" si="11"/>
        <v>2009</v>
      </c>
    </row>
    <row r="363" spans="1:6" x14ac:dyDescent="0.25">
      <c r="A363" t="s">
        <v>400</v>
      </c>
      <c r="B363">
        <f>VLOOKUP(A363,Pop_Visits_Mortality!A362:AQ821,40, FALSE)</f>
        <v>294.52898550724638</v>
      </c>
      <c r="C363">
        <f>VLOOKUP(A363,Pop_Visits_Mortality!A362:AQ821,32, FALSE)</f>
        <v>327</v>
      </c>
      <c r="D363">
        <f>VLOOKUP(A363,Pop_Visits_Mortality!A362:AQ821,41, FALSE)</f>
        <v>5.6710542502152782E-3</v>
      </c>
      <c r="E363" t="str">
        <f t="shared" si="10"/>
        <v>South Carolina</v>
      </c>
      <c r="F363" t="str">
        <f t="shared" si="11"/>
        <v>2010</v>
      </c>
    </row>
    <row r="364" spans="1:6" x14ac:dyDescent="0.25">
      <c r="A364" t="s">
        <v>401</v>
      </c>
      <c r="B364">
        <f>VLOOKUP(A364,Pop_Visits_Mortality!A363:AQ822,40, FALSE)</f>
        <v>362.67643742953777</v>
      </c>
      <c r="C364">
        <f>VLOOKUP(A364,Pop_Visits_Mortality!A363:AQ822,32, FALSE)</f>
        <v>313</v>
      </c>
      <c r="D364">
        <f>VLOOKUP(A364,Pop_Visits_Mortality!A363:AQ822,41, FALSE)</f>
        <v>1.3037234141762047E-2</v>
      </c>
      <c r="E364" t="str">
        <f t="shared" si="10"/>
        <v>South Carolina</v>
      </c>
      <c r="F364" t="str">
        <f t="shared" si="11"/>
        <v>2011</v>
      </c>
    </row>
    <row r="365" spans="1:6" x14ac:dyDescent="0.25">
      <c r="A365" t="s">
        <v>402</v>
      </c>
      <c r="B365">
        <f>VLOOKUP(A365,Pop_Visits_Mortality!A364:AQ823,40, FALSE)</f>
        <v>364.84325637910086</v>
      </c>
      <c r="C365">
        <f>VLOOKUP(A365,Pop_Visits_Mortality!A364:AQ823,32, FALSE)</f>
        <v>287</v>
      </c>
      <c r="D365">
        <f>VLOOKUP(A365,Pop_Visits_Mortality!A364:AQ823,41, FALSE)</f>
        <v>7.2735507849706589E-3</v>
      </c>
      <c r="E365" t="str">
        <f t="shared" si="10"/>
        <v>South Carolina</v>
      </c>
      <c r="F365" t="str">
        <f t="shared" si="11"/>
        <v>2012</v>
      </c>
    </row>
    <row r="366" spans="1:6" x14ac:dyDescent="0.25">
      <c r="A366" t="s">
        <v>403</v>
      </c>
      <c r="B366">
        <f>VLOOKUP(A366,Pop_Visits_Mortality!A365:AQ824,40, FALSE)</f>
        <v>411.11366711772666</v>
      </c>
      <c r="C366">
        <f>VLOOKUP(A366,Pop_Visits_Mortality!A365:AQ824,32, FALSE)</f>
        <v>282</v>
      </c>
      <c r="D366">
        <f>VLOOKUP(A366,Pop_Visits_Mortality!A365:AQ824,41, FALSE)</f>
        <v>7.2380049569965733E-3</v>
      </c>
      <c r="E366" t="str">
        <f t="shared" si="10"/>
        <v>South Carolina</v>
      </c>
      <c r="F366" t="str">
        <f t="shared" si="11"/>
        <v>2013</v>
      </c>
    </row>
    <row r="367" spans="1:6" x14ac:dyDescent="0.25">
      <c r="A367" t="s">
        <v>404</v>
      </c>
      <c r="B367">
        <f>VLOOKUP(A367,Pop_Visits_Mortality!A366:AQ825,40, FALSE)</f>
        <v>400.88888888888891</v>
      </c>
      <c r="C367">
        <f>VLOOKUP(A367,Pop_Visits_Mortality!A366:AQ825,32, FALSE)</f>
        <v>251</v>
      </c>
      <c r="D367">
        <f>VLOOKUP(A367,Pop_Visits_Mortality!A366:AQ825,41, FALSE)</f>
        <v>7.756836659275684E-3</v>
      </c>
      <c r="E367" t="str">
        <f t="shared" si="10"/>
        <v>South Carolina</v>
      </c>
      <c r="F367" t="str">
        <f t="shared" si="11"/>
        <v>2014</v>
      </c>
    </row>
    <row r="368" spans="1:6" x14ac:dyDescent="0.25">
      <c r="A368" t="s">
        <v>405</v>
      </c>
      <c r="B368">
        <f>VLOOKUP(A368,Pop_Visits_Mortality!A367:AQ826,40, FALSE)</f>
        <v>355.76481481481483</v>
      </c>
      <c r="C368">
        <f>VLOOKUP(A368,Pop_Visits_Mortality!A367:AQ826,32, FALSE)</f>
        <v>328</v>
      </c>
      <c r="D368">
        <f>VLOOKUP(A368,Pop_Visits_Mortality!A367:AQ826,41, FALSE)</f>
        <v>9.7078282052750209E-3</v>
      </c>
      <c r="E368" t="str">
        <f t="shared" si="10"/>
        <v>South Carolina</v>
      </c>
      <c r="F368" t="str">
        <f t="shared" si="11"/>
        <v>2015</v>
      </c>
    </row>
    <row r="369" spans="1:6" x14ac:dyDescent="0.25">
      <c r="A369" t="s">
        <v>406</v>
      </c>
      <c r="B369">
        <f>VLOOKUP(A369,Pop_Visits_Mortality!A368:AQ827,40, FALSE)</f>
        <v>364.83788706739529</v>
      </c>
      <c r="C369">
        <f>VLOOKUP(A369,Pop_Visits_Mortality!A368:AQ827,32, FALSE)</f>
        <v>244</v>
      </c>
      <c r="D369">
        <f>VLOOKUP(A369,Pop_Visits_Mortality!A368:AQ827,41, FALSE)</f>
        <v>1.3045692375284579E-2</v>
      </c>
      <c r="E369" t="str">
        <f t="shared" si="10"/>
        <v>South Carolina</v>
      </c>
      <c r="F369" t="str">
        <f t="shared" si="11"/>
        <v>2016</v>
      </c>
    </row>
    <row r="370" spans="1:6" x14ac:dyDescent="0.25">
      <c r="A370" t="s">
        <v>407</v>
      </c>
      <c r="B370">
        <f>VLOOKUP(A370,Pop_Visits_Mortality!A369:AQ828,40, FALSE)</f>
        <v>429.62928348909657</v>
      </c>
      <c r="C370">
        <f>VLOOKUP(A370,Pop_Visits_Mortality!A369:AQ828,32, FALSE)</f>
        <v>246</v>
      </c>
      <c r="D370">
        <f>VLOOKUP(A370,Pop_Visits_Mortality!A369:AQ828,41, FALSE)</f>
        <v>3.4047320373284222E-2</v>
      </c>
      <c r="E370" t="str">
        <f t="shared" si="10"/>
        <v>South Carolina</v>
      </c>
      <c r="F370" t="str">
        <f t="shared" si="11"/>
        <v>2017</v>
      </c>
    </row>
    <row r="371" spans="1:6" x14ac:dyDescent="0.25">
      <c r="A371" t="s">
        <v>408</v>
      </c>
      <c r="B371" t="str">
        <f>VLOOKUP(A371,Pop_Visits_Mortality!A370:AQ829,40, FALSE)</f>
        <v>NULL</v>
      </c>
      <c r="C371">
        <f>VLOOKUP(A371,Pop_Visits_Mortality!A370:AQ829,32, FALSE)</f>
        <v>30</v>
      </c>
      <c r="D371" t="str">
        <f>VLOOKUP(A371,Pop_Visits_Mortality!A370:AQ829,41, FALSE)</f>
        <v>NULL</v>
      </c>
      <c r="E371" t="str">
        <f t="shared" si="10"/>
        <v>South Dakota</v>
      </c>
      <c r="F371" t="str">
        <f t="shared" si="11"/>
        <v>2009</v>
      </c>
    </row>
    <row r="372" spans="1:6" x14ac:dyDescent="0.25">
      <c r="A372" t="s">
        <v>409</v>
      </c>
      <c r="B372">
        <f>VLOOKUP(A372,Pop_Visits_Mortality!A371:AQ830,40, FALSE)</f>
        <v>282.71074380165288</v>
      </c>
      <c r="C372">
        <f>VLOOKUP(A372,Pop_Visits_Mortality!A371:AQ830,32, FALSE)</f>
        <v>47</v>
      </c>
      <c r="D372">
        <f>VLOOKUP(A372,Pop_Visits_Mortality!A371:AQ830,41, FALSE)</f>
        <v>1.0012277829747427E-2</v>
      </c>
      <c r="E372" t="str">
        <f t="shared" si="10"/>
        <v>South Dakota</v>
      </c>
      <c r="F372" t="str">
        <f t="shared" si="11"/>
        <v>2010</v>
      </c>
    </row>
    <row r="373" spans="1:6" x14ac:dyDescent="0.25">
      <c r="A373" t="s">
        <v>410</v>
      </c>
      <c r="B373">
        <f>VLOOKUP(A373,Pop_Visits_Mortality!A372:AQ831,40, FALSE)</f>
        <v>286.3028322440087</v>
      </c>
      <c r="C373">
        <f>VLOOKUP(A373,Pop_Visits_Mortality!A372:AQ831,32, FALSE)</f>
        <v>40</v>
      </c>
      <c r="D373">
        <f>VLOOKUP(A373,Pop_Visits_Mortality!A372:AQ831,41, FALSE)</f>
        <v>1.3404305510109351E-2</v>
      </c>
      <c r="E373" t="str">
        <f t="shared" si="10"/>
        <v>South Dakota</v>
      </c>
      <c r="F373" t="str">
        <f t="shared" si="11"/>
        <v>2011</v>
      </c>
    </row>
    <row r="374" spans="1:6" x14ac:dyDescent="0.25">
      <c r="A374" t="s">
        <v>411</v>
      </c>
      <c r="B374">
        <f>VLOOKUP(A374,Pop_Visits_Mortality!A373:AQ832,40, FALSE)</f>
        <v>253.15724137931034</v>
      </c>
      <c r="C374">
        <f>VLOOKUP(A374,Pop_Visits_Mortality!A373:AQ832,32, FALSE)</f>
        <v>70</v>
      </c>
      <c r="D374">
        <f>VLOOKUP(A374,Pop_Visits_Mortality!A373:AQ832,41, FALSE)</f>
        <v>1.2961822827845852E-2</v>
      </c>
      <c r="E374" t="str">
        <f t="shared" si="10"/>
        <v>South Dakota</v>
      </c>
      <c r="F374" t="str">
        <f t="shared" si="11"/>
        <v>2012</v>
      </c>
    </row>
    <row r="375" spans="1:6" x14ac:dyDescent="0.25">
      <c r="A375" t="s">
        <v>412</v>
      </c>
      <c r="B375">
        <f>VLOOKUP(A375,Pop_Visits_Mortality!A374:AQ833,40, FALSE)</f>
        <v>235.67671893848009</v>
      </c>
      <c r="C375">
        <f>VLOOKUP(A375,Pop_Visits_Mortality!A374:AQ833,32, FALSE)</f>
        <v>67</v>
      </c>
      <c r="D375">
        <f>VLOOKUP(A375,Pop_Visits_Mortality!A374:AQ833,41, FALSE)</f>
        <v>1.2130456146097781E-2</v>
      </c>
      <c r="E375" t="str">
        <f t="shared" si="10"/>
        <v>South Dakota</v>
      </c>
      <c r="F375" t="str">
        <f t="shared" si="11"/>
        <v>2013</v>
      </c>
    </row>
    <row r="376" spans="1:6" x14ac:dyDescent="0.25">
      <c r="A376" t="s">
        <v>413</v>
      </c>
      <c r="B376">
        <f>VLOOKUP(A376,Pop_Visits_Mortality!A375:AQ834,40, FALSE)</f>
        <v>228.51257096512572</v>
      </c>
      <c r="C376">
        <f>VLOOKUP(A376,Pop_Visits_Mortality!A375:AQ834,32, FALSE)</f>
        <v>69</v>
      </c>
      <c r="D376">
        <f>VLOOKUP(A376,Pop_Visits_Mortality!A375:AQ834,41, FALSE)</f>
        <v>1.136799216343219E-2</v>
      </c>
      <c r="E376" t="str">
        <f t="shared" si="10"/>
        <v>South Dakota</v>
      </c>
      <c r="F376" t="str">
        <f t="shared" si="11"/>
        <v>2014</v>
      </c>
    </row>
    <row r="377" spans="1:6" x14ac:dyDescent="0.25">
      <c r="A377" t="s">
        <v>414</v>
      </c>
      <c r="B377">
        <f>VLOOKUP(A377,Pop_Visits_Mortality!A376:AQ835,40, FALSE)</f>
        <v>254.50832672482156</v>
      </c>
      <c r="C377">
        <f>VLOOKUP(A377,Pop_Visits_Mortality!A376:AQ835,32, FALSE)</f>
        <v>82</v>
      </c>
      <c r="D377">
        <f>VLOOKUP(A377,Pop_Visits_Mortality!A376:AQ835,41, FALSE)</f>
        <v>1.2264165641017651E-2</v>
      </c>
      <c r="E377" t="str">
        <f t="shared" si="10"/>
        <v>South Dakota</v>
      </c>
      <c r="F377" t="str">
        <f t="shared" si="11"/>
        <v>2015</v>
      </c>
    </row>
    <row r="378" spans="1:6" x14ac:dyDescent="0.25">
      <c r="A378" t="s">
        <v>415</v>
      </c>
      <c r="B378">
        <f>VLOOKUP(A378,Pop_Visits_Mortality!A377:AQ836,40, FALSE)</f>
        <v>238.9283870967742</v>
      </c>
      <c r="C378">
        <f>VLOOKUP(A378,Pop_Visits_Mortality!A377:AQ836,32, FALSE)</f>
        <v>59</v>
      </c>
      <c r="D378">
        <f>VLOOKUP(A378,Pop_Visits_Mortality!A377:AQ836,41, FALSE)</f>
        <v>1.3773866646504958E-2</v>
      </c>
      <c r="E378" t="str">
        <f t="shared" si="10"/>
        <v>South Dakota</v>
      </c>
      <c r="F378" t="str">
        <f t="shared" si="11"/>
        <v>2016</v>
      </c>
    </row>
    <row r="379" spans="1:6" x14ac:dyDescent="0.25">
      <c r="A379" t="s">
        <v>416</v>
      </c>
      <c r="B379">
        <f>VLOOKUP(A379,Pop_Visits_Mortality!A378:AQ837,40, FALSE)</f>
        <v>261.11971372804163</v>
      </c>
      <c r="C379">
        <f>VLOOKUP(A379,Pop_Visits_Mortality!A378:AQ837,32, FALSE)</f>
        <v>55</v>
      </c>
      <c r="D379">
        <f>VLOOKUP(A379,Pop_Visits_Mortality!A378:AQ837,41, FALSE)</f>
        <v>1.8963923446645121E-2</v>
      </c>
      <c r="E379" t="str">
        <f t="shared" si="10"/>
        <v>South Dakota</v>
      </c>
      <c r="F379" t="str">
        <f t="shared" si="11"/>
        <v>2017</v>
      </c>
    </row>
    <row r="380" spans="1:6" x14ac:dyDescent="0.25">
      <c r="A380" t="s">
        <v>417</v>
      </c>
      <c r="B380" t="str">
        <f>VLOOKUP(A380,Pop_Visits_Mortality!A379:AQ838,40, FALSE)</f>
        <v>NULL</v>
      </c>
      <c r="C380">
        <f>VLOOKUP(A380,Pop_Visits_Mortality!A379:AQ838,32, FALSE)</f>
        <v>554</v>
      </c>
      <c r="D380" t="str">
        <f>VLOOKUP(A380,Pop_Visits_Mortality!A379:AQ838,41, FALSE)</f>
        <v>NULL</v>
      </c>
      <c r="E380" t="str">
        <f t="shared" si="10"/>
        <v>Tennessee</v>
      </c>
      <c r="F380" t="str">
        <f t="shared" si="11"/>
        <v>2009</v>
      </c>
    </row>
    <row r="381" spans="1:6" x14ac:dyDescent="0.25">
      <c r="A381" t="s">
        <v>418</v>
      </c>
      <c r="B381">
        <f>VLOOKUP(A381,Pop_Visits_Mortality!A380:AQ839,40, FALSE)</f>
        <v>210.02102102102103</v>
      </c>
      <c r="C381">
        <f>VLOOKUP(A381,Pop_Visits_Mortality!A380:AQ839,32, FALSE)</f>
        <v>535</v>
      </c>
      <c r="D381">
        <f>VLOOKUP(A381,Pop_Visits_Mortality!A380:AQ839,41, FALSE)</f>
        <v>8.4075668101291166E-3</v>
      </c>
      <c r="E381" t="str">
        <f t="shared" si="10"/>
        <v>Tennessee</v>
      </c>
      <c r="F381" t="str">
        <f t="shared" si="11"/>
        <v>2010</v>
      </c>
    </row>
    <row r="382" spans="1:6" x14ac:dyDescent="0.25">
      <c r="A382" t="s">
        <v>419</v>
      </c>
      <c r="B382">
        <f>VLOOKUP(A382,Pop_Visits_Mortality!A381:AQ840,40, FALSE)</f>
        <v>198.493501529052</v>
      </c>
      <c r="C382">
        <f>VLOOKUP(A382,Pop_Visits_Mortality!A381:AQ840,32, FALSE)</f>
        <v>550</v>
      </c>
      <c r="D382">
        <f>VLOOKUP(A382,Pop_Visits_Mortality!A381:AQ840,41, FALSE)</f>
        <v>1.2502431349288121E-2</v>
      </c>
      <c r="E382" t="str">
        <f t="shared" si="10"/>
        <v>Tennessee</v>
      </c>
      <c r="F382" t="str">
        <f t="shared" si="11"/>
        <v>2011</v>
      </c>
    </row>
    <row r="383" spans="1:6" x14ac:dyDescent="0.25">
      <c r="A383" t="s">
        <v>420</v>
      </c>
      <c r="B383">
        <f>VLOOKUP(A383,Pop_Visits_Mortality!A382:AQ841,40, FALSE)</f>
        <v>200.0946487076811</v>
      </c>
      <c r="C383">
        <f>VLOOKUP(A383,Pop_Visits_Mortality!A382:AQ841,32, FALSE)</f>
        <v>630</v>
      </c>
      <c r="D383">
        <f>VLOOKUP(A383,Pop_Visits_Mortality!A382:AQ841,41, FALSE)</f>
        <v>1.2720590910744824E-2</v>
      </c>
      <c r="E383" t="str">
        <f t="shared" si="10"/>
        <v>Tennessee</v>
      </c>
      <c r="F383" t="str">
        <f t="shared" si="11"/>
        <v>2012</v>
      </c>
    </row>
    <row r="384" spans="1:6" x14ac:dyDescent="0.25">
      <c r="A384" t="s">
        <v>421</v>
      </c>
      <c r="B384">
        <f>VLOOKUP(A384,Pop_Visits_Mortality!A383:AQ842,40, FALSE)</f>
        <v>188.60466867469879</v>
      </c>
      <c r="C384">
        <f>VLOOKUP(A384,Pop_Visits_Mortality!A383:AQ842,32, FALSE)</f>
        <v>597</v>
      </c>
      <c r="D384">
        <f>VLOOKUP(A384,Pop_Visits_Mortality!A383:AQ842,41, FALSE)</f>
        <v>1.1015423189482048E-2</v>
      </c>
      <c r="E384" t="str">
        <f t="shared" si="10"/>
        <v>Tennessee</v>
      </c>
      <c r="F384" t="str">
        <f t="shared" si="11"/>
        <v>2013</v>
      </c>
    </row>
    <row r="385" spans="1:6" x14ac:dyDescent="0.25">
      <c r="A385" t="s">
        <v>422</v>
      </c>
      <c r="B385">
        <f>VLOOKUP(A385,Pop_Visits_Mortality!A384:AQ843,40, FALSE)</f>
        <v>179.94292151708601</v>
      </c>
      <c r="C385">
        <f>VLOOKUP(A385,Pop_Visits_Mortality!A384:AQ843,32, FALSE)</f>
        <v>582</v>
      </c>
      <c r="D385">
        <f>VLOOKUP(A385,Pop_Visits_Mortality!A384:AQ843,41, FALSE)</f>
        <v>1.2896817115620591E-2</v>
      </c>
      <c r="E385" t="str">
        <f t="shared" si="10"/>
        <v>Tennessee</v>
      </c>
      <c r="F385" t="str">
        <f t="shared" si="11"/>
        <v>2014</v>
      </c>
    </row>
    <row r="386" spans="1:6" x14ac:dyDescent="0.25">
      <c r="A386" t="s">
        <v>423</v>
      </c>
      <c r="B386">
        <f>VLOOKUP(A386,Pop_Visits_Mortality!A385:AQ844,40, FALSE)</f>
        <v>163.9422794117647</v>
      </c>
      <c r="C386">
        <f>VLOOKUP(A386,Pop_Visits_Mortality!A385:AQ844,32, FALSE)</f>
        <v>645</v>
      </c>
      <c r="D386">
        <f>VLOOKUP(A386,Pop_Visits_Mortality!A385:AQ844,41, FALSE)</f>
        <v>1.0647578169325198E-2</v>
      </c>
      <c r="E386" t="str">
        <f t="shared" si="10"/>
        <v>Tennessee</v>
      </c>
      <c r="F386" t="str">
        <f t="shared" si="11"/>
        <v>2015</v>
      </c>
    </row>
    <row r="387" spans="1:6" x14ac:dyDescent="0.25">
      <c r="A387" t="s">
        <v>424</v>
      </c>
      <c r="B387">
        <f>VLOOKUP(A387,Pop_Visits_Mortality!A386:AQ845,40, FALSE)</f>
        <v>166.13451589061344</v>
      </c>
      <c r="C387">
        <f>VLOOKUP(A387,Pop_Visits_Mortality!A386:AQ845,32, FALSE)</f>
        <v>519</v>
      </c>
      <c r="D387">
        <f>VLOOKUP(A387,Pop_Visits_Mortality!A386:AQ845,41, FALSE)</f>
        <v>1.9616958804164072E-2</v>
      </c>
      <c r="E387" t="str">
        <f t="shared" ref="E387:E450" si="12">LEFT(A387,FIND(",",A387)-1)</f>
        <v>Tennessee</v>
      </c>
      <c r="F387" t="str">
        <f t="shared" ref="F387:F450" si="13">RIGHT(A387,4)</f>
        <v>2016</v>
      </c>
    </row>
    <row r="388" spans="1:6" x14ac:dyDescent="0.25">
      <c r="A388" t="s">
        <v>425</v>
      </c>
      <c r="B388">
        <f>VLOOKUP(A388,Pop_Visits_Mortality!A387:AQ846,40, FALSE)</f>
        <v>171.68215253581107</v>
      </c>
      <c r="C388">
        <f>VLOOKUP(A388,Pop_Visits_Mortality!A387:AQ846,32, FALSE)</f>
        <v>545</v>
      </c>
      <c r="D388">
        <f>VLOOKUP(A388,Pop_Visits_Mortality!A387:AQ846,41, FALSE)</f>
        <v>2.4994644326932835E-2</v>
      </c>
      <c r="E388" t="str">
        <f t="shared" si="12"/>
        <v>Tennessee</v>
      </c>
      <c r="F388" t="str">
        <f t="shared" si="13"/>
        <v>2017</v>
      </c>
    </row>
    <row r="389" spans="1:6" x14ac:dyDescent="0.25">
      <c r="A389" t="s">
        <v>426</v>
      </c>
      <c r="B389" t="str">
        <f>VLOOKUP(A389,Pop_Visits_Mortality!A388:AQ847,40, FALSE)</f>
        <v>NULL</v>
      </c>
      <c r="C389">
        <f>VLOOKUP(A389,Pop_Visits_Mortality!A388:AQ847,32, FALSE)</f>
        <v>1245</v>
      </c>
      <c r="D389" t="str">
        <f>VLOOKUP(A389,Pop_Visits_Mortality!A388:AQ847,41, FALSE)</f>
        <v>NULL</v>
      </c>
      <c r="E389" t="str">
        <f t="shared" si="12"/>
        <v>Texas</v>
      </c>
      <c r="F389" t="str">
        <f t="shared" si="13"/>
        <v>2009</v>
      </c>
    </row>
    <row r="390" spans="1:6" x14ac:dyDescent="0.25">
      <c r="A390" t="s">
        <v>427</v>
      </c>
      <c r="B390">
        <f>VLOOKUP(A390,Pop_Visits_Mortality!A389:AQ848,40, FALSE)</f>
        <v>509.73714759535653</v>
      </c>
      <c r="C390">
        <f>VLOOKUP(A390,Pop_Visits_Mortality!A389:AQ848,32, FALSE)</f>
        <v>1219</v>
      </c>
      <c r="D390">
        <f>VLOOKUP(A390,Pop_Visits_Mortality!A389:AQ848,41, FALSE)</f>
        <v>2.5099919803885526E-2</v>
      </c>
      <c r="E390" t="str">
        <f t="shared" si="12"/>
        <v>Texas</v>
      </c>
      <c r="F390" t="str">
        <f t="shared" si="13"/>
        <v>2010</v>
      </c>
    </row>
    <row r="391" spans="1:6" x14ac:dyDescent="0.25">
      <c r="A391" t="s">
        <v>428</v>
      </c>
      <c r="B391">
        <f>VLOOKUP(A391,Pop_Visits_Mortality!A390:AQ849,40, FALSE)</f>
        <v>606.57873210633943</v>
      </c>
      <c r="C391">
        <f>VLOOKUP(A391,Pop_Visits_Mortality!A390:AQ849,32, FALSE)</f>
        <v>1265</v>
      </c>
      <c r="D391">
        <f>VLOOKUP(A391,Pop_Visits_Mortality!A390:AQ849,41, FALSE)</f>
        <v>2.6235371347081059E-2</v>
      </c>
      <c r="E391" t="str">
        <f t="shared" si="12"/>
        <v>Texas</v>
      </c>
      <c r="F391" t="str">
        <f t="shared" si="13"/>
        <v>2011</v>
      </c>
    </row>
    <row r="392" spans="1:6" x14ac:dyDescent="0.25">
      <c r="A392" t="s">
        <v>429</v>
      </c>
      <c r="B392">
        <f>VLOOKUP(A392,Pop_Visits_Mortality!A391:AQ850,40, FALSE)</f>
        <v>632.30489836721097</v>
      </c>
      <c r="C392">
        <f>VLOOKUP(A392,Pop_Visits_Mortality!A391:AQ850,32, FALSE)</f>
        <v>1211</v>
      </c>
      <c r="D392">
        <f>VLOOKUP(A392,Pop_Visits_Mortality!A391:AQ850,41, FALSE)</f>
        <v>2.7401165820925649E-2</v>
      </c>
      <c r="E392" t="str">
        <f t="shared" si="12"/>
        <v>Texas</v>
      </c>
      <c r="F392" t="str">
        <f t="shared" si="13"/>
        <v>2012</v>
      </c>
    </row>
    <row r="393" spans="1:6" x14ac:dyDescent="0.25">
      <c r="A393" t="s">
        <v>430</v>
      </c>
      <c r="B393">
        <f>VLOOKUP(A393,Pop_Visits_Mortality!A392:AQ851,40, FALSE)</f>
        <v>504.83811529349828</v>
      </c>
      <c r="C393">
        <f>VLOOKUP(A393,Pop_Visits_Mortality!A392:AQ851,32, FALSE)</f>
        <v>1277</v>
      </c>
      <c r="D393">
        <f>VLOOKUP(A393,Pop_Visits_Mortality!A392:AQ851,41, FALSE)</f>
        <v>3.5989217260725383E-2</v>
      </c>
      <c r="E393" t="str">
        <f t="shared" si="12"/>
        <v>Texas</v>
      </c>
      <c r="F393" t="str">
        <f t="shared" si="13"/>
        <v>2013</v>
      </c>
    </row>
    <row r="394" spans="1:6" x14ac:dyDescent="0.25">
      <c r="A394" t="s">
        <v>431</v>
      </c>
      <c r="B394">
        <f>VLOOKUP(A394,Pop_Visits_Mortality!A393:AQ852,40, FALSE)</f>
        <v>356.44865987164968</v>
      </c>
      <c r="C394">
        <f>VLOOKUP(A394,Pop_Visits_Mortality!A393:AQ852,32, FALSE)</f>
        <v>1190</v>
      </c>
      <c r="D394">
        <f>VLOOKUP(A394,Pop_Visits_Mortality!A393:AQ852,41, FALSE)</f>
        <v>3.4081118792246616E-2</v>
      </c>
      <c r="E394" t="str">
        <f t="shared" si="12"/>
        <v>Texas</v>
      </c>
      <c r="F394" t="str">
        <f t="shared" si="13"/>
        <v>2014</v>
      </c>
    </row>
    <row r="395" spans="1:6" x14ac:dyDescent="0.25">
      <c r="A395" t="s">
        <v>432</v>
      </c>
      <c r="B395">
        <f>VLOOKUP(A395,Pop_Visits_Mortality!A394:AQ853,40, FALSE)</f>
        <v>334.20524359225203</v>
      </c>
      <c r="C395">
        <f>VLOOKUP(A395,Pop_Visits_Mortality!A394:AQ853,32, FALSE)</f>
        <v>1253</v>
      </c>
      <c r="D395">
        <f>VLOOKUP(A395,Pop_Visits_Mortality!A394:AQ853,41, FALSE)</f>
        <v>3.310358797346561E-2</v>
      </c>
      <c r="E395" t="str">
        <f t="shared" si="12"/>
        <v>Texas</v>
      </c>
      <c r="F395" t="str">
        <f t="shared" si="13"/>
        <v>2015</v>
      </c>
    </row>
    <row r="396" spans="1:6" x14ac:dyDescent="0.25">
      <c r="A396" t="s">
        <v>433</v>
      </c>
      <c r="B396">
        <f>VLOOKUP(A396,Pop_Visits_Mortality!A395:AQ854,40, FALSE)</f>
        <v>255.8221784776903</v>
      </c>
      <c r="C396">
        <f>VLOOKUP(A396,Pop_Visits_Mortality!A395:AQ854,32, FALSE)</f>
        <v>1026</v>
      </c>
      <c r="D396">
        <f>VLOOKUP(A396,Pop_Visits_Mortality!A395:AQ854,41, FALSE)</f>
        <v>3.0906645668375771E-2</v>
      </c>
      <c r="E396" t="str">
        <f t="shared" si="12"/>
        <v>Texas</v>
      </c>
      <c r="F396" t="str">
        <f t="shared" si="13"/>
        <v>2016</v>
      </c>
    </row>
    <row r="397" spans="1:6" x14ac:dyDescent="0.25">
      <c r="A397" t="s">
        <v>434</v>
      </c>
      <c r="B397">
        <f>VLOOKUP(A397,Pop_Visits_Mortality!A396:AQ855,40, FALSE)</f>
        <v>252.16418495297805</v>
      </c>
      <c r="C397">
        <f>VLOOKUP(A397,Pop_Visits_Mortality!A396:AQ855,32, FALSE)</f>
        <v>1031</v>
      </c>
      <c r="D397">
        <f>VLOOKUP(A397,Pop_Visits_Mortality!A396:AQ855,41, FALSE)</f>
        <v>4.2895125737541624E-2</v>
      </c>
      <c r="E397" t="str">
        <f t="shared" si="12"/>
        <v>Texas</v>
      </c>
      <c r="F397" t="str">
        <f t="shared" si="13"/>
        <v>2017</v>
      </c>
    </row>
    <row r="398" spans="1:6" x14ac:dyDescent="0.25">
      <c r="A398" t="s">
        <v>435</v>
      </c>
      <c r="B398" t="str">
        <f>VLOOKUP(A398,Pop_Visits_Mortality!A397:AQ856,40, FALSE)</f>
        <v>NULL</v>
      </c>
      <c r="C398">
        <f>VLOOKUP(A398,Pop_Visits_Mortality!A397:AQ856,32, FALSE)</f>
        <v>98</v>
      </c>
      <c r="D398" t="str">
        <f>VLOOKUP(A398,Pop_Visits_Mortality!A397:AQ856,41, FALSE)</f>
        <v>NULL</v>
      </c>
      <c r="E398" t="str">
        <f t="shared" si="12"/>
        <v>Utah</v>
      </c>
      <c r="F398" t="str">
        <f t="shared" si="13"/>
        <v>2009</v>
      </c>
    </row>
    <row r="399" spans="1:6" x14ac:dyDescent="0.25">
      <c r="A399" t="s">
        <v>436</v>
      </c>
      <c r="B399">
        <f>VLOOKUP(A399,Pop_Visits_Mortality!A398:AQ857,40, FALSE)</f>
        <v>350.76170212765959</v>
      </c>
      <c r="C399">
        <f>VLOOKUP(A399,Pop_Visits_Mortality!A398:AQ857,32, FALSE)</f>
        <v>137</v>
      </c>
      <c r="D399">
        <f>VLOOKUP(A399,Pop_Visits_Mortality!A398:AQ857,41, FALSE)</f>
        <v>7.9583641679506004E-3</v>
      </c>
      <c r="E399" t="str">
        <f t="shared" si="12"/>
        <v>Utah</v>
      </c>
      <c r="F399" t="str">
        <f t="shared" si="13"/>
        <v>2010</v>
      </c>
    </row>
    <row r="400" spans="1:6" x14ac:dyDescent="0.25">
      <c r="A400" t="s">
        <v>437</v>
      </c>
      <c r="B400">
        <f>VLOOKUP(A400,Pop_Visits_Mortality!A399:AQ858,40, FALSE)</f>
        <v>389.65841584158414</v>
      </c>
      <c r="C400">
        <f>VLOOKUP(A400,Pop_Visits_Mortality!A399:AQ858,32, FALSE)</f>
        <v>135</v>
      </c>
      <c r="D400">
        <f>VLOOKUP(A400,Pop_Visits_Mortality!A399:AQ858,41, FALSE)</f>
        <v>1.380789639736928E-2</v>
      </c>
      <c r="E400" t="str">
        <f t="shared" si="12"/>
        <v>Utah</v>
      </c>
      <c r="F400" t="str">
        <f t="shared" si="13"/>
        <v>2011</v>
      </c>
    </row>
    <row r="401" spans="1:6" x14ac:dyDescent="0.25">
      <c r="A401" t="s">
        <v>438</v>
      </c>
      <c r="B401">
        <f>VLOOKUP(A401,Pop_Visits_Mortality!A400:AQ859,40, FALSE)</f>
        <v>400.43296213808463</v>
      </c>
      <c r="C401">
        <f>VLOOKUP(A401,Pop_Visits_Mortality!A400:AQ859,32, FALSE)</f>
        <v>123</v>
      </c>
      <c r="D401">
        <f>VLOOKUP(A401,Pop_Visits_Mortality!A400:AQ859,41, FALSE)</f>
        <v>2.1327694299711226E-2</v>
      </c>
      <c r="E401" t="str">
        <f t="shared" si="12"/>
        <v>Utah</v>
      </c>
      <c r="F401" t="str">
        <f t="shared" si="13"/>
        <v>2012</v>
      </c>
    </row>
    <row r="402" spans="1:6" x14ac:dyDescent="0.25">
      <c r="A402" t="s">
        <v>439</v>
      </c>
      <c r="B402">
        <f>VLOOKUP(A402,Pop_Visits_Mortality!A401:AQ860,40, FALSE)</f>
        <v>458.68591224018473</v>
      </c>
      <c r="C402">
        <f>VLOOKUP(A402,Pop_Visits_Mortality!A401:AQ860,32, FALSE)</f>
        <v>162</v>
      </c>
      <c r="D402">
        <f>VLOOKUP(A402,Pop_Visits_Mortality!A401:AQ860,41, FALSE)</f>
        <v>2.1602026071063537E-2</v>
      </c>
      <c r="E402" t="str">
        <f t="shared" si="12"/>
        <v>Utah</v>
      </c>
      <c r="F402" t="str">
        <f t="shared" si="13"/>
        <v>2013</v>
      </c>
    </row>
    <row r="403" spans="1:6" x14ac:dyDescent="0.25">
      <c r="A403" t="s">
        <v>440</v>
      </c>
      <c r="B403">
        <f>VLOOKUP(A403,Pop_Visits_Mortality!A402:AQ861,40, FALSE)</f>
        <v>414.2093023255814</v>
      </c>
      <c r="C403">
        <f>VLOOKUP(A403,Pop_Visits_Mortality!A402:AQ861,32, FALSE)</f>
        <v>127</v>
      </c>
      <c r="D403">
        <f>VLOOKUP(A403,Pop_Visits_Mortality!A402:AQ861,41, FALSE)</f>
        <v>2.0376080363086788E-2</v>
      </c>
      <c r="E403" t="str">
        <f t="shared" si="12"/>
        <v>Utah</v>
      </c>
      <c r="F403" t="str">
        <f t="shared" si="13"/>
        <v>2014</v>
      </c>
    </row>
    <row r="404" spans="1:6" x14ac:dyDescent="0.25">
      <c r="A404" t="s">
        <v>441</v>
      </c>
      <c r="B404">
        <f>VLOOKUP(A404,Pop_Visits_Mortality!A403:AQ862,40, FALSE)</f>
        <v>441.21139705882354</v>
      </c>
      <c r="C404">
        <f>VLOOKUP(A404,Pop_Visits_Mortality!A403:AQ862,32, FALSE)</f>
        <v>141</v>
      </c>
      <c r="D404">
        <f>VLOOKUP(A404,Pop_Visits_Mortality!A403:AQ862,41, FALSE)</f>
        <v>1.6768464163253744E-2</v>
      </c>
      <c r="E404" t="str">
        <f t="shared" si="12"/>
        <v>Utah</v>
      </c>
      <c r="F404" t="str">
        <f t="shared" si="13"/>
        <v>2015</v>
      </c>
    </row>
    <row r="405" spans="1:6" x14ac:dyDescent="0.25">
      <c r="A405" t="s">
        <v>442</v>
      </c>
      <c r="B405">
        <f>VLOOKUP(A405,Pop_Visits_Mortality!A404:AQ863,40, FALSE)</f>
        <v>524.2473065621939</v>
      </c>
      <c r="C405">
        <f>VLOOKUP(A405,Pop_Visits_Mortality!A404:AQ863,32, FALSE)</f>
        <v>145</v>
      </c>
      <c r="D405">
        <f>VLOOKUP(A405,Pop_Visits_Mortality!A404:AQ863,41, FALSE)</f>
        <v>1.6090416463882269E-2</v>
      </c>
      <c r="E405" t="str">
        <f t="shared" si="12"/>
        <v>Utah</v>
      </c>
      <c r="F405" t="str">
        <f t="shared" si="13"/>
        <v>2016</v>
      </c>
    </row>
    <row r="406" spans="1:6" x14ac:dyDescent="0.25">
      <c r="A406" t="s">
        <v>443</v>
      </c>
      <c r="B406">
        <f>VLOOKUP(A406,Pop_Visits_Mortality!A405:AQ864,40, FALSE)</f>
        <v>511.32539682539681</v>
      </c>
      <c r="C406">
        <f>VLOOKUP(A406,Pop_Visits_Mortality!A405:AQ864,32, FALSE)</f>
        <v>67</v>
      </c>
      <c r="D406">
        <f>VLOOKUP(A406,Pop_Visits_Mortality!A405:AQ864,41, FALSE)</f>
        <v>6.2587233493840971E-3</v>
      </c>
      <c r="E406" t="str">
        <f t="shared" si="12"/>
        <v>Utah</v>
      </c>
      <c r="F406" t="str">
        <f t="shared" si="13"/>
        <v>2017</v>
      </c>
    </row>
    <row r="407" spans="1:6" x14ac:dyDescent="0.25">
      <c r="A407" t="s">
        <v>444</v>
      </c>
      <c r="B407" t="str">
        <f>VLOOKUP(A407,Pop_Visits_Mortality!A406:AQ865,40, FALSE)</f>
        <v>NULL</v>
      </c>
      <c r="C407">
        <f>VLOOKUP(A407,Pop_Visits_Mortality!A406:AQ865,32, FALSE)</f>
        <v>0</v>
      </c>
      <c r="D407" t="str">
        <f>VLOOKUP(A407,Pop_Visits_Mortality!A406:AQ865,41, FALSE)</f>
        <v>NULL</v>
      </c>
      <c r="E407" t="str">
        <f t="shared" si="12"/>
        <v>Vermont</v>
      </c>
      <c r="F407" t="str">
        <f t="shared" si="13"/>
        <v>2009</v>
      </c>
    </row>
    <row r="408" spans="1:6" x14ac:dyDescent="0.25">
      <c r="A408" t="s">
        <v>445</v>
      </c>
      <c r="B408">
        <f>VLOOKUP(A408,Pop_Visits_Mortality!A407:AQ866,40, FALSE)</f>
        <v>265.33333333333331</v>
      </c>
      <c r="C408">
        <f>VLOOKUP(A408,Pop_Visits_Mortality!A407:AQ866,32, FALSE)</f>
        <v>0</v>
      </c>
      <c r="D408">
        <f>VLOOKUP(A408,Pop_Visits_Mortality!A407:AQ866,41, FALSE)</f>
        <v>1.4705882352941176E-2</v>
      </c>
      <c r="E408" t="str">
        <f t="shared" si="12"/>
        <v>Vermont</v>
      </c>
      <c r="F408" t="str">
        <f t="shared" si="13"/>
        <v>2010</v>
      </c>
    </row>
    <row r="409" spans="1:6" x14ac:dyDescent="0.25">
      <c r="A409" t="s">
        <v>446</v>
      </c>
      <c r="B409">
        <f>VLOOKUP(A409,Pop_Visits_Mortality!A408:AQ867,40, FALSE)</f>
        <v>274.71701720841298</v>
      </c>
      <c r="C409">
        <f>VLOOKUP(A409,Pop_Visits_Mortality!A408:AQ867,32, FALSE)</f>
        <v>0</v>
      </c>
      <c r="D409">
        <f>VLOOKUP(A409,Pop_Visits_Mortality!A408:AQ867,41, FALSE)</f>
        <v>1.7247019355916396E-2</v>
      </c>
      <c r="E409" t="str">
        <f t="shared" si="12"/>
        <v>Vermont</v>
      </c>
      <c r="F409" t="str">
        <f t="shared" si="13"/>
        <v>2011</v>
      </c>
    </row>
    <row r="410" spans="1:6" x14ac:dyDescent="0.25">
      <c r="A410" t="s">
        <v>447</v>
      </c>
      <c r="B410">
        <f>VLOOKUP(A410,Pop_Visits_Mortality!A409:AQ868,40, FALSE)</f>
        <v>267.09523809523807</v>
      </c>
      <c r="C410">
        <f>VLOOKUP(A410,Pop_Visits_Mortality!A409:AQ868,32, FALSE)</f>
        <v>0</v>
      </c>
      <c r="D410">
        <f>VLOOKUP(A410,Pop_Visits_Mortality!A409:AQ868,41, FALSE)</f>
        <v>1.9117003517074831E-2</v>
      </c>
      <c r="E410" t="str">
        <f t="shared" si="12"/>
        <v>Vermont</v>
      </c>
      <c r="F410" t="str">
        <f t="shared" si="13"/>
        <v>2012</v>
      </c>
    </row>
    <row r="411" spans="1:6" x14ac:dyDescent="0.25">
      <c r="A411" t="s">
        <v>448</v>
      </c>
      <c r="B411">
        <f>VLOOKUP(A411,Pop_Visits_Mortality!A410:AQ869,40, FALSE)</f>
        <v>271.65254237288133</v>
      </c>
      <c r="C411">
        <f>VLOOKUP(A411,Pop_Visits_Mortality!A410:AQ869,32, FALSE)</f>
        <v>0</v>
      </c>
      <c r="D411">
        <f>VLOOKUP(A411,Pop_Visits_Mortality!A410:AQ869,41, FALSE)</f>
        <v>2.7187646233036968E-2</v>
      </c>
      <c r="E411" t="str">
        <f t="shared" si="12"/>
        <v>Vermont</v>
      </c>
      <c r="F411" t="str">
        <f t="shared" si="13"/>
        <v>2013</v>
      </c>
    </row>
    <row r="412" spans="1:6" x14ac:dyDescent="0.25">
      <c r="A412" t="s">
        <v>449</v>
      </c>
      <c r="B412">
        <f>VLOOKUP(A412,Pop_Visits_Mortality!A411:AQ870,40, FALSE)</f>
        <v>257.72058823529414</v>
      </c>
      <c r="C412">
        <f>VLOOKUP(A412,Pop_Visits_Mortality!A411:AQ870,32, FALSE)</f>
        <v>0</v>
      </c>
      <c r="D412">
        <f>VLOOKUP(A412,Pop_Visits_Mortality!A411:AQ870,41, FALSE)</f>
        <v>2.3468514367230488E-2</v>
      </c>
      <c r="E412" t="str">
        <f t="shared" si="12"/>
        <v>Vermont</v>
      </c>
      <c r="F412" t="str">
        <f t="shared" si="13"/>
        <v>2014</v>
      </c>
    </row>
    <row r="413" spans="1:6" x14ac:dyDescent="0.25">
      <c r="A413" t="s">
        <v>450</v>
      </c>
      <c r="B413">
        <f>VLOOKUP(A413,Pop_Visits_Mortality!A412:AQ871,40, FALSE)</f>
        <v>271.48831775700933</v>
      </c>
      <c r="C413">
        <f>VLOOKUP(A413,Pop_Visits_Mortality!A412:AQ871,32, FALSE)</f>
        <v>20</v>
      </c>
      <c r="D413">
        <f>VLOOKUP(A413,Pop_Visits_Mortality!A412:AQ871,41, FALSE)</f>
        <v>2.2126216683735381E-2</v>
      </c>
      <c r="E413" t="str">
        <f t="shared" si="12"/>
        <v>Vermont</v>
      </c>
      <c r="F413" t="str">
        <f t="shared" si="13"/>
        <v>2015</v>
      </c>
    </row>
    <row r="414" spans="1:6" x14ac:dyDescent="0.25">
      <c r="A414" t="s">
        <v>451</v>
      </c>
      <c r="B414">
        <f>VLOOKUP(A414,Pop_Visits_Mortality!A413:AQ872,40, FALSE)</f>
        <v>261.66666666666669</v>
      </c>
      <c r="C414">
        <f>VLOOKUP(A414,Pop_Visits_Mortality!A413:AQ872,32, FALSE)</f>
        <v>0</v>
      </c>
      <c r="D414">
        <f>VLOOKUP(A414,Pop_Visits_Mortality!A413:AQ872,41, FALSE)</f>
        <v>1.2398569060291423E-2</v>
      </c>
      <c r="E414" t="str">
        <f t="shared" si="12"/>
        <v>Vermont</v>
      </c>
      <c r="F414" t="str">
        <f t="shared" si="13"/>
        <v>2016</v>
      </c>
    </row>
    <row r="415" spans="1:6" x14ac:dyDescent="0.25">
      <c r="A415" t="s">
        <v>452</v>
      </c>
      <c r="B415">
        <f>VLOOKUP(A415,Pop_Visits_Mortality!A414:AQ873,40, FALSE)</f>
        <v>256.54390243902441</v>
      </c>
      <c r="C415">
        <f>VLOOKUP(A415,Pop_Visits_Mortality!A414:AQ873,32, FALSE)</f>
        <v>0</v>
      </c>
      <c r="D415">
        <f>VLOOKUP(A415,Pop_Visits_Mortality!A414:AQ873,41, FALSE)</f>
        <v>1.1123470522803115E-2</v>
      </c>
      <c r="E415" t="str">
        <f t="shared" si="12"/>
        <v>Vermont</v>
      </c>
      <c r="F415" t="str">
        <f t="shared" si="13"/>
        <v>2017</v>
      </c>
    </row>
    <row r="416" spans="1:6" x14ac:dyDescent="0.25">
      <c r="A416" t="s">
        <v>453</v>
      </c>
      <c r="B416" t="str">
        <f>VLOOKUP(A416,Pop_Visits_Mortality!A415:AQ874,40, FALSE)</f>
        <v>NULL</v>
      </c>
      <c r="C416">
        <f>VLOOKUP(A416,Pop_Visits_Mortality!A415:AQ874,32, FALSE)</f>
        <v>550</v>
      </c>
      <c r="D416" t="str">
        <f>VLOOKUP(A416,Pop_Visits_Mortality!A415:AQ874,41, FALSE)</f>
        <v>NULL</v>
      </c>
      <c r="E416" t="str">
        <f t="shared" si="12"/>
        <v>Virginia</v>
      </c>
      <c r="F416" t="str">
        <f t="shared" si="13"/>
        <v>2009</v>
      </c>
    </row>
    <row r="417" spans="1:6" x14ac:dyDescent="0.25">
      <c r="A417" t="s">
        <v>454</v>
      </c>
      <c r="B417">
        <f>VLOOKUP(A417,Pop_Visits_Mortality!A416:AQ875,40, FALSE)</f>
        <v>698.37793851717902</v>
      </c>
      <c r="C417">
        <f>VLOOKUP(A417,Pop_Visits_Mortality!A416:AQ875,32, FALSE)</f>
        <v>581</v>
      </c>
      <c r="D417">
        <f>VLOOKUP(A417,Pop_Visits_Mortality!A416:AQ875,41, FALSE)</f>
        <v>1.5613550386713724E-2</v>
      </c>
      <c r="E417" t="str">
        <f t="shared" si="12"/>
        <v>Virginia</v>
      </c>
      <c r="F417" t="str">
        <f t="shared" si="13"/>
        <v>2010</v>
      </c>
    </row>
    <row r="418" spans="1:6" x14ac:dyDescent="0.25">
      <c r="A418" t="s">
        <v>455</v>
      </c>
      <c r="B418">
        <f>VLOOKUP(A418,Pop_Visits_Mortality!A417:AQ876,40, FALSE)</f>
        <v>732.84900662251653</v>
      </c>
      <c r="C418">
        <f>VLOOKUP(A418,Pop_Visits_Mortality!A417:AQ876,32, FALSE)</f>
        <v>661</v>
      </c>
      <c r="D418">
        <f>VLOOKUP(A418,Pop_Visits_Mortality!A417:AQ876,41, FALSE)</f>
        <v>1.8105576048720918E-2</v>
      </c>
      <c r="E418" t="str">
        <f t="shared" si="12"/>
        <v>Virginia</v>
      </c>
      <c r="F418" t="str">
        <f t="shared" si="13"/>
        <v>2011</v>
      </c>
    </row>
    <row r="419" spans="1:6" x14ac:dyDescent="0.25">
      <c r="A419" t="s">
        <v>456</v>
      </c>
      <c r="B419">
        <f>VLOOKUP(A419,Pop_Visits_Mortality!A418:AQ877,40, FALSE)</f>
        <v>755.39529015979815</v>
      </c>
      <c r="C419">
        <f>VLOOKUP(A419,Pop_Visits_Mortality!A418:AQ877,32, FALSE)</f>
        <v>643</v>
      </c>
      <c r="D419">
        <f>VLOOKUP(A419,Pop_Visits_Mortality!A418:AQ877,41, FALSE)</f>
        <v>1.5966164346194741E-2</v>
      </c>
      <c r="E419" t="str">
        <f t="shared" si="12"/>
        <v>Virginia</v>
      </c>
      <c r="F419" t="str">
        <f t="shared" si="13"/>
        <v>2012</v>
      </c>
    </row>
    <row r="420" spans="1:6" x14ac:dyDescent="0.25">
      <c r="A420" t="s">
        <v>457</v>
      </c>
      <c r="B420">
        <f>VLOOKUP(A420,Pop_Visits_Mortality!A419:AQ878,40, FALSE)</f>
        <v>687.90307627475772</v>
      </c>
      <c r="C420">
        <f>VLOOKUP(A420,Pop_Visits_Mortality!A419:AQ878,32, FALSE)</f>
        <v>649</v>
      </c>
      <c r="D420">
        <f>VLOOKUP(A420,Pop_Visits_Mortality!A419:AQ878,41, FALSE)</f>
        <v>2.1353913332197987E-2</v>
      </c>
      <c r="E420" t="str">
        <f t="shared" si="12"/>
        <v>Virginia</v>
      </c>
      <c r="F420" t="str">
        <f t="shared" si="13"/>
        <v>2013</v>
      </c>
    </row>
    <row r="421" spans="1:6" x14ac:dyDescent="0.25">
      <c r="A421" t="s">
        <v>458</v>
      </c>
      <c r="B421">
        <f>VLOOKUP(A421,Pop_Visits_Mortality!A420:AQ879,40, FALSE)</f>
        <v>666.28718935946802</v>
      </c>
      <c r="C421">
        <f>VLOOKUP(A421,Pop_Visits_Mortality!A420:AQ879,32, FALSE)</f>
        <v>620</v>
      </c>
      <c r="D421">
        <f>VLOOKUP(A421,Pop_Visits_Mortality!A420:AQ879,41, FALSE)</f>
        <v>2.3585528864653881E-2</v>
      </c>
      <c r="E421" t="str">
        <f t="shared" si="12"/>
        <v>Virginia</v>
      </c>
      <c r="F421" t="str">
        <f t="shared" si="13"/>
        <v>2014</v>
      </c>
    </row>
    <row r="422" spans="1:6" x14ac:dyDescent="0.25">
      <c r="A422" t="s">
        <v>459</v>
      </c>
      <c r="B422">
        <f>VLOOKUP(A422,Pop_Visits_Mortality!A421:AQ880,40, FALSE)</f>
        <v>717.02251317260095</v>
      </c>
      <c r="C422">
        <f>VLOOKUP(A422,Pop_Visits_Mortality!A421:AQ880,32, FALSE)</f>
        <v>632</v>
      </c>
      <c r="D422">
        <f>VLOOKUP(A422,Pop_Visits_Mortality!A421:AQ880,41, FALSE)</f>
        <v>1.8397082689782823E-2</v>
      </c>
      <c r="E422" t="str">
        <f t="shared" si="12"/>
        <v>Virginia</v>
      </c>
      <c r="F422" t="str">
        <f t="shared" si="13"/>
        <v>2015</v>
      </c>
    </row>
    <row r="423" spans="1:6" x14ac:dyDescent="0.25">
      <c r="A423" t="s">
        <v>460</v>
      </c>
      <c r="B423">
        <f>VLOOKUP(A423,Pop_Visits_Mortality!A422:AQ881,40, FALSE)</f>
        <v>660.01999710186931</v>
      </c>
      <c r="C423">
        <f>VLOOKUP(A423,Pop_Visits_Mortality!A422:AQ881,32, FALSE)</f>
        <v>494</v>
      </c>
      <c r="D423">
        <f>VLOOKUP(A423,Pop_Visits_Mortality!A422:AQ881,41, FALSE)</f>
        <v>2.0007473437899992E-2</v>
      </c>
      <c r="E423" t="str">
        <f t="shared" si="12"/>
        <v>Virginia</v>
      </c>
      <c r="F423" t="str">
        <f t="shared" si="13"/>
        <v>2016</v>
      </c>
    </row>
    <row r="424" spans="1:6" x14ac:dyDescent="0.25">
      <c r="A424" t="s">
        <v>461</v>
      </c>
      <c r="B424">
        <f>VLOOKUP(A424,Pop_Visits_Mortality!A423:AQ882,40, FALSE)</f>
        <v>682.31092181320355</v>
      </c>
      <c r="C424">
        <f>VLOOKUP(A424,Pop_Visits_Mortality!A423:AQ882,32, FALSE)</f>
        <v>511</v>
      </c>
      <c r="D424">
        <f>VLOOKUP(A424,Pop_Visits_Mortality!A423:AQ882,41, FALSE)</f>
        <v>2.1933950906830701E-2</v>
      </c>
      <c r="E424" t="str">
        <f t="shared" si="12"/>
        <v>Virginia</v>
      </c>
      <c r="F424" t="str">
        <f t="shared" si="13"/>
        <v>2017</v>
      </c>
    </row>
    <row r="425" spans="1:6" x14ac:dyDescent="0.25">
      <c r="A425" t="s">
        <v>462</v>
      </c>
      <c r="B425" t="str">
        <f>VLOOKUP(A425,Pop_Visits_Mortality!A424:AQ883,40, FALSE)</f>
        <v>NULL</v>
      </c>
      <c r="C425">
        <f>VLOOKUP(A425,Pop_Visits_Mortality!A424:AQ883,32, FALSE)</f>
        <v>320</v>
      </c>
      <c r="D425" t="str">
        <f>VLOOKUP(A425,Pop_Visits_Mortality!A424:AQ883,41, FALSE)</f>
        <v>NULL</v>
      </c>
      <c r="E425" t="str">
        <f t="shared" si="12"/>
        <v>Washington</v>
      </c>
      <c r="F425" t="str">
        <f t="shared" si="13"/>
        <v>2009</v>
      </c>
    </row>
    <row r="426" spans="1:6" x14ac:dyDescent="0.25">
      <c r="A426" t="s">
        <v>463</v>
      </c>
      <c r="B426">
        <f>VLOOKUP(A426,Pop_Visits_Mortality!A425:AQ884,40, FALSE)</f>
        <v>172.05288461538461</v>
      </c>
      <c r="C426">
        <f>VLOOKUP(A426,Pop_Visits_Mortality!A425:AQ884,32, FALSE)</f>
        <v>298</v>
      </c>
      <c r="D426">
        <f>VLOOKUP(A426,Pop_Visits_Mortality!A425:AQ884,41, FALSE)</f>
        <v>9.9198032805208596E-3</v>
      </c>
      <c r="E426" t="str">
        <f t="shared" si="12"/>
        <v>Washington</v>
      </c>
      <c r="F426" t="str">
        <f t="shared" si="13"/>
        <v>2010</v>
      </c>
    </row>
    <row r="427" spans="1:6" x14ac:dyDescent="0.25">
      <c r="A427" t="s">
        <v>464</v>
      </c>
      <c r="B427">
        <f>VLOOKUP(A427,Pop_Visits_Mortality!A426:AQ885,40, FALSE)</f>
        <v>262.99670510708404</v>
      </c>
      <c r="C427">
        <f>VLOOKUP(A427,Pop_Visits_Mortality!A426:AQ885,32, FALSE)</f>
        <v>365</v>
      </c>
      <c r="D427">
        <f>VLOOKUP(A427,Pop_Visits_Mortality!A426:AQ885,41, FALSE)</f>
        <v>9.6091807139859313E-3</v>
      </c>
      <c r="E427" t="str">
        <f t="shared" si="12"/>
        <v>Washington</v>
      </c>
      <c r="F427" t="str">
        <f t="shared" si="13"/>
        <v>2011</v>
      </c>
    </row>
    <row r="428" spans="1:6" x14ac:dyDescent="0.25">
      <c r="A428" t="s">
        <v>465</v>
      </c>
      <c r="B428">
        <f>VLOOKUP(A428,Pop_Visits_Mortality!A427:AQ886,40, FALSE)</f>
        <v>410.92368421052629</v>
      </c>
      <c r="C428">
        <f>VLOOKUP(A428,Pop_Visits_Mortality!A427:AQ886,32, FALSE)</f>
        <v>356</v>
      </c>
      <c r="D428">
        <f>VLOOKUP(A428,Pop_Visits_Mortality!A427:AQ886,41, FALSE)</f>
        <v>9.1033678938975734E-3</v>
      </c>
      <c r="E428" t="str">
        <f t="shared" si="12"/>
        <v>Washington</v>
      </c>
      <c r="F428" t="str">
        <f t="shared" si="13"/>
        <v>2012</v>
      </c>
    </row>
    <row r="429" spans="1:6" x14ac:dyDescent="0.25">
      <c r="A429" t="s">
        <v>466</v>
      </c>
      <c r="B429">
        <f>VLOOKUP(A429,Pop_Visits_Mortality!A428:AQ887,40, FALSE)</f>
        <v>407.08879781420762</v>
      </c>
      <c r="C429">
        <f>VLOOKUP(A429,Pop_Visits_Mortality!A428:AQ887,32, FALSE)</f>
        <v>416</v>
      </c>
      <c r="D429">
        <f>VLOOKUP(A429,Pop_Visits_Mortality!A428:AQ887,41, FALSE)</f>
        <v>8.2721174271533516E-3</v>
      </c>
      <c r="E429" t="str">
        <f t="shared" si="12"/>
        <v>Washington</v>
      </c>
      <c r="F429" t="str">
        <f t="shared" si="13"/>
        <v>2013</v>
      </c>
    </row>
    <row r="430" spans="1:6" x14ac:dyDescent="0.25">
      <c r="A430" t="s">
        <v>467</v>
      </c>
      <c r="B430">
        <f>VLOOKUP(A430,Pop_Visits_Mortality!A429:AQ888,40, FALSE)</f>
        <v>223.01258581235697</v>
      </c>
      <c r="C430">
        <f>VLOOKUP(A430,Pop_Visits_Mortality!A429:AQ888,32, FALSE)</f>
        <v>329</v>
      </c>
      <c r="D430">
        <f>VLOOKUP(A430,Pop_Visits_Mortality!A429:AQ888,41, FALSE)</f>
        <v>9.3631517651465018E-3</v>
      </c>
      <c r="E430" t="str">
        <f t="shared" si="12"/>
        <v>Washington</v>
      </c>
      <c r="F430" t="str">
        <f t="shared" si="13"/>
        <v>2014</v>
      </c>
    </row>
    <row r="431" spans="1:6" x14ac:dyDescent="0.25">
      <c r="A431" t="s">
        <v>468</v>
      </c>
      <c r="B431">
        <f>VLOOKUP(A431,Pop_Visits_Mortality!A430:AQ889,40, FALSE)</f>
        <v>106.38699360341151</v>
      </c>
      <c r="C431">
        <f>VLOOKUP(A431,Pop_Visits_Mortality!A430:AQ889,32, FALSE)</f>
        <v>436</v>
      </c>
      <c r="D431">
        <f>VLOOKUP(A431,Pop_Visits_Mortality!A430:AQ889,41, FALSE)</f>
        <v>9.2393101582307017E-3</v>
      </c>
      <c r="E431" t="str">
        <f t="shared" si="12"/>
        <v>Washington</v>
      </c>
      <c r="F431" t="str">
        <f t="shared" si="13"/>
        <v>2015</v>
      </c>
    </row>
    <row r="432" spans="1:6" x14ac:dyDescent="0.25">
      <c r="A432" t="s">
        <v>469</v>
      </c>
      <c r="B432">
        <f>VLOOKUP(A432,Pop_Visits_Mortality!A431:AQ890,40, FALSE)</f>
        <v>110.70540098199673</v>
      </c>
      <c r="C432">
        <f>VLOOKUP(A432,Pop_Visits_Mortality!A431:AQ890,32, FALSE)</f>
        <v>365</v>
      </c>
      <c r="D432">
        <f>VLOOKUP(A432,Pop_Visits_Mortality!A431:AQ890,41, FALSE)</f>
        <v>8.2937863130349929E-3</v>
      </c>
      <c r="E432" t="str">
        <f t="shared" si="12"/>
        <v>Washington</v>
      </c>
      <c r="F432" t="str">
        <f t="shared" si="13"/>
        <v>2016</v>
      </c>
    </row>
    <row r="433" spans="1:6" x14ac:dyDescent="0.25">
      <c r="A433" t="s">
        <v>470</v>
      </c>
      <c r="B433">
        <f>VLOOKUP(A433,Pop_Visits_Mortality!A432:AQ891,40, FALSE)</f>
        <v>117.38162878787878</v>
      </c>
      <c r="C433">
        <f>VLOOKUP(A433,Pop_Visits_Mortality!A432:AQ891,32, FALSE)</f>
        <v>488</v>
      </c>
      <c r="D433">
        <f>VLOOKUP(A433,Pop_Visits_Mortality!A432:AQ891,41, FALSE)</f>
        <v>7.5269250937840346E-3</v>
      </c>
      <c r="E433" t="str">
        <f t="shared" si="12"/>
        <v>Washington</v>
      </c>
      <c r="F433" t="str">
        <f t="shared" si="13"/>
        <v>2017</v>
      </c>
    </row>
    <row r="434" spans="1:6" x14ac:dyDescent="0.25">
      <c r="A434" t="s">
        <v>471</v>
      </c>
      <c r="B434" t="str">
        <f>VLOOKUP(A434,Pop_Visits_Mortality!A433:AQ892,40, FALSE)</f>
        <v>NULL</v>
      </c>
      <c r="C434">
        <f>VLOOKUP(A434,Pop_Visits_Mortality!A433:AQ892,32, FALSE)</f>
        <v>174</v>
      </c>
      <c r="D434" t="str">
        <f>VLOOKUP(A434,Pop_Visits_Mortality!A433:AQ892,41, FALSE)</f>
        <v>NULL</v>
      </c>
      <c r="E434" t="str">
        <f t="shared" si="12"/>
        <v>West Virginia</v>
      </c>
      <c r="F434" t="str">
        <f t="shared" si="13"/>
        <v>2009</v>
      </c>
    </row>
    <row r="435" spans="1:6" x14ac:dyDescent="0.25">
      <c r="A435" t="s">
        <v>472</v>
      </c>
      <c r="B435">
        <f>VLOOKUP(A435,Pop_Visits_Mortality!A434:AQ893,40, FALSE)</f>
        <v>278.39497716894977</v>
      </c>
      <c r="C435">
        <f>VLOOKUP(A435,Pop_Visits_Mortality!A434:AQ893,32, FALSE)</f>
        <v>186</v>
      </c>
      <c r="D435">
        <f>VLOOKUP(A435,Pop_Visits_Mortality!A434:AQ893,41, FALSE)</f>
        <v>1.641831437545618E-2</v>
      </c>
      <c r="E435" t="str">
        <f t="shared" si="12"/>
        <v>West Virginia</v>
      </c>
      <c r="F435" t="str">
        <f t="shared" si="13"/>
        <v>2010</v>
      </c>
    </row>
    <row r="436" spans="1:6" x14ac:dyDescent="0.25">
      <c r="A436" t="s">
        <v>473</v>
      </c>
      <c r="B436">
        <f>VLOOKUP(A436,Pop_Visits_Mortality!A435:AQ894,40, FALSE)</f>
        <v>299.91901012373455</v>
      </c>
      <c r="C436">
        <f>VLOOKUP(A436,Pop_Visits_Mortality!A435:AQ894,32, FALSE)</f>
        <v>154</v>
      </c>
      <c r="D436">
        <f>VLOOKUP(A436,Pop_Visits_Mortality!A435:AQ894,41, FALSE)</f>
        <v>1.3048141980587185E-2</v>
      </c>
      <c r="E436" t="str">
        <f t="shared" si="12"/>
        <v>West Virginia</v>
      </c>
      <c r="F436" t="str">
        <f t="shared" si="13"/>
        <v>2011</v>
      </c>
    </row>
    <row r="437" spans="1:6" x14ac:dyDescent="0.25">
      <c r="A437" t="s">
        <v>474</v>
      </c>
      <c r="B437">
        <f>VLOOKUP(A437,Pop_Visits_Mortality!A436:AQ895,40, FALSE)</f>
        <v>359.17748659916617</v>
      </c>
      <c r="C437">
        <f>VLOOKUP(A437,Pop_Visits_Mortality!A436:AQ895,32, FALSE)</f>
        <v>170</v>
      </c>
      <c r="D437">
        <f>VLOOKUP(A437,Pop_Visits_Mortality!A436:AQ895,41, FALSE)</f>
        <v>6.9545434194664205E-3</v>
      </c>
      <c r="E437" t="str">
        <f t="shared" si="12"/>
        <v>West Virginia</v>
      </c>
      <c r="F437" t="str">
        <f t="shared" si="13"/>
        <v>2012</v>
      </c>
    </row>
    <row r="438" spans="1:6" x14ac:dyDescent="0.25">
      <c r="A438" t="s">
        <v>475</v>
      </c>
      <c r="B438">
        <f>VLOOKUP(A438,Pop_Visits_Mortality!A437:AQ896,40, FALSE)</f>
        <v>353.67017155506363</v>
      </c>
      <c r="C438">
        <f>VLOOKUP(A438,Pop_Visits_Mortality!A437:AQ896,32, FALSE)</f>
        <v>189</v>
      </c>
      <c r="D438">
        <f>VLOOKUP(A438,Pop_Visits_Mortality!A437:AQ896,41, FALSE)</f>
        <v>1.0968858456348325E-2</v>
      </c>
      <c r="E438" t="str">
        <f t="shared" si="12"/>
        <v>West Virginia</v>
      </c>
      <c r="F438" t="str">
        <f t="shared" si="13"/>
        <v>2013</v>
      </c>
    </row>
    <row r="439" spans="1:6" x14ac:dyDescent="0.25">
      <c r="A439" t="s">
        <v>476</v>
      </c>
      <c r="B439">
        <f>VLOOKUP(A439,Pop_Visits_Mortality!A438:AQ897,40, FALSE)</f>
        <v>355.58639798488667</v>
      </c>
      <c r="C439">
        <f>VLOOKUP(A439,Pop_Visits_Mortality!A438:AQ897,32, FALSE)</f>
        <v>179</v>
      </c>
      <c r="D439">
        <f>VLOOKUP(A439,Pop_Visits_Mortality!A438:AQ897,41, FALSE)</f>
        <v>1.3964941013460576E-2</v>
      </c>
      <c r="E439" t="str">
        <f t="shared" si="12"/>
        <v>West Virginia</v>
      </c>
      <c r="F439" t="str">
        <f t="shared" si="13"/>
        <v>2014</v>
      </c>
    </row>
    <row r="440" spans="1:6" x14ac:dyDescent="0.25">
      <c r="A440" t="s">
        <v>477</v>
      </c>
      <c r="B440">
        <f>VLOOKUP(A440,Pop_Visits_Mortality!A439:AQ898,40, FALSE)</f>
        <v>367.25478036175713</v>
      </c>
      <c r="C440">
        <f>VLOOKUP(A440,Pop_Visits_Mortality!A439:AQ898,32, FALSE)</f>
        <v>207</v>
      </c>
      <c r="D440">
        <f>VLOOKUP(A440,Pop_Visits_Mortality!A439:AQ898,41, FALSE)</f>
        <v>1.7418151013596232E-2</v>
      </c>
      <c r="E440" t="str">
        <f t="shared" si="12"/>
        <v>West Virginia</v>
      </c>
      <c r="F440" t="str">
        <f t="shared" si="13"/>
        <v>2015</v>
      </c>
    </row>
    <row r="441" spans="1:6" x14ac:dyDescent="0.25">
      <c r="A441" t="s">
        <v>478</v>
      </c>
      <c r="B441">
        <f>VLOOKUP(A441,Pop_Visits_Mortality!A440:AQ899,40, FALSE)</f>
        <v>384.88589685075306</v>
      </c>
      <c r="C441">
        <f>VLOOKUP(A441,Pop_Visits_Mortality!A440:AQ899,32, FALSE)</f>
        <v>143</v>
      </c>
      <c r="D441">
        <f>VLOOKUP(A441,Pop_Visits_Mortality!A440:AQ899,41, FALSE)</f>
        <v>1.3080986854977855E-2</v>
      </c>
      <c r="E441" t="str">
        <f t="shared" si="12"/>
        <v>West Virginia</v>
      </c>
      <c r="F441" t="str">
        <f t="shared" si="13"/>
        <v>2016</v>
      </c>
    </row>
    <row r="442" spans="1:6" x14ac:dyDescent="0.25">
      <c r="A442" t="s">
        <v>479</v>
      </c>
      <c r="B442">
        <f>VLOOKUP(A442,Pop_Visits_Mortality!A441:AQ900,40, FALSE)</f>
        <v>422.31888888888886</v>
      </c>
      <c r="C442">
        <f>VLOOKUP(A442,Pop_Visits_Mortality!A441:AQ900,32, FALSE)</f>
        <v>160</v>
      </c>
      <c r="D442">
        <f>VLOOKUP(A442,Pop_Visits_Mortality!A441:AQ900,41, FALSE)</f>
        <v>1.6459389560811076E-2</v>
      </c>
      <c r="E442" t="str">
        <f t="shared" si="12"/>
        <v>West Virginia</v>
      </c>
      <c r="F442" t="str">
        <f t="shared" si="13"/>
        <v>2017</v>
      </c>
    </row>
    <row r="443" spans="1:6" x14ac:dyDescent="0.25">
      <c r="A443" t="s">
        <v>480</v>
      </c>
      <c r="B443" t="str">
        <f>VLOOKUP(A443,Pop_Visits_Mortality!A442:AQ901,40, FALSE)</f>
        <v>NULL</v>
      </c>
      <c r="C443">
        <f>VLOOKUP(A443,Pop_Visits_Mortality!A442:AQ901,32, FALSE)</f>
        <v>514</v>
      </c>
      <c r="D443" t="str">
        <f>VLOOKUP(A443,Pop_Visits_Mortality!A442:AQ901,41, FALSE)</f>
        <v>NULL</v>
      </c>
      <c r="E443" t="str">
        <f t="shared" si="12"/>
        <v>Wisconsin</v>
      </c>
      <c r="F443" t="str">
        <f t="shared" si="13"/>
        <v>2009</v>
      </c>
    </row>
    <row r="444" spans="1:6" x14ac:dyDescent="0.25">
      <c r="A444" t="s">
        <v>481</v>
      </c>
      <c r="B444">
        <f>VLOOKUP(A444,Pop_Visits_Mortality!A443:AQ902,40, FALSE)</f>
        <v>100.54098360655738</v>
      </c>
      <c r="C444">
        <f>VLOOKUP(A444,Pop_Visits_Mortality!A443:AQ902,32, FALSE)</f>
        <v>501</v>
      </c>
      <c r="D444">
        <f>VLOOKUP(A444,Pop_Visits_Mortality!A443:AQ902,41, FALSE)</f>
        <v>9.8483613239849985E-3</v>
      </c>
      <c r="E444" t="str">
        <f t="shared" si="12"/>
        <v>Wisconsin</v>
      </c>
      <c r="F444" t="str">
        <f t="shared" si="13"/>
        <v>2010</v>
      </c>
    </row>
    <row r="445" spans="1:6" x14ac:dyDescent="0.25">
      <c r="A445" t="s">
        <v>482</v>
      </c>
      <c r="B445">
        <f>VLOOKUP(A445,Pop_Visits_Mortality!A444:AQ903,40, FALSE)</f>
        <v>88.510515247108302</v>
      </c>
      <c r="C445">
        <f>VLOOKUP(A445,Pop_Visits_Mortality!A444:AQ903,32, FALSE)</f>
        <v>532</v>
      </c>
      <c r="D445">
        <f>VLOOKUP(A445,Pop_Visits_Mortality!A444:AQ903,41, FALSE)</f>
        <v>1.0876344692807119E-2</v>
      </c>
      <c r="E445" t="str">
        <f t="shared" si="12"/>
        <v>Wisconsin</v>
      </c>
      <c r="F445" t="str">
        <f t="shared" si="13"/>
        <v>2011</v>
      </c>
    </row>
    <row r="446" spans="1:6" x14ac:dyDescent="0.25">
      <c r="A446" t="s">
        <v>483</v>
      </c>
      <c r="B446">
        <f>VLOOKUP(A446,Pop_Visits_Mortality!A445:AQ904,40, FALSE)</f>
        <v>103.83664858348402</v>
      </c>
      <c r="C446">
        <f>VLOOKUP(A446,Pop_Visits_Mortality!A445:AQ904,32, FALSE)</f>
        <v>546</v>
      </c>
      <c r="D446">
        <f>VLOOKUP(A446,Pop_Visits_Mortality!A445:AQ904,41, FALSE)</f>
        <v>7.9354482918758892E-3</v>
      </c>
      <c r="E446" t="str">
        <f t="shared" si="12"/>
        <v>Wisconsin</v>
      </c>
      <c r="F446" t="str">
        <f t="shared" si="13"/>
        <v>2012</v>
      </c>
    </row>
    <row r="447" spans="1:6" x14ac:dyDescent="0.25">
      <c r="A447" t="s">
        <v>484</v>
      </c>
      <c r="B447">
        <f>VLOOKUP(A447,Pop_Visits_Mortality!A446:AQ905,40, FALSE)</f>
        <v>114.86711573790569</v>
      </c>
      <c r="C447">
        <f>VLOOKUP(A447,Pop_Visits_Mortality!A446:AQ905,32, FALSE)</f>
        <v>642</v>
      </c>
      <c r="D447">
        <f>VLOOKUP(A447,Pop_Visits_Mortality!A446:AQ905,41, FALSE)</f>
        <v>9.6653125633069971E-3</v>
      </c>
      <c r="E447" t="str">
        <f t="shared" si="12"/>
        <v>Wisconsin</v>
      </c>
      <c r="F447" t="str">
        <f t="shared" si="13"/>
        <v>2013</v>
      </c>
    </row>
    <row r="448" spans="1:6" x14ac:dyDescent="0.25">
      <c r="A448" t="s">
        <v>485</v>
      </c>
      <c r="B448">
        <f>VLOOKUP(A448,Pop_Visits_Mortality!A447:AQ906,40, FALSE)</f>
        <v>176.02099370188944</v>
      </c>
      <c r="C448">
        <f>VLOOKUP(A448,Pop_Visits_Mortality!A447:AQ906,32, FALSE)</f>
        <v>560</v>
      </c>
      <c r="D448">
        <f>VLOOKUP(A448,Pop_Visits_Mortality!A447:AQ906,41, FALSE)</f>
        <v>1.9929711291515263E-2</v>
      </c>
      <c r="E448" t="str">
        <f t="shared" si="12"/>
        <v>Wisconsin</v>
      </c>
      <c r="F448" t="str">
        <f t="shared" si="13"/>
        <v>2014</v>
      </c>
    </row>
    <row r="449" spans="1:6" x14ac:dyDescent="0.25">
      <c r="A449" t="s">
        <v>486</v>
      </c>
      <c r="B449">
        <f>VLOOKUP(A449,Pop_Visits_Mortality!A448:AQ907,40, FALSE)</f>
        <v>204.13608087091757</v>
      </c>
      <c r="C449">
        <f>VLOOKUP(A449,Pop_Visits_Mortality!A448:AQ907,32, FALSE)</f>
        <v>595</v>
      </c>
      <c r="D449">
        <f>VLOOKUP(A449,Pop_Visits_Mortality!A448:AQ907,41, FALSE)</f>
        <v>1.8528182722012503E-2</v>
      </c>
      <c r="E449" t="str">
        <f t="shared" si="12"/>
        <v>Wisconsin</v>
      </c>
      <c r="F449" t="str">
        <f t="shared" si="13"/>
        <v>2015</v>
      </c>
    </row>
    <row r="450" spans="1:6" x14ac:dyDescent="0.25">
      <c r="A450" t="s">
        <v>487</v>
      </c>
      <c r="B450">
        <f>VLOOKUP(A450,Pop_Visits_Mortality!A449:AQ908,40, FALSE)</f>
        <v>196.68704379562044</v>
      </c>
      <c r="C450">
        <f>VLOOKUP(A450,Pop_Visits_Mortality!A449:AQ908,32, FALSE)</f>
        <v>471</v>
      </c>
      <c r="D450">
        <f>VLOOKUP(A450,Pop_Visits_Mortality!A449:AQ908,41, FALSE)</f>
        <v>1.5846434320333627E-2</v>
      </c>
      <c r="E450" t="str">
        <f t="shared" si="12"/>
        <v>Wisconsin</v>
      </c>
      <c r="F450" t="str">
        <f t="shared" si="13"/>
        <v>2016</v>
      </c>
    </row>
    <row r="451" spans="1:6" x14ac:dyDescent="0.25">
      <c r="A451" t="s">
        <v>488</v>
      </c>
      <c r="B451">
        <f>VLOOKUP(A451,Pop_Visits_Mortality!A450:AQ909,40, FALSE)</f>
        <v>207.40625</v>
      </c>
      <c r="C451">
        <f>VLOOKUP(A451,Pop_Visits_Mortality!A450:AQ909,32, FALSE)</f>
        <v>521</v>
      </c>
      <c r="D451">
        <f>VLOOKUP(A451,Pop_Visits_Mortality!A450:AQ909,41, FALSE)</f>
        <v>1.8210202065859743E-2</v>
      </c>
      <c r="E451" t="str">
        <f t="shared" ref="E451:E460" si="14">LEFT(A451,FIND(",",A451)-1)</f>
        <v>Wisconsin</v>
      </c>
      <c r="F451" t="str">
        <f t="shared" ref="F451:F460" si="15">RIGHT(A451,4)</f>
        <v>2017</v>
      </c>
    </row>
    <row r="452" spans="1:6" x14ac:dyDescent="0.25">
      <c r="A452" t="s">
        <v>489</v>
      </c>
      <c r="B452" t="str">
        <f>VLOOKUP(A452,Pop_Visits_Mortality!A451:AQ910,40, FALSE)</f>
        <v>NULL</v>
      </c>
      <c r="C452">
        <f>VLOOKUP(A452,Pop_Visits_Mortality!A451:AQ910,32, FALSE)</f>
        <v>10</v>
      </c>
      <c r="D452" t="str">
        <f>VLOOKUP(A452,Pop_Visits_Mortality!A451:AQ910,41, FALSE)</f>
        <v>NULL</v>
      </c>
      <c r="E452" t="str">
        <f t="shared" si="14"/>
        <v>Wyoming</v>
      </c>
      <c r="F452" t="str">
        <f t="shared" si="15"/>
        <v>2009</v>
      </c>
    </row>
    <row r="453" spans="1:6" x14ac:dyDescent="0.25">
      <c r="A453" t="s">
        <v>490</v>
      </c>
      <c r="B453">
        <f>VLOOKUP(A453,Pop_Visits_Mortality!A452:AQ911,40, FALSE)</f>
        <v>163.4532967032967</v>
      </c>
      <c r="C453">
        <f>VLOOKUP(A453,Pop_Visits_Mortality!A452:AQ911,32, FALSE)</f>
        <v>10</v>
      </c>
      <c r="D453">
        <f>VLOOKUP(A453,Pop_Visits_Mortality!A452:AQ911,41, FALSE)</f>
        <v>6.4709144998907507E-3</v>
      </c>
      <c r="E453" t="str">
        <f t="shared" si="14"/>
        <v>Wyoming</v>
      </c>
      <c r="F453" t="str">
        <f t="shared" si="15"/>
        <v>2010</v>
      </c>
    </row>
    <row r="454" spans="1:6" x14ac:dyDescent="0.25">
      <c r="A454" t="s">
        <v>491</v>
      </c>
      <c r="B454">
        <f>VLOOKUP(A454,Pop_Visits_Mortality!A453:AQ912,40, FALSE)</f>
        <v>185.84481086323959</v>
      </c>
      <c r="C454">
        <f>VLOOKUP(A454,Pop_Visits_Mortality!A453:AQ912,32, FALSE)</f>
        <v>22</v>
      </c>
      <c r="D454">
        <f>VLOOKUP(A454,Pop_Visits_Mortality!A453:AQ912,41, FALSE)</f>
        <v>9.5560681815809526E-3</v>
      </c>
      <c r="E454" t="str">
        <f t="shared" si="14"/>
        <v>Wyoming</v>
      </c>
      <c r="F454" t="str">
        <f t="shared" si="15"/>
        <v>2011</v>
      </c>
    </row>
    <row r="455" spans="1:6" x14ac:dyDescent="0.25">
      <c r="A455" t="s">
        <v>492</v>
      </c>
      <c r="B455">
        <f>VLOOKUP(A455,Pop_Visits_Mortality!A454:AQ913,40, FALSE)</f>
        <v>187.63471502590673</v>
      </c>
      <c r="C455">
        <f>VLOOKUP(A455,Pop_Visits_Mortality!A454:AQ913,32, FALSE)</f>
        <v>0</v>
      </c>
      <c r="D455">
        <f>VLOOKUP(A455,Pop_Visits_Mortality!A454:AQ913,41, FALSE)</f>
        <v>1.0433493954832682E-2</v>
      </c>
      <c r="E455" t="str">
        <f t="shared" si="14"/>
        <v>Wyoming</v>
      </c>
      <c r="F455" t="str">
        <f t="shared" si="15"/>
        <v>2012</v>
      </c>
    </row>
    <row r="456" spans="1:6" x14ac:dyDescent="0.25">
      <c r="A456" t="s">
        <v>493</v>
      </c>
      <c r="B456">
        <f>VLOOKUP(A456,Pop_Visits_Mortality!A455:AQ914,40, FALSE)</f>
        <v>199.79095477386934</v>
      </c>
      <c r="C456">
        <f>VLOOKUP(A456,Pop_Visits_Mortality!A455:AQ914,32, FALSE)</f>
        <v>12</v>
      </c>
      <c r="D456">
        <f>VLOOKUP(A456,Pop_Visits_Mortality!A455:AQ914,41, FALSE)</f>
        <v>1.1207694474626745E-2</v>
      </c>
      <c r="E456" t="str">
        <f t="shared" si="14"/>
        <v>Wyoming</v>
      </c>
      <c r="F456" t="str">
        <f t="shared" si="15"/>
        <v>2013</v>
      </c>
    </row>
    <row r="457" spans="1:6" x14ac:dyDescent="0.25">
      <c r="A457" t="s">
        <v>494</v>
      </c>
      <c r="B457">
        <f>VLOOKUP(A457,Pop_Visits_Mortality!A456:AQ915,40, FALSE)</f>
        <v>230.22784810126583</v>
      </c>
      <c r="C457">
        <f>VLOOKUP(A457,Pop_Visits_Mortality!A456:AQ915,32, FALSE)</f>
        <v>0</v>
      </c>
      <c r="D457">
        <f>VLOOKUP(A457,Pop_Visits_Mortality!A456:AQ915,41, FALSE)</f>
        <v>8.7927796856761015E-3</v>
      </c>
      <c r="E457" t="str">
        <f t="shared" si="14"/>
        <v>Wyoming</v>
      </c>
      <c r="F457" t="str">
        <f t="shared" si="15"/>
        <v>2014</v>
      </c>
    </row>
    <row r="458" spans="1:6" x14ac:dyDescent="0.25">
      <c r="A458" t="s">
        <v>495</v>
      </c>
      <c r="B458">
        <f>VLOOKUP(A458,Pop_Visits_Mortality!A457:AQ916,40, FALSE)</f>
        <v>217.55179282868525</v>
      </c>
      <c r="C458">
        <f>VLOOKUP(A458,Pop_Visits_Mortality!A457:AQ916,32, FALSE)</f>
        <v>0</v>
      </c>
      <c r="D458">
        <f>VLOOKUP(A458,Pop_Visits_Mortality!A457:AQ916,41, FALSE)</f>
        <v>1.159681717043155E-2</v>
      </c>
      <c r="E458" t="str">
        <f t="shared" si="14"/>
        <v>Wyoming</v>
      </c>
      <c r="F458" t="str">
        <f t="shared" si="15"/>
        <v>2015</v>
      </c>
    </row>
    <row r="459" spans="1:6" x14ac:dyDescent="0.25">
      <c r="A459" t="s">
        <v>496</v>
      </c>
      <c r="B459">
        <f>VLOOKUP(A459,Pop_Visits_Mortality!A458:AQ917,40, FALSE)</f>
        <v>198.17078410311493</v>
      </c>
      <c r="C459">
        <f>VLOOKUP(A459,Pop_Visits_Mortality!A458:AQ917,32, FALSE)</f>
        <v>0</v>
      </c>
      <c r="D459">
        <f>VLOOKUP(A459,Pop_Visits_Mortality!A458:AQ917,41, FALSE)</f>
        <v>9.1600405426646506E-3</v>
      </c>
      <c r="E459" t="str">
        <f t="shared" si="14"/>
        <v>Wyoming</v>
      </c>
      <c r="F459" t="str">
        <f t="shared" si="15"/>
        <v>2016</v>
      </c>
    </row>
    <row r="460" spans="1:6" x14ac:dyDescent="0.25">
      <c r="A460" t="s">
        <v>497</v>
      </c>
      <c r="B460">
        <f>VLOOKUP(A460,Pop_Visits_Mortality!A459:AQ918,40, FALSE)</f>
        <v>194.69534412955466</v>
      </c>
      <c r="C460">
        <f>VLOOKUP(A460,Pop_Visits_Mortality!A459:AQ918,32, FALSE)</f>
        <v>22</v>
      </c>
      <c r="D460">
        <f>VLOOKUP(A460,Pop_Visits_Mortality!A459:AQ918,41, FALSE)</f>
        <v>1.5710208516367834E-2</v>
      </c>
      <c r="E460" t="str">
        <f t="shared" si="14"/>
        <v>Wyoming</v>
      </c>
      <c r="F460" t="str">
        <f t="shared" si="15"/>
        <v>2017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BCEA-CF64-4A39-8983-65C7D55486F9}">
  <dimension ref="A1:N51"/>
  <sheetViews>
    <sheetView workbookViewId="0">
      <selection activeCell="P37" sqref="P37"/>
    </sheetView>
  </sheetViews>
  <sheetFormatPr defaultRowHeight="15" x14ac:dyDescent="0.25"/>
  <cols>
    <col min="14" max="14" width="23" customWidth="1"/>
  </cols>
  <sheetData>
    <row r="1" spans="1:14" ht="15.75" x14ac:dyDescent="0.25">
      <c r="A1" s="26" t="s">
        <v>1354</v>
      </c>
      <c r="B1" s="27">
        <v>1</v>
      </c>
      <c r="C1" s="27">
        <v>2</v>
      </c>
      <c r="D1" s="27">
        <v>3</v>
      </c>
      <c r="E1" s="27">
        <v>4</v>
      </c>
      <c r="F1" s="27">
        <v>5</v>
      </c>
      <c r="G1" s="27">
        <v>6</v>
      </c>
      <c r="H1" s="27">
        <v>7</v>
      </c>
      <c r="I1" s="27">
        <v>8</v>
      </c>
      <c r="J1" s="27">
        <v>9</v>
      </c>
      <c r="K1" s="27">
        <v>10</v>
      </c>
      <c r="L1" s="27">
        <v>11</v>
      </c>
      <c r="M1" s="27">
        <v>12</v>
      </c>
      <c r="N1" s="27" t="s">
        <v>1355</v>
      </c>
    </row>
    <row r="2" spans="1:14" x14ac:dyDescent="0.25">
      <c r="A2" s="24" t="s">
        <v>1304</v>
      </c>
      <c r="B2" s="15">
        <v>40.583333333333336</v>
      </c>
      <c r="C2" s="15">
        <v>38.896551724137929</v>
      </c>
      <c r="D2" s="15">
        <v>38.019230769230766</v>
      </c>
      <c r="E2" s="15">
        <v>34.75</v>
      </c>
      <c r="F2" s="15">
        <v>32.305555555555557</v>
      </c>
      <c r="G2" s="15">
        <v>30.361111111111111</v>
      </c>
      <c r="H2" s="15">
        <v>29.333333333333332</v>
      </c>
      <c r="I2" s="15">
        <v>28.5</v>
      </c>
      <c r="J2" s="15">
        <v>24.90625</v>
      </c>
      <c r="K2" s="15">
        <v>42.069767441860463</v>
      </c>
      <c r="L2" s="15">
        <v>41.416666666666664</v>
      </c>
      <c r="M2" s="15">
        <v>40.456521739130437</v>
      </c>
      <c r="N2" s="15">
        <f>(MAX(B2:M2)-MIN(B2:M2))</f>
        <v>17.163517441860463</v>
      </c>
    </row>
    <row r="3" spans="1:14" x14ac:dyDescent="0.25">
      <c r="A3" s="24" t="s">
        <v>1305</v>
      </c>
      <c r="B3" s="15">
        <v>9.5833333333333339</v>
      </c>
      <c r="C3" s="15">
        <v>9.3448275862068968</v>
      </c>
      <c r="D3" s="15">
        <v>9.25</v>
      </c>
      <c r="E3" s="15">
        <v>8.4166666666666661</v>
      </c>
      <c r="F3" s="15">
        <v>7.6111111111111107</v>
      </c>
      <c r="G3" s="15">
        <v>6.9444444444444446</v>
      </c>
      <c r="H3" s="15">
        <v>6.8666666666666663</v>
      </c>
      <c r="I3" s="15">
        <v>6.4736842105263159</v>
      </c>
      <c r="J3" s="15">
        <v>5.96875</v>
      </c>
      <c r="K3" s="15">
        <v>9.6511627906976738</v>
      </c>
      <c r="L3" s="15">
        <v>9.5555555555555554</v>
      </c>
      <c r="M3" s="15">
        <v>9.2826086956521738</v>
      </c>
      <c r="N3" s="15">
        <f t="shared" ref="N3:N51" si="0">(MAX(B3:M3)-MIN(B3:M3))</f>
        <v>3.6824127906976738</v>
      </c>
    </row>
    <row r="4" spans="1:14" x14ac:dyDescent="0.25">
      <c r="A4" s="24" t="s">
        <v>1306</v>
      </c>
      <c r="B4" s="15">
        <v>50.555555555555557</v>
      </c>
      <c r="C4" s="15">
        <v>49.137931034482762</v>
      </c>
      <c r="D4" s="15">
        <v>47.807692307692307</v>
      </c>
      <c r="E4" s="15">
        <v>45.611111111111114</v>
      </c>
      <c r="F4" s="15">
        <v>44.722222222222221</v>
      </c>
      <c r="G4" s="15">
        <v>38.944444444444443</v>
      </c>
      <c r="H4" s="15">
        <v>38.288888888888891</v>
      </c>
      <c r="I4" s="15">
        <v>33.736842105263158</v>
      </c>
      <c r="J4" s="15">
        <v>36.875</v>
      </c>
      <c r="K4" s="15">
        <v>48.604651162790695</v>
      </c>
      <c r="L4" s="15">
        <v>49.277777777777779</v>
      </c>
      <c r="M4" s="15">
        <v>50.434782608695649</v>
      </c>
      <c r="N4" s="15">
        <f t="shared" si="0"/>
        <v>16.8187134502924</v>
      </c>
    </row>
    <row r="5" spans="1:14" x14ac:dyDescent="0.25">
      <c r="A5" s="24" t="s">
        <v>1307</v>
      </c>
      <c r="B5" s="15">
        <v>16</v>
      </c>
      <c r="C5" s="15">
        <v>15.482758620689655</v>
      </c>
      <c r="D5" s="15">
        <v>12.884615384615385</v>
      </c>
      <c r="E5" s="15">
        <v>10.361111111111111</v>
      </c>
      <c r="F5" s="15">
        <v>8.3055555555555554</v>
      </c>
      <c r="G5" s="15">
        <v>6.1944444444444446</v>
      </c>
      <c r="H5" s="15">
        <v>5.2666666666666666</v>
      </c>
      <c r="I5" s="15">
        <v>4.6052631578947372</v>
      </c>
      <c r="J5" s="15">
        <v>5.40625</v>
      </c>
      <c r="K5" s="15">
        <v>16.976744186046513</v>
      </c>
      <c r="L5" s="15">
        <v>17.166666666666668</v>
      </c>
      <c r="M5" s="15">
        <v>16.847826086956523</v>
      </c>
      <c r="N5" s="15">
        <f t="shared" si="0"/>
        <v>12.561403508771932</v>
      </c>
    </row>
    <row r="6" spans="1:14" x14ac:dyDescent="0.25">
      <c r="A6" s="24" t="s">
        <v>1308</v>
      </c>
      <c r="B6" s="15">
        <v>131.30555555555554</v>
      </c>
      <c r="C6" s="15">
        <v>128.51724137931035</v>
      </c>
      <c r="D6" s="15">
        <v>122.15384615384616</v>
      </c>
      <c r="E6" s="15">
        <v>111.80555555555556</v>
      </c>
      <c r="F6" s="15">
        <v>96.638888888888886</v>
      </c>
      <c r="G6" s="15">
        <v>86.75</v>
      </c>
      <c r="H6" s="15">
        <v>83.2</v>
      </c>
      <c r="I6" s="15">
        <v>77.315789473684205</v>
      </c>
      <c r="J6" s="15">
        <v>81.15625</v>
      </c>
      <c r="K6" s="15">
        <v>126.02325581395348</v>
      </c>
      <c r="L6" s="15">
        <v>133.63888888888889</v>
      </c>
      <c r="M6" s="15">
        <v>130.69565217391303</v>
      </c>
      <c r="N6" s="15">
        <f t="shared" si="0"/>
        <v>56.32309941520468</v>
      </c>
    </row>
    <row r="7" spans="1:14" x14ac:dyDescent="0.25">
      <c r="A7" s="24" t="s">
        <v>1309</v>
      </c>
      <c r="B7" s="15">
        <v>19.388888888888889</v>
      </c>
      <c r="C7" s="15">
        <v>18.758620689655171</v>
      </c>
      <c r="D7" s="15">
        <v>19.73076923076923</v>
      </c>
      <c r="E7" s="15">
        <v>19.416666666666668</v>
      </c>
      <c r="F7" s="15">
        <v>18.861111111111111</v>
      </c>
      <c r="G7" s="15">
        <v>18.527777777777779</v>
      </c>
      <c r="H7" s="15">
        <v>18.288888888888888</v>
      </c>
      <c r="I7" s="15">
        <v>18</v>
      </c>
      <c r="J7" s="15">
        <v>15.09375</v>
      </c>
      <c r="K7" s="15">
        <v>20.023255813953487</v>
      </c>
      <c r="L7" s="15">
        <v>19.222222222222221</v>
      </c>
      <c r="M7" s="15">
        <v>19.108695652173914</v>
      </c>
      <c r="N7" s="15">
        <f t="shared" si="0"/>
        <v>4.9295058139534866</v>
      </c>
    </row>
    <row r="8" spans="1:14" x14ac:dyDescent="0.25">
      <c r="A8" s="24" t="s">
        <v>1310</v>
      </c>
      <c r="B8" s="15">
        <v>19.222222222222221</v>
      </c>
      <c r="C8" s="15">
        <v>19.482758620689655</v>
      </c>
      <c r="D8" s="15">
        <v>18.26923076923077</v>
      </c>
      <c r="E8" s="15">
        <v>16.611111111111111</v>
      </c>
      <c r="F8" s="15">
        <v>10.944444444444445</v>
      </c>
      <c r="G8" s="15">
        <v>6.7222222222222223</v>
      </c>
      <c r="H8" s="15">
        <v>5.666666666666667</v>
      </c>
      <c r="I8" s="15">
        <v>5.2631578947368425</v>
      </c>
      <c r="J8" s="15">
        <v>7.25</v>
      </c>
      <c r="K8" s="15">
        <v>17.720930232558139</v>
      </c>
      <c r="L8" s="15">
        <v>18.805555555555557</v>
      </c>
      <c r="M8" s="15">
        <v>18.152173913043477</v>
      </c>
      <c r="N8" s="15">
        <f t="shared" si="0"/>
        <v>14.219600725952812</v>
      </c>
    </row>
    <row r="9" spans="1:14" x14ac:dyDescent="0.25">
      <c r="A9" s="24" t="s">
        <v>1311</v>
      </c>
      <c r="B9" s="15">
        <v>11.833333333333334</v>
      </c>
      <c r="C9" s="15">
        <v>11.620689655172415</v>
      </c>
      <c r="D9" s="15">
        <v>11.153846153846153</v>
      </c>
      <c r="E9" s="15">
        <v>10.277777777777779</v>
      </c>
      <c r="F9" s="15">
        <v>7.833333333333333</v>
      </c>
      <c r="G9" s="15">
        <v>5.7222222222222223</v>
      </c>
      <c r="H9" s="15">
        <v>6.0666666666666664</v>
      </c>
      <c r="I9" s="15">
        <v>6.1315789473684212</v>
      </c>
      <c r="J9" s="15">
        <v>6.3125</v>
      </c>
      <c r="K9" s="15">
        <v>11.790697674418604</v>
      </c>
      <c r="L9" s="15">
        <v>11.833333333333334</v>
      </c>
      <c r="M9" s="15">
        <v>11.152173913043478</v>
      </c>
      <c r="N9" s="15">
        <f t="shared" si="0"/>
        <v>6.1111111111111116</v>
      </c>
    </row>
    <row r="10" spans="1:14" x14ac:dyDescent="0.25">
      <c r="A10" s="24" t="s">
        <v>1312</v>
      </c>
      <c r="B10" s="15">
        <v>3.2222222222222223</v>
      </c>
      <c r="C10" s="15">
        <v>3.0689655172413794</v>
      </c>
      <c r="D10" s="15">
        <v>2.9807692307692308</v>
      </c>
      <c r="E10" s="15">
        <v>2.5277777777777777</v>
      </c>
      <c r="F10" s="15">
        <v>2.3333333333333335</v>
      </c>
      <c r="G10" s="15">
        <v>2.1666666666666665</v>
      </c>
      <c r="H10" s="15">
        <v>2.2222222222222223</v>
      </c>
      <c r="I10" s="15">
        <v>1.8421052631578947</v>
      </c>
      <c r="J10" s="15">
        <v>1.53125</v>
      </c>
      <c r="K10" s="15">
        <v>3.1162790697674421</v>
      </c>
      <c r="L10" s="15">
        <v>3.1388888888888888</v>
      </c>
      <c r="M10" s="15">
        <v>3.0652173913043477</v>
      </c>
      <c r="N10" s="15">
        <f t="shared" si="0"/>
        <v>1.6909722222222223</v>
      </c>
    </row>
    <row r="11" spans="1:14" x14ac:dyDescent="0.25">
      <c r="A11" s="24" t="s">
        <v>1313</v>
      </c>
      <c r="B11" s="15">
        <v>52.194444444444443</v>
      </c>
      <c r="C11" s="15">
        <v>50.689655172413794</v>
      </c>
      <c r="D11" s="15">
        <v>50.365384615384613</v>
      </c>
      <c r="E11" s="15">
        <v>47.305555555555557</v>
      </c>
      <c r="F11" s="15">
        <v>44.777777777777779</v>
      </c>
      <c r="G11" s="15">
        <v>42.361111111111114</v>
      </c>
      <c r="H11" s="15">
        <v>40.955555555555556</v>
      </c>
      <c r="I11" s="15">
        <v>40.973684210526315</v>
      </c>
      <c r="J11" s="15">
        <v>35.8125</v>
      </c>
      <c r="K11" s="15">
        <v>52.534883720930232</v>
      </c>
      <c r="L11" s="15">
        <v>52.805555555555557</v>
      </c>
      <c r="M11" s="15">
        <v>51</v>
      </c>
      <c r="N11" s="15">
        <f t="shared" si="0"/>
        <v>16.993055555555557</v>
      </c>
    </row>
    <row r="12" spans="1:14" x14ac:dyDescent="0.25">
      <c r="A12" s="24" t="s">
        <v>1314</v>
      </c>
      <c r="B12" s="15">
        <v>17.333333333333332</v>
      </c>
      <c r="C12" s="15">
        <v>17.103448275862068</v>
      </c>
      <c r="D12" s="15">
        <v>16.096153846153847</v>
      </c>
      <c r="E12" s="15">
        <v>15.305555555555555</v>
      </c>
      <c r="F12" s="15">
        <v>14.638888888888889</v>
      </c>
      <c r="G12" s="15">
        <v>14.666666666666666</v>
      </c>
      <c r="H12" s="15">
        <v>14.511111111111111</v>
      </c>
      <c r="I12" s="15">
        <v>13.842105263157896</v>
      </c>
      <c r="J12" s="15">
        <v>14.4375</v>
      </c>
      <c r="K12" s="15">
        <v>18.697674418604652</v>
      </c>
      <c r="L12" s="15">
        <v>18.194444444444443</v>
      </c>
      <c r="M12" s="15">
        <v>17.304347826086957</v>
      </c>
      <c r="N12" s="15">
        <f t="shared" si="0"/>
        <v>4.8555691554467568</v>
      </c>
    </row>
    <row r="13" spans="1:14" x14ac:dyDescent="0.25">
      <c r="A13" s="24" t="s">
        <v>1315</v>
      </c>
      <c r="B13" s="15">
        <v>9.2777777777777786</v>
      </c>
      <c r="C13" s="15">
        <v>9.2413793103448274</v>
      </c>
      <c r="D13" s="15">
        <v>8.634615384615385</v>
      </c>
      <c r="E13" s="15">
        <v>7.3055555555555554</v>
      </c>
      <c r="F13" s="15">
        <v>5.5</v>
      </c>
      <c r="G13" s="15">
        <v>3.0277777777777777</v>
      </c>
      <c r="H13" s="15">
        <v>2.8444444444444446</v>
      </c>
      <c r="I13" s="15">
        <v>2.6842105263157894</v>
      </c>
      <c r="J13" s="15">
        <v>3.8125</v>
      </c>
      <c r="K13" s="15">
        <v>8.9302325581395348</v>
      </c>
      <c r="L13" s="15">
        <v>9.1944444444444446</v>
      </c>
      <c r="M13" s="15">
        <v>9.0652173913043477</v>
      </c>
      <c r="N13" s="15">
        <f t="shared" si="0"/>
        <v>6.5935672514619892</v>
      </c>
    </row>
    <row r="14" spans="1:14" x14ac:dyDescent="0.25">
      <c r="A14" s="24" t="s">
        <v>1316</v>
      </c>
      <c r="B14" s="15">
        <v>87.333333333333329</v>
      </c>
      <c r="C14" s="15">
        <v>87.068965517241381</v>
      </c>
      <c r="D14" s="15">
        <v>85.67307692307692</v>
      </c>
      <c r="E14" s="15">
        <v>82</v>
      </c>
      <c r="F14" s="15">
        <v>75.055555555555557</v>
      </c>
      <c r="G14" s="15">
        <v>67.75</v>
      </c>
      <c r="H14" s="15">
        <v>62.422222222222224</v>
      </c>
      <c r="I14" s="15">
        <v>61.710526315789473</v>
      </c>
      <c r="J14" s="15">
        <v>65.5</v>
      </c>
      <c r="K14" s="15">
        <v>87.767441860465112</v>
      </c>
      <c r="L14" s="15">
        <v>88.472222222222229</v>
      </c>
      <c r="M14" s="15">
        <v>87.869565217391298</v>
      </c>
      <c r="N14" s="15">
        <f t="shared" si="0"/>
        <v>26.761695906432756</v>
      </c>
    </row>
    <row r="15" spans="1:14" x14ac:dyDescent="0.25">
      <c r="A15" s="24" t="s">
        <v>1317</v>
      </c>
      <c r="B15" s="15">
        <v>33.722222222222221</v>
      </c>
      <c r="C15" s="15">
        <v>33.172413793103445</v>
      </c>
      <c r="D15" s="15">
        <v>32.307692307692307</v>
      </c>
      <c r="E15" s="15">
        <v>31.083333333333332</v>
      </c>
      <c r="F15" s="15">
        <v>27.027777777777779</v>
      </c>
      <c r="G15" s="15">
        <v>22.805555555555557</v>
      </c>
      <c r="H15" s="15">
        <v>22.444444444444443</v>
      </c>
      <c r="I15" s="15">
        <v>21.94736842105263</v>
      </c>
      <c r="J15" s="15">
        <v>22.96875</v>
      </c>
      <c r="K15" s="15">
        <v>34.465116279069768</v>
      </c>
      <c r="L15" s="15">
        <v>34.333333333333336</v>
      </c>
      <c r="M15" s="15">
        <v>33.913043478260867</v>
      </c>
      <c r="N15" s="15">
        <f t="shared" si="0"/>
        <v>12.517747858017138</v>
      </c>
    </row>
    <row r="16" spans="1:14" x14ac:dyDescent="0.25">
      <c r="A16" s="24" t="s">
        <v>1318</v>
      </c>
      <c r="B16" s="15">
        <v>14.055555555555555</v>
      </c>
      <c r="C16" s="15">
        <v>13.03448275862069</v>
      </c>
      <c r="D16" s="15">
        <v>12.115384615384615</v>
      </c>
      <c r="E16" s="15">
        <v>9.9166666666666661</v>
      </c>
      <c r="F16" s="15">
        <v>8.7222222222222214</v>
      </c>
      <c r="G16" s="15">
        <v>7.25</v>
      </c>
      <c r="H16" s="15">
        <v>6.9111111111111114</v>
      </c>
      <c r="I16" s="15">
        <v>5.9736842105263159</v>
      </c>
      <c r="J16" s="15">
        <v>6.3125</v>
      </c>
      <c r="K16" s="15">
        <v>13.465116279069768</v>
      </c>
      <c r="L16" s="15">
        <v>14.305555555555555</v>
      </c>
      <c r="M16" s="15">
        <v>14.652173913043478</v>
      </c>
      <c r="N16" s="15">
        <f t="shared" si="0"/>
        <v>8.6784897025171617</v>
      </c>
    </row>
    <row r="17" spans="1:14" x14ac:dyDescent="0.25">
      <c r="A17" s="24" t="s">
        <v>1319</v>
      </c>
      <c r="B17" s="15">
        <v>34.666666666666664</v>
      </c>
      <c r="C17" s="15">
        <v>33.862068965517238</v>
      </c>
      <c r="D17" s="15">
        <v>32.346153846153847</v>
      </c>
      <c r="E17" s="15">
        <v>29.5</v>
      </c>
      <c r="F17" s="15">
        <v>22.111111111111111</v>
      </c>
      <c r="G17" s="15">
        <v>14.805555555555555</v>
      </c>
      <c r="H17" s="15">
        <v>13.422222222222222</v>
      </c>
      <c r="I17" s="15">
        <v>12.763157894736842</v>
      </c>
      <c r="J17" s="15">
        <v>13.1875</v>
      </c>
      <c r="K17" s="15">
        <v>35.232558139534881</v>
      </c>
      <c r="L17" s="15">
        <v>35.833333333333336</v>
      </c>
      <c r="M17" s="15">
        <v>34.978260869565219</v>
      </c>
      <c r="N17" s="15">
        <f t="shared" si="0"/>
        <v>23.070175438596493</v>
      </c>
    </row>
    <row r="18" spans="1:14" x14ac:dyDescent="0.25">
      <c r="A18" s="24" t="s">
        <v>1320</v>
      </c>
      <c r="B18" s="15">
        <v>26.472222222222221</v>
      </c>
      <c r="C18" s="15">
        <v>25.206896551724139</v>
      </c>
      <c r="D18" s="15">
        <v>22.634615384615383</v>
      </c>
      <c r="E18" s="15">
        <v>19.083333333333332</v>
      </c>
      <c r="F18" s="15">
        <v>14.666666666666666</v>
      </c>
      <c r="G18" s="15">
        <v>11.361111111111111</v>
      </c>
      <c r="H18" s="15">
        <v>10.777777777777779</v>
      </c>
      <c r="I18" s="15">
        <v>9.2105263157894743</v>
      </c>
      <c r="J18" s="15">
        <v>9.40625</v>
      </c>
      <c r="K18" s="15">
        <v>23.488372093023255</v>
      </c>
      <c r="L18" s="15">
        <v>24.666666666666668</v>
      </c>
      <c r="M18" s="15">
        <v>24.695652173913043</v>
      </c>
      <c r="N18" s="15">
        <f t="shared" si="0"/>
        <v>17.261695906432749</v>
      </c>
    </row>
    <row r="19" spans="1:14" x14ac:dyDescent="0.25">
      <c r="A19" s="24" t="s">
        <v>1321</v>
      </c>
      <c r="B19" s="15">
        <v>67.472222222222229</v>
      </c>
      <c r="C19" s="15">
        <v>68.310344827586206</v>
      </c>
      <c r="D19" s="15">
        <v>69.09615384615384</v>
      </c>
      <c r="E19" s="15">
        <v>66.027777777777771</v>
      </c>
      <c r="F19" s="15">
        <v>65.944444444444443</v>
      </c>
      <c r="G19" s="15">
        <v>63.527777777777779</v>
      </c>
      <c r="H19" s="15">
        <v>60.088888888888889</v>
      </c>
      <c r="I19" s="15">
        <v>61.289473684210527</v>
      </c>
      <c r="J19" s="15">
        <v>59.6875</v>
      </c>
      <c r="K19" s="15">
        <v>64.813953488372093</v>
      </c>
      <c r="L19" s="15">
        <v>65.472222222222229</v>
      </c>
      <c r="M19" s="15">
        <v>67</v>
      </c>
      <c r="N19" s="15">
        <f t="shared" si="0"/>
        <v>9.4086538461538396</v>
      </c>
    </row>
    <row r="20" spans="1:14" x14ac:dyDescent="0.25">
      <c r="A20" s="24" t="s">
        <v>1322</v>
      </c>
      <c r="B20" s="15">
        <v>32.194444444444443</v>
      </c>
      <c r="C20" s="15">
        <v>31.758620689655171</v>
      </c>
      <c r="D20" s="15">
        <v>31.634615384615383</v>
      </c>
      <c r="E20" s="15">
        <v>30.083333333333332</v>
      </c>
      <c r="F20" s="15">
        <v>27.055555555555557</v>
      </c>
      <c r="G20" s="15">
        <v>25.277777777777779</v>
      </c>
      <c r="H20" s="15">
        <v>25.444444444444443</v>
      </c>
      <c r="I20" s="15">
        <v>25.473684210526315</v>
      </c>
      <c r="J20" s="15">
        <v>23.21875</v>
      </c>
      <c r="K20" s="15">
        <v>31.86046511627907</v>
      </c>
      <c r="L20" s="15">
        <v>32.361111111111114</v>
      </c>
      <c r="M20" s="15">
        <v>32.369565217391305</v>
      </c>
      <c r="N20" s="15">
        <f t="shared" si="0"/>
        <v>9.1508152173913047</v>
      </c>
    </row>
    <row r="21" spans="1:14" x14ac:dyDescent="0.25">
      <c r="A21" s="24" t="s">
        <v>1323</v>
      </c>
      <c r="B21" s="15">
        <v>24.833333333333332</v>
      </c>
      <c r="C21" s="15">
        <v>24.758620689655171</v>
      </c>
      <c r="D21" s="15">
        <v>24.03846153846154</v>
      </c>
      <c r="E21" s="15">
        <v>22.666666666666668</v>
      </c>
      <c r="F21" s="15">
        <v>18.111111111111111</v>
      </c>
      <c r="G21" s="15">
        <v>13.777777777777779</v>
      </c>
      <c r="H21" s="15">
        <v>13.066666666666666</v>
      </c>
      <c r="I21" s="15">
        <v>11.184210526315789</v>
      </c>
      <c r="J21" s="15">
        <v>13.5</v>
      </c>
      <c r="K21" s="15">
        <v>24.395348837209301</v>
      </c>
      <c r="L21" s="15">
        <v>24.694444444444443</v>
      </c>
      <c r="M21" s="15">
        <v>24.021739130434781</v>
      </c>
      <c r="N21" s="15">
        <f t="shared" si="0"/>
        <v>13.649122807017543</v>
      </c>
    </row>
    <row r="22" spans="1:14" x14ac:dyDescent="0.25">
      <c r="A22" s="24" t="s">
        <v>1324</v>
      </c>
      <c r="B22" s="15">
        <v>50.305555555555557</v>
      </c>
      <c r="C22" s="15">
        <v>49.344827586206897</v>
      </c>
      <c r="D22" s="15">
        <v>47.82692307692308</v>
      </c>
      <c r="E22" s="15">
        <v>44.527777777777779</v>
      </c>
      <c r="F22" s="15">
        <v>36.388888888888886</v>
      </c>
      <c r="G22" s="15">
        <v>29.805555555555557</v>
      </c>
      <c r="H22" s="15">
        <v>28.4</v>
      </c>
      <c r="I22" s="15">
        <v>28</v>
      </c>
      <c r="J22" s="15">
        <v>28.96875</v>
      </c>
      <c r="K22" s="15">
        <v>50.325581395348834</v>
      </c>
      <c r="L22" s="15">
        <v>50.333333333333336</v>
      </c>
      <c r="M22" s="15">
        <v>49.869565217391305</v>
      </c>
      <c r="N22" s="15">
        <f t="shared" si="0"/>
        <v>22.333333333333336</v>
      </c>
    </row>
    <row r="23" spans="1:14" x14ac:dyDescent="0.25">
      <c r="A23" s="24" t="s">
        <v>1325</v>
      </c>
      <c r="B23" s="15">
        <v>65.166666666666671</v>
      </c>
      <c r="C23" s="15">
        <v>64.551724137931032</v>
      </c>
      <c r="D23" s="15">
        <v>62.67307692307692</v>
      </c>
      <c r="E23" s="15">
        <v>59.472222222222221</v>
      </c>
      <c r="F23" s="15">
        <v>53.472222222222221</v>
      </c>
      <c r="G23" s="15">
        <v>48.444444444444443</v>
      </c>
      <c r="H23" s="15">
        <v>44.555555555555557</v>
      </c>
      <c r="I23" s="15">
        <v>37.684210526315788</v>
      </c>
      <c r="J23" s="15">
        <v>43.9375</v>
      </c>
      <c r="K23" s="15">
        <v>63.418604651162788</v>
      </c>
      <c r="L23" s="15">
        <v>62.833333333333336</v>
      </c>
      <c r="M23" s="15">
        <v>62.934782608695649</v>
      </c>
      <c r="N23" s="15">
        <f t="shared" si="0"/>
        <v>27.482456140350884</v>
      </c>
    </row>
    <row r="24" spans="1:14" x14ac:dyDescent="0.25">
      <c r="A24" s="24" t="s">
        <v>1326</v>
      </c>
      <c r="B24" s="15">
        <v>17.75</v>
      </c>
      <c r="C24" s="15">
        <v>16.551724137931036</v>
      </c>
      <c r="D24" s="15">
        <v>16.53846153846154</v>
      </c>
      <c r="E24" s="15">
        <v>15.638888888888889</v>
      </c>
      <c r="F24" s="15">
        <v>14.916666666666666</v>
      </c>
      <c r="G24" s="15">
        <v>13.027777777777779</v>
      </c>
      <c r="H24" s="15">
        <v>12.133333333333333</v>
      </c>
      <c r="I24" s="15">
        <v>10.078947368421053</v>
      </c>
      <c r="J24" s="15">
        <v>10.59375</v>
      </c>
      <c r="K24" s="15">
        <v>17.837209302325583</v>
      </c>
      <c r="L24" s="15">
        <v>17.972222222222221</v>
      </c>
      <c r="M24" s="15">
        <v>18.043478260869566</v>
      </c>
      <c r="N24" s="15">
        <f t="shared" si="0"/>
        <v>7.9645308924485132</v>
      </c>
    </row>
    <row r="25" spans="1:14" x14ac:dyDescent="0.25">
      <c r="A25" s="24" t="s">
        <v>1327</v>
      </c>
      <c r="B25" s="15">
        <v>46.388888888888886</v>
      </c>
      <c r="C25" s="15">
        <v>45.896551724137929</v>
      </c>
      <c r="D25" s="15">
        <v>45.115384615384613</v>
      </c>
      <c r="E25" s="15">
        <v>44.027777777777779</v>
      </c>
      <c r="F25" s="15">
        <v>42.861111111111114</v>
      </c>
      <c r="G25" s="15">
        <v>41.916666666666664</v>
      </c>
      <c r="H25" s="15">
        <v>40.955555555555556</v>
      </c>
      <c r="I25" s="15">
        <v>39.763157894736842</v>
      </c>
      <c r="J25" s="15">
        <v>41</v>
      </c>
      <c r="K25" s="15">
        <v>45.674418604651166</v>
      </c>
      <c r="L25" s="15">
        <v>45.75</v>
      </c>
      <c r="M25" s="15">
        <v>45.869565217391305</v>
      </c>
      <c r="N25" s="15">
        <f t="shared" si="0"/>
        <v>6.6257309941520433</v>
      </c>
    </row>
    <row r="26" spans="1:14" x14ac:dyDescent="0.25">
      <c r="A26" s="24" t="s">
        <v>1328</v>
      </c>
      <c r="B26" s="15">
        <v>23.333333333333332</v>
      </c>
      <c r="C26" s="15">
        <v>22.896551724137932</v>
      </c>
      <c r="D26" s="15">
        <v>20.846153846153847</v>
      </c>
      <c r="E26" s="15">
        <v>19.416666666666668</v>
      </c>
      <c r="F26" s="15">
        <v>17.75</v>
      </c>
      <c r="G26" s="15">
        <v>16.75</v>
      </c>
      <c r="H26" s="15">
        <v>16.8</v>
      </c>
      <c r="I26" s="15">
        <v>16.815789473684209</v>
      </c>
      <c r="J26" s="15">
        <v>17.46875</v>
      </c>
      <c r="K26" s="15">
        <v>23.162790697674417</v>
      </c>
      <c r="L26" s="15">
        <v>23.166666666666668</v>
      </c>
      <c r="M26" s="15">
        <v>23.391304347826086</v>
      </c>
      <c r="N26" s="15">
        <f t="shared" si="0"/>
        <v>6.641304347826086</v>
      </c>
    </row>
    <row r="27" spans="1:14" x14ac:dyDescent="0.25">
      <c r="A27" s="24" t="s">
        <v>1329</v>
      </c>
      <c r="B27" s="15">
        <v>11.194444444444445</v>
      </c>
      <c r="C27" s="15">
        <v>11.03448275862069</v>
      </c>
      <c r="D27" s="15">
        <v>10.961538461538462</v>
      </c>
      <c r="E27" s="15">
        <v>10.694444444444445</v>
      </c>
      <c r="F27" s="15">
        <v>9.5</v>
      </c>
      <c r="G27" s="15">
        <v>7.2222222222222223</v>
      </c>
      <c r="H27" s="15">
        <v>6.9333333333333336</v>
      </c>
      <c r="I27" s="15">
        <v>6.4473684210526319</v>
      </c>
      <c r="J27" s="15">
        <v>4.53125</v>
      </c>
      <c r="K27" s="15">
        <v>11.302325581395349</v>
      </c>
      <c r="L27" s="15">
        <v>11.25</v>
      </c>
      <c r="M27" s="15">
        <v>10.826086956521738</v>
      </c>
      <c r="N27" s="15">
        <f t="shared" si="0"/>
        <v>6.7710755813953494</v>
      </c>
    </row>
    <row r="28" spans="1:14" x14ac:dyDescent="0.25">
      <c r="A28" s="24" t="s">
        <v>1330</v>
      </c>
      <c r="B28" s="15">
        <v>22.583333333333332</v>
      </c>
      <c r="C28" s="15">
        <v>22.379310344827587</v>
      </c>
      <c r="D28" s="15">
        <v>22.326923076923077</v>
      </c>
      <c r="E28" s="15">
        <v>20.694444444444443</v>
      </c>
      <c r="F28" s="15">
        <v>18</v>
      </c>
      <c r="G28" s="15">
        <v>16.472222222222221</v>
      </c>
      <c r="H28" s="15">
        <v>16.31111111111111</v>
      </c>
      <c r="I28" s="15">
        <v>15.657894736842104</v>
      </c>
      <c r="J28" s="15">
        <v>12.96875</v>
      </c>
      <c r="K28" s="15">
        <v>21.837209302325583</v>
      </c>
      <c r="L28" s="15">
        <v>22.666666666666668</v>
      </c>
      <c r="M28" s="15">
        <v>22.391304347826086</v>
      </c>
      <c r="N28" s="15">
        <f t="shared" si="0"/>
        <v>9.6979166666666679</v>
      </c>
    </row>
    <row r="29" spans="1:14" x14ac:dyDescent="0.25">
      <c r="A29" s="24" t="s">
        <v>1331</v>
      </c>
      <c r="B29" s="15">
        <v>33.055555555555557</v>
      </c>
      <c r="C29" s="15">
        <v>31.96551724137931</v>
      </c>
      <c r="D29" s="15">
        <v>30.884615384615383</v>
      </c>
      <c r="E29" s="15">
        <v>28.805555555555557</v>
      </c>
      <c r="F29" s="15">
        <v>26.5</v>
      </c>
      <c r="G29" s="15">
        <v>24.833333333333332</v>
      </c>
      <c r="H29" s="15">
        <v>23.066666666666666</v>
      </c>
      <c r="I29" s="15">
        <v>21.973684210526315</v>
      </c>
      <c r="J29" s="15">
        <v>22.40625</v>
      </c>
      <c r="K29" s="15">
        <v>33.348837209302324</v>
      </c>
      <c r="L29" s="15">
        <v>34.222222222222221</v>
      </c>
      <c r="M29" s="15">
        <v>33.456521739130437</v>
      </c>
      <c r="N29" s="15">
        <f t="shared" si="0"/>
        <v>12.248538011695906</v>
      </c>
    </row>
    <row r="30" spans="1:14" x14ac:dyDescent="0.25">
      <c r="A30" s="24" t="s">
        <v>1332</v>
      </c>
      <c r="B30" s="15">
        <v>24.055555555555557</v>
      </c>
      <c r="C30" s="15">
        <v>23.551724137931036</v>
      </c>
      <c r="D30" s="15">
        <v>22.192307692307693</v>
      </c>
      <c r="E30" s="15">
        <v>21.027777777777779</v>
      </c>
      <c r="F30" s="15">
        <v>18.055555555555557</v>
      </c>
      <c r="G30" s="15">
        <v>15.527777777777779</v>
      </c>
      <c r="H30" s="15">
        <v>14.755555555555556</v>
      </c>
      <c r="I30" s="15">
        <v>14.605263157894736</v>
      </c>
      <c r="J30" s="15">
        <v>15.375</v>
      </c>
      <c r="K30" s="15">
        <v>23.441860465116278</v>
      </c>
      <c r="L30" s="15">
        <v>23.833333333333332</v>
      </c>
      <c r="M30" s="15">
        <v>23.804347826086957</v>
      </c>
      <c r="N30" s="15">
        <f t="shared" si="0"/>
        <v>9.4502923976608209</v>
      </c>
    </row>
    <row r="31" spans="1:14" x14ac:dyDescent="0.25">
      <c r="A31" s="24" t="s">
        <v>1333</v>
      </c>
      <c r="B31" s="15">
        <v>27.166666666666668</v>
      </c>
      <c r="C31" s="15">
        <v>26.344827586206897</v>
      </c>
      <c r="D31" s="15">
        <v>26.942307692307693</v>
      </c>
      <c r="E31" s="15">
        <v>25.111111111111111</v>
      </c>
      <c r="F31" s="15">
        <v>24.222222222222221</v>
      </c>
      <c r="G31" s="15">
        <v>23.694444444444443</v>
      </c>
      <c r="H31" s="15">
        <v>22.755555555555556</v>
      </c>
      <c r="I31" s="15">
        <v>20.157894736842106</v>
      </c>
      <c r="J31" s="15">
        <v>21.125</v>
      </c>
      <c r="K31" s="15">
        <v>26</v>
      </c>
      <c r="L31" s="15">
        <v>26.333333333333332</v>
      </c>
      <c r="M31" s="15">
        <v>26.391304347826086</v>
      </c>
      <c r="N31" s="15">
        <f t="shared" si="0"/>
        <v>7.0087719298245617</v>
      </c>
    </row>
    <row r="32" spans="1:14" x14ac:dyDescent="0.25">
      <c r="A32" s="24" t="s">
        <v>1334</v>
      </c>
      <c r="B32" s="15">
        <v>30.555555555555557</v>
      </c>
      <c r="C32" s="15">
        <v>30.344827586206897</v>
      </c>
      <c r="D32" s="15">
        <v>30.5</v>
      </c>
      <c r="E32" s="15">
        <v>29.583333333333332</v>
      </c>
      <c r="F32" s="15">
        <v>24.638888888888889</v>
      </c>
      <c r="G32" s="15">
        <v>20.361111111111111</v>
      </c>
      <c r="H32" s="15">
        <v>18.822222222222223</v>
      </c>
      <c r="I32" s="15">
        <v>17.684210526315791</v>
      </c>
      <c r="J32" s="15">
        <v>17.125</v>
      </c>
      <c r="K32" s="15">
        <v>29.697674418604652</v>
      </c>
      <c r="L32" s="15">
        <v>29.833333333333332</v>
      </c>
      <c r="M32" s="15">
        <v>28.826086956521738</v>
      </c>
      <c r="N32" s="15">
        <f t="shared" si="0"/>
        <v>13.430555555555557</v>
      </c>
    </row>
    <row r="33" spans="1:14" x14ac:dyDescent="0.25">
      <c r="A33" s="24" t="s">
        <v>1335</v>
      </c>
      <c r="B33" s="15">
        <v>185.91666666666666</v>
      </c>
      <c r="C33" s="15">
        <v>181.65517241379311</v>
      </c>
      <c r="D33" s="15">
        <v>176.55769230769232</v>
      </c>
      <c r="E33" s="15">
        <v>161.19444444444446</v>
      </c>
      <c r="F33" s="15">
        <v>148.88888888888889</v>
      </c>
      <c r="G33" s="15">
        <v>145.58333333333334</v>
      </c>
      <c r="H33" s="15">
        <v>140.02222222222221</v>
      </c>
      <c r="I33" s="15">
        <v>134.26315789473685</v>
      </c>
      <c r="J33" s="15">
        <v>134.0625</v>
      </c>
      <c r="K33" s="15">
        <v>192.11627906976744</v>
      </c>
      <c r="L33" s="15">
        <v>195.66666666666666</v>
      </c>
      <c r="M33" s="15">
        <v>192.02173913043478</v>
      </c>
      <c r="N33" s="15">
        <f t="shared" si="0"/>
        <v>61.604166666666657</v>
      </c>
    </row>
    <row r="34" spans="1:14" x14ac:dyDescent="0.25">
      <c r="A34" s="24" t="s">
        <v>1336</v>
      </c>
      <c r="B34" s="15">
        <v>68.833333333333329</v>
      </c>
      <c r="C34" s="15">
        <v>66.620689655172413</v>
      </c>
      <c r="D34" s="15">
        <v>63.730769230769234</v>
      </c>
      <c r="E34" s="15">
        <v>58.055555555555557</v>
      </c>
      <c r="F34" s="15">
        <v>46.277777777777779</v>
      </c>
      <c r="G34" s="15">
        <v>35.972222222222221</v>
      </c>
      <c r="H34" s="15">
        <v>31.866666666666667</v>
      </c>
      <c r="I34" s="15">
        <v>29.789473684210527</v>
      </c>
      <c r="J34" s="15">
        <v>19.375</v>
      </c>
      <c r="K34" s="15">
        <v>67.534883720930239</v>
      </c>
      <c r="L34" s="15">
        <v>69.027777777777771</v>
      </c>
      <c r="M34" s="15">
        <v>66.869565217391298</v>
      </c>
      <c r="N34" s="15">
        <f t="shared" si="0"/>
        <v>49.652777777777771</v>
      </c>
    </row>
    <row r="35" spans="1:14" x14ac:dyDescent="0.25">
      <c r="A35" s="24" t="s">
        <v>1337</v>
      </c>
      <c r="B35" s="15">
        <v>10.388888888888889</v>
      </c>
      <c r="C35" s="15">
        <v>10</v>
      </c>
      <c r="D35" s="15">
        <v>9.3269230769230766</v>
      </c>
      <c r="E35" s="15">
        <v>8.5833333333333339</v>
      </c>
      <c r="F35" s="15">
        <v>7.1944444444444446</v>
      </c>
      <c r="G35" s="15">
        <v>6.2222222222222223</v>
      </c>
      <c r="H35" s="15">
        <v>5.333333333333333</v>
      </c>
      <c r="I35" s="15">
        <v>4.4210526315789478</v>
      </c>
      <c r="J35" s="15">
        <v>4.15625</v>
      </c>
      <c r="K35" s="15">
        <v>10.930232558139535</v>
      </c>
      <c r="L35" s="15">
        <v>10.611111111111111</v>
      </c>
      <c r="M35" s="15">
        <v>9.5869565217391308</v>
      </c>
      <c r="N35" s="15">
        <f t="shared" si="0"/>
        <v>6.7739825581395348</v>
      </c>
    </row>
    <row r="36" spans="1:14" x14ac:dyDescent="0.25">
      <c r="A36" s="24" t="s">
        <v>1338</v>
      </c>
      <c r="B36" s="15">
        <v>55.888888888888886</v>
      </c>
      <c r="C36" s="15">
        <v>55.310344827586206</v>
      </c>
      <c r="D36" s="15">
        <v>50.346153846153847</v>
      </c>
      <c r="E36" s="15">
        <v>47.444444444444443</v>
      </c>
      <c r="F36" s="15">
        <v>38.5</v>
      </c>
      <c r="G36" s="15">
        <v>30.972222222222221</v>
      </c>
      <c r="H36" s="15">
        <v>29.911111111111111</v>
      </c>
      <c r="I36" s="15">
        <v>30.44736842105263</v>
      </c>
      <c r="J36" s="15">
        <v>32.75</v>
      </c>
      <c r="K36" s="15">
        <v>54.558139534883722</v>
      </c>
      <c r="L36" s="15">
        <v>55.194444444444443</v>
      </c>
      <c r="M36" s="15">
        <v>54.5</v>
      </c>
      <c r="N36" s="15">
        <f t="shared" si="0"/>
        <v>25.977777777777774</v>
      </c>
    </row>
    <row r="37" spans="1:14" x14ac:dyDescent="0.25">
      <c r="A37" s="24" t="s">
        <v>1339</v>
      </c>
      <c r="B37" s="15">
        <v>20.277777777777779</v>
      </c>
      <c r="C37" s="15">
        <v>20.551724137931036</v>
      </c>
      <c r="D37" s="15">
        <v>19.846153846153847</v>
      </c>
      <c r="E37" s="15">
        <v>19.611111111111111</v>
      </c>
      <c r="F37" s="15">
        <v>16.666666666666668</v>
      </c>
      <c r="G37" s="15">
        <v>14.222222222222221</v>
      </c>
      <c r="H37" s="15">
        <v>14.466666666666667</v>
      </c>
      <c r="I37" s="15">
        <v>14.5</v>
      </c>
      <c r="J37" s="15">
        <v>15.375</v>
      </c>
      <c r="K37" s="15">
        <v>20.488372093023255</v>
      </c>
      <c r="L37" s="15">
        <v>19.972222222222221</v>
      </c>
      <c r="M37" s="15">
        <v>20.369565217391305</v>
      </c>
      <c r="N37" s="15">
        <f t="shared" si="0"/>
        <v>6.3295019157088142</v>
      </c>
    </row>
    <row r="38" spans="1:14" x14ac:dyDescent="0.25">
      <c r="A38" s="24" t="s">
        <v>1340</v>
      </c>
      <c r="B38" s="15">
        <v>30.694444444444443</v>
      </c>
      <c r="C38" s="15">
        <v>28.862068965517242</v>
      </c>
      <c r="D38" s="15">
        <v>28.923076923076923</v>
      </c>
      <c r="E38" s="15">
        <v>26.333333333333332</v>
      </c>
      <c r="F38" s="15">
        <v>23.805555555555557</v>
      </c>
      <c r="G38" s="15">
        <v>22.361111111111111</v>
      </c>
      <c r="H38" s="15">
        <v>21.888888888888889</v>
      </c>
      <c r="I38" s="15">
        <v>21.973684210526315</v>
      </c>
      <c r="J38" s="15">
        <v>15.5625</v>
      </c>
      <c r="K38" s="15">
        <v>31.232558139534884</v>
      </c>
      <c r="L38" s="15">
        <v>30.777777777777779</v>
      </c>
      <c r="M38" s="15">
        <v>30.326086956521738</v>
      </c>
      <c r="N38" s="15">
        <f t="shared" si="0"/>
        <v>15.670058139534884</v>
      </c>
    </row>
    <row r="39" spans="1:14" x14ac:dyDescent="0.25">
      <c r="A39" s="24" t="s">
        <v>1341</v>
      </c>
      <c r="B39" s="15">
        <v>74.666666666666671</v>
      </c>
      <c r="C39" s="15">
        <v>71.482758620689651</v>
      </c>
      <c r="D39" s="15">
        <v>69.788461538461533</v>
      </c>
      <c r="E39" s="15">
        <v>65.555555555555557</v>
      </c>
      <c r="F39" s="15">
        <v>57.861111111111114</v>
      </c>
      <c r="G39" s="15">
        <v>57.916666666666664</v>
      </c>
      <c r="H39" s="15">
        <v>56.711111111111109</v>
      </c>
      <c r="I39" s="15">
        <v>53.342105263157897</v>
      </c>
      <c r="J39" s="15">
        <v>52.15625</v>
      </c>
      <c r="K39" s="15">
        <v>76.604651162790702</v>
      </c>
      <c r="L39" s="15">
        <v>75.722222222222229</v>
      </c>
      <c r="M39" s="15">
        <v>72.043478260869563</v>
      </c>
      <c r="N39" s="15">
        <f t="shared" si="0"/>
        <v>24.448401162790702</v>
      </c>
    </row>
    <row r="40" spans="1:14" x14ac:dyDescent="0.25">
      <c r="A40" s="24" t="s">
        <v>1342</v>
      </c>
      <c r="B40" s="15">
        <v>19.888888888888889</v>
      </c>
      <c r="C40" s="15">
        <v>19.862068965517242</v>
      </c>
      <c r="D40" s="15">
        <v>19.884615384615383</v>
      </c>
      <c r="E40" s="15">
        <v>19.888888888888889</v>
      </c>
      <c r="F40" s="15">
        <v>19.055555555555557</v>
      </c>
      <c r="G40" s="15">
        <v>18.222222222222221</v>
      </c>
      <c r="H40" s="15">
        <v>18.511111111111113</v>
      </c>
      <c r="I40" s="15">
        <v>17.973684210526315</v>
      </c>
      <c r="J40" s="15">
        <v>17.9375</v>
      </c>
      <c r="K40" s="15">
        <v>19.88372093023256</v>
      </c>
      <c r="L40" s="15">
        <v>19.916666666666668</v>
      </c>
      <c r="M40" s="15">
        <v>19.956521739130434</v>
      </c>
      <c r="N40" s="15">
        <f t="shared" si="0"/>
        <v>2.0190217391304337</v>
      </c>
    </row>
    <row r="41" spans="1:14" x14ac:dyDescent="0.25">
      <c r="A41" s="24" t="s">
        <v>1343</v>
      </c>
      <c r="B41" s="15">
        <v>17.472222222222221</v>
      </c>
      <c r="C41" s="15">
        <v>16.862068965517242</v>
      </c>
      <c r="D41" s="15">
        <v>15.826923076923077</v>
      </c>
      <c r="E41" s="15">
        <v>14.944444444444445</v>
      </c>
      <c r="F41" s="15">
        <v>13</v>
      </c>
      <c r="G41" s="15">
        <v>11.638888888888889</v>
      </c>
      <c r="H41" s="15">
        <v>11.022222222222222</v>
      </c>
      <c r="I41" s="15">
        <v>11.105263157894736</v>
      </c>
      <c r="J41" s="15">
        <v>10.46875</v>
      </c>
      <c r="K41" s="15">
        <v>17.813953488372093</v>
      </c>
      <c r="L41" s="15">
        <v>17.277777777777779</v>
      </c>
      <c r="M41" s="15">
        <v>15.978260869565217</v>
      </c>
      <c r="N41" s="15">
        <f t="shared" si="0"/>
        <v>7.3452034883720927</v>
      </c>
    </row>
    <row r="42" spans="1:14" x14ac:dyDescent="0.25">
      <c r="A42" s="24" t="s">
        <v>1344</v>
      </c>
      <c r="B42" s="15">
        <v>26.027777777777779</v>
      </c>
      <c r="C42" s="15">
        <v>26.103448275862068</v>
      </c>
      <c r="D42" s="15">
        <v>25.75</v>
      </c>
      <c r="E42" s="15">
        <v>24.611111111111111</v>
      </c>
      <c r="F42" s="15">
        <v>22.277777777777779</v>
      </c>
      <c r="G42" s="15">
        <v>19.833333333333332</v>
      </c>
      <c r="H42" s="15">
        <v>18.600000000000001</v>
      </c>
      <c r="I42" s="15">
        <v>18.026315789473685</v>
      </c>
      <c r="J42" s="15">
        <v>16.65625</v>
      </c>
      <c r="K42" s="15">
        <v>26.023255813953487</v>
      </c>
      <c r="L42" s="15">
        <v>26.305555555555557</v>
      </c>
      <c r="M42" s="15">
        <v>25.521739130434781</v>
      </c>
      <c r="N42" s="15">
        <f t="shared" si="0"/>
        <v>9.6493055555555571</v>
      </c>
    </row>
    <row r="43" spans="1:14" x14ac:dyDescent="0.25">
      <c r="A43" s="24" t="s">
        <v>1345</v>
      </c>
      <c r="B43" s="15">
        <v>52.555555555555557</v>
      </c>
      <c r="C43" s="15">
        <v>53.068965517241381</v>
      </c>
      <c r="D43" s="15">
        <v>51.884615384615387</v>
      </c>
      <c r="E43" s="15">
        <v>51.583333333333336</v>
      </c>
      <c r="F43" s="15">
        <v>51.277777777777779</v>
      </c>
      <c r="G43" s="15">
        <v>49.833333333333336</v>
      </c>
      <c r="H43" s="15">
        <v>49.4</v>
      </c>
      <c r="I43" s="15">
        <v>49.131578947368418</v>
      </c>
      <c r="J43" s="15">
        <v>49.0625</v>
      </c>
      <c r="K43" s="15">
        <v>50.604651162790695</v>
      </c>
      <c r="L43" s="15">
        <v>52.25</v>
      </c>
      <c r="M43" s="15">
        <v>50.847826086956523</v>
      </c>
      <c r="N43" s="15">
        <f t="shared" si="0"/>
        <v>4.0064655172413808</v>
      </c>
    </row>
    <row r="44" spans="1:14" x14ac:dyDescent="0.25">
      <c r="A44" s="24" t="s">
        <v>1346</v>
      </c>
      <c r="B44" s="15">
        <v>100.58333333333333</v>
      </c>
      <c r="C44" s="15">
        <v>96.448275862068968</v>
      </c>
      <c r="D44" s="15">
        <v>91.615384615384613</v>
      </c>
      <c r="E44" s="15">
        <v>85.055555555555557</v>
      </c>
      <c r="F44" s="15">
        <v>79.111111111111114</v>
      </c>
      <c r="G44" s="15">
        <v>72.25</v>
      </c>
      <c r="H44" s="15">
        <v>71.400000000000006</v>
      </c>
      <c r="I44" s="15">
        <v>68.921052631578945</v>
      </c>
      <c r="J44" s="15">
        <v>74.125</v>
      </c>
      <c r="K44" s="15">
        <v>100.58139534883721</v>
      </c>
      <c r="L44" s="15">
        <v>99.583333333333329</v>
      </c>
      <c r="M44" s="15">
        <v>95.478260869565219</v>
      </c>
      <c r="N44" s="15">
        <f t="shared" si="0"/>
        <v>31.662280701754383</v>
      </c>
    </row>
    <row r="45" spans="1:14" x14ac:dyDescent="0.25">
      <c r="A45" s="24" t="s">
        <v>1347</v>
      </c>
      <c r="B45" s="15">
        <v>38.861111111111114</v>
      </c>
      <c r="C45" s="15">
        <v>40.931034482758619</v>
      </c>
      <c r="D45" s="15">
        <v>39.403846153846153</v>
      </c>
      <c r="E45" s="15">
        <v>38.5</v>
      </c>
      <c r="F45" s="15">
        <v>38.611111111111114</v>
      </c>
      <c r="G45" s="15">
        <v>35.166666666666664</v>
      </c>
      <c r="H45" s="15">
        <v>38.4</v>
      </c>
      <c r="I45" s="15">
        <v>36.315789473684212</v>
      </c>
      <c r="J45" s="15">
        <v>36.25</v>
      </c>
      <c r="K45" s="15">
        <v>40.813953488372093</v>
      </c>
      <c r="L45" s="15">
        <v>40.972222222222221</v>
      </c>
      <c r="M45" s="15">
        <v>39.608695652173914</v>
      </c>
      <c r="N45" s="15">
        <f t="shared" si="0"/>
        <v>5.8055555555555571</v>
      </c>
    </row>
    <row r="46" spans="1:14" x14ac:dyDescent="0.25">
      <c r="A46" s="24" t="s">
        <v>1348</v>
      </c>
      <c r="B46" s="15">
        <v>12.055555555555555</v>
      </c>
      <c r="C46" s="15">
        <v>11.689655172413794</v>
      </c>
      <c r="D46" s="15">
        <v>11.25</v>
      </c>
      <c r="E46" s="15">
        <v>9.75</v>
      </c>
      <c r="F46" s="15">
        <v>7.6944444444444446</v>
      </c>
      <c r="G46" s="15">
        <v>6.583333333333333</v>
      </c>
      <c r="H46" s="15">
        <v>6.1555555555555559</v>
      </c>
      <c r="I46" s="15">
        <v>5.2368421052631575</v>
      </c>
      <c r="J46" s="15">
        <v>5.53125</v>
      </c>
      <c r="K46" s="15">
        <v>10.767441860465116</v>
      </c>
      <c r="L46" s="15">
        <v>11.444444444444445</v>
      </c>
      <c r="M46" s="15">
        <v>11.804347826086957</v>
      </c>
      <c r="N46" s="15">
        <f t="shared" si="0"/>
        <v>6.8187134502923978</v>
      </c>
    </row>
    <row r="47" spans="1:14" x14ac:dyDescent="0.25">
      <c r="A47" s="24" t="s">
        <v>1349</v>
      </c>
      <c r="B47" s="15">
        <v>115.75</v>
      </c>
      <c r="C47" s="15">
        <v>117.24137931034483</v>
      </c>
      <c r="D47" s="15">
        <v>117.88461538461539</v>
      </c>
      <c r="E47" s="15">
        <v>114.30555555555556</v>
      </c>
      <c r="F47" s="15">
        <v>109.44444444444444</v>
      </c>
      <c r="G47" s="15">
        <v>102.16666666666667</v>
      </c>
      <c r="H47" s="15">
        <v>98.111111111111114</v>
      </c>
      <c r="I47" s="15">
        <v>101.05263157894737</v>
      </c>
      <c r="J47" s="15">
        <v>110.9375</v>
      </c>
      <c r="K47" s="15">
        <v>112.76744186046511</v>
      </c>
      <c r="L47" s="15">
        <v>113.16666666666667</v>
      </c>
      <c r="M47" s="15">
        <v>114.67391304347827</v>
      </c>
      <c r="N47" s="15">
        <f t="shared" si="0"/>
        <v>19.773504273504273</v>
      </c>
    </row>
    <row r="48" spans="1:14" x14ac:dyDescent="0.25">
      <c r="A48" s="24" t="s">
        <v>1350</v>
      </c>
      <c r="B48" s="15">
        <v>31</v>
      </c>
      <c r="C48" s="15">
        <v>30.241379310344829</v>
      </c>
      <c r="D48" s="15">
        <v>28.346153846153847</v>
      </c>
      <c r="E48" s="15">
        <v>26.305555555555557</v>
      </c>
      <c r="F48" s="15">
        <v>22.055555555555557</v>
      </c>
      <c r="G48" s="15">
        <v>17.555555555555557</v>
      </c>
      <c r="H48" s="15">
        <v>18.666666666666668</v>
      </c>
      <c r="I48" s="15">
        <v>17.973684210526315</v>
      </c>
      <c r="J48" s="15">
        <v>18.875</v>
      </c>
      <c r="K48" s="15">
        <v>29.697674418604652</v>
      </c>
      <c r="L48" s="15">
        <v>30.638888888888889</v>
      </c>
      <c r="M48" s="15">
        <v>30.152173913043477</v>
      </c>
      <c r="N48" s="15">
        <f t="shared" si="0"/>
        <v>13.444444444444443</v>
      </c>
    </row>
    <row r="49" spans="1:14" x14ac:dyDescent="0.25">
      <c r="A49" s="24" t="s">
        <v>1351</v>
      </c>
      <c r="B49" s="15">
        <v>43.194444444444443</v>
      </c>
      <c r="C49" s="15">
        <v>42.275862068965516</v>
      </c>
      <c r="D49" s="15">
        <v>39.03846153846154</v>
      </c>
      <c r="E49" s="15">
        <v>36.027777777777779</v>
      </c>
      <c r="F49" s="15">
        <v>32.027777777777779</v>
      </c>
      <c r="G49" s="15">
        <v>27.861111111111111</v>
      </c>
      <c r="H49" s="15">
        <v>26.8</v>
      </c>
      <c r="I49" s="15">
        <v>25.263157894736842</v>
      </c>
      <c r="J49" s="15">
        <v>26.21875</v>
      </c>
      <c r="K49" s="15">
        <v>41</v>
      </c>
      <c r="L49" s="15">
        <v>42.111111111111114</v>
      </c>
      <c r="M49" s="15">
        <v>41.804347826086953</v>
      </c>
      <c r="N49" s="15">
        <f t="shared" si="0"/>
        <v>17.9312865497076</v>
      </c>
    </row>
    <row r="50" spans="1:14" x14ac:dyDescent="0.25">
      <c r="A50" s="24" t="s">
        <v>1352</v>
      </c>
      <c r="B50" s="15">
        <v>32.388888888888886</v>
      </c>
      <c r="C50" s="15">
        <v>31.689655172413794</v>
      </c>
      <c r="D50" s="15">
        <v>30.884615384615383</v>
      </c>
      <c r="E50" s="15">
        <v>29.361111111111111</v>
      </c>
      <c r="F50" s="15">
        <v>26.555555555555557</v>
      </c>
      <c r="G50" s="15">
        <v>25.166666666666668</v>
      </c>
      <c r="H50" s="15">
        <v>24.466666666666665</v>
      </c>
      <c r="I50" s="15">
        <v>23.763157894736842</v>
      </c>
      <c r="J50" s="15">
        <v>24.375</v>
      </c>
      <c r="K50" s="15">
        <v>32.046511627906973</v>
      </c>
      <c r="L50" s="15">
        <v>32.583333333333336</v>
      </c>
      <c r="M50" s="15">
        <v>32.021739130434781</v>
      </c>
      <c r="N50" s="15">
        <f t="shared" si="0"/>
        <v>8.8201754385964932</v>
      </c>
    </row>
    <row r="51" spans="1:14" x14ac:dyDescent="0.25">
      <c r="A51" s="24" t="s">
        <v>1353</v>
      </c>
      <c r="B51" s="15">
        <v>22.555555555555557</v>
      </c>
      <c r="C51" s="15">
        <v>21.724137931034484</v>
      </c>
      <c r="D51" s="15">
        <v>20.23076923076923</v>
      </c>
      <c r="E51" s="15">
        <v>17.833333333333332</v>
      </c>
      <c r="F51" s="15">
        <v>16.111111111111111</v>
      </c>
      <c r="G51" s="15">
        <v>15.277777777777779</v>
      </c>
      <c r="H51" s="15">
        <v>13.666666666666666</v>
      </c>
      <c r="I51" s="15">
        <v>12.868421052631579</v>
      </c>
      <c r="J51" s="15">
        <v>14</v>
      </c>
      <c r="K51" s="15">
        <v>24.325581395348838</v>
      </c>
      <c r="L51" s="15">
        <v>24.027777777777779</v>
      </c>
      <c r="M51" s="15">
        <v>23.478260869565219</v>
      </c>
      <c r="N51" s="15">
        <f t="shared" si="0"/>
        <v>11.457160342717259</v>
      </c>
    </row>
  </sheetData>
  <conditionalFormatting sqref="N2:N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F1DF-919B-4662-B732-A336CA1377E8}">
  <dimension ref="A1:N52"/>
  <sheetViews>
    <sheetView topLeftCell="A15" workbookViewId="0">
      <selection activeCell="N1" sqref="N1:N1048576"/>
    </sheetView>
  </sheetViews>
  <sheetFormatPr defaultRowHeight="15" x14ac:dyDescent="0.25"/>
  <cols>
    <col min="1" max="14" width="15.7109375" customWidth="1"/>
  </cols>
  <sheetData>
    <row r="1" spans="1:14" ht="15.75" x14ac:dyDescent="0.25">
      <c r="A1" s="29" t="s">
        <v>1301</v>
      </c>
      <c r="B1" s="34" t="s">
        <v>1357</v>
      </c>
      <c r="C1" s="34" t="s">
        <v>1358</v>
      </c>
      <c r="D1" s="34" t="s">
        <v>1359</v>
      </c>
      <c r="E1" s="34" t="s">
        <v>1360</v>
      </c>
      <c r="F1" s="34" t="s">
        <v>1361</v>
      </c>
      <c r="G1" s="34" t="s">
        <v>1362</v>
      </c>
      <c r="H1" s="34" t="s">
        <v>1363</v>
      </c>
      <c r="I1" s="34" t="s">
        <v>1364</v>
      </c>
      <c r="J1" s="34" t="s">
        <v>1365</v>
      </c>
      <c r="K1" s="34" t="s">
        <v>1366</v>
      </c>
      <c r="L1" s="34" t="s">
        <v>1367</v>
      </c>
      <c r="M1" s="34" t="s">
        <v>1368</v>
      </c>
      <c r="N1" s="29" t="s">
        <v>1356</v>
      </c>
    </row>
    <row r="2" spans="1:14" x14ac:dyDescent="0.25">
      <c r="A2" s="15" t="s">
        <v>1304</v>
      </c>
      <c r="B2" s="15">
        <v>436.21902806297055</v>
      </c>
      <c r="C2" s="15">
        <v>441.90070921985813</v>
      </c>
      <c r="D2" s="15">
        <v>403.87101669195749</v>
      </c>
      <c r="E2" s="15">
        <v>425.83133493205435</v>
      </c>
      <c r="F2" s="15">
        <v>418.34909716251076</v>
      </c>
      <c r="G2" s="15">
        <v>398.88472095150962</v>
      </c>
      <c r="H2" s="15">
        <v>411.8901515151515</v>
      </c>
      <c r="I2" s="15">
        <v>444.51431209602953</v>
      </c>
      <c r="J2" s="15">
        <v>431.37515683814303</v>
      </c>
      <c r="K2" s="15">
        <v>431.59756771697073</v>
      </c>
      <c r="L2" s="15">
        <v>418.32662642521797</v>
      </c>
      <c r="M2" s="15">
        <v>408.64427727028482</v>
      </c>
      <c r="N2" s="15">
        <v>421.28215893878547</v>
      </c>
    </row>
    <row r="3" spans="1:14" x14ac:dyDescent="0.25">
      <c r="A3" s="15" t="s">
        <v>1305</v>
      </c>
      <c r="B3" s="15">
        <v>253.45797101449276</v>
      </c>
      <c r="C3" s="15">
        <v>277.92988929889299</v>
      </c>
      <c r="D3" s="15">
        <v>275.55509355509355</v>
      </c>
      <c r="E3" s="15">
        <v>262.47524752475249</v>
      </c>
      <c r="F3" s="15">
        <v>269.73722627737226</v>
      </c>
      <c r="G3" s="15">
        <v>276.15199999999999</v>
      </c>
      <c r="H3" s="15">
        <v>289.46278317152104</v>
      </c>
      <c r="I3" s="15">
        <v>326.47967479674799</v>
      </c>
      <c r="J3" s="15">
        <v>288.4607329842932</v>
      </c>
      <c r="K3" s="15">
        <v>260.53493975903615</v>
      </c>
      <c r="L3" s="15">
        <v>245.96220930232559</v>
      </c>
      <c r="M3" s="15">
        <v>247.14285714285714</v>
      </c>
      <c r="N3" s="15">
        <v>269.94216804979254</v>
      </c>
    </row>
    <row r="4" spans="1:14" x14ac:dyDescent="0.25">
      <c r="A4" s="15" t="s">
        <v>1306</v>
      </c>
      <c r="B4" s="15">
        <v>458.49175824175825</v>
      </c>
      <c r="C4" s="15">
        <v>462.64771929824559</v>
      </c>
      <c r="D4" s="15">
        <v>443.99074818986321</v>
      </c>
      <c r="E4" s="15">
        <v>419.81546894031669</v>
      </c>
      <c r="F4" s="15">
        <v>382.53354037267081</v>
      </c>
      <c r="G4" s="15">
        <v>411.76818830242513</v>
      </c>
      <c r="H4" s="15">
        <v>402.8514219384794</v>
      </c>
      <c r="I4" s="15">
        <v>463.90639625585021</v>
      </c>
      <c r="J4" s="15">
        <v>448.02372881355933</v>
      </c>
      <c r="K4" s="15">
        <v>481.73444976076553</v>
      </c>
      <c r="L4" s="15">
        <v>443.64994363021418</v>
      </c>
      <c r="M4" s="15">
        <v>401.32198275862066</v>
      </c>
      <c r="N4" s="15">
        <v>434.73258167100317</v>
      </c>
    </row>
    <row r="5" spans="1:14" x14ac:dyDescent="0.25">
      <c r="A5" s="15" t="s">
        <v>1307</v>
      </c>
      <c r="B5" s="15">
        <v>292.31076388888891</v>
      </c>
      <c r="C5" s="15">
        <v>294.86191536748328</v>
      </c>
      <c r="D5" s="15">
        <v>276.98358208955221</v>
      </c>
      <c r="E5" s="15">
        <v>294.99731903485252</v>
      </c>
      <c r="F5" s="15">
        <v>228.90969899665552</v>
      </c>
      <c r="G5" s="15">
        <v>218.72197309417041</v>
      </c>
      <c r="H5" s="15">
        <v>227.77215189873417</v>
      </c>
      <c r="I5" s="15">
        <v>281.91428571428571</v>
      </c>
      <c r="J5" s="15">
        <v>324.7976878612717</v>
      </c>
      <c r="K5" s="15">
        <v>267.1013698630137</v>
      </c>
      <c r="L5" s="15">
        <v>259.69093851132686</v>
      </c>
      <c r="M5" s="15">
        <v>229.31096774193549</v>
      </c>
      <c r="N5" s="15">
        <v>265.43827859569649</v>
      </c>
    </row>
    <row r="6" spans="1:14" x14ac:dyDescent="0.25">
      <c r="A6" s="15" t="s">
        <v>1308</v>
      </c>
      <c r="B6" s="15">
        <v>329.43219801142374</v>
      </c>
      <c r="C6" s="15">
        <v>331.61792326267778</v>
      </c>
      <c r="D6" s="15">
        <v>333.32320528967256</v>
      </c>
      <c r="E6" s="15">
        <v>356.51677018633541</v>
      </c>
      <c r="F6" s="15">
        <v>350.43374532911758</v>
      </c>
      <c r="G6" s="15">
        <v>344.64040986231186</v>
      </c>
      <c r="H6" s="15">
        <v>337.20005341880341</v>
      </c>
      <c r="I6" s="15">
        <v>382.55684138869981</v>
      </c>
      <c r="J6" s="15">
        <v>393.32961108971892</v>
      </c>
      <c r="K6" s="15">
        <v>338.76047241188411</v>
      </c>
      <c r="L6" s="15">
        <v>297.94554146747038</v>
      </c>
      <c r="M6" s="15">
        <v>269.82767797737858</v>
      </c>
      <c r="N6" s="15">
        <v>332.45976763355185</v>
      </c>
    </row>
    <row r="7" spans="1:14" x14ac:dyDescent="0.25">
      <c r="A7" s="15" t="s">
        <v>1309</v>
      </c>
      <c r="B7" s="15">
        <v>966.48997134670492</v>
      </c>
      <c r="C7" s="15">
        <v>981.04411764705878</v>
      </c>
      <c r="D7" s="15">
        <v>935.93469785575053</v>
      </c>
      <c r="E7" s="15">
        <v>909.87696709585123</v>
      </c>
      <c r="F7" s="15">
        <v>773.78792341678934</v>
      </c>
      <c r="G7" s="15">
        <v>797.20689655172418</v>
      </c>
      <c r="H7" s="15">
        <v>786.902794653706</v>
      </c>
      <c r="I7" s="15">
        <v>810.42982456140351</v>
      </c>
      <c r="J7" s="15">
        <v>968.28778467908899</v>
      </c>
      <c r="K7" s="15">
        <v>890.9953542392567</v>
      </c>
      <c r="L7" s="15">
        <v>884.51300578034682</v>
      </c>
      <c r="M7" s="15">
        <v>845.55062571103531</v>
      </c>
      <c r="N7" s="15">
        <v>876.22404121350883</v>
      </c>
    </row>
    <row r="8" spans="1:14" x14ac:dyDescent="0.25">
      <c r="A8" s="15" t="s">
        <v>1310</v>
      </c>
      <c r="B8" s="15">
        <v>213.88005780346822</v>
      </c>
      <c r="C8" s="15">
        <v>252.75575221238938</v>
      </c>
      <c r="D8" s="15">
        <v>224.41263157894736</v>
      </c>
      <c r="E8" s="15">
        <v>241.32775919732441</v>
      </c>
      <c r="F8" s="15">
        <v>144.42893401015229</v>
      </c>
      <c r="G8" s="15">
        <v>123.95867768595042</v>
      </c>
      <c r="H8" s="15">
        <v>131.16470588235293</v>
      </c>
      <c r="I8" s="15">
        <v>211.035</v>
      </c>
      <c r="J8" s="15">
        <v>377.85344827586209</v>
      </c>
      <c r="K8" s="15">
        <v>274.28871391076115</v>
      </c>
      <c r="L8" s="15">
        <v>226.68685376661742</v>
      </c>
      <c r="M8" s="15">
        <v>175.72934131736528</v>
      </c>
      <c r="N8" s="15">
        <v>219.89159637613247</v>
      </c>
    </row>
    <row r="9" spans="1:14" x14ac:dyDescent="0.25">
      <c r="A9" s="15" t="s">
        <v>1311</v>
      </c>
      <c r="B9" s="15">
        <v>254.50469483568074</v>
      </c>
      <c r="C9" s="15">
        <v>267.94955489614244</v>
      </c>
      <c r="D9" s="15">
        <v>261.01896551724138</v>
      </c>
      <c r="E9" s="15">
        <v>251.24324324324326</v>
      </c>
      <c r="F9" s="15">
        <v>239.32978723404256</v>
      </c>
      <c r="G9" s="15">
        <v>222.78640776699029</v>
      </c>
      <c r="H9" s="15">
        <v>223.5018315018315</v>
      </c>
      <c r="I9" s="15">
        <v>228.47210300429185</v>
      </c>
      <c r="J9" s="15">
        <v>236.98514851485149</v>
      </c>
      <c r="K9" s="15">
        <v>256.5759368836292</v>
      </c>
      <c r="L9" s="15">
        <v>238.94131455399062</v>
      </c>
      <c r="M9" s="15">
        <v>234.20467836257311</v>
      </c>
      <c r="N9" s="15">
        <v>245.83122847301951</v>
      </c>
    </row>
    <row r="10" spans="1:14" x14ac:dyDescent="0.25">
      <c r="A10" s="15" t="s">
        <v>1312</v>
      </c>
      <c r="B10" s="15">
        <v>1478.1120689655172</v>
      </c>
      <c r="C10" s="15">
        <v>1495.943820224719</v>
      </c>
      <c r="D10" s="15">
        <v>1631.0451612903225</v>
      </c>
      <c r="E10" s="15">
        <v>1767.7582417582419</v>
      </c>
      <c r="F10" s="15">
        <v>1768.6547619047619</v>
      </c>
      <c r="G10" s="15">
        <v>1744.7307692307693</v>
      </c>
      <c r="H10" s="15">
        <v>1787.58</v>
      </c>
      <c r="I10" s="15">
        <v>1974.9571428571428</v>
      </c>
      <c r="J10" s="15">
        <v>2076.8571428571427</v>
      </c>
      <c r="K10" s="15">
        <v>1631.3731343283582</v>
      </c>
      <c r="L10" s="15">
        <v>1501.787610619469</v>
      </c>
      <c r="M10" s="15">
        <v>1323.9148936170213</v>
      </c>
      <c r="N10" s="15">
        <v>1636.6254098360655</v>
      </c>
    </row>
    <row r="11" spans="1:14" x14ac:dyDescent="0.25">
      <c r="A11" s="15" t="s">
        <v>1313</v>
      </c>
      <c r="B11" s="15">
        <v>783.79350718467265</v>
      </c>
      <c r="C11" s="15">
        <v>834.0074829931973</v>
      </c>
      <c r="D11" s="15">
        <v>830.65024818633071</v>
      </c>
      <c r="E11" s="15">
        <v>841.4362889019377</v>
      </c>
      <c r="F11" s="15">
        <v>852.23263027295286</v>
      </c>
      <c r="G11" s="15">
        <v>828.60721311475413</v>
      </c>
      <c r="H11" s="15">
        <v>828.40586001085182</v>
      </c>
      <c r="I11" s="15">
        <v>912.39434810533078</v>
      </c>
      <c r="J11" s="15">
        <v>978.87696335078533</v>
      </c>
      <c r="K11" s="15">
        <v>795.23727312970345</v>
      </c>
      <c r="L11" s="15">
        <v>773.74066280904788</v>
      </c>
      <c r="M11" s="15">
        <v>749.43350383631719</v>
      </c>
      <c r="N11" s="15">
        <v>825.21678865507772</v>
      </c>
    </row>
    <row r="12" spans="1:14" x14ac:dyDescent="0.25">
      <c r="A12" s="15" t="s">
        <v>1314</v>
      </c>
      <c r="B12" s="15">
        <v>251.65544871794873</v>
      </c>
      <c r="C12" s="15">
        <v>191.72177419354838</v>
      </c>
      <c r="D12" s="15">
        <v>166.52688172043011</v>
      </c>
      <c r="E12" s="15">
        <v>143.82940108892922</v>
      </c>
      <c r="F12" s="15">
        <v>173.55597722960152</v>
      </c>
      <c r="G12" s="15">
        <v>164.39204545454547</v>
      </c>
      <c r="H12" s="15">
        <v>167.9249617151608</v>
      </c>
      <c r="I12" s="15">
        <v>203.62927756653991</v>
      </c>
      <c r="J12" s="15">
        <v>203.57575757575756</v>
      </c>
      <c r="K12" s="15">
        <v>248.32587064676616</v>
      </c>
      <c r="L12" s="15">
        <v>231.84580152671757</v>
      </c>
      <c r="M12" s="15">
        <v>212.08793969849245</v>
      </c>
      <c r="N12" s="15">
        <v>198.44134602493631</v>
      </c>
    </row>
    <row r="13" spans="1:14" x14ac:dyDescent="0.25">
      <c r="A13" s="15" t="s">
        <v>1315</v>
      </c>
      <c r="B13" s="15">
        <v>347.29640718562877</v>
      </c>
      <c r="C13" s="15">
        <v>352.81343283582089</v>
      </c>
      <c r="D13" s="15">
        <v>340.902004454343</v>
      </c>
      <c r="E13" s="15">
        <v>331.90114068441062</v>
      </c>
      <c r="F13" s="15">
        <v>346.82323232323233</v>
      </c>
      <c r="G13" s="15">
        <v>410.38532110091745</v>
      </c>
      <c r="H13" s="15">
        <v>400.796875</v>
      </c>
      <c r="I13" s="15">
        <v>401.5</v>
      </c>
      <c r="J13" s="15">
        <v>443.06557377049182</v>
      </c>
      <c r="K13" s="15">
        <v>344.54427083333331</v>
      </c>
      <c r="L13" s="15">
        <v>321.66163141993957</v>
      </c>
      <c r="M13" s="15">
        <v>299.49640287769785</v>
      </c>
      <c r="N13" s="15">
        <v>345.98486312399353</v>
      </c>
    </row>
    <row r="14" spans="1:14" x14ac:dyDescent="0.25">
      <c r="A14" s="15" t="s">
        <v>1316</v>
      </c>
      <c r="B14" s="15">
        <v>536.44815521628493</v>
      </c>
      <c r="C14" s="15">
        <v>558.53267326732669</v>
      </c>
      <c r="D14" s="15">
        <v>553.90145903479242</v>
      </c>
      <c r="E14" s="15">
        <v>561.85772357723579</v>
      </c>
      <c r="F14" s="15">
        <v>539.56994818652845</v>
      </c>
      <c r="G14" s="15">
        <v>539.72980729807296</v>
      </c>
      <c r="H14" s="15">
        <v>568.06194375222503</v>
      </c>
      <c r="I14" s="15">
        <v>598.63070362473343</v>
      </c>
      <c r="J14" s="15">
        <v>617.47375954198469</v>
      </c>
      <c r="K14" s="15">
        <v>564.24165341812397</v>
      </c>
      <c r="L14" s="15">
        <v>527.76483516483518</v>
      </c>
      <c r="M14" s="15">
        <v>508.80801583374569</v>
      </c>
      <c r="N14" s="15">
        <v>552.76195568717776</v>
      </c>
    </row>
    <row r="15" spans="1:14" x14ac:dyDescent="0.25">
      <c r="A15" s="15" t="s">
        <v>1317</v>
      </c>
      <c r="B15" s="15">
        <v>231.29159802306424</v>
      </c>
      <c r="C15" s="15">
        <v>246.94906444906445</v>
      </c>
      <c r="D15" s="15">
        <v>234.15297619047618</v>
      </c>
      <c r="E15" s="15">
        <v>235.67381590705986</v>
      </c>
      <c r="F15" s="15">
        <v>183.66084275436793</v>
      </c>
      <c r="G15" s="15">
        <v>173.67844092570036</v>
      </c>
      <c r="H15" s="15">
        <v>169.73564356435642</v>
      </c>
      <c r="I15" s="15">
        <v>218.05155875299761</v>
      </c>
      <c r="J15" s="15">
        <v>254.34965986394559</v>
      </c>
      <c r="K15" s="15">
        <v>249.43657219973011</v>
      </c>
      <c r="L15" s="15">
        <v>228.37135922330097</v>
      </c>
      <c r="M15" s="15">
        <v>189.09423076923076</v>
      </c>
      <c r="N15" s="15">
        <v>218.98539556729781</v>
      </c>
    </row>
    <row r="16" spans="1:14" x14ac:dyDescent="0.25">
      <c r="A16" s="15" t="s">
        <v>1318</v>
      </c>
      <c r="B16" s="15">
        <v>495.6482213438735</v>
      </c>
      <c r="C16" s="15">
        <v>518.45502645502643</v>
      </c>
      <c r="D16" s="15">
        <v>534.25238095238092</v>
      </c>
      <c r="E16" s="15">
        <v>609.57703081232489</v>
      </c>
      <c r="F16" s="15">
        <v>554.92356687898086</v>
      </c>
      <c r="G16" s="15">
        <v>622.25287356321837</v>
      </c>
      <c r="H16" s="15">
        <v>592.63665594855308</v>
      </c>
      <c r="I16" s="15">
        <v>662.34801762114535</v>
      </c>
      <c r="J16" s="15">
        <v>900.54455445544556</v>
      </c>
      <c r="K16" s="15">
        <v>828.03108808290153</v>
      </c>
      <c r="L16" s="15">
        <v>712.31262135922327</v>
      </c>
      <c r="M16" s="15">
        <v>627.60979228486644</v>
      </c>
      <c r="N16" s="15">
        <v>630.49636657246674</v>
      </c>
    </row>
    <row r="17" spans="1:14" x14ac:dyDescent="0.25">
      <c r="A17" s="15" t="s">
        <v>1319</v>
      </c>
      <c r="B17" s="15">
        <v>247.65544871794873</v>
      </c>
      <c r="C17" s="15">
        <v>261.43177189409369</v>
      </c>
      <c r="D17" s="15">
        <v>248.6617122473246</v>
      </c>
      <c r="E17" s="15">
        <v>252.51035781544257</v>
      </c>
      <c r="F17" s="15">
        <v>241.39949748743717</v>
      </c>
      <c r="G17" s="15">
        <v>257.74859287054409</v>
      </c>
      <c r="H17" s="15">
        <v>271.26324503311258</v>
      </c>
      <c r="I17" s="15">
        <v>312.37113402061857</v>
      </c>
      <c r="J17" s="15">
        <v>276.7748815165877</v>
      </c>
      <c r="K17" s="15">
        <v>246.08514851485148</v>
      </c>
      <c r="L17" s="15">
        <v>231.85116279069769</v>
      </c>
      <c r="M17" s="15">
        <v>213.09509011808578</v>
      </c>
      <c r="N17" s="15">
        <v>247.68302257114817</v>
      </c>
    </row>
    <row r="18" spans="1:14" x14ac:dyDescent="0.25">
      <c r="A18" s="15" t="s">
        <v>1320</v>
      </c>
      <c r="B18" s="15">
        <v>664.33892969569774</v>
      </c>
      <c r="C18" s="15">
        <v>711.15321477428176</v>
      </c>
      <c r="D18" s="15">
        <v>745.10450297366185</v>
      </c>
      <c r="E18" s="15">
        <v>839.86754002911209</v>
      </c>
      <c r="F18" s="15">
        <v>900.53787878787875</v>
      </c>
      <c r="G18" s="15">
        <v>1089.515892420538</v>
      </c>
      <c r="H18" s="15">
        <v>1146.3670103092784</v>
      </c>
      <c r="I18" s="15">
        <v>1309.5257142857142</v>
      </c>
      <c r="J18" s="15">
        <v>1333.7076411960134</v>
      </c>
      <c r="K18" s="15">
        <v>800.83366336633662</v>
      </c>
      <c r="L18" s="15">
        <v>765.68806306306305</v>
      </c>
      <c r="M18" s="15">
        <v>694.08802816901414</v>
      </c>
      <c r="N18" s="15">
        <v>834.32305025996538</v>
      </c>
    </row>
    <row r="19" spans="1:14" x14ac:dyDescent="0.25">
      <c r="A19" s="15" t="s">
        <v>1321</v>
      </c>
      <c r="B19" s="15">
        <v>561.01564429806501</v>
      </c>
      <c r="C19" s="15">
        <v>575.11711256940941</v>
      </c>
      <c r="D19" s="15">
        <v>563.36014472585578</v>
      </c>
      <c r="E19" s="15">
        <v>574.33277240218763</v>
      </c>
      <c r="F19" s="15">
        <v>570.53243470935126</v>
      </c>
      <c r="G19" s="15">
        <v>570.2999562745955</v>
      </c>
      <c r="H19" s="15">
        <v>575.40569526627223</v>
      </c>
      <c r="I19" s="15">
        <v>601.20996135680548</v>
      </c>
      <c r="J19" s="15">
        <v>621.72774869109946</v>
      </c>
      <c r="K19" s="15">
        <v>568.41370649443843</v>
      </c>
      <c r="L19" s="15">
        <v>557.81247348324143</v>
      </c>
      <c r="M19" s="15">
        <v>574.68267358857884</v>
      </c>
      <c r="N19" s="15">
        <v>574.76981132075468</v>
      </c>
    </row>
    <row r="20" spans="1:14" x14ac:dyDescent="0.25">
      <c r="A20" s="15" t="s">
        <v>1322</v>
      </c>
      <c r="B20" s="15">
        <v>199.80155306298533</v>
      </c>
      <c r="C20" s="15">
        <v>197.94245385450597</v>
      </c>
      <c r="D20" s="15">
        <v>207.58966565349544</v>
      </c>
      <c r="E20" s="15">
        <v>204.02677746999078</v>
      </c>
      <c r="F20" s="15">
        <v>207.18377823408625</v>
      </c>
      <c r="G20" s="15">
        <v>214.48791208791209</v>
      </c>
      <c r="H20" s="15">
        <v>211.35109170305677</v>
      </c>
      <c r="I20" s="15">
        <v>209.99896694214877</v>
      </c>
      <c r="J20" s="15">
        <v>181.61911170928667</v>
      </c>
      <c r="K20" s="15">
        <v>207.58321167883213</v>
      </c>
      <c r="L20" s="15">
        <v>187.39914163090128</v>
      </c>
      <c r="M20" s="15">
        <v>177.62390866353257</v>
      </c>
      <c r="N20" s="15">
        <v>200.46507515473033</v>
      </c>
    </row>
    <row r="21" spans="1:14" x14ac:dyDescent="0.25">
      <c r="A21" s="15" t="s">
        <v>1323</v>
      </c>
      <c r="B21" s="15">
        <v>360.16890380313197</v>
      </c>
      <c r="C21" s="15">
        <v>362.16852367688023</v>
      </c>
      <c r="D21" s="15">
        <v>367.3408</v>
      </c>
      <c r="E21" s="15">
        <v>380.60294117647061</v>
      </c>
      <c r="F21" s="15">
        <v>329.99079754601229</v>
      </c>
      <c r="G21" s="15">
        <v>322.14112903225805</v>
      </c>
      <c r="H21" s="15">
        <v>305.5</v>
      </c>
      <c r="I21" s="15">
        <v>348.62117647058824</v>
      </c>
      <c r="J21" s="15">
        <v>339.97916666666669</v>
      </c>
      <c r="K21" s="15">
        <v>392.93898951382266</v>
      </c>
      <c r="L21" s="15">
        <v>352.22384701912262</v>
      </c>
      <c r="M21" s="15">
        <v>320.04796380090499</v>
      </c>
      <c r="N21" s="15">
        <v>352.19604895855701</v>
      </c>
    </row>
    <row r="22" spans="1:14" x14ac:dyDescent="0.25">
      <c r="A22" s="15" t="s">
        <v>1324</v>
      </c>
      <c r="B22" s="15">
        <v>606.78299282164551</v>
      </c>
      <c r="C22" s="15">
        <v>586.72466806429065</v>
      </c>
      <c r="D22" s="15">
        <v>642.38600723763568</v>
      </c>
      <c r="E22" s="15">
        <v>655.9619463505926</v>
      </c>
      <c r="F22" s="15">
        <v>750.50305343511445</v>
      </c>
      <c r="G22" s="15">
        <v>849.67101584342959</v>
      </c>
      <c r="H22" s="15">
        <v>822.65101721439748</v>
      </c>
      <c r="I22" s="15">
        <v>850.29229323308266</v>
      </c>
      <c r="J22" s="15">
        <v>819.67745415318234</v>
      </c>
      <c r="K22" s="15">
        <v>607.492606284658</v>
      </c>
      <c r="L22" s="15">
        <v>593.63796909492271</v>
      </c>
      <c r="M22" s="15">
        <v>559.74455100261548</v>
      </c>
      <c r="N22" s="15">
        <v>668.57297185000516</v>
      </c>
    </row>
    <row r="23" spans="1:14" x14ac:dyDescent="0.25">
      <c r="A23" s="15" t="s">
        <v>1325</v>
      </c>
      <c r="B23" s="15">
        <v>299.63469735720378</v>
      </c>
      <c r="C23" s="15">
        <v>311.07478632478632</v>
      </c>
      <c r="D23" s="15">
        <v>308.54587296716784</v>
      </c>
      <c r="E23" s="15">
        <v>313.31807566557683</v>
      </c>
      <c r="F23" s="15">
        <v>293.24467532467531</v>
      </c>
      <c r="G23" s="15">
        <v>280.57167431192659</v>
      </c>
      <c r="H23" s="15">
        <v>273.88728179551123</v>
      </c>
      <c r="I23" s="15">
        <v>286.95740223463685</v>
      </c>
      <c r="J23" s="15">
        <v>312.58748221906114</v>
      </c>
      <c r="K23" s="15">
        <v>329.65419875320868</v>
      </c>
      <c r="L23" s="15">
        <v>303.07029177718834</v>
      </c>
      <c r="M23" s="15">
        <v>263.43523316062175</v>
      </c>
      <c r="N23" s="15">
        <v>298.38452371799798</v>
      </c>
    </row>
    <row r="24" spans="1:14" x14ac:dyDescent="0.25">
      <c r="A24" s="15" t="s">
        <v>1326</v>
      </c>
      <c r="B24" s="15">
        <v>300.48043818466351</v>
      </c>
      <c r="C24" s="15">
        <v>318.90208333333334</v>
      </c>
      <c r="D24" s="15">
        <v>319.59651162790698</v>
      </c>
      <c r="E24" s="15">
        <v>329.8188277087034</v>
      </c>
      <c r="F24" s="15">
        <v>283.37988826815644</v>
      </c>
      <c r="G24" s="15">
        <v>286.78464818763325</v>
      </c>
      <c r="H24" s="15">
        <v>306.86996336996339</v>
      </c>
      <c r="I24" s="15">
        <v>340.19582245430809</v>
      </c>
      <c r="J24" s="15">
        <v>388.05309734513276</v>
      </c>
      <c r="K24" s="15">
        <v>330.83963494132985</v>
      </c>
      <c r="L24" s="15">
        <v>307.57650695517776</v>
      </c>
      <c r="M24" s="15">
        <v>266.9963855421687</v>
      </c>
      <c r="N24" s="15">
        <v>311.05623229461759</v>
      </c>
    </row>
    <row r="25" spans="1:14" x14ac:dyDescent="0.25">
      <c r="A25" s="15" t="s">
        <v>1327</v>
      </c>
      <c r="B25" s="15">
        <v>386.42155688622756</v>
      </c>
      <c r="C25" s="15">
        <v>401.93538692712247</v>
      </c>
      <c r="D25" s="15">
        <v>374.50213128729752</v>
      </c>
      <c r="E25" s="15">
        <v>376.35141955835962</v>
      </c>
      <c r="F25" s="15">
        <v>358.17498379779653</v>
      </c>
      <c r="G25" s="15">
        <v>352.17561298873426</v>
      </c>
      <c r="H25" s="15">
        <v>357.79978296256104</v>
      </c>
      <c r="I25" s="15">
        <v>373.23759099933818</v>
      </c>
      <c r="J25" s="15">
        <v>390.91692073170731</v>
      </c>
      <c r="K25" s="15">
        <v>371.22301425661914</v>
      </c>
      <c r="L25" s="15">
        <v>370.53369763205831</v>
      </c>
      <c r="M25" s="15">
        <v>372.85687203791468</v>
      </c>
      <c r="N25" s="15">
        <v>373.16994747435081</v>
      </c>
    </row>
    <row r="26" spans="1:14" x14ac:dyDescent="0.25">
      <c r="A26" s="15" t="s">
        <v>1328</v>
      </c>
      <c r="B26" s="15">
        <v>296.52023809523808</v>
      </c>
      <c r="C26" s="15">
        <v>331.33283132530119</v>
      </c>
      <c r="D26" s="15">
        <v>302.7527675276753</v>
      </c>
      <c r="E26" s="15">
        <v>318.34620886981401</v>
      </c>
      <c r="F26" s="15">
        <v>220.31455399061034</v>
      </c>
      <c r="G26" s="15">
        <v>149.15754560530681</v>
      </c>
      <c r="H26" s="15">
        <v>142.25529100529101</v>
      </c>
      <c r="I26" s="15">
        <v>182.49139280125195</v>
      </c>
      <c r="J26" s="15">
        <v>220.73166368515206</v>
      </c>
      <c r="K26" s="15">
        <v>327.57630522088351</v>
      </c>
      <c r="L26" s="15">
        <v>295.52637889688248</v>
      </c>
      <c r="M26" s="15">
        <v>265.32992565055764</v>
      </c>
      <c r="N26" s="15">
        <v>261.61348386409628</v>
      </c>
    </row>
    <row r="27" spans="1:14" x14ac:dyDescent="0.25">
      <c r="A27" s="15" t="s">
        <v>1329</v>
      </c>
      <c r="B27" s="15">
        <v>325.77667493796525</v>
      </c>
      <c r="C27" s="15">
        <v>335.81875000000002</v>
      </c>
      <c r="D27" s="15">
        <v>339.96666666666664</v>
      </c>
      <c r="E27" s="15">
        <v>343.94805194805195</v>
      </c>
      <c r="F27" s="15">
        <v>293.57017543859649</v>
      </c>
      <c r="G27" s="15">
        <v>277.81923076923078</v>
      </c>
      <c r="H27" s="15">
        <v>281.67628205128204</v>
      </c>
      <c r="I27" s="15">
        <v>321.82448979591834</v>
      </c>
      <c r="J27" s="15">
        <v>435.73103448275862</v>
      </c>
      <c r="K27" s="15">
        <v>312.93827160493828</v>
      </c>
      <c r="L27" s="15">
        <v>293.03209876543212</v>
      </c>
      <c r="M27" s="15">
        <v>278.94176706827307</v>
      </c>
      <c r="N27" s="15">
        <v>315.07092198581563</v>
      </c>
    </row>
    <row r="28" spans="1:14" x14ac:dyDescent="0.25">
      <c r="A28" s="15" t="s">
        <v>1330</v>
      </c>
      <c r="B28" s="15">
        <v>202.36654366543667</v>
      </c>
      <c r="C28" s="15">
        <v>200.16795069337442</v>
      </c>
      <c r="D28" s="15">
        <v>189.33936261843238</v>
      </c>
      <c r="E28" s="15">
        <v>184.00939597315437</v>
      </c>
      <c r="F28" s="15">
        <v>168.44135802469137</v>
      </c>
      <c r="G28" s="15">
        <v>162.18381112984824</v>
      </c>
      <c r="H28" s="15">
        <v>159.97275204359673</v>
      </c>
      <c r="I28" s="15">
        <v>171.45714285714286</v>
      </c>
      <c r="J28" s="15">
        <v>169.31084337349398</v>
      </c>
      <c r="K28" s="15">
        <v>191.64536741214059</v>
      </c>
      <c r="L28" s="15">
        <v>176.78186274509804</v>
      </c>
      <c r="M28" s="15">
        <v>185.48932038834951</v>
      </c>
      <c r="N28" s="15">
        <v>181.83760122565113</v>
      </c>
    </row>
    <row r="29" spans="1:14" x14ac:dyDescent="0.25">
      <c r="A29" s="15" t="s">
        <v>1331</v>
      </c>
      <c r="B29" s="15">
        <v>465.36302521008406</v>
      </c>
      <c r="C29" s="15">
        <v>486.3678532901834</v>
      </c>
      <c r="D29" s="15">
        <v>454.23349937733502</v>
      </c>
      <c r="E29" s="15">
        <v>463.90356798457088</v>
      </c>
      <c r="F29" s="15">
        <v>436.3176100628931</v>
      </c>
      <c r="G29" s="15">
        <v>453.69574944071587</v>
      </c>
      <c r="H29" s="15">
        <v>451.60211946050094</v>
      </c>
      <c r="I29" s="15">
        <v>447.3377245508982</v>
      </c>
      <c r="J29" s="15">
        <v>462.43514644351467</v>
      </c>
      <c r="K29" s="15">
        <v>448.05090655509065</v>
      </c>
      <c r="L29" s="15">
        <v>433.20779220779218</v>
      </c>
      <c r="M29" s="15">
        <v>422.7517868745939</v>
      </c>
      <c r="N29" s="15">
        <v>450.47757964634781</v>
      </c>
    </row>
    <row r="30" spans="1:14" x14ac:dyDescent="0.25">
      <c r="A30" s="15" t="s">
        <v>1332</v>
      </c>
      <c r="B30" s="15">
        <v>174.55311778290994</v>
      </c>
      <c r="C30" s="15">
        <v>182.6207906295754</v>
      </c>
      <c r="D30" s="15">
        <v>182.23050259965339</v>
      </c>
      <c r="E30" s="15">
        <v>181.64597093791281</v>
      </c>
      <c r="F30" s="15">
        <v>165.16153846153847</v>
      </c>
      <c r="G30" s="15">
        <v>156.26475849731665</v>
      </c>
      <c r="H30" s="15">
        <v>144.90210843373495</v>
      </c>
      <c r="I30" s="15">
        <v>145.77657657657659</v>
      </c>
      <c r="J30" s="15">
        <v>164.23780487804879</v>
      </c>
      <c r="K30" s="15">
        <v>187.30555555555554</v>
      </c>
      <c r="L30" s="15">
        <v>170.96503496503496</v>
      </c>
      <c r="M30" s="15">
        <v>153.48127853881277</v>
      </c>
      <c r="N30" s="15">
        <v>169.13392570388609</v>
      </c>
    </row>
    <row r="31" spans="1:14" x14ac:dyDescent="0.25">
      <c r="A31" s="15" t="s">
        <v>1333</v>
      </c>
      <c r="B31" s="15">
        <v>475.17484662576686</v>
      </c>
      <c r="C31" s="15">
        <v>481.05890052356023</v>
      </c>
      <c r="D31" s="15">
        <v>469.63954318344042</v>
      </c>
      <c r="E31" s="15">
        <v>489.32300884955754</v>
      </c>
      <c r="F31" s="15">
        <v>480.78440366972478</v>
      </c>
      <c r="G31" s="15">
        <v>455.31418522860491</v>
      </c>
      <c r="H31" s="15">
        <v>470.693359375</v>
      </c>
      <c r="I31" s="15">
        <v>494.44386422976504</v>
      </c>
      <c r="J31" s="15">
        <v>545.53994082840234</v>
      </c>
      <c r="K31" s="15">
        <v>515.68157423971377</v>
      </c>
      <c r="L31" s="15">
        <v>482.14240506329116</v>
      </c>
      <c r="M31" s="15">
        <v>467.30395387149917</v>
      </c>
      <c r="N31" s="15">
        <v>483.64464316721654</v>
      </c>
    </row>
    <row r="32" spans="1:14" x14ac:dyDescent="0.25">
      <c r="A32" s="15" t="s">
        <v>1334</v>
      </c>
      <c r="B32" s="15">
        <v>420.61181818181819</v>
      </c>
      <c r="C32" s="15">
        <v>436.21022727272725</v>
      </c>
      <c r="D32" s="15">
        <v>408.84552332912989</v>
      </c>
      <c r="E32" s="15">
        <v>396.77089201877936</v>
      </c>
      <c r="F32" s="15">
        <v>385.63923337091319</v>
      </c>
      <c r="G32" s="15">
        <v>389.00954979536152</v>
      </c>
      <c r="H32" s="15">
        <v>394.68831168831167</v>
      </c>
      <c r="I32" s="15">
        <v>432.85416666666669</v>
      </c>
      <c r="J32" s="15">
        <v>423.84671532846716</v>
      </c>
      <c r="K32" s="15">
        <v>403.92952231793265</v>
      </c>
      <c r="L32" s="15">
        <v>398.76163873370575</v>
      </c>
      <c r="M32" s="15">
        <v>394.44796380090497</v>
      </c>
      <c r="N32" s="15">
        <v>405.94472696957064</v>
      </c>
    </row>
    <row r="33" spans="1:14" x14ac:dyDescent="0.25">
      <c r="A33" s="15" t="s">
        <v>1335</v>
      </c>
      <c r="B33" s="15">
        <v>636.41446287165695</v>
      </c>
      <c r="C33" s="15">
        <v>645.91951404707675</v>
      </c>
      <c r="D33" s="15">
        <v>661.38340050103477</v>
      </c>
      <c r="E33" s="15">
        <v>704.34912976046871</v>
      </c>
      <c r="F33" s="15">
        <v>743.903171641791</v>
      </c>
      <c r="G33" s="15">
        <v>744.62373592825793</v>
      </c>
      <c r="H33" s="15">
        <v>748.79955562609109</v>
      </c>
      <c r="I33" s="15">
        <v>767.48882791062329</v>
      </c>
      <c r="J33" s="15">
        <v>778.73473193473194</v>
      </c>
      <c r="K33" s="15">
        <v>621.92252753903881</v>
      </c>
      <c r="L33" s="15">
        <v>588.48722316865417</v>
      </c>
      <c r="M33" s="15">
        <v>598.66557228574663</v>
      </c>
      <c r="N33" s="15">
        <v>675.35991315248714</v>
      </c>
    </row>
    <row r="34" spans="1:14" x14ac:dyDescent="0.25">
      <c r="A34" s="15" t="s">
        <v>1336</v>
      </c>
      <c r="B34" s="15">
        <v>396.81355932203388</v>
      </c>
      <c r="C34" s="15">
        <v>424.56366459627327</v>
      </c>
      <c r="D34" s="15">
        <v>418.82377791188895</v>
      </c>
      <c r="E34" s="15">
        <v>431.10909090909092</v>
      </c>
      <c r="F34" s="15">
        <v>400.81932773109241</v>
      </c>
      <c r="G34" s="15">
        <v>419.80772200772202</v>
      </c>
      <c r="H34" s="15">
        <v>438.51464435146443</v>
      </c>
      <c r="I34" s="15">
        <v>471.61749116607774</v>
      </c>
      <c r="J34" s="15">
        <v>305.23064516129034</v>
      </c>
      <c r="K34" s="15">
        <v>428.76446280991735</v>
      </c>
      <c r="L34" s="15">
        <v>367.99034205231391</v>
      </c>
      <c r="M34" s="15">
        <v>336.19050715214564</v>
      </c>
      <c r="N34" s="15">
        <v>403.24371571276509</v>
      </c>
    </row>
    <row r="35" spans="1:14" x14ac:dyDescent="0.25">
      <c r="A35" s="15" t="s">
        <v>1337</v>
      </c>
      <c r="B35" s="15">
        <v>200.01336898395721</v>
      </c>
      <c r="C35" s="15">
        <v>191.59655172413792</v>
      </c>
      <c r="D35" s="15">
        <v>201.22061855670103</v>
      </c>
      <c r="E35" s="15">
        <v>190.51779935275081</v>
      </c>
      <c r="F35" s="15">
        <v>197.66023166023166</v>
      </c>
      <c r="G35" s="15">
        <v>204.82142857142858</v>
      </c>
      <c r="H35" s="15">
        <v>224.78333333333333</v>
      </c>
      <c r="I35" s="15">
        <v>271.3095238095238</v>
      </c>
      <c r="J35" s="15">
        <v>268.63909774436092</v>
      </c>
      <c r="K35" s="15">
        <v>228.81489361702128</v>
      </c>
      <c r="L35" s="15">
        <v>197.75130890052355</v>
      </c>
      <c r="M35" s="15">
        <v>187.17687074829931</v>
      </c>
      <c r="N35" s="15">
        <v>207.89139072847681</v>
      </c>
    </row>
    <row r="36" spans="1:14" x14ac:dyDescent="0.25">
      <c r="A36" s="15" t="s">
        <v>1338</v>
      </c>
      <c r="B36" s="15">
        <v>309.21073558648112</v>
      </c>
      <c r="C36" s="15">
        <v>318.32730673316706</v>
      </c>
      <c r="D36" s="15">
        <v>312.79297173414818</v>
      </c>
      <c r="E36" s="15">
        <v>293.11475409836066</v>
      </c>
      <c r="F36" s="15">
        <v>261.20634920634922</v>
      </c>
      <c r="G36" s="15">
        <v>282.13721973094169</v>
      </c>
      <c r="H36" s="15">
        <v>276.30980683506687</v>
      </c>
      <c r="I36" s="15">
        <v>300.67502160760586</v>
      </c>
      <c r="J36" s="15">
        <v>306.34541984732823</v>
      </c>
      <c r="K36" s="15">
        <v>320.09079283887468</v>
      </c>
      <c r="L36" s="15">
        <v>295.53749370910919</v>
      </c>
      <c r="M36" s="15">
        <v>276.79976067012365</v>
      </c>
      <c r="N36" s="15">
        <v>297.67797830469425</v>
      </c>
    </row>
    <row r="37" spans="1:14" x14ac:dyDescent="0.25">
      <c r="A37" s="15" t="s">
        <v>1339</v>
      </c>
      <c r="B37" s="15">
        <v>257.8041095890411</v>
      </c>
      <c r="C37" s="15">
        <v>251.46644295302013</v>
      </c>
      <c r="D37" s="15">
        <v>236.76550387596899</v>
      </c>
      <c r="E37" s="15">
        <v>214.86543909348441</v>
      </c>
      <c r="F37" s="15">
        <v>193.49166666666667</v>
      </c>
      <c r="G37" s="15">
        <v>192.265625</v>
      </c>
      <c r="H37" s="15">
        <v>200.6021505376344</v>
      </c>
      <c r="I37" s="15">
        <v>222.005444646098</v>
      </c>
      <c r="J37" s="15">
        <v>191.44512195121951</v>
      </c>
      <c r="K37" s="15">
        <v>234.04313280363223</v>
      </c>
      <c r="L37" s="15">
        <v>227.65924895688457</v>
      </c>
      <c r="M37" s="15">
        <v>215.95410885805762</v>
      </c>
      <c r="N37" s="15">
        <v>222.193291304865</v>
      </c>
    </row>
    <row r="38" spans="1:14" x14ac:dyDescent="0.25">
      <c r="A38" s="15" t="s">
        <v>1340</v>
      </c>
      <c r="B38" s="15">
        <v>377.8742081447964</v>
      </c>
      <c r="C38" s="15">
        <v>373.93787335722817</v>
      </c>
      <c r="D38" s="15">
        <v>390.750664893617</v>
      </c>
      <c r="E38" s="15">
        <v>395.94409282700423</v>
      </c>
      <c r="F38" s="15">
        <v>420.92882147024505</v>
      </c>
      <c r="G38" s="15">
        <v>414.30807453416151</v>
      </c>
      <c r="H38" s="15">
        <v>399.8771573604061</v>
      </c>
      <c r="I38" s="15">
        <v>402.53413173652694</v>
      </c>
      <c r="J38" s="15">
        <v>387.25903614457832</v>
      </c>
      <c r="K38" s="15">
        <v>370.70067014147429</v>
      </c>
      <c r="L38" s="15">
        <v>359.90794223826714</v>
      </c>
      <c r="M38" s="15">
        <v>329.07240143369177</v>
      </c>
      <c r="N38" s="15">
        <v>381.86333878887069</v>
      </c>
    </row>
    <row r="39" spans="1:14" x14ac:dyDescent="0.25">
      <c r="A39" s="15" t="s">
        <v>1341</v>
      </c>
      <c r="B39" s="15">
        <v>324.44642857142856</v>
      </c>
      <c r="C39" s="15">
        <v>344.78244090689822</v>
      </c>
      <c r="D39" s="15">
        <v>343.2028106916506</v>
      </c>
      <c r="E39" s="15">
        <v>350.16652542372879</v>
      </c>
      <c r="F39" s="15">
        <v>315.93855016802689</v>
      </c>
      <c r="G39" s="15">
        <v>315.87290167865706</v>
      </c>
      <c r="H39" s="15">
        <v>310.60423197492162</v>
      </c>
      <c r="I39" s="15">
        <v>317.78737049827333</v>
      </c>
      <c r="J39" s="15">
        <v>362.73277411623729</v>
      </c>
      <c r="K39" s="15">
        <v>360.47874924104434</v>
      </c>
      <c r="L39" s="15">
        <v>336.56309611151869</v>
      </c>
      <c r="M39" s="15">
        <v>305.30597465298735</v>
      </c>
      <c r="N39" s="15">
        <v>332.27236065573771</v>
      </c>
    </row>
    <row r="40" spans="1:14" x14ac:dyDescent="0.25">
      <c r="A40" s="15" t="s">
        <v>1342</v>
      </c>
      <c r="B40" s="15">
        <v>265.0810055865922</v>
      </c>
      <c r="C40" s="15">
        <v>293.96354166666669</v>
      </c>
      <c r="D40" s="15">
        <v>284.50870406189557</v>
      </c>
      <c r="E40" s="15">
        <v>293.50418994413405</v>
      </c>
      <c r="F40" s="15">
        <v>237.82944606413994</v>
      </c>
      <c r="G40" s="15">
        <v>206.5609756097561</v>
      </c>
      <c r="H40" s="15">
        <v>200.64945978391356</v>
      </c>
      <c r="I40" s="15">
        <v>207.77013177159591</v>
      </c>
      <c r="J40" s="15">
        <v>305.20557491289196</v>
      </c>
      <c r="K40" s="15">
        <v>306.81754385964911</v>
      </c>
      <c r="L40" s="15">
        <v>290.35146443514645</v>
      </c>
      <c r="M40" s="15">
        <v>246.739651416122</v>
      </c>
      <c r="N40" s="15">
        <v>261.4191209281571</v>
      </c>
    </row>
    <row r="41" spans="1:14" x14ac:dyDescent="0.25">
      <c r="A41" s="15" t="s">
        <v>1343</v>
      </c>
      <c r="B41" s="15">
        <v>399.1287758346582</v>
      </c>
      <c r="C41" s="15">
        <v>459.54805725971369</v>
      </c>
      <c r="D41" s="15">
        <v>439.79586877278251</v>
      </c>
      <c r="E41" s="15">
        <v>435.50185873605949</v>
      </c>
      <c r="F41" s="15">
        <v>404.52350427350427</v>
      </c>
      <c r="G41" s="15">
        <v>392.69212410501194</v>
      </c>
      <c r="H41" s="15">
        <v>377.47177419354841</v>
      </c>
      <c r="I41" s="15">
        <v>416.01184834123222</v>
      </c>
      <c r="J41" s="15">
        <v>424.81791044776122</v>
      </c>
      <c r="K41" s="15">
        <v>415.64621409921671</v>
      </c>
      <c r="L41" s="15">
        <v>409.29903536977491</v>
      </c>
      <c r="M41" s="15">
        <v>388.23401360544216</v>
      </c>
      <c r="N41" s="15">
        <v>413.71937110649657</v>
      </c>
    </row>
    <row r="42" spans="1:14" x14ac:dyDescent="0.25">
      <c r="A42" s="15" t="s">
        <v>1344</v>
      </c>
      <c r="B42" s="15">
        <v>319.84738527214512</v>
      </c>
      <c r="C42" s="15">
        <v>325.31704095112286</v>
      </c>
      <c r="D42" s="15">
        <v>317.3749066467513</v>
      </c>
      <c r="E42" s="15">
        <v>290.59819413092549</v>
      </c>
      <c r="F42" s="15">
        <v>258.51870324189525</v>
      </c>
      <c r="G42" s="15">
        <v>269.69747899159665</v>
      </c>
      <c r="H42" s="15">
        <v>270.35125448028674</v>
      </c>
      <c r="I42" s="15">
        <v>281.64087591240877</v>
      </c>
      <c r="J42" s="15">
        <v>225.57786116322703</v>
      </c>
      <c r="K42" s="15">
        <v>308.93565683646113</v>
      </c>
      <c r="L42" s="15">
        <v>297.53854276663145</v>
      </c>
      <c r="M42" s="15">
        <v>282.43441226575811</v>
      </c>
      <c r="N42" s="15">
        <v>291.40540540540542</v>
      </c>
    </row>
    <row r="43" spans="1:14" x14ac:dyDescent="0.25">
      <c r="A43" s="15" t="s">
        <v>1345</v>
      </c>
      <c r="B43" s="15">
        <v>194.25581395348837</v>
      </c>
      <c r="C43" s="15">
        <v>196.12670565302145</v>
      </c>
      <c r="D43" s="15">
        <v>183.4110452186805</v>
      </c>
      <c r="E43" s="15">
        <v>181.81906300484653</v>
      </c>
      <c r="F43" s="15">
        <v>144.14517876489708</v>
      </c>
      <c r="G43" s="15">
        <v>140.73355629877369</v>
      </c>
      <c r="H43" s="15">
        <v>140.04093567251462</v>
      </c>
      <c r="I43" s="15">
        <v>173.1049812533476</v>
      </c>
      <c r="J43" s="15">
        <v>198.88598726114651</v>
      </c>
      <c r="K43" s="15">
        <v>199.97702205882354</v>
      </c>
      <c r="L43" s="15">
        <v>186.67145135566187</v>
      </c>
      <c r="M43" s="15">
        <v>152.58999572466865</v>
      </c>
      <c r="N43" s="15">
        <v>173.5645638037328</v>
      </c>
    </row>
    <row r="44" spans="1:14" x14ac:dyDescent="0.25">
      <c r="A44" s="15" t="s">
        <v>1346</v>
      </c>
      <c r="B44" s="15">
        <v>375.11875172604255</v>
      </c>
      <c r="C44" s="15">
        <v>388.02395423668219</v>
      </c>
      <c r="D44" s="15">
        <v>366.3352225020991</v>
      </c>
      <c r="E44" s="15">
        <v>383.07576747224039</v>
      </c>
      <c r="F44" s="15">
        <v>356.78054775280901</v>
      </c>
      <c r="G44" s="15">
        <v>351.82160707420223</v>
      </c>
      <c r="H44" s="15">
        <v>348.9642079053844</v>
      </c>
      <c r="I44" s="15">
        <v>401.12256586483392</v>
      </c>
      <c r="J44" s="15">
        <v>409.01011804384484</v>
      </c>
      <c r="K44" s="15">
        <v>366.63052023121389</v>
      </c>
      <c r="L44" s="15">
        <v>349.67447698744769</v>
      </c>
      <c r="M44" s="15">
        <v>327.14480874316939</v>
      </c>
      <c r="N44" s="15">
        <v>365.95487449936564</v>
      </c>
    </row>
    <row r="45" spans="1:14" x14ac:dyDescent="0.25">
      <c r="A45" s="15" t="s">
        <v>1347</v>
      </c>
      <c r="B45" s="15">
        <v>419.15796997855614</v>
      </c>
      <c r="C45" s="15">
        <v>491.21398483572028</v>
      </c>
      <c r="D45" s="15">
        <v>486.28794533918983</v>
      </c>
      <c r="E45" s="15">
        <v>464.40909090909093</v>
      </c>
      <c r="F45" s="15">
        <v>466.04892086330938</v>
      </c>
      <c r="G45" s="15">
        <v>473.78830963665087</v>
      </c>
      <c r="H45" s="15">
        <v>525.66666666666663</v>
      </c>
      <c r="I45" s="15">
        <v>475.74202898550726</v>
      </c>
      <c r="J45" s="15">
        <v>505.90862068965515</v>
      </c>
      <c r="K45" s="15">
        <v>440.77492877492875</v>
      </c>
      <c r="L45" s="15">
        <v>475.13423728813558</v>
      </c>
      <c r="M45" s="15">
        <v>419.49012074643247</v>
      </c>
      <c r="N45" s="15">
        <v>469.38912040895707</v>
      </c>
    </row>
    <row r="46" spans="1:14" x14ac:dyDescent="0.25">
      <c r="A46" s="15" t="s">
        <v>1348</v>
      </c>
      <c r="B46" s="15">
        <v>296.23502304147468</v>
      </c>
      <c r="C46" s="15">
        <v>304.2418879056047</v>
      </c>
      <c r="D46" s="15">
        <v>292.73504273504273</v>
      </c>
      <c r="E46" s="15">
        <v>288.4871794871795</v>
      </c>
      <c r="F46" s="15">
        <v>272.00361010830323</v>
      </c>
      <c r="G46" s="15">
        <v>268.26582278481015</v>
      </c>
      <c r="H46" s="15">
        <v>269.69675090252707</v>
      </c>
      <c r="I46" s="15">
        <v>232.73366834170855</v>
      </c>
      <c r="J46" s="15">
        <v>230.84180790960451</v>
      </c>
      <c r="K46" s="15">
        <v>307.90064794816413</v>
      </c>
      <c r="L46" s="15">
        <v>286.59951456310682</v>
      </c>
      <c r="M46" s="15">
        <v>267.92633517495398</v>
      </c>
      <c r="N46" s="15">
        <v>282.05333022822543</v>
      </c>
    </row>
    <row r="47" spans="1:14" x14ac:dyDescent="0.25">
      <c r="A47" s="15" t="s">
        <v>1349</v>
      </c>
      <c r="B47" s="15">
        <v>694.61843052555798</v>
      </c>
      <c r="C47" s="15">
        <v>723.89235294117645</v>
      </c>
      <c r="D47" s="15">
        <v>711.23752039151714</v>
      </c>
      <c r="E47" s="15">
        <v>690.14264884568649</v>
      </c>
      <c r="F47" s="15">
        <v>712.95710659898475</v>
      </c>
      <c r="G47" s="15">
        <v>706.73599782490487</v>
      </c>
      <c r="H47" s="15">
        <v>692.43556058890147</v>
      </c>
      <c r="I47" s="15">
        <v>682.49531249999995</v>
      </c>
      <c r="J47" s="15">
        <v>694.60112676056337</v>
      </c>
      <c r="K47" s="15">
        <v>682.15219632914</v>
      </c>
      <c r="L47" s="15">
        <v>673.13942071674035</v>
      </c>
      <c r="M47" s="15">
        <v>700.20492890995263</v>
      </c>
      <c r="N47" s="15">
        <v>697.05022067544189</v>
      </c>
    </row>
    <row r="48" spans="1:14" x14ac:dyDescent="0.25">
      <c r="A48" s="15" t="s">
        <v>1350</v>
      </c>
      <c r="B48" s="15">
        <v>180.56541218637992</v>
      </c>
      <c r="C48" s="15">
        <v>184.58380843785633</v>
      </c>
      <c r="D48" s="15">
        <v>174.4124830393487</v>
      </c>
      <c r="E48" s="15">
        <v>188.58394931362196</v>
      </c>
      <c r="F48" s="15">
        <v>170.1801007556675</v>
      </c>
      <c r="G48" s="15">
        <v>179.28639240506328</v>
      </c>
      <c r="H48" s="15">
        <v>153.28690476190476</v>
      </c>
      <c r="I48" s="15">
        <v>181.09516837481698</v>
      </c>
      <c r="J48" s="15">
        <v>215.38741721854305</v>
      </c>
      <c r="K48" s="15">
        <v>208.18324197337509</v>
      </c>
      <c r="L48" s="15">
        <v>180.05349048050772</v>
      </c>
      <c r="M48" s="15">
        <v>145.53496755587599</v>
      </c>
      <c r="N48" s="15">
        <v>178.65561615817282</v>
      </c>
    </row>
    <row r="49" spans="1:14" x14ac:dyDescent="0.25">
      <c r="A49" s="15" t="s">
        <v>1351</v>
      </c>
      <c r="B49" s="15">
        <v>337.9073954983923</v>
      </c>
      <c r="C49" s="15">
        <v>351.82381729200654</v>
      </c>
      <c r="D49" s="15">
        <v>369.46305418719214</v>
      </c>
      <c r="E49" s="15">
        <v>365.5674633770239</v>
      </c>
      <c r="F49" s="15">
        <v>353.59670424978316</v>
      </c>
      <c r="G49" s="15">
        <v>334.09770687936191</v>
      </c>
      <c r="H49" s="15">
        <v>333.87728026533995</v>
      </c>
      <c r="I49" s="15">
        <v>384.140625</v>
      </c>
      <c r="J49" s="15">
        <v>383.20143027413587</v>
      </c>
      <c r="K49" s="15">
        <v>372.59330686330117</v>
      </c>
      <c r="L49" s="15">
        <v>328.4274406332454</v>
      </c>
      <c r="M49" s="15">
        <v>314.4482579303172</v>
      </c>
      <c r="N49" s="15">
        <v>350.6847793090887</v>
      </c>
    </row>
    <row r="50" spans="1:14" x14ac:dyDescent="0.25">
      <c r="A50" s="15" t="s">
        <v>1352</v>
      </c>
      <c r="B50" s="15">
        <v>199.21440823327615</v>
      </c>
      <c r="C50" s="15">
        <v>223.68443960826986</v>
      </c>
      <c r="D50" s="15">
        <v>230.7870485678705</v>
      </c>
      <c r="E50" s="15">
        <v>230.61305581835384</v>
      </c>
      <c r="F50" s="15">
        <v>205.88389121338912</v>
      </c>
      <c r="G50" s="15">
        <v>172.05187637969095</v>
      </c>
      <c r="H50" s="15">
        <v>163.24159854677566</v>
      </c>
      <c r="I50" s="15">
        <v>163.23477297895903</v>
      </c>
      <c r="J50" s="15">
        <v>160.63846153846154</v>
      </c>
      <c r="K50" s="15">
        <v>224.7634252539913</v>
      </c>
      <c r="L50" s="15">
        <v>201.67092924126172</v>
      </c>
      <c r="M50" s="15">
        <v>180.75695858791582</v>
      </c>
      <c r="N50" s="15">
        <v>198.98069757042779</v>
      </c>
    </row>
    <row r="51" spans="1:14" x14ac:dyDescent="0.25">
      <c r="A51" s="15" t="s">
        <v>1353</v>
      </c>
      <c r="B51" s="15">
        <v>213.28817733990147</v>
      </c>
      <c r="C51" s="15">
        <v>220.2984126984127</v>
      </c>
      <c r="D51" s="15">
        <v>216.94201520912549</v>
      </c>
      <c r="E51" s="15">
        <v>206.8177570093458</v>
      </c>
      <c r="F51" s="15">
        <v>189.6844827586207</v>
      </c>
      <c r="G51" s="15">
        <v>189.41272727272727</v>
      </c>
      <c r="H51" s="15">
        <v>188.12357723577236</v>
      </c>
      <c r="I51" s="15">
        <v>210.85480572597137</v>
      </c>
      <c r="J51" s="15">
        <v>384.96875</v>
      </c>
      <c r="K51" s="15">
        <v>204.69694072657742</v>
      </c>
      <c r="L51" s="15">
        <v>190.64046242774566</v>
      </c>
      <c r="M51" s="15">
        <v>186.27870370370371</v>
      </c>
      <c r="N51" s="15">
        <v>210.99330230446134</v>
      </c>
    </row>
    <row r="52" spans="1:14" ht="15.75" x14ac:dyDescent="0.25">
      <c r="A52" s="28" t="s">
        <v>1369</v>
      </c>
      <c r="B52" s="28">
        <v>423.22384535726616</v>
      </c>
      <c r="C52" s="28">
        <v>437.88477244171435</v>
      </c>
      <c r="D52" s="28">
        <v>435.4799558033248</v>
      </c>
      <c r="E52" s="28">
        <v>442.37088133283788</v>
      </c>
      <c r="F52" s="28">
        <v>435.96530977102384</v>
      </c>
      <c r="G52" s="28">
        <v>441.43163895486936</v>
      </c>
      <c r="H52" s="28">
        <v>441.49946375622989</v>
      </c>
      <c r="I52" s="28">
        <v>468.57042636713436</v>
      </c>
      <c r="J52" s="28">
        <v>482.50918701233326</v>
      </c>
      <c r="K52" s="28">
        <v>434.84730646982803</v>
      </c>
      <c r="L52" s="28">
        <v>410.75135462221857</v>
      </c>
      <c r="M52" s="28">
        <v>393.55973330418624</v>
      </c>
      <c r="N52" s="28">
        <v>433.62172563243473</v>
      </c>
    </row>
  </sheetData>
  <conditionalFormatting sqref="N1:N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2DFD3-39FA-4483-A925-75EF0D0F486C}">
  <dimension ref="A1:O52"/>
  <sheetViews>
    <sheetView workbookViewId="0">
      <selection activeCell="O13" sqref="O13"/>
    </sheetView>
  </sheetViews>
  <sheetFormatPr defaultRowHeight="15" x14ac:dyDescent="0.25"/>
  <cols>
    <col min="1" max="1" width="19" customWidth="1"/>
    <col min="2" max="14" width="15.7109375" customWidth="1"/>
    <col min="15" max="15" width="22.140625" style="15" customWidth="1"/>
  </cols>
  <sheetData>
    <row r="1" spans="1:15" ht="15.75" x14ac:dyDescent="0.25">
      <c r="A1" s="29" t="s">
        <v>1301</v>
      </c>
      <c r="B1" s="34" t="s">
        <v>1357</v>
      </c>
      <c r="C1" s="34" t="s">
        <v>1358</v>
      </c>
      <c r="D1" s="34" t="s">
        <v>1359</v>
      </c>
      <c r="E1" s="34" t="s">
        <v>1360</v>
      </c>
      <c r="F1" s="34" t="s">
        <v>1361</v>
      </c>
      <c r="G1" s="34" t="s">
        <v>1362</v>
      </c>
      <c r="H1" s="34" t="s">
        <v>1363</v>
      </c>
      <c r="I1" s="34" t="s">
        <v>1364</v>
      </c>
      <c r="J1" s="34" t="s">
        <v>1365</v>
      </c>
      <c r="K1" s="34" t="s">
        <v>1366</v>
      </c>
      <c r="L1" s="34" t="s">
        <v>1367</v>
      </c>
      <c r="M1" s="34" t="s">
        <v>1368</v>
      </c>
      <c r="N1" s="29" t="s">
        <v>1356</v>
      </c>
      <c r="O1" s="29" t="s">
        <v>1374</v>
      </c>
    </row>
    <row r="2" spans="1:15" x14ac:dyDescent="0.25">
      <c r="A2" s="15" t="s">
        <v>1304</v>
      </c>
      <c r="B2" s="15">
        <v>40.583333333333336</v>
      </c>
      <c r="C2" s="15">
        <v>38.896551724137929</v>
      </c>
      <c r="D2" s="15">
        <v>38.019230769230766</v>
      </c>
      <c r="E2" s="15">
        <v>34.75</v>
      </c>
      <c r="F2" s="15">
        <v>32.305555555555557</v>
      </c>
      <c r="G2" s="15">
        <v>30.361111111111111</v>
      </c>
      <c r="H2" s="15">
        <v>29.333333333333332</v>
      </c>
      <c r="I2" s="15">
        <v>28.5</v>
      </c>
      <c r="J2" s="15">
        <v>24.90625</v>
      </c>
      <c r="K2" s="15">
        <v>42.069767441860463</v>
      </c>
      <c r="L2" s="15">
        <v>41.416666666666664</v>
      </c>
      <c r="M2" s="15">
        <v>40.456521739130437</v>
      </c>
      <c r="N2" s="15">
        <v>35.341935483870969</v>
      </c>
      <c r="O2" s="15">
        <f>_xlfn.STDEV.P(B2:M2)</f>
        <v>5.6367482375129985</v>
      </c>
    </row>
    <row r="3" spans="1:15" x14ac:dyDescent="0.25">
      <c r="A3" s="15" t="s">
        <v>1305</v>
      </c>
      <c r="B3" s="15">
        <v>9.5833333333333339</v>
      </c>
      <c r="C3" s="15">
        <v>9.3448275862068968</v>
      </c>
      <c r="D3" s="15">
        <v>9.25</v>
      </c>
      <c r="E3" s="15">
        <v>8.4166666666666661</v>
      </c>
      <c r="F3" s="15">
        <v>7.6111111111111107</v>
      </c>
      <c r="G3" s="15">
        <v>6.9444444444444446</v>
      </c>
      <c r="H3" s="15">
        <v>6.8666666666666663</v>
      </c>
      <c r="I3" s="15">
        <v>6.4736842105263159</v>
      </c>
      <c r="J3" s="15">
        <v>5.96875</v>
      </c>
      <c r="K3" s="15">
        <v>9.6511627906976738</v>
      </c>
      <c r="L3" s="15">
        <v>9.5555555555555554</v>
      </c>
      <c r="M3" s="15">
        <v>9.2826086956521738</v>
      </c>
      <c r="N3" s="15">
        <v>8.2924731182795703</v>
      </c>
      <c r="O3" s="15">
        <f t="shared" ref="O3:O52" si="0">_xlfn.STDEV.P(B3:M3)</f>
        <v>1.3267649443811347</v>
      </c>
    </row>
    <row r="4" spans="1:15" x14ac:dyDescent="0.25">
      <c r="A4" s="15" t="s">
        <v>1306</v>
      </c>
      <c r="B4" s="15">
        <v>50.555555555555557</v>
      </c>
      <c r="C4" s="15">
        <v>49.137931034482762</v>
      </c>
      <c r="D4" s="15">
        <v>47.807692307692307</v>
      </c>
      <c r="E4" s="15">
        <v>45.611111111111114</v>
      </c>
      <c r="F4" s="15">
        <v>44.722222222222221</v>
      </c>
      <c r="G4" s="15">
        <v>38.944444444444443</v>
      </c>
      <c r="H4" s="15">
        <v>38.288888888888891</v>
      </c>
      <c r="I4" s="15">
        <v>33.736842105263158</v>
      </c>
      <c r="J4" s="15">
        <v>36.875</v>
      </c>
      <c r="K4" s="15">
        <v>48.604651162790695</v>
      </c>
      <c r="L4" s="15">
        <v>49.277777777777779</v>
      </c>
      <c r="M4" s="15">
        <v>50.434782608695649</v>
      </c>
      <c r="N4" s="15">
        <v>44.63225806451613</v>
      </c>
      <c r="O4" s="15">
        <f t="shared" si="0"/>
        <v>5.6915887756438659</v>
      </c>
    </row>
    <row r="5" spans="1:15" x14ac:dyDescent="0.25">
      <c r="A5" s="15" t="s">
        <v>1307</v>
      </c>
      <c r="B5" s="15">
        <v>16</v>
      </c>
      <c r="C5" s="15">
        <v>15.482758620689655</v>
      </c>
      <c r="D5" s="15">
        <v>12.884615384615385</v>
      </c>
      <c r="E5" s="15">
        <v>10.361111111111111</v>
      </c>
      <c r="F5" s="15">
        <v>8.3055555555555554</v>
      </c>
      <c r="G5" s="15">
        <v>6.1944444444444446</v>
      </c>
      <c r="H5" s="15">
        <v>5.2666666666666666</v>
      </c>
      <c r="I5" s="15">
        <v>4.6052631578947372</v>
      </c>
      <c r="J5" s="15">
        <v>5.40625</v>
      </c>
      <c r="K5" s="15">
        <v>16.976744186046513</v>
      </c>
      <c r="L5" s="15">
        <v>17.166666666666668</v>
      </c>
      <c r="M5" s="15">
        <v>16.847826086956523</v>
      </c>
      <c r="N5" s="15">
        <v>11.393548387096773</v>
      </c>
      <c r="O5" s="15">
        <f t="shared" si="0"/>
        <v>4.9277191522045953</v>
      </c>
    </row>
    <row r="6" spans="1:15" x14ac:dyDescent="0.25">
      <c r="A6" s="15" t="s">
        <v>1308</v>
      </c>
      <c r="B6" s="15">
        <v>131.30555555555554</v>
      </c>
      <c r="C6" s="15">
        <v>128.51724137931035</v>
      </c>
      <c r="D6" s="15">
        <v>122.15384615384616</v>
      </c>
      <c r="E6" s="15">
        <v>111.80555555555556</v>
      </c>
      <c r="F6" s="15">
        <v>96.638888888888886</v>
      </c>
      <c r="G6" s="15">
        <v>86.75</v>
      </c>
      <c r="H6" s="15">
        <v>83.2</v>
      </c>
      <c r="I6" s="15">
        <v>77.315789473684205</v>
      </c>
      <c r="J6" s="15">
        <v>81.15625</v>
      </c>
      <c r="K6" s="15">
        <v>126.02325581395348</v>
      </c>
      <c r="L6" s="15">
        <v>133.63888888888889</v>
      </c>
      <c r="M6" s="15">
        <v>130.69565217391303</v>
      </c>
      <c r="N6" s="15">
        <v>109.57849462365591</v>
      </c>
      <c r="O6" s="15">
        <f t="shared" si="0"/>
        <v>21.446572631277881</v>
      </c>
    </row>
    <row r="7" spans="1:15" x14ac:dyDescent="0.25">
      <c r="A7" s="15" t="s">
        <v>1309</v>
      </c>
      <c r="B7" s="15">
        <v>19.388888888888889</v>
      </c>
      <c r="C7" s="15">
        <v>18.758620689655171</v>
      </c>
      <c r="D7" s="15">
        <v>19.73076923076923</v>
      </c>
      <c r="E7" s="15">
        <v>19.416666666666668</v>
      </c>
      <c r="F7" s="15">
        <v>18.861111111111111</v>
      </c>
      <c r="G7" s="15">
        <v>18.527777777777779</v>
      </c>
      <c r="H7" s="15">
        <v>18.288888888888888</v>
      </c>
      <c r="I7" s="15">
        <v>18</v>
      </c>
      <c r="J7" s="15">
        <v>15.09375</v>
      </c>
      <c r="K7" s="15">
        <v>20.023255813953487</v>
      </c>
      <c r="L7" s="15">
        <v>19.222222222222221</v>
      </c>
      <c r="M7" s="15">
        <v>19.108695652173914</v>
      </c>
      <c r="N7" s="15">
        <v>18.78494623655914</v>
      </c>
      <c r="O7" s="15">
        <f t="shared" si="0"/>
        <v>1.2235361289719839</v>
      </c>
    </row>
    <row r="8" spans="1:15" x14ac:dyDescent="0.25">
      <c r="A8" s="15" t="s">
        <v>1310</v>
      </c>
      <c r="B8" s="15">
        <v>19.222222222222221</v>
      </c>
      <c r="C8" s="15">
        <v>19.482758620689655</v>
      </c>
      <c r="D8" s="15">
        <v>18.26923076923077</v>
      </c>
      <c r="E8" s="15">
        <v>16.611111111111111</v>
      </c>
      <c r="F8" s="15">
        <v>10.944444444444445</v>
      </c>
      <c r="G8" s="15">
        <v>6.7222222222222223</v>
      </c>
      <c r="H8" s="15">
        <v>5.666666666666667</v>
      </c>
      <c r="I8" s="15">
        <v>5.2631578947368425</v>
      </c>
      <c r="J8" s="15">
        <v>7.25</v>
      </c>
      <c r="K8" s="15">
        <v>17.720930232558139</v>
      </c>
      <c r="L8" s="15">
        <v>18.805555555555557</v>
      </c>
      <c r="M8" s="15">
        <v>18.152173913043477</v>
      </c>
      <c r="N8" s="15">
        <v>13.767741935483871</v>
      </c>
      <c r="O8" s="15">
        <f t="shared" si="0"/>
        <v>5.6931013524337475</v>
      </c>
    </row>
    <row r="9" spans="1:15" x14ac:dyDescent="0.25">
      <c r="A9" s="15" t="s">
        <v>1311</v>
      </c>
      <c r="B9" s="15">
        <v>11.833333333333334</v>
      </c>
      <c r="C9" s="15">
        <v>11.620689655172415</v>
      </c>
      <c r="D9" s="15">
        <v>11.153846153846153</v>
      </c>
      <c r="E9" s="15">
        <v>10.277777777777779</v>
      </c>
      <c r="F9" s="15">
        <v>7.833333333333333</v>
      </c>
      <c r="G9" s="15">
        <v>5.7222222222222223</v>
      </c>
      <c r="H9" s="15">
        <v>6.0666666666666664</v>
      </c>
      <c r="I9" s="15">
        <v>6.1315789473684212</v>
      </c>
      <c r="J9" s="15">
        <v>6.3125</v>
      </c>
      <c r="K9" s="15">
        <v>11.790697674418604</v>
      </c>
      <c r="L9" s="15">
        <v>11.833333333333334</v>
      </c>
      <c r="M9" s="15">
        <v>11.152173913043478</v>
      </c>
      <c r="N9" s="15">
        <v>9.365591397849462</v>
      </c>
      <c r="O9" s="15">
        <f t="shared" si="0"/>
        <v>2.5268030375276109</v>
      </c>
    </row>
    <row r="10" spans="1:15" x14ac:dyDescent="0.25">
      <c r="A10" s="15" t="s">
        <v>1312</v>
      </c>
      <c r="B10" s="15">
        <v>3.2222222222222223</v>
      </c>
      <c r="C10" s="15">
        <v>3.0689655172413794</v>
      </c>
      <c r="D10" s="15">
        <v>2.9807692307692308</v>
      </c>
      <c r="E10" s="15">
        <v>2.5277777777777777</v>
      </c>
      <c r="F10" s="15">
        <v>2.3333333333333335</v>
      </c>
      <c r="G10" s="15">
        <v>2.1666666666666665</v>
      </c>
      <c r="H10" s="15">
        <v>2.2222222222222223</v>
      </c>
      <c r="I10" s="15">
        <v>1.8421052631578947</v>
      </c>
      <c r="J10" s="15">
        <v>1.53125</v>
      </c>
      <c r="K10" s="15">
        <v>3.1162790697674421</v>
      </c>
      <c r="L10" s="15">
        <v>3.1388888888888888</v>
      </c>
      <c r="M10" s="15">
        <v>3.0652173913043477</v>
      </c>
      <c r="N10" s="15">
        <v>2.6236559139784945</v>
      </c>
      <c r="O10" s="15">
        <f t="shared" si="0"/>
        <v>0.55142832253204821</v>
      </c>
    </row>
    <row r="11" spans="1:15" x14ac:dyDescent="0.25">
      <c r="A11" s="15" t="s">
        <v>1313</v>
      </c>
      <c r="B11" s="15">
        <v>52.194444444444443</v>
      </c>
      <c r="C11" s="15">
        <v>50.689655172413794</v>
      </c>
      <c r="D11" s="15">
        <v>50.365384615384613</v>
      </c>
      <c r="E11" s="15">
        <v>47.305555555555557</v>
      </c>
      <c r="F11" s="15">
        <v>44.777777777777779</v>
      </c>
      <c r="G11" s="15">
        <v>42.361111111111114</v>
      </c>
      <c r="H11" s="15">
        <v>40.955555555555556</v>
      </c>
      <c r="I11" s="15">
        <v>40.973684210526315</v>
      </c>
      <c r="J11" s="15">
        <v>35.8125</v>
      </c>
      <c r="K11" s="15">
        <v>52.534883720930232</v>
      </c>
      <c r="L11" s="15">
        <v>52.805555555555557</v>
      </c>
      <c r="M11" s="15">
        <v>51</v>
      </c>
      <c r="N11" s="15">
        <v>47.01075268817204</v>
      </c>
      <c r="O11" s="15">
        <f t="shared" si="0"/>
        <v>5.4498605984164996</v>
      </c>
    </row>
    <row r="12" spans="1:15" x14ac:dyDescent="0.25">
      <c r="A12" s="15" t="s">
        <v>1314</v>
      </c>
      <c r="B12" s="15">
        <v>17.333333333333332</v>
      </c>
      <c r="C12" s="15">
        <v>17.103448275862068</v>
      </c>
      <c r="D12" s="15">
        <v>16.096153846153847</v>
      </c>
      <c r="E12" s="15">
        <v>15.305555555555555</v>
      </c>
      <c r="F12" s="15">
        <v>14.638888888888889</v>
      </c>
      <c r="G12" s="15">
        <v>14.666666666666666</v>
      </c>
      <c r="H12" s="15">
        <v>14.511111111111111</v>
      </c>
      <c r="I12" s="15">
        <v>13.842105263157896</v>
      </c>
      <c r="J12" s="15">
        <v>14.4375</v>
      </c>
      <c r="K12" s="15">
        <v>18.697674418604652</v>
      </c>
      <c r="L12" s="15">
        <v>18.194444444444443</v>
      </c>
      <c r="M12" s="15">
        <v>17.304347826086957</v>
      </c>
      <c r="N12" s="15">
        <v>16.040860215053762</v>
      </c>
      <c r="O12" s="15">
        <f t="shared" si="0"/>
        <v>1.5870544956458947</v>
      </c>
    </row>
    <row r="13" spans="1:15" x14ac:dyDescent="0.25">
      <c r="A13" s="15" t="s">
        <v>1315</v>
      </c>
      <c r="B13" s="15">
        <v>9.2777777777777786</v>
      </c>
      <c r="C13" s="15">
        <v>9.2413793103448274</v>
      </c>
      <c r="D13" s="15">
        <v>8.634615384615385</v>
      </c>
      <c r="E13" s="15">
        <v>7.3055555555555554</v>
      </c>
      <c r="F13" s="15">
        <v>5.5</v>
      </c>
      <c r="G13" s="15">
        <v>3.0277777777777777</v>
      </c>
      <c r="H13" s="15">
        <v>2.8444444444444446</v>
      </c>
      <c r="I13" s="15">
        <v>2.6842105263157894</v>
      </c>
      <c r="J13" s="15">
        <v>3.8125</v>
      </c>
      <c r="K13" s="15">
        <v>8.9302325581395348</v>
      </c>
      <c r="L13" s="15">
        <v>9.1944444444444446</v>
      </c>
      <c r="M13" s="15">
        <v>9.0652173913043477</v>
      </c>
      <c r="N13" s="15">
        <v>6.67741935483871</v>
      </c>
      <c r="O13" s="15">
        <f t="shared" si="0"/>
        <v>2.7109863947808548</v>
      </c>
    </row>
    <row r="14" spans="1:15" x14ac:dyDescent="0.25">
      <c r="A14" s="15" t="s">
        <v>1316</v>
      </c>
      <c r="B14" s="15">
        <v>87.333333333333329</v>
      </c>
      <c r="C14" s="15">
        <v>87.068965517241381</v>
      </c>
      <c r="D14" s="15">
        <v>85.67307692307692</v>
      </c>
      <c r="E14" s="15">
        <v>82</v>
      </c>
      <c r="F14" s="15">
        <v>75.055555555555557</v>
      </c>
      <c r="G14" s="15">
        <v>67.75</v>
      </c>
      <c r="H14" s="15">
        <v>62.422222222222224</v>
      </c>
      <c r="I14" s="15">
        <v>61.710526315789473</v>
      </c>
      <c r="J14" s="15">
        <v>65.5</v>
      </c>
      <c r="K14" s="15">
        <v>87.767441860465112</v>
      </c>
      <c r="L14" s="15">
        <v>88.472222222222229</v>
      </c>
      <c r="M14" s="15">
        <v>87.869565217391298</v>
      </c>
      <c r="N14" s="15">
        <v>78.4258064516129</v>
      </c>
      <c r="O14" s="15">
        <f t="shared" si="0"/>
        <v>10.504503377896395</v>
      </c>
    </row>
    <row r="15" spans="1:15" x14ac:dyDescent="0.25">
      <c r="A15" s="15" t="s">
        <v>1317</v>
      </c>
      <c r="B15" s="15">
        <v>33.722222222222221</v>
      </c>
      <c r="C15" s="15">
        <v>33.172413793103445</v>
      </c>
      <c r="D15" s="15">
        <v>32.307692307692307</v>
      </c>
      <c r="E15" s="15">
        <v>31.083333333333332</v>
      </c>
      <c r="F15" s="15">
        <v>27.027777777777779</v>
      </c>
      <c r="G15" s="15">
        <v>22.805555555555557</v>
      </c>
      <c r="H15" s="15">
        <v>22.444444444444443</v>
      </c>
      <c r="I15" s="15">
        <v>21.94736842105263</v>
      </c>
      <c r="J15" s="15">
        <v>22.96875</v>
      </c>
      <c r="K15" s="15">
        <v>34.465116279069768</v>
      </c>
      <c r="L15" s="15">
        <v>34.333333333333336</v>
      </c>
      <c r="M15" s="15">
        <v>33.913043478260867</v>
      </c>
      <c r="N15" s="15">
        <v>29.303225806451614</v>
      </c>
      <c r="O15" s="15">
        <f t="shared" si="0"/>
        <v>5.0694436211749823</v>
      </c>
    </row>
    <row r="16" spans="1:15" x14ac:dyDescent="0.25">
      <c r="A16" s="15" t="s">
        <v>1318</v>
      </c>
      <c r="B16" s="15">
        <v>14.055555555555555</v>
      </c>
      <c r="C16" s="15">
        <v>13.03448275862069</v>
      </c>
      <c r="D16" s="15">
        <v>12.115384615384615</v>
      </c>
      <c r="E16" s="15">
        <v>9.9166666666666661</v>
      </c>
      <c r="F16" s="15">
        <v>8.7222222222222214</v>
      </c>
      <c r="G16" s="15">
        <v>7.25</v>
      </c>
      <c r="H16" s="15">
        <v>6.9111111111111114</v>
      </c>
      <c r="I16" s="15">
        <v>5.9736842105263159</v>
      </c>
      <c r="J16" s="15">
        <v>6.3125</v>
      </c>
      <c r="K16" s="15">
        <v>13.465116279069768</v>
      </c>
      <c r="L16" s="15">
        <v>14.305555555555555</v>
      </c>
      <c r="M16" s="15">
        <v>14.652173913043478</v>
      </c>
      <c r="N16" s="15">
        <v>10.653763440860216</v>
      </c>
      <c r="O16" s="15">
        <f t="shared" si="0"/>
        <v>3.2546544937471675</v>
      </c>
    </row>
    <row r="17" spans="1:15" x14ac:dyDescent="0.25">
      <c r="A17" s="15" t="s">
        <v>1319</v>
      </c>
      <c r="B17" s="15">
        <v>34.666666666666664</v>
      </c>
      <c r="C17" s="15">
        <v>33.862068965517238</v>
      </c>
      <c r="D17" s="15">
        <v>32.346153846153847</v>
      </c>
      <c r="E17" s="15">
        <v>29.5</v>
      </c>
      <c r="F17" s="15">
        <v>22.111111111111111</v>
      </c>
      <c r="G17" s="15">
        <v>14.805555555555555</v>
      </c>
      <c r="H17" s="15">
        <v>13.422222222222222</v>
      </c>
      <c r="I17" s="15">
        <v>12.763157894736842</v>
      </c>
      <c r="J17" s="15">
        <v>13.1875</v>
      </c>
      <c r="K17" s="15">
        <v>35.232558139534881</v>
      </c>
      <c r="L17" s="15">
        <v>35.833333333333336</v>
      </c>
      <c r="M17" s="15">
        <v>34.978260869565219</v>
      </c>
      <c r="N17" s="15">
        <v>26.296774193548387</v>
      </c>
      <c r="O17" s="15">
        <f t="shared" si="0"/>
        <v>9.5304883198498356</v>
      </c>
    </row>
    <row r="18" spans="1:15" x14ac:dyDescent="0.25">
      <c r="A18" s="15" t="s">
        <v>1320</v>
      </c>
      <c r="B18" s="15">
        <v>26.472222222222221</v>
      </c>
      <c r="C18" s="15">
        <v>25.206896551724139</v>
      </c>
      <c r="D18" s="15">
        <v>22.634615384615383</v>
      </c>
      <c r="E18" s="15">
        <v>19.083333333333332</v>
      </c>
      <c r="F18" s="15">
        <v>14.666666666666666</v>
      </c>
      <c r="G18" s="15">
        <v>11.361111111111111</v>
      </c>
      <c r="H18" s="15">
        <v>10.777777777777779</v>
      </c>
      <c r="I18" s="15">
        <v>9.2105263157894743</v>
      </c>
      <c r="J18" s="15">
        <v>9.40625</v>
      </c>
      <c r="K18" s="15">
        <v>23.488372093023255</v>
      </c>
      <c r="L18" s="15">
        <v>24.666666666666668</v>
      </c>
      <c r="M18" s="15">
        <v>24.695652173913043</v>
      </c>
      <c r="N18" s="15">
        <v>18.612903225806452</v>
      </c>
      <c r="O18" s="15">
        <f t="shared" si="0"/>
        <v>6.5925733839194569</v>
      </c>
    </row>
    <row r="19" spans="1:15" x14ac:dyDescent="0.25">
      <c r="A19" s="15" t="s">
        <v>1321</v>
      </c>
      <c r="B19" s="15">
        <v>67.472222222222229</v>
      </c>
      <c r="C19" s="15">
        <v>68.310344827586206</v>
      </c>
      <c r="D19" s="15">
        <v>69.09615384615384</v>
      </c>
      <c r="E19" s="15">
        <v>66.027777777777771</v>
      </c>
      <c r="F19" s="15">
        <v>65.944444444444443</v>
      </c>
      <c r="G19" s="15">
        <v>63.527777777777779</v>
      </c>
      <c r="H19" s="15">
        <v>60.088888888888889</v>
      </c>
      <c r="I19" s="15">
        <v>61.289473684210527</v>
      </c>
      <c r="J19" s="15">
        <v>59.6875</v>
      </c>
      <c r="K19" s="15">
        <v>64.813953488372093</v>
      </c>
      <c r="L19" s="15">
        <v>65.472222222222229</v>
      </c>
      <c r="M19" s="15">
        <v>67</v>
      </c>
      <c r="N19" s="15">
        <v>64.967741935483872</v>
      </c>
      <c r="O19" s="15">
        <f t="shared" si="0"/>
        <v>3.002742028058643</v>
      </c>
    </row>
    <row r="20" spans="1:15" x14ac:dyDescent="0.25">
      <c r="A20" s="15" t="s">
        <v>1322</v>
      </c>
      <c r="B20" s="15">
        <v>32.194444444444443</v>
      </c>
      <c r="C20" s="15">
        <v>31.758620689655171</v>
      </c>
      <c r="D20" s="15">
        <v>31.634615384615383</v>
      </c>
      <c r="E20" s="15">
        <v>30.083333333333332</v>
      </c>
      <c r="F20" s="15">
        <v>27.055555555555557</v>
      </c>
      <c r="G20" s="15">
        <v>25.277777777777779</v>
      </c>
      <c r="H20" s="15">
        <v>25.444444444444443</v>
      </c>
      <c r="I20" s="15">
        <v>25.473684210526315</v>
      </c>
      <c r="J20" s="15">
        <v>23.21875</v>
      </c>
      <c r="K20" s="15">
        <v>31.86046511627907</v>
      </c>
      <c r="L20" s="15">
        <v>32.361111111111114</v>
      </c>
      <c r="M20" s="15">
        <v>32.369565217391305</v>
      </c>
      <c r="N20" s="15">
        <v>29.187096774193549</v>
      </c>
      <c r="O20" s="15">
        <f t="shared" si="0"/>
        <v>3.3273288418073901</v>
      </c>
    </row>
    <row r="21" spans="1:15" x14ac:dyDescent="0.25">
      <c r="A21" s="15" t="s">
        <v>1323</v>
      </c>
      <c r="B21" s="15">
        <v>24.833333333333332</v>
      </c>
      <c r="C21" s="15">
        <v>24.758620689655171</v>
      </c>
      <c r="D21" s="15">
        <v>24.03846153846154</v>
      </c>
      <c r="E21" s="15">
        <v>22.666666666666668</v>
      </c>
      <c r="F21" s="15">
        <v>18.111111111111111</v>
      </c>
      <c r="G21" s="15">
        <v>13.777777777777779</v>
      </c>
      <c r="H21" s="15">
        <v>13.066666666666666</v>
      </c>
      <c r="I21" s="15">
        <v>11.184210526315789</v>
      </c>
      <c r="J21" s="15">
        <v>13.5</v>
      </c>
      <c r="K21" s="15">
        <v>24.395348837209301</v>
      </c>
      <c r="L21" s="15">
        <v>24.694444444444443</v>
      </c>
      <c r="M21" s="15">
        <v>24.021739130434781</v>
      </c>
      <c r="N21" s="15">
        <v>20.030107526881721</v>
      </c>
      <c r="O21" s="15">
        <f t="shared" si="0"/>
        <v>5.3009817581202192</v>
      </c>
    </row>
    <row r="22" spans="1:15" x14ac:dyDescent="0.25">
      <c r="A22" s="15" t="s">
        <v>1324</v>
      </c>
      <c r="B22" s="15">
        <v>50.305555555555557</v>
      </c>
      <c r="C22" s="15">
        <v>49.344827586206897</v>
      </c>
      <c r="D22" s="15">
        <v>47.82692307692308</v>
      </c>
      <c r="E22" s="15">
        <v>44.527777777777779</v>
      </c>
      <c r="F22" s="15">
        <v>36.388888888888886</v>
      </c>
      <c r="G22" s="15">
        <v>29.805555555555557</v>
      </c>
      <c r="H22" s="15">
        <v>28.4</v>
      </c>
      <c r="I22" s="15">
        <v>28</v>
      </c>
      <c r="J22" s="15">
        <v>28.96875</v>
      </c>
      <c r="K22" s="15">
        <v>50.325581395348834</v>
      </c>
      <c r="L22" s="15">
        <v>50.333333333333336</v>
      </c>
      <c r="M22" s="15">
        <v>49.869565217391305</v>
      </c>
      <c r="N22" s="15">
        <v>41.406451612903226</v>
      </c>
      <c r="O22" s="15">
        <f t="shared" si="0"/>
        <v>9.5164371631262039</v>
      </c>
    </row>
    <row r="23" spans="1:15" x14ac:dyDescent="0.25">
      <c r="A23" s="15" t="s">
        <v>1325</v>
      </c>
      <c r="B23" s="15">
        <v>65.166666666666671</v>
      </c>
      <c r="C23" s="15">
        <v>64.551724137931032</v>
      </c>
      <c r="D23" s="15">
        <v>62.67307692307692</v>
      </c>
      <c r="E23" s="15">
        <v>59.472222222222221</v>
      </c>
      <c r="F23" s="15">
        <v>53.472222222222221</v>
      </c>
      <c r="G23" s="15">
        <v>48.444444444444443</v>
      </c>
      <c r="H23" s="15">
        <v>44.555555555555557</v>
      </c>
      <c r="I23" s="15">
        <v>37.684210526315788</v>
      </c>
      <c r="J23" s="15">
        <v>43.9375</v>
      </c>
      <c r="K23" s="15">
        <v>63.418604651162788</v>
      </c>
      <c r="L23" s="15">
        <v>62.833333333333336</v>
      </c>
      <c r="M23" s="15">
        <v>62.934782608695649</v>
      </c>
      <c r="N23" s="15">
        <v>55.944086021505377</v>
      </c>
      <c r="O23" s="15">
        <f t="shared" si="0"/>
        <v>9.3019320130981651</v>
      </c>
    </row>
    <row r="24" spans="1:15" x14ac:dyDescent="0.25">
      <c r="A24" s="15" t="s">
        <v>1326</v>
      </c>
      <c r="B24" s="15">
        <v>17.75</v>
      </c>
      <c r="C24" s="15">
        <v>16.551724137931036</v>
      </c>
      <c r="D24" s="15">
        <v>16.53846153846154</v>
      </c>
      <c r="E24" s="15">
        <v>15.638888888888889</v>
      </c>
      <c r="F24" s="15">
        <v>14.916666666666666</v>
      </c>
      <c r="G24" s="15">
        <v>13.027777777777779</v>
      </c>
      <c r="H24" s="15">
        <v>12.133333333333333</v>
      </c>
      <c r="I24" s="15">
        <v>10.078947368421053</v>
      </c>
      <c r="J24" s="15">
        <v>10.59375</v>
      </c>
      <c r="K24" s="15">
        <v>17.837209302325583</v>
      </c>
      <c r="L24" s="15">
        <v>17.972222222222221</v>
      </c>
      <c r="M24" s="15">
        <v>18.043478260869566</v>
      </c>
      <c r="N24" s="15">
        <v>15.182795698924732</v>
      </c>
      <c r="O24" s="15">
        <f t="shared" si="0"/>
        <v>2.8068450523311923</v>
      </c>
    </row>
    <row r="25" spans="1:15" x14ac:dyDescent="0.25">
      <c r="A25" s="15" t="s">
        <v>1327</v>
      </c>
      <c r="B25" s="15">
        <v>46.388888888888886</v>
      </c>
      <c r="C25" s="15">
        <v>45.896551724137929</v>
      </c>
      <c r="D25" s="15">
        <v>45.115384615384613</v>
      </c>
      <c r="E25" s="15">
        <v>44.027777777777779</v>
      </c>
      <c r="F25" s="15">
        <v>42.861111111111114</v>
      </c>
      <c r="G25" s="15">
        <v>41.916666666666664</v>
      </c>
      <c r="H25" s="15">
        <v>40.955555555555556</v>
      </c>
      <c r="I25" s="15">
        <v>39.763157894736842</v>
      </c>
      <c r="J25" s="15">
        <v>41</v>
      </c>
      <c r="K25" s="15">
        <v>45.674418604651166</v>
      </c>
      <c r="L25" s="15">
        <v>45.75</v>
      </c>
      <c r="M25" s="15">
        <v>45.869565217391305</v>
      </c>
      <c r="N25" s="15">
        <v>43.808602150537638</v>
      </c>
      <c r="O25" s="15">
        <f t="shared" si="0"/>
        <v>2.2568850746933546</v>
      </c>
    </row>
    <row r="26" spans="1:15" x14ac:dyDescent="0.25">
      <c r="A26" s="15" t="s">
        <v>1328</v>
      </c>
      <c r="B26" s="15">
        <v>23.333333333333332</v>
      </c>
      <c r="C26" s="15">
        <v>22.896551724137932</v>
      </c>
      <c r="D26" s="15">
        <v>20.846153846153847</v>
      </c>
      <c r="E26" s="15">
        <v>19.416666666666668</v>
      </c>
      <c r="F26" s="15">
        <v>17.75</v>
      </c>
      <c r="G26" s="15">
        <v>16.75</v>
      </c>
      <c r="H26" s="15">
        <v>16.8</v>
      </c>
      <c r="I26" s="15">
        <v>16.815789473684209</v>
      </c>
      <c r="J26" s="15">
        <v>17.46875</v>
      </c>
      <c r="K26" s="15">
        <v>23.162790697674417</v>
      </c>
      <c r="L26" s="15">
        <v>23.166666666666668</v>
      </c>
      <c r="M26" s="15">
        <v>23.391304347826086</v>
      </c>
      <c r="N26" s="15">
        <v>20.191397849462366</v>
      </c>
      <c r="O26" s="15">
        <f t="shared" si="0"/>
        <v>2.8022515641591124</v>
      </c>
    </row>
    <row r="27" spans="1:15" x14ac:dyDescent="0.25">
      <c r="A27" s="15" t="s">
        <v>1329</v>
      </c>
      <c r="B27" s="15">
        <v>11.194444444444445</v>
      </c>
      <c r="C27" s="15">
        <v>11.03448275862069</v>
      </c>
      <c r="D27" s="15">
        <v>10.961538461538462</v>
      </c>
      <c r="E27" s="15">
        <v>10.694444444444445</v>
      </c>
      <c r="F27" s="15">
        <v>9.5</v>
      </c>
      <c r="G27" s="15">
        <v>7.2222222222222223</v>
      </c>
      <c r="H27" s="15">
        <v>6.9333333333333336</v>
      </c>
      <c r="I27" s="15">
        <v>6.4473684210526319</v>
      </c>
      <c r="J27" s="15">
        <v>4.53125</v>
      </c>
      <c r="K27" s="15">
        <v>11.302325581395349</v>
      </c>
      <c r="L27" s="15">
        <v>11.25</v>
      </c>
      <c r="M27" s="15">
        <v>10.826086956521738</v>
      </c>
      <c r="N27" s="15">
        <v>9.4</v>
      </c>
      <c r="O27" s="15">
        <f t="shared" si="0"/>
        <v>2.2780229811698351</v>
      </c>
    </row>
    <row r="28" spans="1:15" x14ac:dyDescent="0.25">
      <c r="A28" s="15" t="s">
        <v>1330</v>
      </c>
      <c r="B28" s="15">
        <v>22.583333333333332</v>
      </c>
      <c r="C28" s="15">
        <v>22.379310344827587</v>
      </c>
      <c r="D28" s="15">
        <v>22.326923076923077</v>
      </c>
      <c r="E28" s="15">
        <v>20.694444444444443</v>
      </c>
      <c r="F28" s="15">
        <v>18</v>
      </c>
      <c r="G28" s="15">
        <v>16.472222222222221</v>
      </c>
      <c r="H28" s="15">
        <v>16.31111111111111</v>
      </c>
      <c r="I28" s="15">
        <v>15.657894736842104</v>
      </c>
      <c r="J28" s="15">
        <v>12.96875</v>
      </c>
      <c r="K28" s="15">
        <v>21.837209302325583</v>
      </c>
      <c r="L28" s="15">
        <v>22.666666666666668</v>
      </c>
      <c r="M28" s="15">
        <v>22.391304347826086</v>
      </c>
      <c r="N28" s="15">
        <v>19.651612903225807</v>
      </c>
      <c r="O28" s="15">
        <f t="shared" si="0"/>
        <v>3.2922131845616014</v>
      </c>
    </row>
    <row r="29" spans="1:15" x14ac:dyDescent="0.25">
      <c r="A29" s="15" t="s">
        <v>1331</v>
      </c>
      <c r="B29" s="15">
        <v>33.055555555555557</v>
      </c>
      <c r="C29" s="15">
        <v>31.96551724137931</v>
      </c>
      <c r="D29" s="15">
        <v>30.884615384615383</v>
      </c>
      <c r="E29" s="15">
        <v>28.805555555555557</v>
      </c>
      <c r="F29" s="15">
        <v>26.5</v>
      </c>
      <c r="G29" s="15">
        <v>24.833333333333332</v>
      </c>
      <c r="H29" s="15">
        <v>23.066666666666666</v>
      </c>
      <c r="I29" s="15">
        <v>21.973684210526315</v>
      </c>
      <c r="J29" s="15">
        <v>22.40625</v>
      </c>
      <c r="K29" s="15">
        <v>33.348837209302324</v>
      </c>
      <c r="L29" s="15">
        <v>34.222222222222221</v>
      </c>
      <c r="M29" s="15">
        <v>33.456521739130437</v>
      </c>
      <c r="N29" s="15">
        <v>28.823655913978495</v>
      </c>
      <c r="O29" s="15">
        <f t="shared" si="0"/>
        <v>4.5233493447647124</v>
      </c>
    </row>
    <row r="30" spans="1:15" x14ac:dyDescent="0.25">
      <c r="A30" s="15" t="s">
        <v>1332</v>
      </c>
      <c r="B30" s="15">
        <v>24.055555555555557</v>
      </c>
      <c r="C30" s="15">
        <v>23.551724137931036</v>
      </c>
      <c r="D30" s="15">
        <v>22.192307692307693</v>
      </c>
      <c r="E30" s="15">
        <v>21.027777777777779</v>
      </c>
      <c r="F30" s="15">
        <v>18.055555555555557</v>
      </c>
      <c r="G30" s="15">
        <v>15.527777777777779</v>
      </c>
      <c r="H30" s="15">
        <v>14.755555555555556</v>
      </c>
      <c r="I30" s="15">
        <v>14.605263157894736</v>
      </c>
      <c r="J30" s="15">
        <v>15.375</v>
      </c>
      <c r="K30" s="15">
        <v>23.441860465116278</v>
      </c>
      <c r="L30" s="15">
        <v>23.833333333333332</v>
      </c>
      <c r="M30" s="15">
        <v>23.804347826086957</v>
      </c>
      <c r="N30" s="15">
        <v>20.088172043010754</v>
      </c>
      <c r="O30" s="15">
        <f t="shared" si="0"/>
        <v>3.8483125204561586</v>
      </c>
    </row>
    <row r="31" spans="1:15" x14ac:dyDescent="0.25">
      <c r="A31" s="15" t="s">
        <v>1333</v>
      </c>
      <c r="B31" s="15">
        <v>27.166666666666668</v>
      </c>
      <c r="C31" s="15">
        <v>26.344827586206897</v>
      </c>
      <c r="D31" s="15">
        <v>26.942307692307693</v>
      </c>
      <c r="E31" s="15">
        <v>25.111111111111111</v>
      </c>
      <c r="F31" s="15">
        <v>24.222222222222221</v>
      </c>
      <c r="G31" s="15">
        <v>23.694444444444443</v>
      </c>
      <c r="H31" s="15">
        <v>22.755555555555556</v>
      </c>
      <c r="I31" s="15">
        <v>20.157894736842106</v>
      </c>
      <c r="J31" s="15">
        <v>21.125</v>
      </c>
      <c r="K31" s="15">
        <v>26</v>
      </c>
      <c r="L31" s="15">
        <v>26.333333333333332</v>
      </c>
      <c r="M31" s="15">
        <v>26.391304347826086</v>
      </c>
      <c r="N31" s="15">
        <v>24.769892473118279</v>
      </c>
      <c r="O31" s="15">
        <f t="shared" si="0"/>
        <v>2.2292517216648506</v>
      </c>
    </row>
    <row r="32" spans="1:15" x14ac:dyDescent="0.25">
      <c r="A32" s="15" t="s">
        <v>1334</v>
      </c>
      <c r="B32" s="15">
        <v>30.555555555555557</v>
      </c>
      <c r="C32" s="15">
        <v>30.344827586206897</v>
      </c>
      <c r="D32" s="15">
        <v>30.5</v>
      </c>
      <c r="E32" s="15">
        <v>29.583333333333332</v>
      </c>
      <c r="F32" s="15">
        <v>24.638888888888889</v>
      </c>
      <c r="G32" s="15">
        <v>20.361111111111111</v>
      </c>
      <c r="H32" s="15">
        <v>18.822222222222223</v>
      </c>
      <c r="I32" s="15">
        <v>17.684210526315791</v>
      </c>
      <c r="J32" s="15">
        <v>17.125</v>
      </c>
      <c r="K32" s="15">
        <v>29.697674418604652</v>
      </c>
      <c r="L32" s="15">
        <v>29.833333333333332</v>
      </c>
      <c r="M32" s="15">
        <v>28.826086956521738</v>
      </c>
      <c r="N32" s="15">
        <v>25.795698924731184</v>
      </c>
      <c r="O32" s="15">
        <f t="shared" si="0"/>
        <v>5.3292523096970932</v>
      </c>
    </row>
    <row r="33" spans="1:15" x14ac:dyDescent="0.25">
      <c r="A33" s="15" t="s">
        <v>1335</v>
      </c>
      <c r="B33" s="15">
        <v>185.91666666666666</v>
      </c>
      <c r="C33" s="15">
        <v>181.65517241379311</v>
      </c>
      <c r="D33" s="15">
        <v>176.55769230769232</v>
      </c>
      <c r="E33" s="15">
        <v>161.19444444444446</v>
      </c>
      <c r="F33" s="15">
        <v>148.88888888888889</v>
      </c>
      <c r="G33" s="15">
        <v>145.58333333333334</v>
      </c>
      <c r="H33" s="15">
        <v>140.02222222222221</v>
      </c>
      <c r="I33" s="15">
        <v>134.26315789473685</v>
      </c>
      <c r="J33" s="15">
        <v>134.0625</v>
      </c>
      <c r="K33" s="15">
        <v>192.11627906976744</v>
      </c>
      <c r="L33" s="15">
        <v>195.66666666666666</v>
      </c>
      <c r="M33" s="15">
        <v>192.02173913043478</v>
      </c>
      <c r="N33" s="15">
        <v>166.40215053763441</v>
      </c>
      <c r="O33" s="15">
        <f t="shared" si="0"/>
        <v>23.140795504378755</v>
      </c>
    </row>
    <row r="34" spans="1:15" x14ac:dyDescent="0.25">
      <c r="A34" s="15" t="s">
        <v>1336</v>
      </c>
      <c r="B34" s="15">
        <v>68.833333333333329</v>
      </c>
      <c r="C34" s="15">
        <v>66.620689655172413</v>
      </c>
      <c r="D34" s="15">
        <v>63.730769230769234</v>
      </c>
      <c r="E34" s="15">
        <v>58.055555555555557</v>
      </c>
      <c r="F34" s="15">
        <v>46.277777777777779</v>
      </c>
      <c r="G34" s="15">
        <v>35.972222222222221</v>
      </c>
      <c r="H34" s="15">
        <v>31.866666666666667</v>
      </c>
      <c r="I34" s="15">
        <v>29.789473684210527</v>
      </c>
      <c r="J34" s="15">
        <v>19.375</v>
      </c>
      <c r="K34" s="15">
        <v>67.534883720930239</v>
      </c>
      <c r="L34" s="15">
        <v>69.027777777777771</v>
      </c>
      <c r="M34" s="15">
        <v>66.869565217391298</v>
      </c>
      <c r="N34" s="15">
        <v>52.529032258064518</v>
      </c>
      <c r="O34" s="15">
        <f t="shared" si="0"/>
        <v>17.503501315036747</v>
      </c>
    </row>
    <row r="35" spans="1:15" x14ac:dyDescent="0.25">
      <c r="A35" s="15" t="s">
        <v>1337</v>
      </c>
      <c r="B35" s="15">
        <v>10.388888888888889</v>
      </c>
      <c r="C35" s="15">
        <v>10</v>
      </c>
      <c r="D35" s="15">
        <v>9.3269230769230766</v>
      </c>
      <c r="E35" s="15">
        <v>8.5833333333333339</v>
      </c>
      <c r="F35" s="15">
        <v>7.1944444444444446</v>
      </c>
      <c r="G35" s="15">
        <v>6.2222222222222223</v>
      </c>
      <c r="H35" s="15">
        <v>5.333333333333333</v>
      </c>
      <c r="I35" s="15">
        <v>4.4210526315789478</v>
      </c>
      <c r="J35" s="15">
        <v>4.15625</v>
      </c>
      <c r="K35" s="15">
        <v>10.930232558139535</v>
      </c>
      <c r="L35" s="15">
        <v>10.611111111111111</v>
      </c>
      <c r="M35" s="15">
        <v>9.5869565217391308</v>
      </c>
      <c r="N35" s="15">
        <v>8.1182795698924739</v>
      </c>
      <c r="O35" s="15">
        <f t="shared" si="0"/>
        <v>2.3837421641261676</v>
      </c>
    </row>
    <row r="36" spans="1:15" x14ac:dyDescent="0.25">
      <c r="A36" s="15" t="s">
        <v>1338</v>
      </c>
      <c r="B36" s="15">
        <v>55.888888888888886</v>
      </c>
      <c r="C36" s="15">
        <v>55.310344827586206</v>
      </c>
      <c r="D36" s="15">
        <v>50.346153846153847</v>
      </c>
      <c r="E36" s="15">
        <v>47.444444444444443</v>
      </c>
      <c r="F36" s="15">
        <v>38.5</v>
      </c>
      <c r="G36" s="15">
        <v>30.972222222222221</v>
      </c>
      <c r="H36" s="15">
        <v>29.911111111111111</v>
      </c>
      <c r="I36" s="15">
        <v>30.44736842105263</v>
      </c>
      <c r="J36" s="15">
        <v>32.75</v>
      </c>
      <c r="K36" s="15">
        <v>54.558139534883722</v>
      </c>
      <c r="L36" s="15">
        <v>55.194444444444443</v>
      </c>
      <c r="M36" s="15">
        <v>54.5</v>
      </c>
      <c r="N36" s="15">
        <v>44.804301075268818</v>
      </c>
      <c r="O36" s="15">
        <f t="shared" si="0"/>
        <v>10.692884515825789</v>
      </c>
    </row>
    <row r="37" spans="1:15" x14ac:dyDescent="0.25">
      <c r="A37" s="15" t="s">
        <v>1339</v>
      </c>
      <c r="B37" s="15">
        <v>20.277777777777779</v>
      </c>
      <c r="C37" s="15">
        <v>20.551724137931036</v>
      </c>
      <c r="D37" s="15">
        <v>19.846153846153847</v>
      </c>
      <c r="E37" s="15">
        <v>19.611111111111111</v>
      </c>
      <c r="F37" s="15">
        <v>16.666666666666668</v>
      </c>
      <c r="G37" s="15">
        <v>14.222222222222221</v>
      </c>
      <c r="H37" s="15">
        <v>14.466666666666667</v>
      </c>
      <c r="I37" s="15">
        <v>14.5</v>
      </c>
      <c r="J37" s="15">
        <v>15.375</v>
      </c>
      <c r="K37" s="15">
        <v>20.488372093023255</v>
      </c>
      <c r="L37" s="15">
        <v>19.972222222222221</v>
      </c>
      <c r="M37" s="15">
        <v>20.369565217391305</v>
      </c>
      <c r="N37" s="15">
        <v>18.079569892473117</v>
      </c>
      <c r="O37" s="15">
        <f t="shared" si="0"/>
        <v>2.5991090843477682</v>
      </c>
    </row>
    <row r="38" spans="1:15" x14ac:dyDescent="0.25">
      <c r="A38" s="15" t="s">
        <v>1340</v>
      </c>
      <c r="B38" s="15">
        <v>30.694444444444443</v>
      </c>
      <c r="C38" s="15">
        <v>28.862068965517242</v>
      </c>
      <c r="D38" s="15">
        <v>28.923076923076923</v>
      </c>
      <c r="E38" s="15">
        <v>26.333333333333332</v>
      </c>
      <c r="F38" s="15">
        <v>23.805555555555557</v>
      </c>
      <c r="G38" s="15">
        <v>22.361111111111111</v>
      </c>
      <c r="H38" s="15">
        <v>21.888888888888889</v>
      </c>
      <c r="I38" s="15">
        <v>21.973684210526315</v>
      </c>
      <c r="J38" s="15">
        <v>15.5625</v>
      </c>
      <c r="K38" s="15">
        <v>31.232558139534884</v>
      </c>
      <c r="L38" s="15">
        <v>30.777777777777779</v>
      </c>
      <c r="M38" s="15">
        <v>30.326086956521738</v>
      </c>
      <c r="N38" s="15">
        <v>26.27956989247312</v>
      </c>
      <c r="O38" s="15">
        <f t="shared" si="0"/>
        <v>4.724685013821631</v>
      </c>
    </row>
    <row r="39" spans="1:15" x14ac:dyDescent="0.25">
      <c r="A39" s="15" t="s">
        <v>1341</v>
      </c>
      <c r="B39" s="15">
        <v>74.666666666666671</v>
      </c>
      <c r="C39" s="15">
        <v>71.482758620689651</v>
      </c>
      <c r="D39" s="15">
        <v>69.788461538461533</v>
      </c>
      <c r="E39" s="15">
        <v>65.555555555555557</v>
      </c>
      <c r="F39" s="15">
        <v>57.861111111111114</v>
      </c>
      <c r="G39" s="15">
        <v>57.916666666666664</v>
      </c>
      <c r="H39" s="15">
        <v>56.711111111111109</v>
      </c>
      <c r="I39" s="15">
        <v>53.342105263157897</v>
      </c>
      <c r="J39" s="15">
        <v>52.15625</v>
      </c>
      <c r="K39" s="15">
        <v>76.604651162790702</v>
      </c>
      <c r="L39" s="15">
        <v>75.722222222222229</v>
      </c>
      <c r="M39" s="15">
        <v>72.043478260869563</v>
      </c>
      <c r="N39" s="15">
        <v>65.591397849462368</v>
      </c>
      <c r="O39" s="15">
        <f t="shared" si="0"/>
        <v>8.7912302301984209</v>
      </c>
    </row>
    <row r="40" spans="1:15" x14ac:dyDescent="0.25">
      <c r="A40" s="15" t="s">
        <v>1342</v>
      </c>
      <c r="B40" s="15">
        <v>19.888888888888889</v>
      </c>
      <c r="C40" s="15">
        <v>19.862068965517242</v>
      </c>
      <c r="D40" s="15">
        <v>19.884615384615383</v>
      </c>
      <c r="E40" s="15">
        <v>19.888888888888889</v>
      </c>
      <c r="F40" s="15">
        <v>19.055555555555557</v>
      </c>
      <c r="G40" s="15">
        <v>18.222222222222221</v>
      </c>
      <c r="H40" s="15">
        <v>18.511111111111113</v>
      </c>
      <c r="I40" s="15">
        <v>17.973684210526315</v>
      </c>
      <c r="J40" s="15">
        <v>17.9375</v>
      </c>
      <c r="K40" s="15">
        <v>19.88372093023256</v>
      </c>
      <c r="L40" s="15">
        <v>19.916666666666668</v>
      </c>
      <c r="M40" s="15">
        <v>19.956521739130434</v>
      </c>
      <c r="N40" s="15">
        <v>19.27741935483871</v>
      </c>
      <c r="O40" s="15">
        <f t="shared" si="0"/>
        <v>0.81294961428470114</v>
      </c>
    </row>
    <row r="41" spans="1:15" x14ac:dyDescent="0.25">
      <c r="A41" s="15" t="s">
        <v>1343</v>
      </c>
      <c r="B41" s="15">
        <v>17.472222222222221</v>
      </c>
      <c r="C41" s="15">
        <v>16.862068965517242</v>
      </c>
      <c r="D41" s="15">
        <v>15.826923076923077</v>
      </c>
      <c r="E41" s="15">
        <v>14.944444444444445</v>
      </c>
      <c r="F41" s="15">
        <v>13</v>
      </c>
      <c r="G41" s="15">
        <v>11.638888888888889</v>
      </c>
      <c r="H41" s="15">
        <v>11.022222222222222</v>
      </c>
      <c r="I41" s="15">
        <v>11.105263157894736</v>
      </c>
      <c r="J41" s="15">
        <v>10.46875</v>
      </c>
      <c r="K41" s="15">
        <v>17.813953488372093</v>
      </c>
      <c r="L41" s="15">
        <v>17.277777777777779</v>
      </c>
      <c r="M41" s="15">
        <v>15.978260869565217</v>
      </c>
      <c r="N41" s="15">
        <v>14.498924731182795</v>
      </c>
      <c r="O41" s="15">
        <f t="shared" si="0"/>
        <v>2.700810070518942</v>
      </c>
    </row>
    <row r="42" spans="1:15" x14ac:dyDescent="0.25">
      <c r="A42" s="15" t="s">
        <v>1344</v>
      </c>
      <c r="B42" s="15">
        <v>26.027777777777779</v>
      </c>
      <c r="C42" s="15">
        <v>26.103448275862068</v>
      </c>
      <c r="D42" s="15">
        <v>25.75</v>
      </c>
      <c r="E42" s="15">
        <v>24.611111111111111</v>
      </c>
      <c r="F42" s="15">
        <v>22.277777777777779</v>
      </c>
      <c r="G42" s="15">
        <v>19.833333333333332</v>
      </c>
      <c r="H42" s="15">
        <v>18.600000000000001</v>
      </c>
      <c r="I42" s="15">
        <v>18.026315789473685</v>
      </c>
      <c r="J42" s="15">
        <v>16.65625</v>
      </c>
      <c r="K42" s="15">
        <v>26.023255813953487</v>
      </c>
      <c r="L42" s="15">
        <v>26.305555555555557</v>
      </c>
      <c r="M42" s="15">
        <v>25.521739130434781</v>
      </c>
      <c r="N42" s="15">
        <v>23.0752688172043</v>
      </c>
      <c r="O42" s="15">
        <f t="shared" si="0"/>
        <v>3.5386820544900308</v>
      </c>
    </row>
    <row r="43" spans="1:15" x14ac:dyDescent="0.25">
      <c r="A43" s="15" t="s">
        <v>1345</v>
      </c>
      <c r="B43" s="15">
        <v>52.555555555555557</v>
      </c>
      <c r="C43" s="15">
        <v>53.068965517241381</v>
      </c>
      <c r="D43" s="15">
        <v>51.884615384615387</v>
      </c>
      <c r="E43" s="15">
        <v>51.583333333333336</v>
      </c>
      <c r="F43" s="15">
        <v>51.277777777777779</v>
      </c>
      <c r="G43" s="15">
        <v>49.833333333333336</v>
      </c>
      <c r="H43" s="15">
        <v>49.4</v>
      </c>
      <c r="I43" s="15">
        <v>49.131578947368418</v>
      </c>
      <c r="J43" s="15">
        <v>49.0625</v>
      </c>
      <c r="K43" s="15">
        <v>50.604651162790695</v>
      </c>
      <c r="L43" s="15">
        <v>52.25</v>
      </c>
      <c r="M43" s="15">
        <v>50.847826086956523</v>
      </c>
      <c r="N43" s="15">
        <v>50.929032258064517</v>
      </c>
      <c r="O43" s="15">
        <f t="shared" si="0"/>
        <v>1.3161656535872566</v>
      </c>
    </row>
    <row r="44" spans="1:15" x14ac:dyDescent="0.25">
      <c r="A44" s="15" t="s">
        <v>1346</v>
      </c>
      <c r="B44" s="15">
        <v>100.58333333333333</v>
      </c>
      <c r="C44" s="15">
        <v>96.448275862068968</v>
      </c>
      <c r="D44" s="15">
        <v>91.615384615384613</v>
      </c>
      <c r="E44" s="15">
        <v>85.055555555555557</v>
      </c>
      <c r="F44" s="15">
        <v>79.111111111111114</v>
      </c>
      <c r="G44" s="15">
        <v>72.25</v>
      </c>
      <c r="H44" s="15">
        <v>71.400000000000006</v>
      </c>
      <c r="I44" s="15">
        <v>68.921052631578945</v>
      </c>
      <c r="J44" s="15">
        <v>74.125</v>
      </c>
      <c r="K44" s="15">
        <v>100.58139534883721</v>
      </c>
      <c r="L44" s="15">
        <v>99.583333333333329</v>
      </c>
      <c r="M44" s="15">
        <v>95.478260869565219</v>
      </c>
      <c r="N44" s="15">
        <v>86.449462365591401</v>
      </c>
      <c r="O44" s="15">
        <f t="shared" si="0"/>
        <v>11.981872165186942</v>
      </c>
    </row>
    <row r="45" spans="1:15" x14ac:dyDescent="0.25">
      <c r="A45" s="15" t="s">
        <v>1347</v>
      </c>
      <c r="B45" s="15">
        <v>38.861111111111114</v>
      </c>
      <c r="C45" s="15">
        <v>40.931034482758619</v>
      </c>
      <c r="D45" s="15">
        <v>39.403846153846153</v>
      </c>
      <c r="E45" s="15">
        <v>38.5</v>
      </c>
      <c r="F45" s="15">
        <v>38.611111111111114</v>
      </c>
      <c r="G45" s="15">
        <v>35.166666666666664</v>
      </c>
      <c r="H45" s="15">
        <v>38.4</v>
      </c>
      <c r="I45" s="15">
        <v>36.315789473684212</v>
      </c>
      <c r="J45" s="15">
        <v>36.25</v>
      </c>
      <c r="K45" s="15">
        <v>40.813953488372093</v>
      </c>
      <c r="L45" s="15">
        <v>40.972222222222221</v>
      </c>
      <c r="M45" s="15">
        <v>39.608695652173914</v>
      </c>
      <c r="N45" s="15">
        <v>38.703225806451613</v>
      </c>
      <c r="O45" s="15">
        <f t="shared" si="0"/>
        <v>1.8311890897634195</v>
      </c>
    </row>
    <row r="46" spans="1:15" x14ac:dyDescent="0.25">
      <c r="A46" s="15" t="s">
        <v>1348</v>
      </c>
      <c r="B46" s="15">
        <v>12.055555555555555</v>
      </c>
      <c r="C46" s="15">
        <v>11.689655172413794</v>
      </c>
      <c r="D46" s="15">
        <v>11.25</v>
      </c>
      <c r="E46" s="15">
        <v>9.75</v>
      </c>
      <c r="F46" s="15">
        <v>7.6944444444444446</v>
      </c>
      <c r="G46" s="15">
        <v>6.583333333333333</v>
      </c>
      <c r="H46" s="15">
        <v>6.1555555555555559</v>
      </c>
      <c r="I46" s="15">
        <v>5.2368421052631575</v>
      </c>
      <c r="J46" s="15">
        <v>5.53125</v>
      </c>
      <c r="K46" s="15">
        <v>10.767441860465116</v>
      </c>
      <c r="L46" s="15">
        <v>11.444444444444445</v>
      </c>
      <c r="M46" s="15">
        <v>11.804347826086957</v>
      </c>
      <c r="N46" s="15">
        <v>9.2344086021505376</v>
      </c>
      <c r="O46" s="15">
        <f t="shared" si="0"/>
        <v>2.592735369227309</v>
      </c>
    </row>
    <row r="47" spans="1:15" x14ac:dyDescent="0.25">
      <c r="A47" s="15" t="s">
        <v>1349</v>
      </c>
      <c r="B47" s="15">
        <v>115.75</v>
      </c>
      <c r="C47" s="15">
        <v>117.24137931034483</v>
      </c>
      <c r="D47" s="15">
        <v>117.88461538461539</v>
      </c>
      <c r="E47" s="15">
        <v>114.30555555555556</v>
      </c>
      <c r="F47" s="15">
        <v>109.44444444444444</v>
      </c>
      <c r="G47" s="15">
        <v>102.16666666666667</v>
      </c>
      <c r="H47" s="15">
        <v>98.111111111111114</v>
      </c>
      <c r="I47" s="15">
        <v>101.05263157894737</v>
      </c>
      <c r="J47" s="15">
        <v>110.9375</v>
      </c>
      <c r="K47" s="15">
        <v>112.76744186046511</v>
      </c>
      <c r="L47" s="15">
        <v>113.16666666666667</v>
      </c>
      <c r="M47" s="15">
        <v>114.67391304347827</v>
      </c>
      <c r="N47" s="15">
        <v>110.60860215053764</v>
      </c>
      <c r="O47" s="15">
        <f t="shared" si="0"/>
        <v>6.3573897340178842</v>
      </c>
    </row>
    <row r="48" spans="1:15" x14ac:dyDescent="0.25">
      <c r="A48" s="15" t="s">
        <v>1350</v>
      </c>
      <c r="B48" s="15">
        <v>31</v>
      </c>
      <c r="C48" s="15">
        <v>30.241379310344829</v>
      </c>
      <c r="D48" s="15">
        <v>28.346153846153847</v>
      </c>
      <c r="E48" s="15">
        <v>26.305555555555557</v>
      </c>
      <c r="F48" s="15">
        <v>22.055555555555557</v>
      </c>
      <c r="G48" s="15">
        <v>17.555555555555557</v>
      </c>
      <c r="H48" s="15">
        <v>18.666666666666668</v>
      </c>
      <c r="I48" s="15">
        <v>17.973684210526315</v>
      </c>
      <c r="J48" s="15">
        <v>18.875</v>
      </c>
      <c r="K48" s="15">
        <v>29.697674418604652</v>
      </c>
      <c r="L48" s="15">
        <v>30.638888888888889</v>
      </c>
      <c r="M48" s="15">
        <v>30.152173913043477</v>
      </c>
      <c r="N48" s="15">
        <v>25.234408602150538</v>
      </c>
      <c r="O48" s="15">
        <f t="shared" si="0"/>
        <v>5.382681836016415</v>
      </c>
    </row>
    <row r="49" spans="1:15" x14ac:dyDescent="0.25">
      <c r="A49" s="15" t="s">
        <v>1351</v>
      </c>
      <c r="B49" s="15">
        <v>43.194444444444443</v>
      </c>
      <c r="C49" s="15">
        <v>42.275862068965516</v>
      </c>
      <c r="D49" s="15">
        <v>39.03846153846154</v>
      </c>
      <c r="E49" s="15">
        <v>36.027777777777779</v>
      </c>
      <c r="F49" s="15">
        <v>32.027777777777779</v>
      </c>
      <c r="G49" s="15">
        <v>27.861111111111111</v>
      </c>
      <c r="H49" s="15">
        <v>26.8</v>
      </c>
      <c r="I49" s="15">
        <v>25.263157894736842</v>
      </c>
      <c r="J49" s="15">
        <v>26.21875</v>
      </c>
      <c r="K49" s="15">
        <v>41</v>
      </c>
      <c r="L49" s="15">
        <v>42.111111111111114</v>
      </c>
      <c r="M49" s="15">
        <v>41.804347826086953</v>
      </c>
      <c r="N49" s="15">
        <v>35.421505376344086</v>
      </c>
      <c r="O49" s="15">
        <f t="shared" si="0"/>
        <v>6.8810137269524141</v>
      </c>
    </row>
    <row r="50" spans="1:15" x14ac:dyDescent="0.25">
      <c r="A50" s="15" t="s">
        <v>1352</v>
      </c>
      <c r="B50" s="15">
        <v>32.388888888888886</v>
      </c>
      <c r="C50" s="15">
        <v>31.689655172413794</v>
      </c>
      <c r="D50" s="15">
        <v>30.884615384615383</v>
      </c>
      <c r="E50" s="15">
        <v>29.361111111111111</v>
      </c>
      <c r="F50" s="15">
        <v>26.555555555555557</v>
      </c>
      <c r="G50" s="15">
        <v>25.166666666666668</v>
      </c>
      <c r="H50" s="15">
        <v>24.466666666666665</v>
      </c>
      <c r="I50" s="15">
        <v>23.763157894736842</v>
      </c>
      <c r="J50" s="15">
        <v>24.375</v>
      </c>
      <c r="K50" s="15">
        <v>32.046511627906973</v>
      </c>
      <c r="L50" s="15">
        <v>32.583333333333336</v>
      </c>
      <c r="M50" s="15">
        <v>32.021739130434781</v>
      </c>
      <c r="N50" s="15">
        <v>28.855913978494623</v>
      </c>
      <c r="O50" s="15">
        <f t="shared" si="0"/>
        <v>3.4530568203571903</v>
      </c>
    </row>
    <row r="51" spans="1:15" x14ac:dyDescent="0.25">
      <c r="A51" s="15" t="s">
        <v>1353</v>
      </c>
      <c r="B51" s="15">
        <v>22.555555555555557</v>
      </c>
      <c r="C51" s="15">
        <v>21.724137931034484</v>
      </c>
      <c r="D51" s="15">
        <v>20.23076923076923</v>
      </c>
      <c r="E51" s="15">
        <v>17.833333333333332</v>
      </c>
      <c r="F51" s="15">
        <v>16.111111111111111</v>
      </c>
      <c r="G51" s="15">
        <v>15.277777777777779</v>
      </c>
      <c r="H51" s="15">
        <v>13.666666666666666</v>
      </c>
      <c r="I51" s="15">
        <v>12.868421052631579</v>
      </c>
      <c r="J51" s="15">
        <v>14</v>
      </c>
      <c r="K51" s="15">
        <v>24.325581395348838</v>
      </c>
      <c r="L51" s="15">
        <v>24.027777777777779</v>
      </c>
      <c r="M51" s="15">
        <v>23.478260869565219</v>
      </c>
      <c r="N51" s="15">
        <v>18.944086021505377</v>
      </c>
      <c r="O51" s="15">
        <f t="shared" si="0"/>
        <v>4.1790578107243288</v>
      </c>
    </row>
    <row r="52" spans="1:15" ht="15.75" x14ac:dyDescent="0.25">
      <c r="A52" s="28" t="s">
        <v>1369</v>
      </c>
      <c r="B52" s="28">
        <v>40.236111111111114</v>
      </c>
      <c r="C52" s="28">
        <v>39.520000000000003</v>
      </c>
      <c r="D52" s="28">
        <v>38.290384615384617</v>
      </c>
      <c r="E52" s="28">
        <v>35.880000000000003</v>
      </c>
      <c r="F52" s="28">
        <v>32.317777777777778</v>
      </c>
      <c r="G52" s="28">
        <v>29.236111111111111</v>
      </c>
      <c r="H52" s="28">
        <v>28.179555555555556</v>
      </c>
      <c r="I52" s="28">
        <v>27.083157894736843</v>
      </c>
      <c r="J52" s="28">
        <v>27.314374999999998</v>
      </c>
      <c r="K52" s="28">
        <v>39.949302325581392</v>
      </c>
      <c r="L52" s="28">
        <v>40.396666666666668</v>
      </c>
      <c r="M52" s="28">
        <v>39.778260869565216</v>
      </c>
      <c r="N52" s="28">
        <v>34.981720430107529</v>
      </c>
      <c r="O52" s="15">
        <f t="shared" si="0"/>
        <v>5.3564958164235588</v>
      </c>
    </row>
  </sheetData>
  <conditionalFormatting sqref="N1:N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E65AE-11D5-499F-B6D9-E69604FDBB5A}">
  <dimension ref="A1:N52"/>
  <sheetViews>
    <sheetView workbookViewId="0">
      <selection activeCell="B1" sqref="B1:N1"/>
    </sheetView>
  </sheetViews>
  <sheetFormatPr defaultRowHeight="15" x14ac:dyDescent="0.25"/>
  <cols>
    <col min="1" max="14" width="15.7109375" customWidth="1"/>
  </cols>
  <sheetData>
    <row r="1" spans="1:14" s="15" customFormat="1" ht="15.75" x14ac:dyDescent="0.25">
      <c r="A1" s="29" t="s">
        <v>1301</v>
      </c>
      <c r="B1" s="34" t="s">
        <v>1357</v>
      </c>
      <c r="C1" s="34" t="s">
        <v>1358</v>
      </c>
      <c r="D1" s="34" t="s">
        <v>1359</v>
      </c>
      <c r="E1" s="34" t="s">
        <v>1360</v>
      </c>
      <c r="F1" s="34" t="s">
        <v>1361</v>
      </c>
      <c r="G1" s="34" t="s">
        <v>1362</v>
      </c>
      <c r="H1" s="34" t="s">
        <v>1363</v>
      </c>
      <c r="I1" s="34" t="s">
        <v>1364</v>
      </c>
      <c r="J1" s="34" t="s">
        <v>1365</v>
      </c>
      <c r="K1" s="34" t="s">
        <v>1366</v>
      </c>
      <c r="L1" s="34" t="s">
        <v>1367</v>
      </c>
      <c r="M1" s="34" t="s">
        <v>1368</v>
      </c>
      <c r="N1" s="29" t="s">
        <v>1356</v>
      </c>
    </row>
    <row r="2" spans="1:14" s="15" customFormat="1" x14ac:dyDescent="0.25">
      <c r="A2" s="15" t="s">
        <v>1304</v>
      </c>
      <c r="B2" s="15">
        <v>1377.7777777777778</v>
      </c>
      <c r="C2" s="15">
        <v>1223.4482758620691</v>
      </c>
      <c r="D2" s="15">
        <v>558.57692307692309</v>
      </c>
      <c r="E2" s="15">
        <v>297.05555555555554</v>
      </c>
      <c r="F2" s="15">
        <v>220.30555555555554</v>
      </c>
      <c r="G2" s="15">
        <v>128.83333333333334</v>
      </c>
      <c r="H2" s="15">
        <v>103.4</v>
      </c>
      <c r="I2" s="15">
        <v>167.57894736842104</v>
      </c>
      <c r="J2" s="15">
        <v>196.5625</v>
      </c>
      <c r="K2" s="15">
        <v>383.72093023255815</v>
      </c>
      <c r="L2" s="15">
        <v>560.88888888888891</v>
      </c>
      <c r="M2" s="15">
        <v>1078.3695652173913</v>
      </c>
      <c r="N2" s="15">
        <v>518.27311827956987</v>
      </c>
    </row>
    <row r="3" spans="1:14" s="15" customFormat="1" x14ac:dyDescent="0.25">
      <c r="A3" s="15" t="s">
        <v>1305</v>
      </c>
      <c r="B3" s="15">
        <v>77.722222222222229</v>
      </c>
      <c r="C3" s="15">
        <v>112.55172413793103</v>
      </c>
      <c r="D3" s="15">
        <v>92.288461538461533</v>
      </c>
      <c r="E3" s="15">
        <v>54.555555555555557</v>
      </c>
      <c r="F3" s="15">
        <v>33.333333333333336</v>
      </c>
      <c r="G3" s="15">
        <v>17.333333333333332</v>
      </c>
      <c r="H3" s="15">
        <v>19.066666666666666</v>
      </c>
      <c r="I3" s="15">
        <v>18.210526315789473</v>
      </c>
      <c r="J3" s="15">
        <v>25.5</v>
      </c>
      <c r="K3" s="15">
        <v>40.906976744186046</v>
      </c>
      <c r="L3" s="15">
        <v>44.972222222222221</v>
      </c>
      <c r="M3" s="15">
        <v>57.108695652173914</v>
      </c>
      <c r="N3" s="15">
        <v>49.505376344086024</v>
      </c>
    </row>
    <row r="4" spans="1:14" s="15" customFormat="1" x14ac:dyDescent="0.25">
      <c r="A4" s="15" t="s">
        <v>1306</v>
      </c>
      <c r="B4" s="15">
        <v>700.83333333333337</v>
      </c>
      <c r="C4" s="15">
        <v>714.86206896551721</v>
      </c>
      <c r="D4" s="15">
        <v>467.28846153846155</v>
      </c>
      <c r="E4" s="15">
        <v>347.77777777777777</v>
      </c>
      <c r="F4" s="15">
        <v>251.02777777777777</v>
      </c>
      <c r="G4" s="15">
        <v>156.69444444444446</v>
      </c>
      <c r="H4" s="15">
        <v>120.95555555555555</v>
      </c>
      <c r="I4" s="15">
        <v>155.52631578947367</v>
      </c>
      <c r="J4" s="15">
        <v>173.5</v>
      </c>
      <c r="K4" s="15">
        <v>279.06976744186045</v>
      </c>
      <c r="L4" s="15">
        <v>328.80555555555554</v>
      </c>
      <c r="M4" s="15">
        <v>489.30434782608694</v>
      </c>
      <c r="N4" s="15">
        <v>345.60860215053765</v>
      </c>
    </row>
    <row r="5" spans="1:14" s="15" customFormat="1" x14ac:dyDescent="0.25">
      <c r="A5" s="15" t="s">
        <v>1307</v>
      </c>
      <c r="B5" s="15">
        <v>243.77777777777777</v>
      </c>
      <c r="C5" s="15">
        <v>253.51724137931035</v>
      </c>
      <c r="D5" s="15">
        <v>112.05769230769231</v>
      </c>
      <c r="E5" s="15">
        <v>40</v>
      </c>
      <c r="F5" s="15">
        <v>18.555555555555557</v>
      </c>
      <c r="G5" s="15">
        <v>6.9722222222222223</v>
      </c>
      <c r="H5" s="15">
        <v>4.4444444444444446</v>
      </c>
      <c r="I5" s="15">
        <v>6.7894736842105265</v>
      </c>
      <c r="J5" s="15">
        <v>11.25</v>
      </c>
      <c r="K5" s="15">
        <v>52.744186046511629</v>
      </c>
      <c r="L5" s="15">
        <v>71.805555555555557</v>
      </c>
      <c r="M5" s="15">
        <v>137.82608695652175</v>
      </c>
      <c r="N5" s="15">
        <v>78.118279569892479</v>
      </c>
    </row>
    <row r="6" spans="1:14" s="15" customFormat="1" x14ac:dyDescent="0.25">
      <c r="A6" s="15" t="s">
        <v>1308</v>
      </c>
      <c r="B6" s="15">
        <v>1668.9166666666667</v>
      </c>
      <c r="C6" s="15">
        <v>1598.3793103448277</v>
      </c>
      <c r="D6" s="15">
        <v>1213.1346153846155</v>
      </c>
      <c r="E6" s="15">
        <v>782.47222222222217</v>
      </c>
      <c r="F6" s="15">
        <v>602.72222222222217</v>
      </c>
      <c r="G6" s="15">
        <v>473.33333333333331</v>
      </c>
      <c r="H6" s="15">
        <v>333.13333333333333</v>
      </c>
      <c r="I6" s="15">
        <v>354.81578947368422</v>
      </c>
      <c r="J6" s="15">
        <v>518.78125</v>
      </c>
      <c r="K6" s="15">
        <v>772.60465116279067</v>
      </c>
      <c r="L6" s="15">
        <v>887.30555555555554</v>
      </c>
      <c r="M6" s="15">
        <v>1170.391304347826</v>
      </c>
      <c r="N6" s="15">
        <v>861.29462365591394</v>
      </c>
    </row>
    <row r="7" spans="1:14" s="15" customFormat="1" x14ac:dyDescent="0.25">
      <c r="A7" s="15" t="s">
        <v>1309</v>
      </c>
      <c r="B7" s="15">
        <v>534.33333333333337</v>
      </c>
      <c r="C7" s="15">
        <v>532.89655172413791</v>
      </c>
      <c r="D7" s="15">
        <v>418.5</v>
      </c>
      <c r="E7" s="15">
        <v>216.69444444444446</v>
      </c>
      <c r="F7" s="15">
        <v>156.77777777777777</v>
      </c>
      <c r="G7" s="15">
        <v>111.66666666666667</v>
      </c>
      <c r="H7" s="15">
        <v>74.288888888888891</v>
      </c>
      <c r="I7" s="15">
        <v>99.65789473684211</v>
      </c>
      <c r="J7" s="15">
        <v>76.65625</v>
      </c>
      <c r="K7" s="15">
        <v>197.18604651162789</v>
      </c>
      <c r="L7" s="15">
        <v>232.27777777777777</v>
      </c>
      <c r="M7" s="15">
        <v>437.1521739130435</v>
      </c>
      <c r="N7" s="15">
        <v>259.03225806451616</v>
      </c>
    </row>
    <row r="8" spans="1:14" s="15" customFormat="1" x14ac:dyDescent="0.25">
      <c r="A8" s="15" t="s">
        <v>1310</v>
      </c>
      <c r="B8" s="15">
        <v>147.08333333333334</v>
      </c>
      <c r="C8" s="15">
        <v>182.27586206896552</v>
      </c>
      <c r="D8" s="15">
        <v>101.69230769230769</v>
      </c>
      <c r="E8" s="15">
        <v>72.805555555555557</v>
      </c>
      <c r="F8" s="15">
        <v>16.166666666666668</v>
      </c>
      <c r="G8" s="15">
        <v>4.25</v>
      </c>
      <c r="H8" s="15">
        <v>2.2222222222222223</v>
      </c>
      <c r="I8" s="15">
        <v>2.6842105263157894</v>
      </c>
      <c r="J8" s="15">
        <v>13.75</v>
      </c>
      <c r="K8" s="15">
        <v>47.837209302325583</v>
      </c>
      <c r="L8" s="15">
        <v>57.333333333333336</v>
      </c>
      <c r="M8" s="15">
        <v>70.847826086956516</v>
      </c>
      <c r="N8" s="15">
        <v>58.595698924731181</v>
      </c>
    </row>
    <row r="9" spans="1:14" s="15" customFormat="1" x14ac:dyDescent="0.25">
      <c r="A9" s="15" t="s">
        <v>1311</v>
      </c>
      <c r="B9" s="15">
        <v>54.055555555555557</v>
      </c>
      <c r="C9" s="15">
        <v>51.448275862068968</v>
      </c>
      <c r="D9" s="15">
        <v>26.73076923076923</v>
      </c>
      <c r="E9" s="15">
        <v>6</v>
      </c>
      <c r="F9" s="15">
        <v>1.3888888888888888</v>
      </c>
      <c r="G9" s="15">
        <v>0.75</v>
      </c>
      <c r="H9" s="15">
        <v>0.48888888888888887</v>
      </c>
      <c r="I9" s="15">
        <v>0.57894736842105265</v>
      </c>
      <c r="J9" s="15">
        <v>0.9375</v>
      </c>
      <c r="K9" s="15">
        <v>7.3023255813953485</v>
      </c>
      <c r="L9" s="15">
        <v>11.166666666666666</v>
      </c>
      <c r="M9" s="15">
        <v>22.847826086956523</v>
      </c>
      <c r="N9" s="15">
        <v>14.972043010752689</v>
      </c>
    </row>
    <row r="10" spans="1:14" s="15" customFormat="1" x14ac:dyDescent="0.25">
      <c r="A10" s="15" t="s">
        <v>1312</v>
      </c>
      <c r="B10" s="15">
        <v>209.11111111111111</v>
      </c>
      <c r="C10" s="15">
        <v>215.79310344827587</v>
      </c>
      <c r="D10" s="15">
        <v>167.73076923076923</v>
      </c>
      <c r="E10" s="15">
        <v>107.41666666666667</v>
      </c>
      <c r="F10" s="15">
        <v>106.91666666666667</v>
      </c>
      <c r="G10" s="15">
        <v>99.611111111111114</v>
      </c>
      <c r="H10" s="15">
        <v>74.688888888888883</v>
      </c>
      <c r="I10" s="15">
        <v>72.631578947368425</v>
      </c>
      <c r="J10" s="15">
        <v>106.375</v>
      </c>
      <c r="K10" s="15">
        <v>142.27906976744185</v>
      </c>
      <c r="L10" s="15">
        <v>162.94444444444446</v>
      </c>
      <c r="M10" s="15">
        <v>177.5</v>
      </c>
      <c r="N10" s="15">
        <v>136.5247311827957</v>
      </c>
    </row>
    <row r="11" spans="1:14" s="15" customFormat="1" x14ac:dyDescent="0.25">
      <c r="A11" s="15" t="s">
        <v>1313</v>
      </c>
      <c r="B11" s="15">
        <v>1874.3611111111111</v>
      </c>
      <c r="C11" s="15">
        <v>2046.655172413793</v>
      </c>
      <c r="D11" s="15">
        <v>1206.4423076923076</v>
      </c>
      <c r="E11" s="15">
        <v>661.75</v>
      </c>
      <c r="F11" s="15">
        <v>559.13888888888891</v>
      </c>
      <c r="G11" s="15">
        <v>347.30555555555554</v>
      </c>
      <c r="H11" s="15">
        <v>267.06666666666666</v>
      </c>
      <c r="I11" s="15">
        <v>475.5263157894737</v>
      </c>
      <c r="J11" s="15">
        <v>470.8125</v>
      </c>
      <c r="K11" s="15">
        <v>766.27906976744191</v>
      </c>
      <c r="L11" s="15">
        <v>1180.5833333333333</v>
      </c>
      <c r="M11" s="15">
        <v>1696.8478260869565</v>
      </c>
      <c r="N11" s="15">
        <v>956.30107526881716</v>
      </c>
    </row>
    <row r="12" spans="1:14" s="15" customFormat="1" x14ac:dyDescent="0.25">
      <c r="A12" s="15" t="s">
        <v>1314</v>
      </c>
      <c r="B12" s="15">
        <v>159.44444444444446</v>
      </c>
      <c r="C12" s="15">
        <v>105.62068965517241</v>
      </c>
      <c r="D12" s="15">
        <v>94.461538461538467</v>
      </c>
      <c r="E12" s="15">
        <v>63.194444444444443</v>
      </c>
      <c r="F12" s="15">
        <v>70.333333333333329</v>
      </c>
      <c r="G12" s="15">
        <v>37</v>
      </c>
      <c r="H12" s="15">
        <v>30.911111111111111</v>
      </c>
      <c r="I12" s="15">
        <v>39.44736842105263</v>
      </c>
      <c r="J12" s="15">
        <v>44.40625</v>
      </c>
      <c r="K12" s="15">
        <v>65.674418604651166</v>
      </c>
      <c r="L12" s="15">
        <v>71.027777777777771</v>
      </c>
      <c r="M12" s="15">
        <v>86.521739130434781</v>
      </c>
      <c r="N12" s="15">
        <v>72.098924731182791</v>
      </c>
    </row>
    <row r="13" spans="1:14" s="15" customFormat="1" x14ac:dyDescent="0.25">
      <c r="A13" s="15" t="s">
        <v>1315</v>
      </c>
      <c r="B13" s="15">
        <v>102.58333333333333</v>
      </c>
      <c r="C13" s="15">
        <v>99.172413793103445</v>
      </c>
      <c r="D13" s="15">
        <v>65.90384615384616</v>
      </c>
      <c r="E13" s="15">
        <v>35.611111111111114</v>
      </c>
      <c r="F13" s="15">
        <v>23.111111111111111</v>
      </c>
      <c r="G13" s="15">
        <v>10.027777777777779</v>
      </c>
      <c r="H13" s="15">
        <v>6.3555555555555552</v>
      </c>
      <c r="I13" s="15">
        <v>6.7631578947368425</v>
      </c>
      <c r="J13" s="15">
        <v>11</v>
      </c>
      <c r="K13" s="15">
        <v>27.627906976744185</v>
      </c>
      <c r="L13" s="15">
        <v>45</v>
      </c>
      <c r="M13" s="15">
        <v>71.543478260869563</v>
      </c>
      <c r="N13" s="15">
        <v>41.86021505376344</v>
      </c>
    </row>
    <row r="14" spans="1:14" s="15" customFormat="1" x14ac:dyDescent="0.25">
      <c r="A14" s="15" t="s">
        <v>1316</v>
      </c>
      <c r="B14" s="15">
        <v>1502.4166666666667</v>
      </c>
      <c r="C14" s="15">
        <v>1633.3793103448277</v>
      </c>
      <c r="D14" s="15">
        <v>1297.6153846153845</v>
      </c>
      <c r="E14" s="15">
        <v>763.77777777777783</v>
      </c>
      <c r="F14" s="15">
        <v>555.61111111111109</v>
      </c>
      <c r="G14" s="15">
        <v>395.05555555555554</v>
      </c>
      <c r="H14" s="15">
        <v>316.22222222222223</v>
      </c>
      <c r="I14" s="15">
        <v>331.4736842105263</v>
      </c>
      <c r="J14" s="15">
        <v>547.6875</v>
      </c>
      <c r="K14" s="15">
        <v>743.81395348837214</v>
      </c>
      <c r="L14" s="15">
        <v>882.77777777777783</v>
      </c>
      <c r="M14" s="15">
        <v>1479.8260869565217</v>
      </c>
      <c r="N14" s="15">
        <v>874.92258064516125</v>
      </c>
    </row>
    <row r="15" spans="1:14" s="15" customFormat="1" x14ac:dyDescent="0.25">
      <c r="A15" s="15" t="s">
        <v>1317</v>
      </c>
      <c r="B15" s="15">
        <v>269.94444444444446</v>
      </c>
      <c r="C15" s="15">
        <v>275.75862068965517</v>
      </c>
      <c r="D15" s="15">
        <v>170.28846153846155</v>
      </c>
      <c r="E15" s="15">
        <v>69.194444444444443</v>
      </c>
      <c r="F15" s="15">
        <v>34.444444444444443</v>
      </c>
      <c r="G15" s="15">
        <v>20.027777777777779</v>
      </c>
      <c r="H15" s="15">
        <v>16.733333333333334</v>
      </c>
      <c r="I15" s="15">
        <v>27.684210526315791</v>
      </c>
      <c r="J15" s="15">
        <v>42.90625</v>
      </c>
      <c r="K15" s="15">
        <v>77.813953488372093</v>
      </c>
      <c r="L15" s="15">
        <v>88.611111111111114</v>
      </c>
      <c r="M15" s="15">
        <v>188.32608695652175</v>
      </c>
      <c r="N15" s="15">
        <v>106.23440860215054</v>
      </c>
    </row>
    <row r="16" spans="1:14" s="15" customFormat="1" x14ac:dyDescent="0.25">
      <c r="A16" s="15" t="s">
        <v>1318</v>
      </c>
      <c r="B16" s="15">
        <v>85.083333333333329</v>
      </c>
      <c r="C16" s="15">
        <v>79.758620689655174</v>
      </c>
      <c r="D16" s="15">
        <v>50.980769230769234</v>
      </c>
      <c r="E16" s="15">
        <v>17.888888888888889</v>
      </c>
      <c r="F16" s="15">
        <v>8.4444444444444446</v>
      </c>
      <c r="G16" s="15">
        <v>5.9444444444444446</v>
      </c>
      <c r="H16" s="15">
        <v>5.5333333333333332</v>
      </c>
      <c r="I16" s="15">
        <v>5.7105263157894735</v>
      </c>
      <c r="J16" s="15">
        <v>12.28125</v>
      </c>
      <c r="K16" s="15">
        <v>36.116279069767444</v>
      </c>
      <c r="L16" s="15">
        <v>36.694444444444443</v>
      </c>
      <c r="M16" s="15">
        <v>69.130434782608702</v>
      </c>
      <c r="N16" s="15">
        <v>34.627956989247309</v>
      </c>
    </row>
    <row r="17" spans="1:14" s="15" customFormat="1" x14ac:dyDescent="0.25">
      <c r="A17" s="15" t="s">
        <v>1319</v>
      </c>
      <c r="B17" s="15">
        <v>374.69444444444446</v>
      </c>
      <c r="C17" s="15">
        <v>411.34482758620692</v>
      </c>
      <c r="D17" s="15">
        <v>223.15384615384616</v>
      </c>
      <c r="E17" s="15">
        <v>67.333333333333329</v>
      </c>
      <c r="F17" s="15">
        <v>30.25</v>
      </c>
      <c r="G17" s="15">
        <v>15.361111111111111</v>
      </c>
      <c r="H17" s="15">
        <v>9.9333333333333336</v>
      </c>
      <c r="I17" s="15">
        <v>11.789473684210526</v>
      </c>
      <c r="J17" s="15">
        <v>19.34375</v>
      </c>
      <c r="K17" s="15">
        <v>77</v>
      </c>
      <c r="L17" s="15">
        <v>102.38888888888889</v>
      </c>
      <c r="M17" s="15">
        <v>211.2391304347826</v>
      </c>
      <c r="N17" s="15">
        <v>127.56129032258065</v>
      </c>
    </row>
    <row r="18" spans="1:14" s="15" customFormat="1" x14ac:dyDescent="0.25">
      <c r="A18" s="15" t="s">
        <v>1320</v>
      </c>
      <c r="B18" s="15">
        <v>473.83333333333331</v>
      </c>
      <c r="C18" s="15">
        <v>530.27586206896547</v>
      </c>
      <c r="D18" s="15">
        <v>298.32692307692309</v>
      </c>
      <c r="E18" s="15">
        <v>92.527777777777771</v>
      </c>
      <c r="F18" s="15">
        <v>25.388888888888889</v>
      </c>
      <c r="G18" s="15">
        <v>8.3611111111111107</v>
      </c>
      <c r="H18" s="15">
        <v>6.8444444444444441</v>
      </c>
      <c r="I18" s="15">
        <v>9.5789473684210531</v>
      </c>
      <c r="J18" s="15">
        <v>20.3125</v>
      </c>
      <c r="K18" s="15">
        <v>89.744186046511629</v>
      </c>
      <c r="L18" s="15">
        <v>136.08333333333334</v>
      </c>
      <c r="M18" s="15">
        <v>316.95652173913044</v>
      </c>
      <c r="N18" s="15">
        <v>165.92473118279571</v>
      </c>
    </row>
    <row r="19" spans="1:14" s="15" customFormat="1" x14ac:dyDescent="0.25">
      <c r="A19" s="15" t="s">
        <v>1321</v>
      </c>
      <c r="B19" s="15">
        <v>2019.8611111111111</v>
      </c>
      <c r="C19" s="15">
        <v>2111.4482758620688</v>
      </c>
      <c r="D19" s="15">
        <v>1354.75</v>
      </c>
      <c r="E19" s="15">
        <v>801.91666666666663</v>
      </c>
      <c r="F19" s="15">
        <v>688.5</v>
      </c>
      <c r="G19" s="15">
        <v>498.58333333333331</v>
      </c>
      <c r="H19" s="15">
        <v>424.35555555555555</v>
      </c>
      <c r="I19" s="15">
        <v>564.42105263157896</v>
      </c>
      <c r="J19" s="15">
        <v>674.5625</v>
      </c>
      <c r="K19" s="15">
        <v>892.58139534883719</v>
      </c>
      <c r="L19" s="15">
        <v>1288.4166666666667</v>
      </c>
      <c r="M19" s="15">
        <v>2029.9782608695652</v>
      </c>
      <c r="N19" s="15">
        <v>1110.2602150537634</v>
      </c>
    </row>
    <row r="20" spans="1:14" s="15" customFormat="1" x14ac:dyDescent="0.25">
      <c r="A20" s="15" t="s">
        <v>1322</v>
      </c>
      <c r="B20" s="15">
        <v>103.83333333333333</v>
      </c>
      <c r="C20" s="15">
        <v>109.96551724137932</v>
      </c>
      <c r="D20" s="15">
        <v>104.01923076923077</v>
      </c>
      <c r="E20" s="15">
        <v>65.444444444444443</v>
      </c>
      <c r="F20" s="15">
        <v>40.333333333333336</v>
      </c>
      <c r="G20" s="15">
        <v>31.5</v>
      </c>
      <c r="H20" s="15">
        <v>26.844444444444445</v>
      </c>
      <c r="I20" s="15">
        <v>25.236842105263158</v>
      </c>
      <c r="J20" s="15">
        <v>23.09375</v>
      </c>
      <c r="K20" s="15">
        <v>52.139534883720927</v>
      </c>
      <c r="L20" s="15">
        <v>50.444444444444443</v>
      </c>
      <c r="M20" s="15">
        <v>65.108695652173907</v>
      </c>
      <c r="N20" s="15">
        <v>58.574193548387093</v>
      </c>
    </row>
    <row r="21" spans="1:14" s="15" customFormat="1" x14ac:dyDescent="0.25">
      <c r="A21" s="15" t="s">
        <v>1323</v>
      </c>
      <c r="B21" s="15">
        <v>259.13888888888891</v>
      </c>
      <c r="C21" s="15">
        <v>277.27586206896552</v>
      </c>
      <c r="D21" s="15">
        <v>189.03846153846155</v>
      </c>
      <c r="E21" s="15">
        <v>109.55555555555556</v>
      </c>
      <c r="F21" s="15">
        <v>70.25</v>
      </c>
      <c r="G21" s="15">
        <v>55.972222222222221</v>
      </c>
      <c r="H21" s="15">
        <v>43.93333333333333</v>
      </c>
      <c r="I21" s="15">
        <v>43.315789473684212</v>
      </c>
      <c r="J21" s="15">
        <v>62.3125</v>
      </c>
      <c r="K21" s="15">
        <v>105.32558139534883</v>
      </c>
      <c r="L21" s="15">
        <v>120.83333333333333</v>
      </c>
      <c r="M21" s="15">
        <v>186.58695652173913</v>
      </c>
      <c r="N21" s="15">
        <v>126.38064516129032</v>
      </c>
    </row>
    <row r="22" spans="1:14" s="15" customFormat="1" x14ac:dyDescent="0.25">
      <c r="A22" s="15" t="s">
        <v>1324</v>
      </c>
      <c r="B22" s="15">
        <v>707.36111111111109</v>
      </c>
      <c r="C22" s="15">
        <v>718.58620689655174</v>
      </c>
      <c r="D22" s="15">
        <v>549.90384615384619</v>
      </c>
      <c r="E22" s="15">
        <v>385.16666666666669</v>
      </c>
      <c r="F22" s="15">
        <v>245.69444444444446</v>
      </c>
      <c r="G22" s="15">
        <v>186.61111111111111</v>
      </c>
      <c r="H22" s="15">
        <v>142.44444444444446</v>
      </c>
      <c r="I22" s="15">
        <v>136.42105263157896</v>
      </c>
      <c r="J22" s="15">
        <v>154.8125</v>
      </c>
      <c r="K22" s="15">
        <v>258.39534883720933</v>
      </c>
      <c r="L22" s="15">
        <v>300.08333333333331</v>
      </c>
      <c r="M22" s="15">
        <v>476.52173913043481</v>
      </c>
      <c r="N22" s="15">
        <v>354.21505376344084</v>
      </c>
    </row>
    <row r="23" spans="1:14" s="15" customFormat="1" x14ac:dyDescent="0.25">
      <c r="A23" s="15" t="s">
        <v>1325</v>
      </c>
      <c r="B23" s="15">
        <v>469</v>
      </c>
      <c r="C23" s="15">
        <v>505.9655172413793</v>
      </c>
      <c r="D23" s="15">
        <v>406.96153846153845</v>
      </c>
      <c r="E23" s="15">
        <v>198.52777777777777</v>
      </c>
      <c r="F23" s="15">
        <v>123.08333333333333</v>
      </c>
      <c r="G23" s="15">
        <v>81.416666666666671</v>
      </c>
      <c r="H23" s="15">
        <v>58.022222222222226</v>
      </c>
      <c r="I23" s="15">
        <v>53.10526315789474</v>
      </c>
      <c r="J23" s="15">
        <v>108.8125</v>
      </c>
      <c r="K23" s="15">
        <v>194.83720930232559</v>
      </c>
      <c r="L23" s="15">
        <v>221</v>
      </c>
      <c r="M23" s="15">
        <v>312.54347826086956</v>
      </c>
      <c r="N23" s="15">
        <v>228.06451612903226</v>
      </c>
    </row>
    <row r="24" spans="1:14" s="15" customFormat="1" x14ac:dyDescent="0.25">
      <c r="A24" s="15" t="s">
        <v>1326</v>
      </c>
      <c r="B24" s="15">
        <v>165.30555555555554</v>
      </c>
      <c r="C24" s="15">
        <v>172.72413793103448</v>
      </c>
      <c r="D24" s="15">
        <v>137.94230769230768</v>
      </c>
      <c r="E24" s="15">
        <v>89.638888888888886</v>
      </c>
      <c r="F24" s="15">
        <v>53.277777777777779</v>
      </c>
      <c r="G24" s="15">
        <v>31.027777777777779</v>
      </c>
      <c r="H24" s="15">
        <v>29</v>
      </c>
      <c r="I24" s="15">
        <v>24.526315789473685</v>
      </c>
      <c r="J24" s="15">
        <v>35.40625</v>
      </c>
      <c r="K24" s="15">
        <v>61.720930232558139</v>
      </c>
      <c r="L24" s="15">
        <v>68.861111111111114</v>
      </c>
      <c r="M24" s="15">
        <v>118.39130434782609</v>
      </c>
      <c r="N24" s="15">
        <v>82.460215053763434</v>
      </c>
    </row>
    <row r="25" spans="1:14" s="15" customFormat="1" x14ac:dyDescent="0.25">
      <c r="A25" s="15" t="s">
        <v>1327</v>
      </c>
      <c r="B25" s="15">
        <v>986.38888888888891</v>
      </c>
      <c r="C25" s="15">
        <v>1054.5517241379309</v>
      </c>
      <c r="D25" s="15">
        <v>666.30769230769226</v>
      </c>
      <c r="E25" s="15">
        <v>421.25</v>
      </c>
      <c r="F25" s="15">
        <v>338.61111111111109</v>
      </c>
      <c r="G25" s="15">
        <v>238.52777777777777</v>
      </c>
      <c r="H25" s="15">
        <v>198.26666666666668</v>
      </c>
      <c r="I25" s="15">
        <v>285.4736842105263</v>
      </c>
      <c r="J25" s="15">
        <v>353.90625</v>
      </c>
      <c r="K25" s="15">
        <v>471.53488372093022</v>
      </c>
      <c r="L25" s="15">
        <v>713.55555555555554</v>
      </c>
      <c r="M25" s="15">
        <v>1119.1304347826087</v>
      </c>
      <c r="N25" s="15">
        <v>570.36774193548388</v>
      </c>
    </row>
    <row r="26" spans="1:14" s="15" customFormat="1" x14ac:dyDescent="0.25">
      <c r="A26" s="15" t="s">
        <v>1328</v>
      </c>
      <c r="B26" s="15">
        <v>268.61111111111109</v>
      </c>
      <c r="C26" s="15">
        <v>314.93103448275861</v>
      </c>
      <c r="D26" s="15">
        <v>161.40384615384616</v>
      </c>
      <c r="E26" s="15">
        <v>68.166666666666671</v>
      </c>
      <c r="F26" s="15">
        <v>24.694444444444443</v>
      </c>
      <c r="G26" s="15">
        <v>4.6111111111111107</v>
      </c>
      <c r="H26" s="15">
        <v>2.9777777777777779</v>
      </c>
      <c r="I26" s="15">
        <v>4.6052631578947372</v>
      </c>
      <c r="J26" s="15">
        <v>19.125</v>
      </c>
      <c r="K26" s="15">
        <v>83.186046511627907</v>
      </c>
      <c r="L26" s="15">
        <v>103.05555555555556</v>
      </c>
      <c r="M26" s="15">
        <v>202.78260869565219</v>
      </c>
      <c r="N26" s="15">
        <v>103.74408602150538</v>
      </c>
    </row>
    <row r="27" spans="1:14" s="15" customFormat="1" x14ac:dyDescent="0.25">
      <c r="A27" s="15" t="s">
        <v>1329</v>
      </c>
      <c r="B27" s="15">
        <v>38.472222222222221</v>
      </c>
      <c r="C27" s="15">
        <v>47.137931034482762</v>
      </c>
      <c r="D27" s="15">
        <v>41.230769230769234</v>
      </c>
      <c r="E27" s="15">
        <v>12.805555555555555</v>
      </c>
      <c r="F27" s="15">
        <v>6.5555555555555554</v>
      </c>
      <c r="G27" s="15">
        <v>3.9444444444444446</v>
      </c>
      <c r="H27" s="15">
        <v>3.2444444444444445</v>
      </c>
      <c r="I27" s="15">
        <v>2.5789473684210527</v>
      </c>
      <c r="J27" s="15">
        <v>0.5625</v>
      </c>
      <c r="K27" s="15">
        <v>9.0465116279069768</v>
      </c>
      <c r="L27" s="15">
        <v>11.5</v>
      </c>
      <c r="M27" s="15">
        <v>19.739130434782609</v>
      </c>
      <c r="N27" s="15">
        <v>16.576344086021507</v>
      </c>
    </row>
    <row r="28" spans="1:14" s="15" customFormat="1" x14ac:dyDescent="0.25">
      <c r="A28" s="15" t="s">
        <v>1330</v>
      </c>
      <c r="B28" s="15">
        <v>229.02777777777777</v>
      </c>
      <c r="C28" s="15">
        <v>208.58620689655172</v>
      </c>
      <c r="D28" s="15">
        <v>119.84615384615384</v>
      </c>
      <c r="E28" s="15">
        <v>54.194444444444443</v>
      </c>
      <c r="F28" s="15">
        <v>37.972222222222221</v>
      </c>
      <c r="G28" s="15">
        <v>19.083333333333332</v>
      </c>
      <c r="H28" s="15">
        <v>19.155555555555555</v>
      </c>
      <c r="I28" s="15">
        <v>34.05263157894737</v>
      </c>
      <c r="J28" s="15">
        <v>38.90625</v>
      </c>
      <c r="K28" s="15">
        <v>62.348837209302324</v>
      </c>
      <c r="L28" s="15">
        <v>76.888888888888886</v>
      </c>
      <c r="M28" s="15">
        <v>147.54347826086956</v>
      </c>
      <c r="N28" s="15">
        <v>86.382795698924724</v>
      </c>
    </row>
    <row r="29" spans="1:14" s="15" customFormat="1" x14ac:dyDescent="0.25">
      <c r="A29" s="15" t="s">
        <v>1331</v>
      </c>
      <c r="B29" s="15">
        <v>380.66666666666669</v>
      </c>
      <c r="C29" s="15">
        <v>365.10344827586209</v>
      </c>
      <c r="D29" s="15">
        <v>234.59615384615384</v>
      </c>
      <c r="E29" s="15">
        <v>127.69444444444444</v>
      </c>
      <c r="F29" s="15">
        <v>87.25</v>
      </c>
      <c r="G29" s="15">
        <v>61.5</v>
      </c>
      <c r="H29" s="15">
        <v>36.044444444444444</v>
      </c>
      <c r="I29" s="15">
        <v>36.763157894736842</v>
      </c>
      <c r="J29" s="15">
        <v>55.21875</v>
      </c>
      <c r="K29" s="15">
        <v>106.69767441860465</v>
      </c>
      <c r="L29" s="15">
        <v>151.47222222222223</v>
      </c>
      <c r="M29" s="15">
        <v>308.63043478260869</v>
      </c>
      <c r="N29" s="15">
        <v>162.29462365591397</v>
      </c>
    </row>
    <row r="30" spans="1:14" s="15" customFormat="1" x14ac:dyDescent="0.25">
      <c r="A30" s="15" t="s">
        <v>1332</v>
      </c>
      <c r="B30" s="15">
        <v>50.416666666666664</v>
      </c>
      <c r="C30" s="15">
        <v>52.344827586206897</v>
      </c>
      <c r="D30" s="15">
        <v>30.192307692307693</v>
      </c>
      <c r="E30" s="15">
        <v>14.861111111111111</v>
      </c>
      <c r="F30" s="15">
        <v>6.9444444444444446</v>
      </c>
      <c r="G30" s="15">
        <v>4.6111111111111107</v>
      </c>
      <c r="H30" s="15">
        <v>3.4888888888888889</v>
      </c>
      <c r="I30" s="15">
        <v>3.8684210526315788</v>
      </c>
      <c r="J30" s="15">
        <v>5.46875</v>
      </c>
      <c r="K30" s="15">
        <v>10.930232558139535</v>
      </c>
      <c r="L30" s="15">
        <v>12.388888888888889</v>
      </c>
      <c r="M30" s="15">
        <v>19.804347826086957</v>
      </c>
      <c r="N30" s="15">
        <v>17.548387096774192</v>
      </c>
    </row>
    <row r="31" spans="1:14" s="15" customFormat="1" x14ac:dyDescent="0.25">
      <c r="A31" s="15" t="s">
        <v>1333</v>
      </c>
      <c r="B31" s="15">
        <v>696.41666666666663</v>
      </c>
      <c r="C31" s="15">
        <v>753.93103448275861</v>
      </c>
      <c r="D31" s="15">
        <v>454.5</v>
      </c>
      <c r="E31" s="15">
        <v>282.25</v>
      </c>
      <c r="F31" s="15">
        <v>225.55555555555554</v>
      </c>
      <c r="G31" s="15">
        <v>187.83333333333334</v>
      </c>
      <c r="H31" s="15">
        <v>134.17777777777778</v>
      </c>
      <c r="I31" s="15">
        <v>123.97368421052632</v>
      </c>
      <c r="J31" s="15">
        <v>190.5</v>
      </c>
      <c r="K31" s="15">
        <v>284.90697674418607</v>
      </c>
      <c r="L31" s="15">
        <v>314.13888888888891</v>
      </c>
      <c r="M31" s="15">
        <v>468.21739130434781</v>
      </c>
      <c r="N31" s="15">
        <v>338.8279569892473</v>
      </c>
    </row>
    <row r="32" spans="1:14" s="15" customFormat="1" x14ac:dyDescent="0.25">
      <c r="A32" s="15" t="s">
        <v>1334</v>
      </c>
      <c r="B32" s="15">
        <v>567.08333333333337</v>
      </c>
      <c r="C32" s="15">
        <v>628.13793103448279</v>
      </c>
      <c r="D32" s="15">
        <v>382.53846153846155</v>
      </c>
      <c r="E32" s="15">
        <v>193.61111111111111</v>
      </c>
      <c r="F32" s="15">
        <v>132.97222222222223</v>
      </c>
      <c r="G32" s="15">
        <v>81.361111111111114</v>
      </c>
      <c r="H32" s="15">
        <v>69.355555555555554</v>
      </c>
      <c r="I32" s="15">
        <v>87.44736842105263</v>
      </c>
      <c r="J32" s="15">
        <v>110.78125</v>
      </c>
      <c r="K32" s="15">
        <v>158.81395348837211</v>
      </c>
      <c r="L32" s="15">
        <v>208.77777777777777</v>
      </c>
      <c r="M32" s="15">
        <v>371.26086956521738</v>
      </c>
      <c r="N32" s="15">
        <v>246.49677419354839</v>
      </c>
    </row>
    <row r="33" spans="1:14" s="15" customFormat="1" x14ac:dyDescent="0.25">
      <c r="A33" s="15" t="s">
        <v>1335</v>
      </c>
      <c r="B33" s="15">
        <v>4366.2222222222226</v>
      </c>
      <c r="C33" s="15">
        <v>4185.2068965517237</v>
      </c>
      <c r="D33" s="15">
        <v>2877.3653846153848</v>
      </c>
      <c r="E33" s="15">
        <v>1998.0555555555557</v>
      </c>
      <c r="F33" s="15">
        <v>1629.75</v>
      </c>
      <c r="G33" s="15">
        <v>1405.2222222222222</v>
      </c>
      <c r="H33" s="15">
        <v>1073.4000000000001</v>
      </c>
      <c r="I33" s="15">
        <v>968.31578947368416</v>
      </c>
      <c r="J33" s="15">
        <v>1243.59375</v>
      </c>
      <c r="K33" s="15">
        <v>1808.5813953488373</v>
      </c>
      <c r="L33" s="15">
        <v>2221.5277777777778</v>
      </c>
      <c r="M33" s="15">
        <v>3524.5</v>
      </c>
      <c r="N33" s="15">
        <v>2266.9505376344086</v>
      </c>
    </row>
    <row r="34" spans="1:14" s="15" customFormat="1" x14ac:dyDescent="0.25">
      <c r="A34" s="15" t="s">
        <v>1336</v>
      </c>
      <c r="B34" s="15">
        <v>915.63888888888891</v>
      </c>
      <c r="C34" s="15">
        <v>1333.8965517241379</v>
      </c>
      <c r="D34" s="15">
        <v>682.46153846153845</v>
      </c>
      <c r="E34" s="15">
        <v>285.63888888888891</v>
      </c>
      <c r="F34" s="15">
        <v>139.25</v>
      </c>
      <c r="G34" s="15">
        <v>91.083333333333329</v>
      </c>
      <c r="H34" s="15">
        <v>57.111111111111114</v>
      </c>
      <c r="I34" s="15">
        <v>63.94736842105263</v>
      </c>
      <c r="J34" s="15">
        <v>48.8125</v>
      </c>
      <c r="K34" s="15">
        <v>283.44186046511629</v>
      </c>
      <c r="L34" s="15">
        <v>354.13888888888891</v>
      </c>
      <c r="M34" s="15">
        <v>558.89130434782612</v>
      </c>
      <c r="N34" s="15">
        <v>393.36989247311828</v>
      </c>
    </row>
    <row r="35" spans="1:14" s="15" customFormat="1" x14ac:dyDescent="0.25">
      <c r="A35" s="15" t="s">
        <v>1337</v>
      </c>
      <c r="B35" s="15">
        <v>55.555555555555557</v>
      </c>
      <c r="C35" s="15">
        <v>53.96551724137931</v>
      </c>
      <c r="D35" s="15">
        <v>41.942307692307693</v>
      </c>
      <c r="E35" s="15">
        <v>17.777777777777779</v>
      </c>
      <c r="F35" s="15">
        <v>10.583333333333334</v>
      </c>
      <c r="G35" s="15">
        <v>6.5555555555555554</v>
      </c>
      <c r="H35" s="15">
        <v>4.9555555555555557</v>
      </c>
      <c r="I35" s="15">
        <v>3.4736842105263159</v>
      </c>
      <c r="J35" s="15">
        <v>4.34375</v>
      </c>
      <c r="K35" s="15">
        <v>15.372093023255815</v>
      </c>
      <c r="L35" s="15">
        <v>14.305555555555555</v>
      </c>
      <c r="M35" s="15">
        <v>27.043478260869566</v>
      </c>
      <c r="N35" s="15">
        <v>21.326881720430109</v>
      </c>
    </row>
    <row r="36" spans="1:14" s="15" customFormat="1" x14ac:dyDescent="0.25">
      <c r="A36" s="15" t="s">
        <v>1338</v>
      </c>
      <c r="B36" s="15">
        <v>334.11111111111109</v>
      </c>
      <c r="C36" s="15">
        <v>360.58620689655174</v>
      </c>
      <c r="D36" s="15">
        <v>232.28846153846155</v>
      </c>
      <c r="E36" s="15">
        <v>99.777777777777771</v>
      </c>
      <c r="F36" s="15">
        <v>52.111111111111114</v>
      </c>
      <c r="G36" s="15">
        <v>37.138888888888886</v>
      </c>
      <c r="H36" s="15">
        <v>29.333333333333332</v>
      </c>
      <c r="I36" s="15">
        <v>35.684210526315788</v>
      </c>
      <c r="J36" s="15">
        <v>55</v>
      </c>
      <c r="K36" s="15">
        <v>111.23255813953489</v>
      </c>
      <c r="L36" s="15">
        <v>131.91666666666666</v>
      </c>
      <c r="M36" s="15">
        <v>254.43478260869566</v>
      </c>
      <c r="N36" s="15">
        <v>144.17419354838711</v>
      </c>
    </row>
    <row r="37" spans="1:14" s="15" customFormat="1" x14ac:dyDescent="0.25">
      <c r="A37" s="15" t="s">
        <v>1339</v>
      </c>
      <c r="B37" s="15">
        <v>408.36111111111109</v>
      </c>
      <c r="C37" s="15">
        <v>374.34482758620692</v>
      </c>
      <c r="D37" s="15">
        <v>193.23076923076923</v>
      </c>
      <c r="E37" s="15">
        <v>66.527777777777771</v>
      </c>
      <c r="F37" s="15">
        <v>27.916666666666668</v>
      </c>
      <c r="G37" s="15">
        <v>11.527777777777779</v>
      </c>
      <c r="H37" s="15">
        <v>10.177777777777777</v>
      </c>
      <c r="I37" s="15">
        <v>19.026315789473685</v>
      </c>
      <c r="J37" s="15">
        <v>30.59375</v>
      </c>
      <c r="K37" s="15">
        <v>90.069767441860463</v>
      </c>
      <c r="L37" s="15">
        <v>126.05555555555556</v>
      </c>
      <c r="M37" s="15">
        <v>200.34782608695653</v>
      </c>
      <c r="N37" s="15">
        <v>127.32688172043011</v>
      </c>
    </row>
    <row r="38" spans="1:14" s="15" customFormat="1" x14ac:dyDescent="0.25">
      <c r="A38" s="15" t="s">
        <v>1340</v>
      </c>
      <c r="B38" s="15">
        <v>353.36111111111109</v>
      </c>
      <c r="C38" s="15">
        <v>304.58620689655174</v>
      </c>
      <c r="D38" s="15">
        <v>298.53846153846155</v>
      </c>
      <c r="E38" s="15">
        <v>112.36111111111111</v>
      </c>
      <c r="F38" s="15">
        <v>77.222222222222229</v>
      </c>
      <c r="G38" s="15">
        <v>59.527777777777779</v>
      </c>
      <c r="H38" s="15">
        <v>35.022222222222226</v>
      </c>
      <c r="I38" s="15">
        <v>37.89473684210526</v>
      </c>
      <c r="J38" s="15">
        <v>35.03125</v>
      </c>
      <c r="K38" s="15">
        <v>98.395348837209298</v>
      </c>
      <c r="L38" s="15">
        <v>132.30555555555554</v>
      </c>
      <c r="M38" s="15">
        <v>245.32608695652175</v>
      </c>
      <c r="N38" s="15">
        <v>151.53118279569892</v>
      </c>
    </row>
    <row r="39" spans="1:14" s="15" customFormat="1" x14ac:dyDescent="0.25">
      <c r="A39" s="15" t="s">
        <v>1341</v>
      </c>
      <c r="B39" s="15">
        <v>821.80555555555554</v>
      </c>
      <c r="C39" s="15">
        <v>923.9655172413793</v>
      </c>
      <c r="D39" s="15">
        <v>582</v>
      </c>
      <c r="E39" s="15">
        <v>307.72222222222223</v>
      </c>
      <c r="F39" s="15">
        <v>172.88888888888889</v>
      </c>
      <c r="G39" s="15">
        <v>133.16666666666666</v>
      </c>
      <c r="H39" s="15">
        <v>97.4</v>
      </c>
      <c r="I39" s="15">
        <v>91.473684210526315</v>
      </c>
      <c r="J39" s="15">
        <v>154.71875</v>
      </c>
      <c r="K39" s="15">
        <v>272.7906976744186</v>
      </c>
      <c r="L39" s="15">
        <v>329.13888888888891</v>
      </c>
      <c r="M39" s="15">
        <v>508.06521739130437</v>
      </c>
      <c r="N39" s="15">
        <v>362.36559139784947</v>
      </c>
    </row>
    <row r="40" spans="1:14" s="15" customFormat="1" x14ac:dyDescent="0.25">
      <c r="A40" s="15" t="s">
        <v>1342</v>
      </c>
      <c r="B40" s="15">
        <v>114.47222222222223</v>
      </c>
      <c r="C40" s="15">
        <v>154.13793103448276</v>
      </c>
      <c r="D40" s="15">
        <v>82.34615384615384</v>
      </c>
      <c r="E40" s="15">
        <v>50.638888888888886</v>
      </c>
      <c r="F40" s="15">
        <v>8.0833333333333339</v>
      </c>
      <c r="G40" s="15">
        <v>1.7777777777777777</v>
      </c>
      <c r="H40" s="15">
        <v>0.88888888888888884</v>
      </c>
      <c r="I40" s="15">
        <v>3.2105263157894739</v>
      </c>
      <c r="J40" s="15">
        <v>10</v>
      </c>
      <c r="K40" s="15">
        <v>17.558139534883722</v>
      </c>
      <c r="L40" s="15">
        <v>21.361111111111111</v>
      </c>
      <c r="M40" s="15">
        <v>47.717391304347828</v>
      </c>
      <c r="N40" s="15">
        <v>41.402150537634405</v>
      </c>
    </row>
    <row r="41" spans="1:14" s="15" customFormat="1" x14ac:dyDescent="0.25">
      <c r="A41" s="15" t="s">
        <v>1343</v>
      </c>
      <c r="B41" s="15">
        <v>266.02777777777777</v>
      </c>
      <c r="C41" s="15">
        <v>381.72413793103448</v>
      </c>
      <c r="D41" s="15">
        <v>189.53846153846155</v>
      </c>
      <c r="E41" s="15">
        <v>70.972222222222229</v>
      </c>
      <c r="F41" s="15">
        <v>35.583333333333336</v>
      </c>
      <c r="G41" s="15">
        <v>20.166666666666668</v>
      </c>
      <c r="H41" s="15">
        <v>13.822222222222223</v>
      </c>
      <c r="I41" s="15">
        <v>12.368421052631579</v>
      </c>
      <c r="J41" s="15">
        <v>21.28125</v>
      </c>
      <c r="K41" s="15">
        <v>77.744186046511629</v>
      </c>
      <c r="L41" s="15">
        <v>114.97222222222223</v>
      </c>
      <c r="M41" s="15">
        <v>186.82608695652175</v>
      </c>
      <c r="N41" s="15">
        <v>113.79354838709678</v>
      </c>
    </row>
    <row r="42" spans="1:14" s="15" customFormat="1" x14ac:dyDescent="0.25">
      <c r="A42" s="15" t="s">
        <v>1344</v>
      </c>
      <c r="B42" s="15">
        <v>213.52777777777777</v>
      </c>
      <c r="C42" s="15">
        <v>255.68965517241378</v>
      </c>
      <c r="D42" s="15">
        <v>163.71153846153845</v>
      </c>
      <c r="E42" s="15">
        <v>73.805555555555557</v>
      </c>
      <c r="F42" s="15">
        <v>40.833333333333336</v>
      </c>
      <c r="G42" s="15">
        <v>27.083333333333332</v>
      </c>
      <c r="H42" s="15">
        <v>24.155555555555555</v>
      </c>
      <c r="I42" s="15">
        <v>26.815789473684209</v>
      </c>
      <c r="J42" s="15">
        <v>30.5</v>
      </c>
      <c r="K42" s="15">
        <v>80.930232558139537</v>
      </c>
      <c r="L42" s="15">
        <v>93.5</v>
      </c>
      <c r="M42" s="15">
        <v>111.97826086956522</v>
      </c>
      <c r="N42" s="15">
        <v>94.184946236559142</v>
      </c>
    </row>
    <row r="43" spans="1:14" s="15" customFormat="1" x14ac:dyDescent="0.25">
      <c r="A43" s="15" t="s">
        <v>1345</v>
      </c>
      <c r="B43" s="15">
        <v>366.16666666666669</v>
      </c>
      <c r="C43" s="15">
        <v>372.75862068965517</v>
      </c>
      <c r="D43" s="15">
        <v>192.57692307692307</v>
      </c>
      <c r="E43" s="15">
        <v>91.055555555555557</v>
      </c>
      <c r="F43" s="15">
        <v>56.694444444444443</v>
      </c>
      <c r="G43" s="15">
        <v>27.305555555555557</v>
      </c>
      <c r="H43" s="15">
        <v>15.777777777777779</v>
      </c>
      <c r="I43" s="15">
        <v>29.657894736842106</v>
      </c>
      <c r="J43" s="15">
        <v>45.84375</v>
      </c>
      <c r="K43" s="15">
        <v>68.279069767441854</v>
      </c>
      <c r="L43" s="15">
        <v>125.75</v>
      </c>
      <c r="M43" s="15">
        <v>238.67391304347825</v>
      </c>
      <c r="N43" s="15">
        <v>133.44946236559139</v>
      </c>
    </row>
    <row r="44" spans="1:14" s="15" customFormat="1" x14ac:dyDescent="0.25">
      <c r="A44" s="15" t="s">
        <v>1346</v>
      </c>
      <c r="B44" s="15">
        <v>2407.8888888888887</v>
      </c>
      <c r="C44" s="15">
        <v>2318</v>
      </c>
      <c r="D44" s="15">
        <v>1309.5769230769231</v>
      </c>
      <c r="E44" s="15">
        <v>804.33333333333337</v>
      </c>
      <c r="F44" s="15">
        <v>606.88888888888891</v>
      </c>
      <c r="G44" s="15">
        <v>450.91666666666669</v>
      </c>
      <c r="H44" s="15">
        <v>354.64444444444445</v>
      </c>
      <c r="I44" s="15">
        <v>399.26315789473682</v>
      </c>
      <c r="J44" s="15">
        <v>659.4375</v>
      </c>
      <c r="K44" s="15">
        <v>862.02325581395348</v>
      </c>
      <c r="L44" s="15">
        <v>1145.9444444444443</v>
      </c>
      <c r="M44" s="15">
        <v>1820.5217391304348</v>
      </c>
      <c r="N44" s="15">
        <v>1082.4494623655914</v>
      </c>
    </row>
    <row r="45" spans="1:14" s="15" customFormat="1" x14ac:dyDescent="0.25">
      <c r="A45" s="15" t="s">
        <v>1347</v>
      </c>
      <c r="B45" s="15">
        <v>524.47222222222217</v>
      </c>
      <c r="C45" s="15">
        <v>662.27586206896547</v>
      </c>
      <c r="D45" s="15">
        <v>429.55769230769232</v>
      </c>
      <c r="E45" s="15">
        <v>267.30555555555554</v>
      </c>
      <c r="F45" s="15">
        <v>246.58333333333334</v>
      </c>
      <c r="G45" s="15">
        <v>155.58333333333334</v>
      </c>
      <c r="H45" s="15">
        <v>128.02222222222221</v>
      </c>
      <c r="I45" s="15">
        <v>132.21052631578948</v>
      </c>
      <c r="J45" s="15">
        <v>154.90625</v>
      </c>
      <c r="K45" s="15">
        <v>202.62790697674419</v>
      </c>
      <c r="L45" s="15">
        <v>302.75</v>
      </c>
      <c r="M45" s="15">
        <v>493.69565217391306</v>
      </c>
      <c r="N45" s="15">
        <v>306.64301075268816</v>
      </c>
    </row>
    <row r="46" spans="1:14" s="15" customFormat="1" x14ac:dyDescent="0.25">
      <c r="A46" s="15" t="s">
        <v>1348</v>
      </c>
      <c r="B46" s="15">
        <v>123.30555555555556</v>
      </c>
      <c r="C46" s="15">
        <v>114.79310344827586</v>
      </c>
      <c r="D46" s="15">
        <v>83.980769230769226</v>
      </c>
      <c r="E46" s="15">
        <v>51.055555555555557</v>
      </c>
      <c r="F46" s="15">
        <v>27.666666666666668</v>
      </c>
      <c r="G46" s="15">
        <v>18.583333333333332</v>
      </c>
      <c r="H46" s="15">
        <v>15.222222222222221</v>
      </c>
      <c r="I46" s="15">
        <v>14.552631578947368</v>
      </c>
      <c r="J46" s="15">
        <v>20.15625</v>
      </c>
      <c r="K46" s="15">
        <v>36.488372093023258</v>
      </c>
      <c r="L46" s="15">
        <v>38.916666666666664</v>
      </c>
      <c r="M46" s="15">
        <v>66.521739130434781</v>
      </c>
      <c r="N46" s="15">
        <v>50.64731182795699</v>
      </c>
    </row>
    <row r="47" spans="1:14" s="15" customFormat="1" x14ac:dyDescent="0.25">
      <c r="A47" s="15" t="s">
        <v>1349</v>
      </c>
      <c r="B47" s="15">
        <v>3333.0555555555557</v>
      </c>
      <c r="C47" s="15">
        <v>3889.9310344827586</v>
      </c>
      <c r="D47" s="15">
        <v>2562.6153846153848</v>
      </c>
      <c r="E47" s="15">
        <v>1320.1388888888889</v>
      </c>
      <c r="F47" s="15">
        <v>976.47222222222217</v>
      </c>
      <c r="G47" s="15">
        <v>738.72222222222217</v>
      </c>
      <c r="H47" s="15">
        <v>540.08888888888885</v>
      </c>
      <c r="I47" s="15">
        <v>563.5</v>
      </c>
      <c r="J47" s="15">
        <v>899</v>
      </c>
      <c r="K47" s="15">
        <v>1187.8604651162791</v>
      </c>
      <c r="L47" s="15">
        <v>1487.3611111111111</v>
      </c>
      <c r="M47" s="15">
        <v>2812.3695652173915</v>
      </c>
      <c r="N47" s="15">
        <v>1685.5978494623655</v>
      </c>
    </row>
    <row r="48" spans="1:14" s="15" customFormat="1" x14ac:dyDescent="0.25">
      <c r="A48" s="15" t="s">
        <v>1350</v>
      </c>
      <c r="B48" s="15">
        <v>127.75</v>
      </c>
      <c r="C48" s="15">
        <v>99.41379310344827</v>
      </c>
      <c r="D48" s="15">
        <v>71.5</v>
      </c>
      <c r="E48" s="15">
        <v>36.416666666666664</v>
      </c>
      <c r="F48" s="15">
        <v>18.25</v>
      </c>
      <c r="G48" s="15">
        <v>11</v>
      </c>
      <c r="H48" s="15">
        <v>7.666666666666667</v>
      </c>
      <c r="I48" s="15">
        <v>6.6578947368421053</v>
      </c>
      <c r="J48" s="15">
        <v>13.0625</v>
      </c>
      <c r="K48" s="15">
        <v>33.465116279069768</v>
      </c>
      <c r="L48" s="15">
        <v>37.333333333333336</v>
      </c>
      <c r="M48" s="15">
        <v>60.478260869565219</v>
      </c>
      <c r="N48" s="15">
        <v>43.322580645161288</v>
      </c>
    </row>
    <row r="49" spans="1:14" s="15" customFormat="1" x14ac:dyDescent="0.25">
      <c r="A49" s="15" t="s">
        <v>1351</v>
      </c>
      <c r="B49" s="15">
        <v>475.61111111111109</v>
      </c>
      <c r="C49" s="15">
        <v>455.20689655172413</v>
      </c>
      <c r="D49" s="15">
        <v>307.28846153846155</v>
      </c>
      <c r="E49" s="15">
        <v>133.66666666666666</v>
      </c>
      <c r="F49" s="15">
        <v>58.444444444444443</v>
      </c>
      <c r="G49" s="15">
        <v>29.333333333333332</v>
      </c>
      <c r="H49" s="15">
        <v>21.6</v>
      </c>
      <c r="I49" s="15">
        <v>35.473684210526315</v>
      </c>
      <c r="J49" s="15">
        <v>62.59375</v>
      </c>
      <c r="K49" s="15">
        <v>135.86046511627907</v>
      </c>
      <c r="L49" s="15">
        <v>143.30555555555554</v>
      </c>
      <c r="M49" s="15">
        <v>303.71739130434781</v>
      </c>
      <c r="N49" s="15">
        <v>179.71827956989247</v>
      </c>
    </row>
    <row r="50" spans="1:14" s="15" customFormat="1" x14ac:dyDescent="0.25">
      <c r="A50" s="15" t="s">
        <v>1352</v>
      </c>
      <c r="B50" s="15">
        <v>154.5</v>
      </c>
      <c r="C50" s="15">
        <v>170.79310344827587</v>
      </c>
      <c r="D50" s="15">
        <v>174.61538461538461</v>
      </c>
      <c r="E50" s="15">
        <v>107.16666666666667</v>
      </c>
      <c r="F50" s="15">
        <v>66.027777777777771</v>
      </c>
      <c r="G50" s="15">
        <v>30.027777777777779</v>
      </c>
      <c r="H50" s="15">
        <v>19.822222222222223</v>
      </c>
      <c r="I50" s="15">
        <v>15.947368421052632</v>
      </c>
      <c r="J50" s="15">
        <v>30.71875</v>
      </c>
      <c r="K50" s="15">
        <v>91.279069767441854</v>
      </c>
      <c r="L50" s="15">
        <v>93.305555555555557</v>
      </c>
      <c r="M50" s="15">
        <v>122.43478260869566</v>
      </c>
      <c r="N50" s="15">
        <v>90.984946236559139</v>
      </c>
    </row>
    <row r="51" spans="1:14" s="15" customFormat="1" x14ac:dyDescent="0.25">
      <c r="A51" s="15" t="s">
        <v>1353</v>
      </c>
      <c r="B51" s="15">
        <v>146.08333333333334</v>
      </c>
      <c r="C51" s="15">
        <v>135.86206896551724</v>
      </c>
      <c r="D51" s="15">
        <v>82.34615384615384</v>
      </c>
      <c r="E51" s="15">
        <v>24.416666666666668</v>
      </c>
      <c r="F51" s="15">
        <v>11.333333333333334</v>
      </c>
      <c r="G51" s="15">
        <v>7.583333333333333</v>
      </c>
      <c r="H51" s="15">
        <v>4.5111111111111111</v>
      </c>
      <c r="I51" s="15">
        <v>5.3947368421052628</v>
      </c>
      <c r="J51" s="15">
        <v>13</v>
      </c>
      <c r="K51" s="15">
        <v>37.069767441860463</v>
      </c>
      <c r="L51" s="15">
        <v>34.333333333333336</v>
      </c>
      <c r="M51" s="15">
        <v>81.565217391304344</v>
      </c>
      <c r="N51" s="15">
        <v>48.273118279569893</v>
      </c>
    </row>
    <row r="52" spans="1:14" s="15" customFormat="1" ht="15.75" x14ac:dyDescent="0.25">
      <c r="A52" s="28" t="s">
        <v>1369</v>
      </c>
      <c r="B52" s="28">
        <v>646.10944444444442</v>
      </c>
      <c r="C52" s="28">
        <v>678.69931034482761</v>
      </c>
      <c r="D52" s="28">
        <v>439.11769230769232</v>
      </c>
      <c r="E52" s="28">
        <v>248.79944444444445</v>
      </c>
      <c r="F52" s="28">
        <v>181.16388888888889</v>
      </c>
      <c r="G52" s="28">
        <v>131.74833333333333</v>
      </c>
      <c r="H52" s="28">
        <v>100.74444444444444</v>
      </c>
      <c r="I52" s="28">
        <v>113.54210526315789</v>
      </c>
      <c r="J52" s="28">
        <v>153.16249999999999</v>
      </c>
      <c r="K52" s="28">
        <v>241.42511627906975</v>
      </c>
      <c r="L52" s="28">
        <v>309.80611111111114</v>
      </c>
      <c r="M52" s="28">
        <v>505.46173913043481</v>
      </c>
      <c r="N52" s="28">
        <v>310.8232258064516</v>
      </c>
    </row>
  </sheetData>
  <conditionalFormatting sqref="N1:N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Pop_Visits_Mortality</vt:lpstr>
      <vt:lpstr>Visits_Mortality_2010-2017</vt:lpstr>
      <vt:lpstr>Visits_Providers</vt:lpstr>
      <vt:lpstr>Visits_Mortality</vt:lpstr>
      <vt:lpstr>Total_Mortality</vt:lpstr>
      <vt:lpstr>Provider Variability</vt:lpstr>
      <vt:lpstr>Average Monthly PP</vt:lpstr>
      <vt:lpstr>Average Monthly Providers</vt:lpstr>
      <vt:lpstr>Average Monthly ILI Visits</vt:lpstr>
      <vt:lpstr>Average Monthly ILI Visits %</vt:lpstr>
      <vt:lpstr>Provider Allocation %</vt:lpstr>
      <vt:lpstr>Worksheet</vt:lpstr>
      <vt:lpstr>Staffing Plan</vt:lpstr>
      <vt:lpstr>Average Monthly Patient Visits</vt:lpstr>
      <vt:lpstr>BLS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Sadler</dc:creator>
  <cp:lastModifiedBy>Danielle Sadler</cp:lastModifiedBy>
  <dcterms:created xsi:type="dcterms:W3CDTF">2023-01-31T17:54:06Z</dcterms:created>
  <dcterms:modified xsi:type="dcterms:W3CDTF">2023-05-05T19:11:51Z</dcterms:modified>
</cp:coreProperties>
</file>