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30"/>
  <workbookPr defaultThemeVersion="166925"/>
  <mc:AlternateContent xmlns:mc="http://schemas.openxmlformats.org/markup-compatibility/2006">
    <mc:Choice Requires="x15">
      <x15ac:absPath xmlns:x15ac="http://schemas.microsoft.com/office/spreadsheetml/2010/11/ac" url="https://uses0-my.sharepoint.com/personal/dsanchez7_us_es/Documents/EMS/"/>
    </mc:Choice>
  </mc:AlternateContent>
  <xr:revisionPtr revIDLastSave="277" documentId="8_{7BFB16BC-9155-45B6-8CAD-F875AC851CC3}" xr6:coauthVersionLast="47" xr6:coauthVersionMax="47" xr10:uidLastSave="{58E65538-8829-45A2-8890-5035CF4F5567}"/>
  <bookViews>
    <workbookView xWindow="-109" yWindow="-109" windowWidth="26301" windowHeight="14169" xr2:uid="{0F77A954-2DDA-4639-B22B-9FCE5EA36502}"/>
  </bookViews>
  <sheets>
    <sheet name="Equations" sheetId="1" r:id="rId1"/>
    <sheet name="References" sheetId="2" r:id="rId2"/>
    <sheet name="References_paper" sheetId="5" r:id="rId3"/>
    <sheet name="References (2)" sheetId="4" r:id="rId4"/>
  </sheets>
  <definedNames>
    <definedName name="_xlnm._FilterDatabase" localSheetId="0" hidden="1">Equations!$B$1:$M$246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110" i="1" l="1"/>
  <c r="L110" i="1" s="1"/>
  <c r="AE111" i="1"/>
  <c r="L111" i="1" s="1"/>
  <c r="AE112" i="1"/>
  <c r="L112" i="1" s="1"/>
  <c r="AE113" i="1"/>
  <c r="L113" i="1" s="1"/>
  <c r="AE114" i="1"/>
  <c r="L114" i="1" s="1"/>
  <c r="AE122" i="1"/>
  <c r="L122" i="1" s="1"/>
  <c r="AE123" i="1"/>
  <c r="AE124" i="1"/>
  <c r="L124" i="1" s="1"/>
  <c r="AE125" i="1"/>
  <c r="AE126" i="1"/>
  <c r="L126" i="1"/>
  <c r="I126" i="1"/>
  <c r="L125" i="1"/>
  <c r="I125" i="1"/>
  <c r="I124" i="1"/>
  <c r="L123" i="1"/>
  <c r="I123" i="1"/>
  <c r="I122" i="1"/>
  <c r="I110" i="1"/>
  <c r="I111" i="1"/>
  <c r="I112" i="1"/>
  <c r="I113" i="1"/>
  <c r="I114" i="1"/>
  <c r="AE146" i="1"/>
  <c r="L146" i="1" s="1"/>
  <c r="AE147" i="1"/>
  <c r="L147" i="1" s="1"/>
  <c r="AE148" i="1"/>
  <c r="L148" i="1" s="1"/>
  <c r="AE149" i="1"/>
  <c r="AE150" i="1"/>
  <c r="L150" i="1" s="1"/>
  <c r="I150" i="1"/>
  <c r="L149" i="1"/>
  <c r="I149" i="1"/>
  <c r="I148" i="1"/>
  <c r="I147" i="1"/>
  <c r="I146" i="1"/>
  <c r="AE134" i="1"/>
  <c r="L134" i="1" s="1"/>
  <c r="AE135" i="1"/>
  <c r="L135" i="1" s="1"/>
  <c r="AE136" i="1"/>
  <c r="L136" i="1" s="1"/>
  <c r="AE137" i="1"/>
  <c r="L137" i="1" s="1"/>
  <c r="AE138" i="1"/>
  <c r="L138" i="1" s="1"/>
  <c r="I135" i="1"/>
  <c r="I136" i="1"/>
  <c r="I137" i="1"/>
  <c r="I138" i="1"/>
  <c r="I134" i="1"/>
  <c r="AE230" i="1"/>
  <c r="AE231" i="1"/>
  <c r="L231" i="1" s="1"/>
  <c r="AE232" i="1"/>
  <c r="M232" i="1" s="1"/>
  <c r="AE233" i="1"/>
  <c r="AE234" i="1"/>
  <c r="AE235" i="1"/>
  <c r="L235" i="1" s="1"/>
  <c r="AE236" i="1"/>
  <c r="K236" i="1" s="1"/>
  <c r="AE229" i="1"/>
  <c r="J236" i="1"/>
  <c r="I236" i="1"/>
  <c r="H236" i="1"/>
  <c r="I235" i="1"/>
  <c r="J232" i="1"/>
  <c r="I232" i="1"/>
  <c r="H232" i="1"/>
  <c r="I231" i="1"/>
  <c r="M236" i="1" l="1"/>
  <c r="L236" i="1"/>
  <c r="L232" i="1"/>
  <c r="K232" i="1"/>
  <c r="AE200" i="1"/>
  <c r="L200" i="1" s="1"/>
  <c r="AE199" i="1"/>
  <c r="L199" i="1" s="1"/>
  <c r="AE198" i="1"/>
  <c r="L198" i="1" s="1"/>
  <c r="AE197" i="1"/>
  <c r="L197" i="1" s="1"/>
  <c r="AE196" i="1"/>
  <c r="L196" i="1" s="1"/>
  <c r="AE195" i="1"/>
  <c r="L195" i="1" s="1"/>
  <c r="AE193" i="1"/>
  <c r="L193" i="1" s="1"/>
  <c r="AE192" i="1"/>
  <c r="AE191" i="1"/>
  <c r="L191" i="1" s="1"/>
  <c r="AE190" i="1"/>
  <c r="L190" i="1" s="1"/>
  <c r="AE189" i="1"/>
  <c r="L189" i="1" s="1"/>
  <c r="AE188" i="1"/>
  <c r="L188" i="1" s="1"/>
  <c r="AE186" i="1"/>
  <c r="L186" i="1" s="1"/>
  <c r="AE185" i="1"/>
  <c r="AE184" i="1"/>
  <c r="L184" i="1" s="1"/>
  <c r="AE183" i="1"/>
  <c r="L183" i="1" s="1"/>
  <c r="AE182" i="1"/>
  <c r="L182" i="1" s="1"/>
  <c r="AE181" i="1"/>
  <c r="L181" i="1" s="1"/>
  <c r="AE179" i="1"/>
  <c r="L179" i="1" s="1"/>
  <c r="AE178" i="1"/>
  <c r="L178" i="1" s="1"/>
  <c r="AE177" i="1"/>
  <c r="L177" i="1" s="1"/>
  <c r="AE176" i="1"/>
  <c r="L176" i="1" s="1"/>
  <c r="AE175" i="1"/>
  <c r="L175" i="1" s="1"/>
  <c r="AE174" i="1"/>
  <c r="L174" i="1" s="1"/>
  <c r="AE228" i="1"/>
  <c r="L228" i="1" s="1"/>
  <c r="AE227" i="1"/>
  <c r="AE226" i="1"/>
  <c r="L226" i="1" s="1"/>
  <c r="AE225" i="1"/>
  <c r="L225" i="1" s="1"/>
  <c r="AE224" i="1"/>
  <c r="L224" i="1" s="1"/>
  <c r="AE223" i="1"/>
  <c r="L223" i="1" s="1"/>
  <c r="AE221" i="1"/>
  <c r="L221" i="1" s="1"/>
  <c r="AE220" i="1"/>
  <c r="L220" i="1" s="1"/>
  <c r="AE219" i="1"/>
  <c r="L219" i="1" s="1"/>
  <c r="AE218" i="1"/>
  <c r="L218" i="1" s="1"/>
  <c r="AE217" i="1"/>
  <c r="L217" i="1" s="1"/>
  <c r="AE216" i="1"/>
  <c r="L216" i="1" s="1"/>
  <c r="AE214" i="1"/>
  <c r="L214" i="1" s="1"/>
  <c r="AE213" i="1"/>
  <c r="L213" i="1" s="1"/>
  <c r="AE212" i="1"/>
  <c r="L212" i="1" s="1"/>
  <c r="AE211" i="1"/>
  <c r="L211" i="1" s="1"/>
  <c r="AE210" i="1"/>
  <c r="L210" i="1" s="1"/>
  <c r="AE209" i="1"/>
  <c r="L209" i="1" s="1"/>
  <c r="AE203" i="1"/>
  <c r="L203" i="1" s="1"/>
  <c r="AE204" i="1"/>
  <c r="L204" i="1" s="1"/>
  <c r="AE205" i="1"/>
  <c r="L205" i="1" s="1"/>
  <c r="AE206" i="1"/>
  <c r="AE207" i="1"/>
  <c r="L207" i="1" s="1"/>
  <c r="AE202" i="1"/>
  <c r="L202" i="1" s="1"/>
  <c r="AD228" i="1"/>
  <c r="AC228" i="1"/>
  <c r="J228" i="1"/>
  <c r="I228" i="1"/>
  <c r="H228" i="1"/>
  <c r="AD227" i="1"/>
  <c r="AC227" i="1"/>
  <c r="J227" i="1"/>
  <c r="I227" i="1"/>
  <c r="H227" i="1"/>
  <c r="AD226" i="1"/>
  <c r="AC226" i="1"/>
  <c r="I226" i="1"/>
  <c r="AD225" i="1"/>
  <c r="AC225" i="1"/>
  <c r="I225" i="1"/>
  <c r="AD224" i="1"/>
  <c r="AC224" i="1"/>
  <c r="I224" i="1"/>
  <c r="AD223" i="1"/>
  <c r="AC223" i="1"/>
  <c r="I223" i="1"/>
  <c r="AD221" i="1"/>
  <c r="AC221" i="1"/>
  <c r="J221" i="1"/>
  <c r="I221" i="1"/>
  <c r="H221" i="1"/>
  <c r="AD220" i="1"/>
  <c r="AC220" i="1"/>
  <c r="J220" i="1"/>
  <c r="I220" i="1"/>
  <c r="H220" i="1"/>
  <c r="AD219" i="1"/>
  <c r="AC219" i="1"/>
  <c r="I219" i="1"/>
  <c r="AD218" i="1"/>
  <c r="AC218" i="1"/>
  <c r="I218" i="1"/>
  <c r="AD217" i="1"/>
  <c r="AC217" i="1"/>
  <c r="I217" i="1"/>
  <c r="AD216" i="1"/>
  <c r="AC216" i="1"/>
  <c r="I216" i="1"/>
  <c r="AD214" i="1"/>
  <c r="AC214" i="1"/>
  <c r="J214" i="1"/>
  <c r="I214" i="1"/>
  <c r="H214" i="1"/>
  <c r="AD213" i="1"/>
  <c r="AC213" i="1"/>
  <c r="J213" i="1"/>
  <c r="I213" i="1"/>
  <c r="H213" i="1"/>
  <c r="AD212" i="1"/>
  <c r="AC212" i="1"/>
  <c r="I212" i="1"/>
  <c r="AD211" i="1"/>
  <c r="AC211" i="1"/>
  <c r="I211" i="1"/>
  <c r="AD210" i="1"/>
  <c r="AC210" i="1"/>
  <c r="I210" i="1"/>
  <c r="AD209" i="1"/>
  <c r="AC209" i="1"/>
  <c r="I209" i="1"/>
  <c r="AD207" i="1"/>
  <c r="AC207" i="1"/>
  <c r="J207" i="1"/>
  <c r="I207" i="1"/>
  <c r="H207" i="1"/>
  <c r="AD206" i="1"/>
  <c r="AC206" i="1"/>
  <c r="J206" i="1"/>
  <c r="I206" i="1"/>
  <c r="H206" i="1"/>
  <c r="AD205" i="1"/>
  <c r="AC205" i="1"/>
  <c r="I205" i="1"/>
  <c r="AD204" i="1"/>
  <c r="AC204" i="1"/>
  <c r="I204" i="1"/>
  <c r="AD203" i="1"/>
  <c r="AC203" i="1"/>
  <c r="I203" i="1"/>
  <c r="AD202" i="1"/>
  <c r="AC202" i="1"/>
  <c r="I202" i="1"/>
  <c r="AD200" i="1"/>
  <c r="AC200" i="1"/>
  <c r="J200" i="1"/>
  <c r="I200" i="1"/>
  <c r="H200" i="1"/>
  <c r="AD199" i="1"/>
  <c r="AC199" i="1"/>
  <c r="J199" i="1"/>
  <c r="I199" i="1"/>
  <c r="H199" i="1"/>
  <c r="AD198" i="1"/>
  <c r="AC198" i="1"/>
  <c r="I198" i="1"/>
  <c r="AD197" i="1"/>
  <c r="AC197" i="1"/>
  <c r="I197" i="1"/>
  <c r="AD196" i="1"/>
  <c r="AC196" i="1"/>
  <c r="I196" i="1"/>
  <c r="AD195" i="1"/>
  <c r="AC195" i="1"/>
  <c r="I195" i="1"/>
  <c r="AD193" i="1"/>
  <c r="AC193" i="1"/>
  <c r="J193" i="1"/>
  <c r="I193" i="1"/>
  <c r="H193" i="1"/>
  <c r="AD192" i="1"/>
  <c r="AC192" i="1"/>
  <c r="J192" i="1"/>
  <c r="I192" i="1"/>
  <c r="H192" i="1"/>
  <c r="AD191" i="1"/>
  <c r="AC191" i="1"/>
  <c r="I191" i="1"/>
  <c r="AD190" i="1"/>
  <c r="AC190" i="1"/>
  <c r="I190" i="1"/>
  <c r="AD189" i="1"/>
  <c r="AC189" i="1"/>
  <c r="I189" i="1"/>
  <c r="AD188" i="1"/>
  <c r="AC188" i="1"/>
  <c r="I188" i="1"/>
  <c r="H179" i="1"/>
  <c r="I179" i="1"/>
  <c r="J179" i="1"/>
  <c r="J186" i="1"/>
  <c r="H186" i="1"/>
  <c r="I186" i="1"/>
  <c r="I183" i="1"/>
  <c r="I181" i="1"/>
  <c r="I177" i="1"/>
  <c r="AD186" i="1"/>
  <c r="AC186" i="1"/>
  <c r="AD185" i="1"/>
  <c r="AC185" i="1"/>
  <c r="AD184" i="1"/>
  <c r="AC184" i="1"/>
  <c r="AD183" i="1"/>
  <c r="AC183" i="1"/>
  <c r="AD182" i="1"/>
  <c r="AC182" i="1"/>
  <c r="AD181" i="1"/>
  <c r="AC181" i="1"/>
  <c r="AC175" i="1"/>
  <c r="AD175" i="1"/>
  <c r="AC176" i="1"/>
  <c r="AD176" i="1"/>
  <c r="AC177" i="1"/>
  <c r="AD177" i="1"/>
  <c r="AC178" i="1"/>
  <c r="AD178" i="1"/>
  <c r="AC179" i="1"/>
  <c r="AD179" i="1"/>
  <c r="AD174" i="1"/>
  <c r="AC174" i="1"/>
  <c r="I175" i="1"/>
  <c r="AE25" i="1"/>
  <c r="AE20" i="1"/>
  <c r="J185" i="1"/>
  <c r="I185" i="1"/>
  <c r="H185" i="1"/>
  <c r="I184" i="1"/>
  <c r="I182" i="1"/>
  <c r="J178" i="1"/>
  <c r="I178" i="1"/>
  <c r="H178" i="1"/>
  <c r="I176" i="1"/>
  <c r="I174" i="1"/>
  <c r="G4" i="4"/>
  <c r="G5" i="4"/>
  <c r="G6" i="4"/>
  <c r="G7" i="4"/>
  <c r="G8" i="4"/>
  <c r="G9" i="4"/>
  <c r="G10" i="4"/>
  <c r="G11" i="4"/>
  <c r="G12" i="4"/>
  <c r="G13" i="4"/>
  <c r="G14" i="4"/>
  <c r="G15" i="4"/>
  <c r="G16" i="4"/>
  <c r="G17" i="4"/>
  <c r="G18" i="4"/>
  <c r="G19" i="4"/>
  <c r="G3" i="4"/>
  <c r="I170" i="1"/>
  <c r="I165" i="1"/>
  <c r="I160" i="1"/>
  <c r="I155" i="1"/>
  <c r="J152" i="1"/>
  <c r="I152" i="1"/>
  <c r="H152" i="1"/>
  <c r="I151" i="1"/>
  <c r="J140" i="1"/>
  <c r="I140" i="1"/>
  <c r="H140" i="1"/>
  <c r="I139" i="1"/>
  <c r="H161" i="1"/>
  <c r="H171" i="1" s="1"/>
  <c r="J161" i="1"/>
  <c r="J171" i="1" s="1"/>
  <c r="I102" i="1"/>
  <c r="I98" i="1"/>
  <c r="AE167" i="1"/>
  <c r="M167" i="1" s="1"/>
  <c r="J167" i="1"/>
  <c r="I167" i="1"/>
  <c r="H167" i="1"/>
  <c r="AE166" i="1"/>
  <c r="L166" i="1" s="1"/>
  <c r="I166" i="1"/>
  <c r="AE165" i="1"/>
  <c r="L165" i="1" s="1"/>
  <c r="AE163" i="1"/>
  <c r="AE157" i="1"/>
  <c r="K157" i="1" s="1"/>
  <c r="J157" i="1"/>
  <c r="I157" i="1"/>
  <c r="H157" i="1"/>
  <c r="AE156" i="1"/>
  <c r="L156" i="1" s="1"/>
  <c r="I156" i="1"/>
  <c r="AE155" i="1"/>
  <c r="L155" i="1" s="1"/>
  <c r="AE153" i="1"/>
  <c r="AE140" i="1"/>
  <c r="M140" i="1" s="1"/>
  <c r="AE139" i="1"/>
  <c r="L139" i="1" s="1"/>
  <c r="AE129" i="1"/>
  <c r="J94" i="1"/>
  <c r="I94" i="1"/>
  <c r="H94" i="1"/>
  <c r="J93" i="1"/>
  <c r="I93" i="1"/>
  <c r="H93" i="1"/>
  <c r="J90" i="1"/>
  <c r="I90" i="1"/>
  <c r="H90" i="1"/>
  <c r="J89" i="1"/>
  <c r="I89" i="1"/>
  <c r="H89" i="1"/>
  <c r="W96" i="1"/>
  <c r="W95" i="1"/>
  <c r="W94" i="1"/>
  <c r="M94" i="1" s="1"/>
  <c r="W93" i="1"/>
  <c r="K93" i="1" s="1"/>
  <c r="W92" i="1"/>
  <c r="W91" i="1"/>
  <c r="W90" i="1"/>
  <c r="K90" i="1" s="1"/>
  <c r="W89" i="1"/>
  <c r="K89" i="1" s="1"/>
  <c r="J86" i="1"/>
  <c r="I86" i="1"/>
  <c r="H86" i="1"/>
  <c r="J85" i="1"/>
  <c r="I85" i="1"/>
  <c r="H85" i="1"/>
  <c r="J82" i="1"/>
  <c r="I82" i="1"/>
  <c r="H82" i="1"/>
  <c r="J81" i="1"/>
  <c r="I81" i="1"/>
  <c r="H81" i="1"/>
  <c r="J78" i="1"/>
  <c r="I78" i="1"/>
  <c r="H78" i="1"/>
  <c r="J77" i="1"/>
  <c r="I77" i="1"/>
  <c r="H77" i="1"/>
  <c r="J74" i="1"/>
  <c r="I74" i="1"/>
  <c r="H74" i="1"/>
  <c r="J73" i="1"/>
  <c r="I73" i="1"/>
  <c r="H73" i="1"/>
  <c r="W74" i="1"/>
  <c r="M74" i="1" s="1"/>
  <c r="W75" i="1"/>
  <c r="W76" i="1"/>
  <c r="W77" i="1"/>
  <c r="K77" i="1" s="1"/>
  <c r="W78" i="1"/>
  <c r="M78" i="1" s="1"/>
  <c r="W79" i="1"/>
  <c r="W80" i="1"/>
  <c r="W81" i="1"/>
  <c r="K81" i="1" s="1"/>
  <c r="W82" i="1"/>
  <c r="M82" i="1" s="1"/>
  <c r="W83" i="1"/>
  <c r="W84" i="1"/>
  <c r="W85" i="1"/>
  <c r="K85" i="1" s="1"/>
  <c r="W86" i="1"/>
  <c r="M86" i="1" s="1"/>
  <c r="W87" i="1"/>
  <c r="W88" i="1"/>
  <c r="W73" i="1"/>
  <c r="K73" i="1" s="1"/>
  <c r="J69" i="1"/>
  <c r="I69" i="1"/>
  <c r="H69" i="1"/>
  <c r="J65" i="1"/>
  <c r="I65" i="1"/>
  <c r="H65" i="1"/>
  <c r="J61" i="1"/>
  <c r="I61" i="1"/>
  <c r="H61" i="1"/>
  <c r="J57" i="1"/>
  <c r="I57" i="1"/>
  <c r="H57" i="1"/>
  <c r="J53" i="1"/>
  <c r="I53" i="1"/>
  <c r="H53" i="1"/>
  <c r="H49" i="1"/>
  <c r="W72" i="1"/>
  <c r="W71" i="1"/>
  <c r="W70" i="1"/>
  <c r="M70" i="1" s="1"/>
  <c r="W69" i="1"/>
  <c r="K69" i="1" s="1"/>
  <c r="W68" i="1"/>
  <c r="W67" i="1"/>
  <c r="W66" i="1"/>
  <c r="M66" i="1" s="1"/>
  <c r="W65" i="1"/>
  <c r="K65" i="1" s="1"/>
  <c r="W64" i="1"/>
  <c r="W63" i="1"/>
  <c r="W62" i="1"/>
  <c r="K62" i="1" s="1"/>
  <c r="W61" i="1"/>
  <c r="K61" i="1" s="1"/>
  <c r="J70" i="1"/>
  <c r="I70" i="1"/>
  <c r="H70" i="1"/>
  <c r="J66" i="1"/>
  <c r="I66" i="1"/>
  <c r="H66" i="1"/>
  <c r="J62" i="1"/>
  <c r="I62" i="1"/>
  <c r="H62" i="1"/>
  <c r="J58" i="1"/>
  <c r="I58" i="1"/>
  <c r="H58" i="1"/>
  <c r="J54" i="1"/>
  <c r="I54" i="1"/>
  <c r="H54" i="1"/>
  <c r="W51" i="1"/>
  <c r="W52" i="1"/>
  <c r="W53" i="1"/>
  <c r="K53" i="1" s="1"/>
  <c r="W54" i="1"/>
  <c r="M54" i="1" s="1"/>
  <c r="W55" i="1"/>
  <c r="W56" i="1"/>
  <c r="W57" i="1"/>
  <c r="K57" i="1" s="1"/>
  <c r="W58" i="1"/>
  <c r="M58" i="1" s="1"/>
  <c r="W59" i="1"/>
  <c r="W60" i="1"/>
  <c r="W49" i="1"/>
  <c r="K49" i="1" s="1"/>
  <c r="J50" i="1"/>
  <c r="H50" i="1"/>
  <c r="W50" i="1"/>
  <c r="K50" i="1" s="1"/>
  <c r="I50" i="1"/>
  <c r="J49" i="1"/>
  <c r="I49" i="1"/>
  <c r="AE172" i="1"/>
  <c r="M172" i="1" s="1"/>
  <c r="J172" i="1"/>
  <c r="I172" i="1"/>
  <c r="H172" i="1"/>
  <c r="AE171" i="1"/>
  <c r="L171" i="1" s="1"/>
  <c r="I171" i="1"/>
  <c r="AE170" i="1"/>
  <c r="L170" i="1" s="1"/>
  <c r="AE168" i="1"/>
  <c r="AE162" i="1"/>
  <c r="M162" i="1" s="1"/>
  <c r="J162" i="1"/>
  <c r="I162" i="1"/>
  <c r="H162" i="1"/>
  <c r="AE161" i="1"/>
  <c r="L161" i="1" s="1"/>
  <c r="I161" i="1"/>
  <c r="AE160" i="1"/>
  <c r="L160" i="1" s="1"/>
  <c r="AE159" i="1"/>
  <c r="AE96" i="1"/>
  <c r="M96" i="1" s="1"/>
  <c r="J96" i="1"/>
  <c r="I96" i="1"/>
  <c r="H96" i="1"/>
  <c r="AE95" i="1"/>
  <c r="L95" i="1" s="1"/>
  <c r="I95" i="1"/>
  <c r="AE94" i="1"/>
  <c r="L94" i="1" s="1"/>
  <c r="AE93" i="1"/>
  <c r="M93" i="1" s="1"/>
  <c r="AE92" i="1"/>
  <c r="M92" i="1" s="1"/>
  <c r="J92" i="1"/>
  <c r="I92" i="1"/>
  <c r="H92" i="1"/>
  <c r="AE91" i="1"/>
  <c r="L91" i="1" s="1"/>
  <c r="I91" i="1"/>
  <c r="AE90" i="1"/>
  <c r="L90" i="1" s="1"/>
  <c r="AE89" i="1"/>
  <c r="M89" i="1" s="1"/>
  <c r="AE152" i="1"/>
  <c r="M152" i="1" s="1"/>
  <c r="AE151" i="1"/>
  <c r="L151" i="1" s="1"/>
  <c r="M161" i="1"/>
  <c r="M171" i="1" s="1"/>
  <c r="K161" i="1"/>
  <c r="K171" i="1" s="1"/>
  <c r="AE128" i="1"/>
  <c r="L128" i="1" s="1"/>
  <c r="J128" i="1"/>
  <c r="I128" i="1"/>
  <c r="H128" i="1"/>
  <c r="AE127" i="1"/>
  <c r="L127" i="1" s="1"/>
  <c r="I127" i="1"/>
  <c r="AE116" i="1"/>
  <c r="M116" i="1" s="1"/>
  <c r="J116" i="1"/>
  <c r="I116" i="1"/>
  <c r="H116" i="1"/>
  <c r="AE115" i="1"/>
  <c r="L115" i="1" s="1"/>
  <c r="I115" i="1"/>
  <c r="AE104" i="1"/>
  <c r="L104" i="1" s="1"/>
  <c r="J104" i="1"/>
  <c r="I104" i="1"/>
  <c r="H104" i="1"/>
  <c r="AE103" i="1"/>
  <c r="L103" i="1" s="1"/>
  <c r="I103" i="1"/>
  <c r="AE102" i="1"/>
  <c r="L102" i="1" s="1"/>
  <c r="AE101" i="1"/>
  <c r="AE100" i="1"/>
  <c r="L100" i="1" s="1"/>
  <c r="J100" i="1"/>
  <c r="I100" i="1"/>
  <c r="H100" i="1"/>
  <c r="AE99" i="1"/>
  <c r="L99" i="1" s="1"/>
  <c r="I99" i="1"/>
  <c r="AE98" i="1"/>
  <c r="L98" i="1" s="1"/>
  <c r="AE97" i="1"/>
  <c r="M48" i="1"/>
  <c r="L48" i="1"/>
  <c r="K48" i="1"/>
  <c r="J48" i="1"/>
  <c r="I48" i="1"/>
  <c r="H48" i="1"/>
  <c r="M44" i="1"/>
  <c r="K44" i="1"/>
  <c r="J44" i="1"/>
  <c r="H44" i="1"/>
  <c r="L47" i="1"/>
  <c r="I47" i="1"/>
  <c r="L44" i="1"/>
  <c r="I44" i="1"/>
  <c r="L43" i="1"/>
  <c r="I43" i="1"/>
  <c r="J88" i="1"/>
  <c r="I88" i="1"/>
  <c r="H88" i="1"/>
  <c r="J84" i="1"/>
  <c r="I84" i="1"/>
  <c r="H84" i="1"/>
  <c r="J80" i="1"/>
  <c r="I80" i="1"/>
  <c r="H80" i="1"/>
  <c r="J76" i="1"/>
  <c r="I76" i="1"/>
  <c r="H76" i="1"/>
  <c r="I87" i="1"/>
  <c r="I83" i="1"/>
  <c r="I79" i="1"/>
  <c r="I75" i="1"/>
  <c r="AE82" i="1"/>
  <c r="L82" i="1" s="1"/>
  <c r="AE83" i="1"/>
  <c r="L83" i="1" s="1"/>
  <c r="AE84" i="1"/>
  <c r="M84" i="1" s="1"/>
  <c r="AE85" i="1"/>
  <c r="M85" i="1" s="1"/>
  <c r="AE86" i="1"/>
  <c r="L86" i="1" s="1"/>
  <c r="AE87" i="1"/>
  <c r="L87" i="1" s="1"/>
  <c r="AE88" i="1"/>
  <c r="L88" i="1" s="1"/>
  <c r="AE81" i="1"/>
  <c r="M81" i="1" s="1"/>
  <c r="AE74" i="1"/>
  <c r="L74" i="1" s="1"/>
  <c r="AE75" i="1"/>
  <c r="L75" i="1" s="1"/>
  <c r="AE76" i="1"/>
  <c r="K76" i="1" s="1"/>
  <c r="AE77" i="1"/>
  <c r="M77" i="1" s="1"/>
  <c r="AE78" i="1"/>
  <c r="L78" i="1" s="1"/>
  <c r="AE79" i="1"/>
  <c r="L79" i="1" s="1"/>
  <c r="AE80" i="1"/>
  <c r="K80" i="1" s="1"/>
  <c r="AE73" i="1"/>
  <c r="L73" i="1" s="1"/>
  <c r="J72" i="1"/>
  <c r="I72" i="1"/>
  <c r="H72" i="1"/>
  <c r="J68" i="1"/>
  <c r="I68" i="1"/>
  <c r="H68" i="1"/>
  <c r="J64" i="1"/>
  <c r="I64" i="1"/>
  <c r="H64" i="1"/>
  <c r="I71" i="1"/>
  <c r="I67" i="1"/>
  <c r="I63" i="1"/>
  <c r="AE62" i="1"/>
  <c r="L62" i="1" s="1"/>
  <c r="AE63" i="1"/>
  <c r="L63" i="1" s="1"/>
  <c r="AE64" i="1"/>
  <c r="M64" i="1" s="1"/>
  <c r="AE65" i="1"/>
  <c r="M65" i="1" s="1"/>
  <c r="AE66" i="1"/>
  <c r="L66" i="1" s="1"/>
  <c r="AE67" i="1"/>
  <c r="L67" i="1" s="1"/>
  <c r="AE68" i="1"/>
  <c r="M68" i="1" s="1"/>
  <c r="AE69" i="1"/>
  <c r="M69" i="1" s="1"/>
  <c r="AE70" i="1"/>
  <c r="L70" i="1" s="1"/>
  <c r="AE71" i="1"/>
  <c r="L71" i="1" s="1"/>
  <c r="AE72" i="1"/>
  <c r="L72" i="1" s="1"/>
  <c r="AE61" i="1"/>
  <c r="M61" i="1" s="1"/>
  <c r="J60" i="1"/>
  <c r="I60" i="1"/>
  <c r="H60" i="1"/>
  <c r="J56" i="1"/>
  <c r="I56" i="1"/>
  <c r="H56" i="1"/>
  <c r="J52" i="1"/>
  <c r="I52" i="1"/>
  <c r="H52" i="1"/>
  <c r="I59" i="1"/>
  <c r="I55" i="1"/>
  <c r="I51" i="1"/>
  <c r="AE50" i="1"/>
  <c r="L50" i="1" s="1"/>
  <c r="AE51" i="1"/>
  <c r="L51" i="1" s="1"/>
  <c r="AE52" i="1"/>
  <c r="L52" i="1" s="1"/>
  <c r="AE53" i="1"/>
  <c r="M53" i="1" s="1"/>
  <c r="AE54" i="1"/>
  <c r="L54" i="1" s="1"/>
  <c r="AE55" i="1"/>
  <c r="L55" i="1" s="1"/>
  <c r="AE56" i="1"/>
  <c r="K56" i="1" s="1"/>
  <c r="AE57" i="1"/>
  <c r="M57" i="1" s="1"/>
  <c r="AE58" i="1"/>
  <c r="L58" i="1" s="1"/>
  <c r="AE59" i="1"/>
  <c r="L59" i="1" s="1"/>
  <c r="AE60" i="1"/>
  <c r="K60" i="1" s="1"/>
  <c r="AE49" i="1"/>
  <c r="M49" i="1" s="1"/>
  <c r="L35" i="1"/>
  <c r="L34" i="1"/>
  <c r="I35" i="1"/>
  <c r="I34" i="1"/>
  <c r="M36" i="1"/>
  <c r="L36" i="1"/>
  <c r="K36" i="1"/>
  <c r="J36" i="1"/>
  <c r="I36" i="1"/>
  <c r="H36" i="1"/>
  <c r="M32" i="1"/>
  <c r="L32" i="1"/>
  <c r="K32" i="1"/>
  <c r="J32" i="1"/>
  <c r="I32" i="1"/>
  <c r="H32" i="1"/>
  <c r="L31" i="1"/>
  <c r="L30" i="1"/>
  <c r="I31" i="1"/>
  <c r="I30" i="1"/>
  <c r="J28" i="1"/>
  <c r="J23" i="1"/>
  <c r="H28" i="1"/>
  <c r="H23" i="1"/>
  <c r="I28" i="1"/>
  <c r="I27" i="1"/>
  <c r="I26" i="1"/>
  <c r="I23" i="1"/>
  <c r="I22" i="1"/>
  <c r="I21" i="1"/>
  <c r="AE21" i="1"/>
  <c r="L21" i="1" s="1"/>
  <c r="AE22" i="1"/>
  <c r="L22" i="1" s="1"/>
  <c r="AE23" i="1"/>
  <c r="K23" i="1" s="1"/>
  <c r="AE24" i="1"/>
  <c r="AE26" i="1"/>
  <c r="L26" i="1" s="1"/>
  <c r="AE27" i="1"/>
  <c r="L27" i="1" s="1"/>
  <c r="AE28" i="1"/>
  <c r="K28" i="1" s="1"/>
  <c r="AE19" i="1"/>
  <c r="M18" i="1"/>
  <c r="M13" i="1"/>
  <c r="K18" i="1"/>
  <c r="K13" i="1"/>
  <c r="J18" i="1"/>
  <c r="J13" i="1"/>
  <c r="H18" i="1"/>
  <c r="H13" i="1"/>
  <c r="L18" i="1"/>
  <c r="L17" i="1"/>
  <c r="L16" i="1"/>
  <c r="L13" i="1"/>
  <c r="L12" i="1"/>
  <c r="L11" i="1"/>
  <c r="I18" i="1"/>
  <c r="I17" i="1"/>
  <c r="I16" i="1"/>
  <c r="I13" i="1"/>
  <c r="I12" i="1"/>
  <c r="I11" i="1"/>
  <c r="M8" i="1"/>
  <c r="L8" i="1"/>
  <c r="K8" i="1"/>
  <c r="J8" i="1"/>
  <c r="H8" i="1"/>
  <c r="I7" i="1"/>
  <c r="I8" i="1"/>
  <c r="L7" i="1"/>
  <c r="L6" i="1"/>
  <c r="I6" i="1"/>
  <c r="M67" i="1"/>
  <c r="K67" i="1"/>
  <c r="J67" i="1"/>
  <c r="H67" i="1"/>
  <c r="M55" i="1"/>
  <c r="K55" i="1"/>
  <c r="J55" i="1"/>
  <c r="H55" i="1"/>
  <c r="K228" i="1" l="1"/>
  <c r="M186" i="1"/>
  <c r="M185" i="1"/>
  <c r="M220" i="1"/>
  <c r="K200" i="1"/>
  <c r="M179" i="1"/>
  <c r="K199" i="1"/>
  <c r="M207" i="1"/>
  <c r="K179" i="1"/>
  <c r="M214" i="1"/>
  <c r="K214" i="1"/>
  <c r="K186" i="1"/>
  <c r="M228" i="1"/>
  <c r="M227" i="1"/>
  <c r="K192" i="1"/>
  <c r="M206" i="1"/>
  <c r="M192" i="1"/>
  <c r="L227" i="1"/>
  <c r="M221" i="1"/>
  <c r="K221" i="1"/>
  <c r="M213" i="1"/>
  <c r="K213" i="1"/>
  <c r="K207" i="1"/>
  <c r="L206" i="1"/>
  <c r="K206" i="1"/>
  <c r="M200" i="1"/>
  <c r="M199" i="1"/>
  <c r="L192" i="1"/>
  <c r="M193" i="1"/>
  <c r="K193" i="1"/>
  <c r="K227" i="1"/>
  <c r="K220" i="1"/>
  <c r="M178" i="1"/>
  <c r="K178" i="1"/>
  <c r="K185" i="1"/>
  <c r="L185" i="1"/>
  <c r="K152" i="1"/>
  <c r="L152" i="1"/>
  <c r="K140" i="1"/>
  <c r="L140" i="1"/>
  <c r="K167" i="1"/>
  <c r="L157" i="1"/>
  <c r="L167" i="1"/>
  <c r="M157" i="1"/>
  <c r="M90" i="1"/>
  <c r="L61" i="1"/>
  <c r="M73" i="1"/>
  <c r="L77" i="1"/>
  <c r="L93" i="1"/>
  <c r="L81" i="1"/>
  <c r="L69" i="1"/>
  <c r="L85" i="1"/>
  <c r="L57" i="1"/>
  <c r="L89" i="1"/>
  <c r="L65" i="1"/>
  <c r="K94" i="1"/>
  <c r="L53" i="1"/>
  <c r="K74" i="1"/>
  <c r="K54" i="1"/>
  <c r="K78" i="1"/>
  <c r="K86" i="1"/>
  <c r="M50" i="1"/>
  <c r="K82" i="1"/>
  <c r="K58" i="1"/>
  <c r="K66" i="1"/>
  <c r="K70" i="1"/>
  <c r="M62" i="1"/>
  <c r="M100" i="1"/>
  <c r="L49" i="1"/>
  <c r="K162" i="1"/>
  <c r="K172" i="1"/>
  <c r="L172" i="1"/>
  <c r="L162" i="1"/>
  <c r="M128" i="1"/>
  <c r="K92" i="1"/>
  <c r="K96" i="1"/>
  <c r="L92" i="1"/>
  <c r="L96" i="1"/>
  <c r="K116" i="1"/>
  <c r="L116" i="1"/>
  <c r="M104" i="1"/>
  <c r="M52" i="1"/>
  <c r="K128" i="1"/>
  <c r="K104" i="1"/>
  <c r="K100" i="1"/>
  <c r="K52" i="1"/>
  <c r="M60" i="1"/>
  <c r="L28" i="1"/>
  <c r="M72" i="1"/>
  <c r="L76" i="1"/>
  <c r="L64" i="1"/>
  <c r="M23" i="1"/>
  <c r="M28" i="1"/>
  <c r="L60" i="1"/>
  <c r="K84" i="1"/>
  <c r="K68" i="1"/>
  <c r="L80" i="1"/>
  <c r="L56" i="1"/>
  <c r="M80" i="1"/>
  <c r="K88" i="1"/>
  <c r="M88" i="1"/>
  <c r="M56" i="1"/>
  <c r="K72" i="1"/>
  <c r="M76" i="1"/>
  <c r="L23" i="1"/>
  <c r="L68" i="1"/>
  <c r="L84" i="1"/>
  <c r="K64" i="1"/>
</calcChain>
</file>

<file path=xl/sharedStrings.xml><?xml version="1.0" encoding="utf-8"?>
<sst xmlns="http://schemas.openxmlformats.org/spreadsheetml/2006/main" count="1644" uniqueCount="213">
  <si>
    <t>ComfStand</t>
  </si>
  <si>
    <t>CAT</t>
  </si>
  <si>
    <t>ComfMod</t>
  </si>
  <si>
    <t>PMV-based model when adaptive is not applicable</t>
  </si>
  <si>
    <t>Season / Climate zone</t>
  </si>
  <si>
    <t>Cooling setpoint temperature (°C)</t>
  </si>
  <si>
    <t>Heating setpoint temperature (°C)</t>
  </si>
  <si>
    <t>PMOT(7DRM) or RMOT(30DRM)</t>
  </si>
  <si>
    <t>Adaptive Comfort Eq</t>
  </si>
  <si>
    <t>PMV-based Comf Eq Cooling</t>
  </si>
  <si>
    <t>PMV-based Comf Eq Heating</t>
  </si>
  <si>
    <t>CST</t>
  </si>
  <si>
    <t>HST</t>
  </si>
  <si>
    <t>WMOT &lt; ACSTall</t>
  </si>
  <si>
    <t>ACSTall &lt; WMOT &lt; ACSTaul</t>
  </si>
  <si>
    <t>ACSTaul &lt; WMOT</t>
  </si>
  <si>
    <t>WMOT &lt; AHSTall</t>
  </si>
  <si>
    <t>AHSTall &lt; WMOT &lt; AHSTaul</t>
  </si>
  <si>
    <t>AHSTaul &lt; WMOT</t>
  </si>
  <si>
    <t>implemented in accim?</t>
  </si>
  <si>
    <t>Offset</t>
  </si>
  <si>
    <t>Comf Eq</t>
  </si>
  <si>
    <t>Upper App Limit</t>
  </si>
  <si>
    <t>Lower App Limit</t>
  </si>
  <si>
    <t>CTE</t>
  </si>
  <si>
    <t>NA</t>
  </si>
  <si>
    <t>23:00-08:00h: 27 / 08:00-23:00h: 25</t>
  </si>
  <si>
    <t>23:00-08:00h: 17 / 08:00-23:00h: 20</t>
  </si>
  <si>
    <t>YES</t>
  </si>
  <si>
    <t>INT EN16798-1</t>
  </si>
  <si>
    <t>SS</t>
  </si>
  <si>
    <t>WS</t>
  </si>
  <si>
    <t>Spanish Building Code</t>
  </si>
  <si>
    <t>All</t>
  </si>
  <si>
    <t>27-25</t>
  </si>
  <si>
    <t>17-20</t>
  </si>
  <si>
    <t>RMOT</t>
  </si>
  <si>
    <t>0.33+18.8</t>
  </si>
  <si>
    <t>EN16798-1 Static</t>
  </si>
  <si>
    <t>Adap. Limits Horizont. Extended</t>
  </si>
  <si>
    <t>INT ASHRAE55</t>
  </si>
  <si>
    <t>PMOT</t>
  </si>
  <si>
    <t>0.31+17.8</t>
  </si>
  <si>
    <t>ISO 7730</t>
  </si>
  <si>
    <t>JPN Rijal</t>
  </si>
  <si>
    <t>0.48+14.4</t>
  </si>
  <si>
    <t>COOLBIZ</t>
  </si>
  <si>
    <t>CHN GB/T 50785 - Cold</t>
  </si>
  <si>
    <t>1 (90%)</t>
  </si>
  <si>
    <t>-</t>
  </si>
  <si>
    <t>18*0.77+12.04</t>
  </si>
  <si>
    <t>PMOT*0.77+12.04</t>
  </si>
  <si>
    <t>28*0.77+12.04</t>
  </si>
  <si>
    <t>18*0.87+2.76</t>
  </si>
  <si>
    <t>PMOT*0.87+2.76</t>
  </si>
  <si>
    <t>28*0.87+2.76</t>
  </si>
  <si>
    <t>2 (75-90%)</t>
  </si>
  <si>
    <t>18*0.73+15.28</t>
  </si>
  <si>
    <t>PMOT*0.73+15.28</t>
  </si>
  <si>
    <t>30*0.73+15.28</t>
  </si>
  <si>
    <t>16*0.91-0.48</t>
  </si>
  <si>
    <t>PMOT*0.91-0.48</t>
  </si>
  <si>
    <t>28*0.91-0.48</t>
  </si>
  <si>
    <t>CHN GB/T 50785 - Hot &amp; Mild</t>
  </si>
  <si>
    <t>18*0.77+9.34</t>
  </si>
  <si>
    <t>PMOT*0.77+9.34</t>
  </si>
  <si>
    <t>28*0.77+9.34</t>
  </si>
  <si>
    <t>18*0.87-0.31</t>
  </si>
  <si>
    <t>PMOT*0.87-0.31</t>
  </si>
  <si>
    <t>28*0.87-0.31</t>
  </si>
  <si>
    <t>18*0.73+12.72</t>
  </si>
  <si>
    <t>PMOT*0.73+12.72</t>
  </si>
  <si>
    <t>30*0.73+12.72</t>
  </si>
  <si>
    <t>16*0.91-3.69</t>
  </si>
  <si>
    <t>PMOT*0.91-3.69</t>
  </si>
  <si>
    <t>28*0.91-3.69</t>
  </si>
  <si>
    <t>CHN Yang</t>
  </si>
  <si>
    <t>?</t>
  </si>
  <si>
    <t>NO</t>
  </si>
  <si>
    <t>0.30+25.9</t>
  </si>
  <si>
    <t>0.32+14.88</t>
  </si>
  <si>
    <t>0.30+23.6</t>
  </si>
  <si>
    <t>0.31+17.14</t>
  </si>
  <si>
    <t>IND IMAC C NV</t>
  </si>
  <si>
    <t>0.078+23.25</t>
  </si>
  <si>
    <t>Indian Building Code</t>
  </si>
  <si>
    <t>0.54+12.83</t>
  </si>
  <si>
    <t>IND IMAC C MM</t>
  </si>
  <si>
    <t>0.28+17.87</t>
  </si>
  <si>
    <t>IND IMAC R 7DRM</t>
  </si>
  <si>
    <t>0.39+18.42</t>
  </si>
  <si>
    <t>IND IMAC R 30DRM</t>
  </si>
  <si>
    <t>0.42+17.6</t>
  </si>
  <si>
    <t>IND Dhaka</t>
  </si>
  <si>
    <t>0.75+5.37</t>
  </si>
  <si>
    <t>ROM Udrea</t>
  </si>
  <si>
    <t>0.25+19.7</t>
  </si>
  <si>
    <t>Romanian Building Code</t>
  </si>
  <si>
    <t>AUS Williamson</t>
  </si>
  <si>
    <t>CZ1, 2, 3</t>
  </si>
  <si>
    <t xml:space="preserve"> 6:00 to 23:00: 27; else: 24</t>
  </si>
  <si>
    <t>6:00 to 12:00: 20; else: 18</t>
  </si>
  <si>
    <t>CZ4</t>
  </si>
  <si>
    <t xml:space="preserve"> 6:00 to 23:00: 26; else: 24</t>
  </si>
  <si>
    <t>CZ5</t>
  </si>
  <si>
    <t xml:space="preserve"> 6:00 to 23:00: 25; else: 24</t>
  </si>
  <si>
    <t>CZ6, 7</t>
  </si>
  <si>
    <t xml:space="preserve"> 6:00 to 23:00: 24; else: 24</t>
  </si>
  <si>
    <t>CZ8</t>
  </si>
  <si>
    <t xml:space="preserve"> 6:00 to 23:00: 23; else: 24</t>
  </si>
  <si>
    <t>Australian Building Code</t>
  </si>
  <si>
    <t xml:space="preserve"> 6 to 23h: 27; else: 24</t>
  </si>
  <si>
    <t>6 to 12am: 20; else: 18</t>
  </si>
  <si>
    <t>0.26+15.9</t>
  </si>
  <si>
    <t xml:space="preserve"> 6 to 23h: 26; else: 24</t>
  </si>
  <si>
    <t xml:space="preserve"> 6 to 23h: 25; else: 24</t>
  </si>
  <si>
    <t xml:space="preserve"> 6 to 23h: 24; else: 24</t>
  </si>
  <si>
    <t xml:space="preserve"> 6 to 23h: 23; else: 24</t>
  </si>
  <si>
    <t xml:space="preserve"> 6:00 to 23:00: 26; else: 23</t>
  </si>
  <si>
    <t>6:00 to 12:00: 21; else: 19</t>
  </si>
  <si>
    <t xml:space="preserve"> 6:00 to 23:00: 25; else: 23</t>
  </si>
  <si>
    <t xml:space="preserve"> 6:00 to 23:00: 24; else: 23</t>
  </si>
  <si>
    <t xml:space="preserve"> 6:00 to 23:00: 23; else: 23</t>
  </si>
  <si>
    <t xml:space="preserve"> 6:00 to 23:00: 22; else: 23</t>
  </si>
  <si>
    <t xml:space="preserve"> 6 to 23h: 26; else: 23</t>
  </si>
  <si>
    <t>6 to 12am: 21; else: 19</t>
  </si>
  <si>
    <t xml:space="preserve"> 6 to 23h: 25; else: 23</t>
  </si>
  <si>
    <t xml:space="preserve"> 6 to 23h: 24; else: 23</t>
  </si>
  <si>
    <t xml:space="preserve"> 6 to 23h: 23; else: 23</t>
  </si>
  <si>
    <t xml:space="preserve"> 6 to 23h: 22; else: 23</t>
  </si>
  <si>
    <t>AUS DeDear</t>
  </si>
  <si>
    <t>0.26+16.75</t>
  </si>
  <si>
    <t>BRA Rupp NV</t>
  </si>
  <si>
    <t>0.56+12.74</t>
  </si>
  <si>
    <t>ABNT NBR 16401-2 Standard</t>
  </si>
  <si>
    <t>BRA Rupp AC</t>
  </si>
  <si>
    <t>0.09+22.32</t>
  </si>
  <si>
    <t>Limits Horizont. Extended</t>
  </si>
  <si>
    <t>MEX Oropeza Arid</t>
  </si>
  <si>
    <t>Relevant static setpoints for Mex</t>
  </si>
  <si>
    <t>0.48+13.9</t>
  </si>
  <si>
    <t>0.59+9.6</t>
  </si>
  <si>
    <t>MEX Oropeza DryTropic</t>
  </si>
  <si>
    <t>0.84+5.3</t>
  </si>
  <si>
    <t>0.96-3.6</t>
  </si>
  <si>
    <t>MEX Oropeza Temperate</t>
  </si>
  <si>
    <t>0.27+17.9</t>
  </si>
  <si>
    <t>0.53+10.3</t>
  </si>
  <si>
    <t>MEX Oropeza HumTropic</t>
  </si>
  <si>
    <t>0.38+15.7</t>
  </si>
  <si>
    <t>0.47+9.07</t>
  </si>
  <si>
    <t>CHL Perez-Fargallo</t>
  </si>
  <si>
    <t>0.678+13.51</t>
  </si>
  <si>
    <t>INT ISO7730</t>
  </si>
  <si>
    <t>1: A</t>
  </si>
  <si>
    <t>2: B</t>
  </si>
  <si>
    <t>3: C</t>
  </si>
  <si>
    <t>PMOT: Prevailing mean outdoor temperature; RMOT: Running mean outdoor temperature; WS: Winter season; SS: Summer season; NA: Not applicable;</t>
  </si>
  <si>
    <t>ACSTall: Adaptive Cooling Setpoint Temperature applicability lower limit; ACSTaul: Adaptive Cooling Setpoint Temperature applicability upper limit;</t>
  </si>
  <si>
    <t>AHSTall: Adaptive Heating Setpoint Temperature applicability lower limit; AHSTaul: Adaptive Heating Setpoint Temperature applicability upper limit;</t>
  </si>
  <si>
    <t>WMOT: Weighted Mean Outdoor Temperature (can be either RMOT or PMOT)</t>
  </si>
  <si>
    <t>?: Functions to be added</t>
  </si>
  <si>
    <t>ComfStand No.</t>
  </si>
  <si>
    <t>ComfStand Name</t>
  </si>
  <si>
    <t>Area</t>
  </si>
  <si>
    <t>Reference</t>
  </si>
  <si>
    <t>ESP CTE</t>
  </si>
  <si>
    <t>Spain</t>
  </si>
  <si>
    <t>The Government of Spain. Royal Decree 314/2006. Approving the Spanish Technical Building Code CTE-DB-HE-1 2013:1–43. https://www.boe.es/eli/es/rd/2006/03/17/314 (accessed August 6, 2021).</t>
  </si>
  <si>
    <t>INT EN16798</t>
  </si>
  <si>
    <t>Europe</t>
  </si>
  <si>
    <t>European committee for standardization. EN 16798-1:2019 Energy performance of buildings. Ventilation for buildings. Indoor environmental input parameters for design and assessment of energy performance of buildings addressing indoor air quality, thermal environment, lighting and acoustics. 2019. https://en.tienda.aenor.com/norma-bsi-bs-en-16798-1-2019-000000000030297474 (accessed August 6, 2021).</t>
  </si>
  <si>
    <t>Worldwide</t>
  </si>
  <si>
    <t>ASHRAE Standard 55-2020 Thermal Environmental Conditions for Human Occupancy, ASHRAE Standard (2020).</t>
  </si>
  <si>
    <t>Japan</t>
  </si>
  <si>
    <r>
      <t xml:space="preserve">Rijal, H. B., Humphreys, M. A., &amp; Nicol, J. F. (2019). Adaptive model and the adaptive mechanisms for thermal comfort in Japanese dwellings. </t>
    </r>
    <r>
      <rPr>
        <i/>
        <sz val="11"/>
        <color theme="1"/>
        <rFont val="Calibri"/>
        <family val="2"/>
        <scheme val="minor"/>
      </rPr>
      <t>Energy and Buildings</t>
    </r>
    <r>
      <rPr>
        <sz val="11"/>
        <color theme="1"/>
        <rFont val="Calibri"/>
        <family val="2"/>
        <scheme val="minor"/>
      </rPr>
      <t xml:space="preserve">, </t>
    </r>
    <r>
      <rPr>
        <i/>
        <sz val="11"/>
        <color theme="1"/>
        <rFont val="Calibri"/>
        <family val="2"/>
        <scheme val="minor"/>
      </rPr>
      <t>202</t>
    </r>
    <r>
      <rPr>
        <sz val="11"/>
        <color theme="1"/>
        <rFont val="Calibri"/>
        <family val="2"/>
        <scheme val="minor"/>
      </rPr>
      <t>, 109371. https://doi.org/10.1016/j.enbuild.2019.109371</t>
    </r>
  </si>
  <si>
    <t>CHN GBT50785 Cold</t>
  </si>
  <si>
    <t>China</t>
  </si>
  <si>
    <t>MOHURD, Evaluation Standard for Indoor Thermal Environment in Civil Buildings (GB/T 50785-2012), Ministry of Housing and Urban-Rural Development (MOHURD), Beijing, China, 2012.</t>
  </si>
  <si>
    <t>CHN GBT50785 HotMild</t>
  </si>
  <si>
    <r>
      <t xml:space="preserve">Yang, L., Fu, R., He, W., He, Q., &amp; Liu, Y. (2020). Adaptive thermal comfort and climate responsive building design strategies in dry–hot and dry–cold areas: Case study in Turpan, China. </t>
    </r>
    <r>
      <rPr>
        <i/>
        <sz val="11"/>
        <color theme="1"/>
        <rFont val="Calibri"/>
        <family val="2"/>
        <scheme val="minor"/>
      </rPr>
      <t>Energy and Buildings</t>
    </r>
    <r>
      <rPr>
        <sz val="11"/>
        <color theme="1"/>
        <rFont val="Calibri"/>
        <family val="2"/>
        <scheme val="minor"/>
      </rPr>
      <t xml:space="preserve">, </t>
    </r>
    <r>
      <rPr>
        <i/>
        <sz val="11"/>
        <color theme="1"/>
        <rFont val="Calibri"/>
        <family val="2"/>
        <scheme val="minor"/>
      </rPr>
      <t>209</t>
    </r>
    <r>
      <rPr>
        <sz val="11"/>
        <color theme="1"/>
        <rFont val="Calibri"/>
        <family val="2"/>
        <scheme val="minor"/>
      </rPr>
      <t>, 109678. https://doi.org/10.1016/j.enbuild.2019.109678</t>
    </r>
  </si>
  <si>
    <t>India</t>
  </si>
  <si>
    <r>
      <t xml:space="preserve">Manu, S., Shukla, Y., Rawal, R., Thomas, L. E., &amp; de Dear, R. (2016). Field studies of thermal comfort across multiple climate zones for the subcontinent: India Model for Adaptive Comfort (IMAC). </t>
    </r>
    <r>
      <rPr>
        <i/>
        <sz val="11"/>
        <color theme="1"/>
        <rFont val="Calibri"/>
        <family val="2"/>
        <scheme val="minor"/>
      </rPr>
      <t>Building and Environment</t>
    </r>
    <r>
      <rPr>
        <sz val="11"/>
        <color theme="1"/>
        <rFont val="Calibri"/>
        <family val="2"/>
        <scheme val="minor"/>
      </rPr>
      <t xml:space="preserve">, </t>
    </r>
    <r>
      <rPr>
        <i/>
        <sz val="11"/>
        <color theme="1"/>
        <rFont val="Calibri"/>
        <family val="2"/>
        <scheme val="minor"/>
      </rPr>
      <t>98</t>
    </r>
    <r>
      <rPr>
        <sz val="11"/>
        <color theme="1"/>
        <rFont val="Calibri"/>
        <family val="2"/>
        <scheme val="minor"/>
      </rPr>
      <t>, 55–70. https://doi.org/10.1016/j.buildenv.2015.12.019</t>
    </r>
  </si>
  <si>
    <r>
      <t xml:space="preserve">Rawal, R., Shukla, Y., Vardhan, V., Asrani, S., Schweiker, M., de Dear, R., Garg, V., Mathur, J., Prakash, S., Diddi, S., Ranjan, S. V., Siddiqui, A. N., &amp; Somani, G. (2022). Adaptive thermal comfort model based on field studies in five climate zones across India. </t>
    </r>
    <r>
      <rPr>
        <i/>
        <sz val="11"/>
        <color theme="1"/>
        <rFont val="Calibri"/>
        <family val="2"/>
        <scheme val="minor"/>
      </rPr>
      <t>Building and Environment</t>
    </r>
    <r>
      <rPr>
        <sz val="11"/>
        <color theme="1"/>
        <rFont val="Calibri"/>
        <family val="2"/>
        <scheme val="minor"/>
      </rPr>
      <t xml:space="preserve">, </t>
    </r>
    <r>
      <rPr>
        <i/>
        <sz val="11"/>
        <color theme="1"/>
        <rFont val="Calibri"/>
        <family val="2"/>
        <scheme val="minor"/>
      </rPr>
      <t>219</t>
    </r>
    <r>
      <rPr>
        <sz val="11"/>
        <color theme="1"/>
        <rFont val="Calibri"/>
        <family val="2"/>
        <scheme val="minor"/>
      </rPr>
      <t>, 109187. https://doi.org/10.1016/J.BUILDENV.2022.109187</t>
    </r>
  </si>
  <si>
    <r>
      <t xml:space="preserve">Dhaka, S., Mathur, J., Brager, G., &amp; Honnekeri, A. (2015). Assessment of thermal environmental conditions and quantification of thermal adaptation in naturally ventilated buildings in composite climate of India. </t>
    </r>
    <r>
      <rPr>
        <i/>
        <sz val="11"/>
        <color theme="1"/>
        <rFont val="Calibri"/>
        <family val="2"/>
        <scheme val="minor"/>
      </rPr>
      <t>Building and Environment</t>
    </r>
    <r>
      <rPr>
        <sz val="11"/>
        <color theme="1"/>
        <rFont val="Calibri"/>
        <family val="2"/>
        <scheme val="minor"/>
      </rPr>
      <t xml:space="preserve">, </t>
    </r>
    <r>
      <rPr>
        <i/>
        <sz val="11"/>
        <color theme="1"/>
        <rFont val="Calibri"/>
        <family val="2"/>
        <scheme val="minor"/>
      </rPr>
      <t>86</t>
    </r>
    <r>
      <rPr>
        <sz val="11"/>
        <color theme="1"/>
        <rFont val="Calibri"/>
        <family val="2"/>
        <scheme val="minor"/>
      </rPr>
      <t>, 17–28. https://doi.org/10.1016/J.BUILDENV.2014.11.024</t>
    </r>
  </si>
  <si>
    <t>Romania</t>
  </si>
  <si>
    <r>
      <t xml:space="preserve">Udrea, I., Croitoru, C., Nastase, I., Crutescu, R., &amp; Badescu, V. (2018). First adaptive thermal comfort equation for naturally ventilated buildings in Bucharest, Romania. </t>
    </r>
    <r>
      <rPr>
        <i/>
        <sz val="11"/>
        <color theme="1"/>
        <rFont val="Calibri"/>
        <family val="2"/>
        <scheme val="minor"/>
      </rPr>
      <t>International Journal of Ventilation</t>
    </r>
    <r>
      <rPr>
        <sz val="11"/>
        <color theme="1"/>
        <rFont val="Calibri"/>
        <family val="2"/>
        <scheme val="minor"/>
      </rPr>
      <t xml:space="preserve">, </t>
    </r>
    <r>
      <rPr>
        <i/>
        <sz val="11"/>
        <color theme="1"/>
        <rFont val="Calibri"/>
        <family val="2"/>
        <scheme val="minor"/>
      </rPr>
      <t>17</t>
    </r>
    <r>
      <rPr>
        <sz val="11"/>
        <color theme="1"/>
        <rFont val="Calibri"/>
        <family val="2"/>
        <scheme val="minor"/>
      </rPr>
      <t>(3), 149–165. https://doi.org/10.1080/14733315.2017.1356057</t>
    </r>
  </si>
  <si>
    <t>Australia</t>
  </si>
  <si>
    <r>
      <t xml:space="preserve">Williamson, T., &amp; Daniel, L. (2020). A new adaptive thermal comfort model for homes in temperate climates of Australia. </t>
    </r>
    <r>
      <rPr>
        <i/>
        <sz val="11"/>
        <color theme="1"/>
        <rFont val="Calibri"/>
        <family val="2"/>
        <scheme val="minor"/>
      </rPr>
      <t>Energy and Buildings</t>
    </r>
    <r>
      <rPr>
        <sz val="11"/>
        <color theme="1"/>
        <rFont val="Calibri"/>
        <family val="2"/>
        <scheme val="minor"/>
      </rPr>
      <t xml:space="preserve">, </t>
    </r>
    <r>
      <rPr>
        <i/>
        <sz val="11"/>
        <color theme="1"/>
        <rFont val="Calibri"/>
        <family val="2"/>
        <scheme val="minor"/>
      </rPr>
      <t>210</t>
    </r>
    <r>
      <rPr>
        <sz val="11"/>
        <color theme="1"/>
        <rFont val="Calibri"/>
        <family val="2"/>
        <scheme val="minor"/>
      </rPr>
      <t>, 109728. https://doi.org/10.1016/j.enbuild.2019.109728</t>
    </r>
  </si>
  <si>
    <r>
      <t xml:space="preserve">de Dear, R., Kim, J., &amp; Parkinson, T. (2018). Residential adaptive comfort in a humid subtropical climate—Sydney Australia. </t>
    </r>
    <r>
      <rPr>
        <i/>
        <sz val="11"/>
        <color theme="1"/>
        <rFont val="Calibri"/>
        <family val="2"/>
        <scheme val="minor"/>
      </rPr>
      <t>Energy and Buildings</t>
    </r>
    <r>
      <rPr>
        <sz val="11"/>
        <color theme="1"/>
        <rFont val="Calibri"/>
        <family val="2"/>
        <scheme val="minor"/>
      </rPr>
      <t xml:space="preserve">, </t>
    </r>
    <r>
      <rPr>
        <i/>
        <sz val="11"/>
        <color theme="1"/>
        <rFont val="Calibri"/>
        <family val="2"/>
        <scheme val="minor"/>
      </rPr>
      <t>158</t>
    </r>
    <r>
      <rPr>
        <sz val="11"/>
        <color theme="1"/>
        <rFont val="Calibri"/>
        <family val="2"/>
        <scheme val="minor"/>
      </rPr>
      <t>, 1296–1305. https://doi.org/10.1016/j.enbuild.2017.11.028</t>
    </r>
  </si>
  <si>
    <t>Brazil</t>
  </si>
  <si>
    <r>
      <t xml:space="preserve">Rupp, R. F., de Dear, R., &amp; Ghisi, E. (2018). Field study of mixed-mode office buildings in Southern Brazil using an adaptive thermal comfort framework. </t>
    </r>
    <r>
      <rPr>
        <i/>
        <sz val="11"/>
        <color theme="1"/>
        <rFont val="Calibri"/>
        <family val="2"/>
        <scheme val="minor"/>
      </rPr>
      <t>Energy and Buildings</t>
    </r>
    <r>
      <rPr>
        <sz val="11"/>
        <color theme="1"/>
        <rFont val="Calibri"/>
        <family val="2"/>
        <scheme val="minor"/>
      </rPr>
      <t xml:space="preserve">, </t>
    </r>
    <r>
      <rPr>
        <i/>
        <sz val="11"/>
        <color theme="1"/>
        <rFont val="Calibri"/>
        <family val="2"/>
        <scheme val="minor"/>
      </rPr>
      <t>158</t>
    </r>
    <r>
      <rPr>
        <sz val="11"/>
        <color theme="1"/>
        <rFont val="Calibri"/>
        <family val="2"/>
        <scheme val="minor"/>
      </rPr>
      <t>, 1475–1486. https://doi.org/10.1016/J.ENBUILD.2017.11.047</t>
    </r>
  </si>
  <si>
    <t>Mexico</t>
  </si>
  <si>
    <t>I. Oropeza-Perez, A.H. Petzold-Rodriguez, C. Bonilla-Lopez, Adaptive thermal comfort in the main Mexican climate conditions with and without passive cooling, Energy and Buildings. 145 (2017) 251–258. https://doi.org/10.1016/j.enbuild.2017.04.031.</t>
  </si>
  <si>
    <t>Chile</t>
  </si>
  <si>
    <t>A. Pérez-Fargallo, J.A. Pulido-Arcas, C. Rubio-Bellido, M. Trebilcock, B. Piderit, S. Attia, Development of a new adaptive comfort model for low income housing in the central-south of chile, Energy Build. 178 (2018) 94–106. https://doi.org/10.1016/j.enbuild.2018.08.030.</t>
  </si>
  <si>
    <t>ISO, 2005. ISO 7730: Ergonomics of the thermal environment Analytical determination and interpretation of thermal comfort using calculation of the PMV and PPD indices and local thermal comfort criteria. Management 3, 605–615. https://doi.org/10.1016/j.soildyn.2004.11.005</t>
  </si>
  <si>
    <t>EN16798-1</t>
  </si>
  <si>
    <t>ASHRAE 55</t>
  </si>
  <si>
    <t>JPN·Rijal</t>
  </si>
  <si>
    <t>GBT50785·Cold</t>
  </si>
  <si>
    <t>GBT50785·HotMild</t>
  </si>
  <si>
    <t>CHN·Yang</t>
  </si>
  <si>
    <t>IMAC·C·NV</t>
  </si>
  <si>
    <t>IMAC·C·MM</t>
  </si>
  <si>
    <t>IMAC·R·7DRM</t>
  </si>
  <si>
    <t>IMAC·R·30DRM</t>
  </si>
  <si>
    <t>IND·Dhaka</t>
  </si>
  <si>
    <t>ROM·Udrea</t>
  </si>
  <si>
    <t>AUS·Williamson</t>
  </si>
  <si>
    <t>AUS·DeDear</t>
  </si>
  <si>
    <t>BRA·Rupp·NV</t>
  </si>
  <si>
    <t>BRA·Rupp·AC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</si>
</sst>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8"/>
      <name val="Calibri"/>
      <family val="2"/>
      <scheme val="minor"/>
    </font>
    <font>
      <i/>
      <sz val="11"/>
      <color theme="1"/>
      <name val="Calibri"/>
      <family val="2"/>
      <scheme val="minor"/>
    </font>
    <font>
      <sz val="8"/>
      <color rgb="FF000000"/>
      <name val="Arial"/>
      <family val="2"/>
    </font>
    <font>
      <sz val="8"/>
      <color theme="1"/>
      <name val="Calibri"/>
      <family val="2"/>
      <scheme val="minor"/>
    </font>
    <font>
      <sz val="8"/>
      <color theme="1"/>
      <name val="Arial"/>
      <family val="2"/>
    </font>
  </fonts>
  <fills count="12">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rgb="FFFFFF00"/>
        <bgColor indexed="64"/>
      </patternFill>
    </fill>
  </fills>
  <borders count="25">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right style="thin">
        <color theme="0" tint="-0.14999847407452621"/>
      </right>
      <top style="thin">
        <color theme="0" tint="-0.14999847407452621"/>
      </top>
      <bottom/>
      <diagonal/>
    </border>
    <border>
      <left style="thin">
        <color theme="0" tint="-0.14999847407452621"/>
      </left>
      <right/>
      <top/>
      <bottom style="thin">
        <color theme="0" tint="-0.14999847407452621"/>
      </bottom>
      <diagonal/>
    </border>
    <border>
      <left/>
      <right style="thin">
        <color theme="0" tint="-0.14999847407452621"/>
      </right>
      <top/>
      <bottom style="thin">
        <color theme="0" tint="-0.14999847407452621"/>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theme="0" tint="-0.14999847407452621"/>
      </bottom>
      <diagonal/>
    </border>
    <border>
      <left style="medium">
        <color indexed="64"/>
      </left>
      <right style="medium">
        <color indexed="64"/>
      </right>
      <top style="thin">
        <color theme="0" tint="-0.14999847407452621"/>
      </top>
      <bottom style="thin">
        <color theme="0" tint="-0.14999847407452621"/>
      </bottom>
      <diagonal/>
    </border>
    <border>
      <left style="medium">
        <color indexed="64"/>
      </left>
      <right/>
      <top style="medium">
        <color indexed="64"/>
      </top>
      <bottom style="thin">
        <color theme="0" tint="-0.14999847407452621"/>
      </bottom>
      <diagonal/>
    </border>
    <border>
      <left/>
      <right/>
      <top style="medium">
        <color indexed="64"/>
      </top>
      <bottom style="thin">
        <color theme="0" tint="-0.14999847407452621"/>
      </bottom>
      <diagonal/>
    </border>
    <border>
      <left/>
      <right style="medium">
        <color indexed="64"/>
      </right>
      <top style="medium">
        <color indexed="64"/>
      </top>
      <bottom style="thin">
        <color theme="0" tint="-0.14999847407452621"/>
      </bottom>
      <diagonal/>
    </border>
    <border>
      <left style="medium">
        <color indexed="64"/>
      </left>
      <right style="thin">
        <color theme="0" tint="-0.14999847407452621"/>
      </right>
      <top style="thin">
        <color theme="0" tint="-0.14999847407452621"/>
      </top>
      <bottom style="thin">
        <color theme="0" tint="-0.14999847407452621"/>
      </bottom>
      <diagonal/>
    </border>
    <border>
      <left style="thin">
        <color theme="0" tint="-0.14999847407452621"/>
      </left>
      <right style="medium">
        <color indexed="64"/>
      </right>
      <top style="thin">
        <color theme="0" tint="-0.14999847407452621"/>
      </top>
      <bottom style="thin">
        <color theme="0" tint="-0.14999847407452621"/>
      </bottom>
      <diagonal/>
    </border>
    <border>
      <left style="medium">
        <color indexed="64"/>
      </left>
      <right style="thin">
        <color theme="0" tint="-0.14999847407452621"/>
      </right>
      <top style="medium">
        <color indexed="64"/>
      </top>
      <bottom style="thin">
        <color theme="0" tint="-0.14999847407452621"/>
      </bottom>
      <diagonal/>
    </border>
    <border>
      <left style="thin">
        <color theme="0" tint="-0.14999847407452621"/>
      </left>
      <right style="thin">
        <color theme="0" tint="-0.14999847407452621"/>
      </right>
      <top style="medium">
        <color indexed="64"/>
      </top>
      <bottom style="thin">
        <color theme="0" tint="-0.14999847407452621"/>
      </bottom>
      <diagonal/>
    </border>
    <border>
      <left style="thin">
        <color theme="0" tint="-0.14999847407452621"/>
      </left>
      <right style="medium">
        <color indexed="64"/>
      </right>
      <top style="medium">
        <color indexed="64"/>
      </top>
      <bottom style="thin">
        <color theme="0" tint="-0.14999847407452621"/>
      </bottom>
      <diagonal/>
    </border>
    <border>
      <left/>
      <right/>
      <top style="thin">
        <color theme="0" tint="-0.14999847407452621"/>
      </top>
      <bottom/>
      <diagonal/>
    </border>
  </borders>
  <cellStyleXfs count="1">
    <xf numFmtId="0" fontId="0" fillId="0" borderId="0"/>
  </cellStyleXfs>
  <cellXfs count="188">
    <xf numFmtId="0" fontId="0" fillId="0" borderId="0" xfId="0"/>
    <xf numFmtId="0" fontId="0" fillId="0" borderId="0" xfId="0" applyAlignment="1">
      <alignment wrapText="1"/>
    </xf>
    <xf numFmtId="0" fontId="0" fillId="0" borderId="12" xfId="0" applyBorder="1"/>
    <xf numFmtId="0" fontId="0" fillId="0" borderId="13" xfId="0" applyBorder="1"/>
    <xf numFmtId="0" fontId="3" fillId="0" borderId="1" xfId="0" applyFont="1" applyBorder="1" applyAlignment="1">
      <alignment horizontal="center" vertical="center"/>
    </xf>
    <xf numFmtId="0" fontId="3" fillId="0" borderId="0" xfId="0" applyFont="1" applyAlignment="1">
      <alignment horizontal="center" vertical="center"/>
    </xf>
    <xf numFmtId="0" fontId="3" fillId="0" borderId="14" xfId="0" applyFont="1" applyBorder="1" applyAlignment="1">
      <alignment horizontal="center" vertical="center"/>
    </xf>
    <xf numFmtId="0" fontId="5" fillId="0" borderId="6" xfId="0" applyFont="1" applyBorder="1" applyAlignment="1">
      <alignment horizontal="center"/>
    </xf>
    <xf numFmtId="0" fontId="5" fillId="0" borderId="1" xfId="0" applyFont="1" applyBorder="1" applyAlignment="1">
      <alignment horizontal="center"/>
    </xf>
    <xf numFmtId="0" fontId="3" fillId="0" borderId="1" xfId="0" applyFont="1" applyBorder="1" applyAlignment="1">
      <alignment horizontal="center" vertical="center" wrapText="1"/>
    </xf>
    <xf numFmtId="0" fontId="3" fillId="0" borderId="15"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textRotation="90"/>
    </xf>
    <xf numFmtId="0" fontId="3" fillId="3" borderId="0" xfId="0" applyFont="1" applyFill="1" applyAlignment="1">
      <alignment horizontal="center" vertical="center"/>
    </xf>
    <xf numFmtId="0" fontId="3" fillId="3" borderId="15"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5" fillId="3" borderId="1" xfId="0" applyFont="1" applyFill="1" applyBorder="1" applyAlignment="1">
      <alignment horizontal="center"/>
    </xf>
    <xf numFmtId="0" fontId="5" fillId="3" borderId="20" xfId="0" applyFont="1" applyFill="1" applyBorder="1" applyAlignment="1">
      <alignment horizontal="center"/>
    </xf>
    <xf numFmtId="0" fontId="5" fillId="3" borderId="19" xfId="0" applyFont="1" applyFill="1" applyBorder="1" applyAlignment="1">
      <alignment horizontal="center"/>
    </xf>
    <xf numFmtId="0" fontId="5" fillId="3" borderId="6" xfId="0" applyFont="1" applyFill="1" applyBorder="1" applyAlignment="1">
      <alignment horizontal="center"/>
    </xf>
    <xf numFmtId="0" fontId="3" fillId="2" borderId="1" xfId="0" applyFont="1" applyFill="1" applyBorder="1" applyAlignment="1">
      <alignment horizontal="center" vertical="center"/>
    </xf>
    <xf numFmtId="0" fontId="3" fillId="2" borderId="0" xfId="0" applyFont="1" applyFill="1" applyAlignment="1">
      <alignment horizontal="center" vertical="center"/>
    </xf>
    <xf numFmtId="0" fontId="3" fillId="2" borderId="15"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20" xfId="0" applyFont="1" applyFill="1" applyBorder="1" applyAlignment="1">
      <alignment horizontal="center" vertical="center"/>
    </xf>
    <xf numFmtId="0" fontId="5" fillId="2" borderId="1" xfId="0" applyFont="1" applyFill="1" applyBorder="1" applyAlignment="1">
      <alignment horizontal="center"/>
    </xf>
    <xf numFmtId="0" fontId="5" fillId="2" borderId="20" xfId="0" applyFont="1" applyFill="1" applyBorder="1" applyAlignment="1">
      <alignment horizontal="center"/>
    </xf>
    <xf numFmtId="0" fontId="5" fillId="2" borderId="19" xfId="0" applyFont="1" applyFill="1" applyBorder="1" applyAlignment="1">
      <alignment horizontal="center"/>
    </xf>
    <xf numFmtId="0" fontId="5" fillId="2" borderId="6" xfId="0" applyFont="1" applyFill="1" applyBorder="1" applyAlignment="1">
      <alignment horizontal="center"/>
    </xf>
    <xf numFmtId="0" fontId="3" fillId="4" borderId="1" xfId="0" applyFont="1" applyFill="1" applyBorder="1" applyAlignment="1">
      <alignment horizontal="center" vertical="center"/>
    </xf>
    <xf numFmtId="0" fontId="3" fillId="4" borderId="0" xfId="0" applyFont="1" applyFill="1" applyAlignment="1">
      <alignment horizontal="center" vertical="center"/>
    </xf>
    <xf numFmtId="0" fontId="3" fillId="4" borderId="15"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5" fillId="4" borderId="1" xfId="0" applyFont="1" applyFill="1" applyBorder="1" applyAlignment="1">
      <alignment horizontal="center"/>
    </xf>
    <xf numFmtId="0" fontId="5" fillId="4" borderId="20" xfId="0" applyFont="1" applyFill="1" applyBorder="1" applyAlignment="1">
      <alignment horizontal="center"/>
    </xf>
    <xf numFmtId="0" fontId="5" fillId="4" borderId="19" xfId="0" applyFont="1" applyFill="1" applyBorder="1" applyAlignment="1">
      <alignment horizontal="center"/>
    </xf>
    <xf numFmtId="0" fontId="5" fillId="4" borderId="6" xfId="0" applyFont="1" applyFill="1" applyBorder="1" applyAlignment="1">
      <alignment horizontal="center"/>
    </xf>
    <xf numFmtId="0" fontId="3" fillId="5" borderId="1" xfId="0" applyFont="1" applyFill="1" applyBorder="1" applyAlignment="1">
      <alignment horizontal="center" vertical="center"/>
    </xf>
    <xf numFmtId="0" fontId="3" fillId="5" borderId="0" xfId="0" applyFont="1" applyFill="1" applyAlignment="1">
      <alignment horizontal="center" vertical="center"/>
    </xf>
    <xf numFmtId="0" fontId="3" fillId="5" borderId="15" xfId="0" applyFont="1" applyFill="1" applyBorder="1" applyAlignment="1">
      <alignment horizontal="center" vertical="center"/>
    </xf>
    <xf numFmtId="0" fontId="3" fillId="5" borderId="19" xfId="0" applyFont="1" applyFill="1" applyBorder="1" applyAlignment="1">
      <alignment horizontal="center" vertical="center"/>
    </xf>
    <xf numFmtId="0" fontId="3" fillId="5" borderId="20" xfId="0" applyFont="1" applyFill="1" applyBorder="1" applyAlignment="1">
      <alignment horizontal="center" vertical="center"/>
    </xf>
    <xf numFmtId="0" fontId="5" fillId="5" borderId="1" xfId="0" applyFont="1" applyFill="1" applyBorder="1" applyAlignment="1">
      <alignment horizontal="center"/>
    </xf>
    <xf numFmtId="0" fontId="5" fillId="5" borderId="20" xfId="0" applyFont="1" applyFill="1" applyBorder="1" applyAlignment="1">
      <alignment horizontal="center"/>
    </xf>
    <xf numFmtId="0" fontId="5" fillId="5" borderId="19" xfId="0" applyFont="1" applyFill="1" applyBorder="1" applyAlignment="1">
      <alignment horizontal="center"/>
    </xf>
    <xf numFmtId="0" fontId="5" fillId="5" borderId="6" xfId="0" applyFont="1" applyFill="1" applyBorder="1" applyAlignment="1">
      <alignment horizontal="center"/>
    </xf>
    <xf numFmtId="0" fontId="3" fillId="7" borderId="1" xfId="0" applyFont="1" applyFill="1" applyBorder="1" applyAlignment="1">
      <alignment horizontal="center" vertical="center"/>
    </xf>
    <xf numFmtId="0" fontId="3" fillId="11" borderId="0" xfId="0" applyFont="1" applyFill="1" applyAlignment="1">
      <alignment horizontal="center" vertical="center"/>
    </xf>
    <xf numFmtId="0" fontId="3" fillId="7" borderId="15" xfId="0" applyFont="1" applyFill="1" applyBorder="1" applyAlignment="1">
      <alignment horizontal="center" vertical="center"/>
    </xf>
    <xf numFmtId="0" fontId="3" fillId="7" borderId="19" xfId="0" applyFont="1" applyFill="1" applyBorder="1" applyAlignment="1">
      <alignment horizontal="center" vertical="center"/>
    </xf>
    <xf numFmtId="0" fontId="3" fillId="7" borderId="20" xfId="0" applyFont="1" applyFill="1" applyBorder="1" applyAlignment="1">
      <alignment horizontal="center" vertical="center"/>
    </xf>
    <xf numFmtId="0" fontId="5" fillId="7" borderId="1" xfId="0" applyFont="1" applyFill="1" applyBorder="1" applyAlignment="1">
      <alignment horizontal="center"/>
    </xf>
    <xf numFmtId="0" fontId="5" fillId="7" borderId="20" xfId="0" applyFont="1" applyFill="1" applyBorder="1" applyAlignment="1">
      <alignment horizontal="center"/>
    </xf>
    <xf numFmtId="0" fontId="5" fillId="7" borderId="19" xfId="0" applyFont="1" applyFill="1" applyBorder="1" applyAlignment="1">
      <alignment horizontal="center"/>
    </xf>
    <xf numFmtId="0" fontId="5" fillId="7" borderId="6" xfId="0" applyFont="1" applyFill="1" applyBorder="1" applyAlignment="1">
      <alignment horizontal="center"/>
    </xf>
    <xf numFmtId="0" fontId="3" fillId="4" borderId="5" xfId="0" applyFont="1" applyFill="1" applyBorder="1" applyAlignment="1">
      <alignment horizontal="center" vertical="center"/>
    </xf>
    <xf numFmtId="0" fontId="3" fillId="6" borderId="1" xfId="0" applyFont="1" applyFill="1" applyBorder="1" applyAlignment="1">
      <alignment horizontal="center" vertical="center"/>
    </xf>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0" fontId="3" fillId="6" borderId="15" xfId="0" applyFont="1" applyFill="1" applyBorder="1" applyAlignment="1">
      <alignment horizontal="center" vertical="center"/>
    </xf>
    <xf numFmtId="0" fontId="3" fillId="6" borderId="19" xfId="0" applyFont="1" applyFill="1" applyBorder="1" applyAlignment="1">
      <alignment horizontal="center" vertical="center"/>
    </xf>
    <xf numFmtId="0" fontId="3" fillId="6" borderId="20" xfId="0" applyFont="1" applyFill="1" applyBorder="1" applyAlignment="1">
      <alignment horizontal="center" vertical="center"/>
    </xf>
    <xf numFmtId="0" fontId="5" fillId="6" borderId="1" xfId="0" applyFont="1" applyFill="1" applyBorder="1" applyAlignment="1">
      <alignment horizontal="center"/>
    </xf>
    <xf numFmtId="0" fontId="5" fillId="6" borderId="20" xfId="0" applyFont="1" applyFill="1" applyBorder="1" applyAlignment="1">
      <alignment horizontal="center"/>
    </xf>
    <xf numFmtId="0" fontId="5" fillId="6" borderId="19" xfId="0" applyFont="1" applyFill="1" applyBorder="1" applyAlignment="1">
      <alignment horizontal="center"/>
    </xf>
    <xf numFmtId="0" fontId="5" fillId="6" borderId="6" xfId="0" applyFont="1" applyFill="1" applyBorder="1" applyAlignment="1">
      <alignment horizontal="center"/>
    </xf>
    <xf numFmtId="0" fontId="3" fillId="7" borderId="5" xfId="0" applyFont="1" applyFill="1" applyBorder="1" applyAlignment="1">
      <alignment horizontal="center" vertical="center"/>
    </xf>
    <xf numFmtId="0" fontId="3" fillId="7" borderId="0" xfId="0" applyFont="1" applyFill="1" applyAlignment="1">
      <alignment horizontal="center" vertical="center"/>
    </xf>
    <xf numFmtId="0" fontId="3" fillId="8" borderId="1" xfId="0" applyFont="1" applyFill="1" applyBorder="1" applyAlignment="1">
      <alignment horizontal="center" vertical="center"/>
    </xf>
    <xf numFmtId="0" fontId="3" fillId="8" borderId="5" xfId="0" applyFont="1" applyFill="1" applyBorder="1" applyAlignment="1">
      <alignment horizontal="center" vertical="center"/>
    </xf>
    <xf numFmtId="0" fontId="3" fillId="8" borderId="0" xfId="0" applyFont="1" applyFill="1" applyAlignment="1">
      <alignment horizontal="center" vertical="center"/>
    </xf>
    <xf numFmtId="0" fontId="3" fillId="8" borderId="15" xfId="0" applyFont="1" applyFill="1" applyBorder="1" applyAlignment="1">
      <alignment horizontal="center" vertical="center"/>
    </xf>
    <xf numFmtId="0" fontId="3" fillId="8" borderId="19" xfId="0" applyFont="1" applyFill="1" applyBorder="1" applyAlignment="1">
      <alignment horizontal="center" vertical="center"/>
    </xf>
    <xf numFmtId="0" fontId="3" fillId="8" borderId="20" xfId="0" applyFont="1" applyFill="1" applyBorder="1" applyAlignment="1">
      <alignment horizontal="center" vertical="center"/>
    </xf>
    <xf numFmtId="0" fontId="5" fillId="8" borderId="1" xfId="0" applyFont="1" applyFill="1" applyBorder="1" applyAlignment="1">
      <alignment horizontal="center"/>
    </xf>
    <xf numFmtId="0" fontId="5" fillId="8" borderId="20" xfId="0" applyFont="1" applyFill="1" applyBorder="1" applyAlignment="1">
      <alignment horizontal="center"/>
    </xf>
    <xf numFmtId="0" fontId="5" fillId="8" borderId="19" xfId="0" applyFont="1" applyFill="1" applyBorder="1" applyAlignment="1">
      <alignment horizontal="center"/>
    </xf>
    <xf numFmtId="0" fontId="5" fillId="8" borderId="6" xfId="0" applyFont="1" applyFill="1" applyBorder="1" applyAlignment="1">
      <alignment horizontal="center"/>
    </xf>
    <xf numFmtId="0" fontId="3" fillId="9" borderId="1" xfId="0" applyFont="1" applyFill="1" applyBorder="1" applyAlignment="1">
      <alignment horizontal="center" vertical="center"/>
    </xf>
    <xf numFmtId="0" fontId="3" fillId="9" borderId="5" xfId="0" applyFont="1" applyFill="1" applyBorder="1" applyAlignment="1">
      <alignment horizontal="center" vertical="center"/>
    </xf>
    <xf numFmtId="0" fontId="3" fillId="9" borderId="0" xfId="0" applyFont="1" applyFill="1" applyAlignment="1">
      <alignment horizontal="center" vertical="center"/>
    </xf>
    <xf numFmtId="0" fontId="3" fillId="9" borderId="15" xfId="0" applyFont="1" applyFill="1" applyBorder="1" applyAlignment="1">
      <alignment horizontal="center" vertical="center"/>
    </xf>
    <xf numFmtId="0" fontId="3" fillId="9" borderId="19" xfId="0" applyFont="1" applyFill="1" applyBorder="1" applyAlignment="1">
      <alignment horizontal="center" vertical="center"/>
    </xf>
    <xf numFmtId="0" fontId="3" fillId="9" borderId="20" xfId="0" applyFont="1" applyFill="1" applyBorder="1" applyAlignment="1">
      <alignment horizontal="center" vertical="center"/>
    </xf>
    <xf numFmtId="0" fontId="5" fillId="10" borderId="1" xfId="0" applyFont="1" applyFill="1" applyBorder="1" applyAlignment="1">
      <alignment horizontal="center"/>
    </xf>
    <xf numFmtId="0" fontId="5" fillId="9" borderId="20" xfId="0" applyFont="1" applyFill="1" applyBorder="1" applyAlignment="1">
      <alignment horizontal="center"/>
    </xf>
    <xf numFmtId="0" fontId="5" fillId="9" borderId="19" xfId="0" applyFont="1" applyFill="1" applyBorder="1" applyAlignment="1">
      <alignment horizontal="center"/>
    </xf>
    <xf numFmtId="0" fontId="5" fillId="9" borderId="6" xfId="0" applyFont="1" applyFill="1" applyBorder="1" applyAlignment="1">
      <alignment horizontal="center"/>
    </xf>
    <xf numFmtId="0" fontId="5" fillId="9" borderId="1" xfId="0" applyFont="1" applyFill="1" applyBorder="1" applyAlignment="1">
      <alignment horizontal="center"/>
    </xf>
    <xf numFmtId="0" fontId="5" fillId="11" borderId="1" xfId="0" applyFont="1" applyFill="1" applyBorder="1" applyAlignment="1">
      <alignment horizontal="center"/>
    </xf>
    <xf numFmtId="0" fontId="5" fillId="11" borderId="20" xfId="0" applyFont="1" applyFill="1" applyBorder="1" applyAlignment="1">
      <alignment horizontal="center"/>
    </xf>
    <xf numFmtId="0" fontId="5" fillId="0" borderId="20" xfId="0" applyFont="1" applyBorder="1" applyAlignment="1">
      <alignment horizontal="center"/>
    </xf>
    <xf numFmtId="0" fontId="5" fillId="0" borderId="19" xfId="0" applyFont="1" applyBorder="1" applyAlignment="1">
      <alignment horizontal="center"/>
    </xf>
    <xf numFmtId="0" fontId="5" fillId="0" borderId="0" xfId="0" applyFont="1" applyAlignment="1">
      <alignment horizontal="center"/>
    </xf>
    <xf numFmtId="0" fontId="5" fillId="0" borderId="15" xfId="0" applyFont="1" applyBorder="1" applyAlignment="1">
      <alignment horizontal="center"/>
    </xf>
    <xf numFmtId="0" fontId="5" fillId="0" borderId="1" xfId="0" applyFont="1" applyBorder="1" applyAlignment="1">
      <alignment horizontal="center" textRotation="90"/>
    </xf>
    <xf numFmtId="0" fontId="3" fillId="4"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5" fillId="0" borderId="1" xfId="0" applyFont="1" applyBorder="1" applyAlignment="1">
      <alignment horizontal="center" wrapText="1"/>
    </xf>
    <xf numFmtId="0" fontId="4" fillId="0" borderId="0" xfId="0" applyFont="1"/>
    <xf numFmtId="0" fontId="3" fillId="8" borderId="8" xfId="0" applyFont="1" applyFill="1" applyBorder="1" applyAlignment="1">
      <alignment horizontal="center" vertical="center"/>
    </xf>
    <xf numFmtId="0" fontId="3" fillId="8" borderId="24" xfId="0" applyFont="1" applyFill="1" applyBorder="1" applyAlignment="1">
      <alignment horizontal="center" vertical="center"/>
    </xf>
    <xf numFmtId="0" fontId="3" fillId="8" borderId="9" xfId="0" applyFont="1" applyFill="1" applyBorder="1" applyAlignment="1">
      <alignment horizontal="center" vertical="center"/>
    </xf>
    <xf numFmtId="0" fontId="3" fillId="8" borderId="5" xfId="0" applyFont="1" applyFill="1" applyBorder="1" applyAlignment="1">
      <alignment horizontal="center" vertical="center"/>
    </xf>
    <xf numFmtId="0" fontId="3" fillId="8" borderId="7" xfId="0" applyFont="1" applyFill="1" applyBorder="1" applyAlignment="1">
      <alignment horizontal="center" vertical="center"/>
    </xf>
    <xf numFmtId="0" fontId="3" fillId="8" borderId="6" xfId="0" applyFont="1" applyFill="1" applyBorder="1" applyAlignment="1">
      <alignment horizontal="center" vertical="center"/>
    </xf>
    <xf numFmtId="0" fontId="3" fillId="7" borderId="2" xfId="0" applyFont="1" applyFill="1" applyBorder="1" applyAlignment="1">
      <alignment horizontal="center" vertical="center"/>
    </xf>
    <xf numFmtId="0" fontId="3" fillId="7" borderId="3" xfId="0" applyFont="1" applyFill="1" applyBorder="1" applyAlignment="1">
      <alignment horizontal="center" vertical="center"/>
    </xf>
    <xf numFmtId="0" fontId="3" fillId="7" borderId="4" xfId="0" applyFont="1" applyFill="1" applyBorder="1" applyAlignment="1">
      <alignment horizontal="center" vertical="center"/>
    </xf>
    <xf numFmtId="0" fontId="3" fillId="7" borderId="2" xfId="0" applyFont="1" applyFill="1" applyBorder="1" applyAlignment="1">
      <alignment horizontal="center" vertical="center" textRotation="90"/>
    </xf>
    <xf numFmtId="0" fontId="3" fillId="7" borderId="3" xfId="0" applyFont="1" applyFill="1" applyBorder="1" applyAlignment="1">
      <alignment horizontal="center" vertical="center" textRotation="90"/>
    </xf>
    <xf numFmtId="0" fontId="3" fillId="7" borderId="4" xfId="0" applyFont="1" applyFill="1" applyBorder="1" applyAlignment="1">
      <alignment horizontal="center" vertical="center" textRotation="90"/>
    </xf>
    <xf numFmtId="0" fontId="3" fillId="7" borderId="2"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3" fillId="8" borderId="2" xfId="0" applyFont="1" applyFill="1" applyBorder="1" applyAlignment="1">
      <alignment horizontal="center" vertical="center"/>
    </xf>
    <xf numFmtId="0" fontId="3" fillId="8" borderId="3" xfId="0" applyFont="1" applyFill="1" applyBorder="1" applyAlignment="1">
      <alignment horizontal="center" vertical="center"/>
    </xf>
    <xf numFmtId="0" fontId="3" fillId="8" borderId="4" xfId="0" applyFont="1" applyFill="1" applyBorder="1" applyAlignment="1">
      <alignment horizontal="center" vertical="center"/>
    </xf>
    <xf numFmtId="0" fontId="3" fillId="8" borderId="2" xfId="0" applyFont="1" applyFill="1" applyBorder="1" applyAlignment="1">
      <alignment horizontal="center" vertical="center" textRotation="90"/>
    </xf>
    <xf numFmtId="0" fontId="3" fillId="8" borderId="3" xfId="0" applyFont="1" applyFill="1" applyBorder="1" applyAlignment="1">
      <alignment horizontal="center" vertical="center" textRotation="90"/>
    </xf>
    <xf numFmtId="0" fontId="3" fillId="8" borderId="4" xfId="0" applyFont="1" applyFill="1" applyBorder="1" applyAlignment="1">
      <alignment horizontal="center" vertical="center" textRotation="90"/>
    </xf>
    <xf numFmtId="0" fontId="3" fillId="8" borderId="2"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3" fillId="4" borderId="1" xfId="0" applyFont="1" applyFill="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5" fillId="0" borderId="21" xfId="0" applyFont="1" applyBorder="1" applyAlignment="1">
      <alignment horizontal="center"/>
    </xf>
    <xf numFmtId="0" fontId="5" fillId="0" borderId="22" xfId="0" applyFont="1" applyBorder="1" applyAlignment="1">
      <alignment horizontal="center"/>
    </xf>
    <xf numFmtId="0" fontId="5" fillId="0" borderId="23" xfId="0" applyFont="1" applyBorder="1" applyAlignment="1">
      <alignment horizontal="center"/>
    </xf>
    <xf numFmtId="0" fontId="3" fillId="6" borderId="5"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6" xfId="0" applyFont="1" applyFill="1" applyBorder="1" applyAlignment="1">
      <alignment horizontal="center" vertical="center"/>
    </xf>
    <xf numFmtId="0" fontId="3" fillId="6"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6" xfId="0" applyFont="1" applyFill="1" applyBorder="1" applyAlignment="1">
      <alignment horizontal="center" vertical="center"/>
    </xf>
    <xf numFmtId="0" fontId="3" fillId="3" borderId="1" xfId="0" applyFont="1" applyFill="1" applyBorder="1" applyAlignment="1">
      <alignment horizontal="center" vertical="center"/>
    </xf>
    <xf numFmtId="0" fontId="3" fillId="5" borderId="1" xfId="0" applyFont="1" applyFill="1" applyBorder="1" applyAlignment="1">
      <alignment horizontal="center" vertical="center" textRotation="90"/>
    </xf>
    <xf numFmtId="0" fontId="3" fillId="4" borderId="1" xfId="0" applyFont="1" applyFill="1" applyBorder="1" applyAlignment="1">
      <alignment horizontal="center" vertical="center" textRotation="90"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7" borderId="1" xfId="0" applyFont="1" applyFill="1" applyBorder="1" applyAlignment="1">
      <alignment horizontal="center" vertical="center"/>
    </xf>
    <xf numFmtId="0" fontId="3" fillId="7" borderId="1" xfId="0" applyFont="1" applyFill="1" applyBorder="1" applyAlignment="1">
      <alignment horizontal="center" vertical="center" textRotation="90"/>
    </xf>
    <xf numFmtId="0" fontId="3" fillId="7" borderId="1" xfId="0" applyFont="1" applyFill="1" applyBorder="1" applyAlignment="1">
      <alignment horizontal="center" vertical="center" wrapText="1"/>
    </xf>
    <xf numFmtId="0" fontId="3" fillId="6" borderId="1" xfId="0" applyFont="1" applyFill="1" applyBorder="1" applyAlignment="1">
      <alignment horizontal="center" vertical="center"/>
    </xf>
    <xf numFmtId="0" fontId="3" fillId="6" borderId="1" xfId="0" applyFont="1" applyFill="1" applyBorder="1" applyAlignment="1">
      <alignment horizontal="center" vertical="center" textRotation="90"/>
    </xf>
    <xf numFmtId="0" fontId="3" fillId="2" borderId="1" xfId="0" applyFont="1" applyFill="1" applyBorder="1" applyAlignment="1">
      <alignment horizontal="center" vertical="center" textRotation="90"/>
    </xf>
    <xf numFmtId="0" fontId="3" fillId="4" borderId="1" xfId="0" applyFont="1" applyFill="1" applyBorder="1" applyAlignment="1">
      <alignment horizontal="center" vertical="center" textRotation="90"/>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4" borderId="2" xfId="0" applyFont="1" applyFill="1" applyBorder="1" applyAlignment="1">
      <alignment horizontal="center" vertical="center"/>
    </xf>
    <xf numFmtId="0" fontId="3" fillId="4" borderId="4" xfId="0" applyFont="1" applyFill="1" applyBorder="1" applyAlignment="1">
      <alignment horizontal="center" vertical="center"/>
    </xf>
    <xf numFmtId="0" fontId="3" fillId="0" borderId="1" xfId="0" applyFont="1" applyBorder="1" applyAlignment="1">
      <alignment horizontal="center" vertical="center"/>
    </xf>
    <xf numFmtId="0" fontId="3" fillId="5"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8" borderId="1" xfId="0" applyFont="1" applyFill="1" applyBorder="1" applyAlignment="1">
      <alignment horizontal="center" vertical="center"/>
    </xf>
    <xf numFmtId="0" fontId="3" fillId="8" borderId="1" xfId="0" applyFont="1" applyFill="1" applyBorder="1" applyAlignment="1">
      <alignment horizontal="center" vertical="center" textRotation="90"/>
    </xf>
    <xf numFmtId="0" fontId="3" fillId="8" borderId="1" xfId="0" applyFont="1" applyFill="1" applyBorder="1" applyAlignment="1">
      <alignment horizontal="center" vertical="center" wrapText="1"/>
    </xf>
    <xf numFmtId="0" fontId="3" fillId="7" borderId="8" xfId="0" applyFont="1" applyFill="1" applyBorder="1" applyAlignment="1">
      <alignment horizontal="center" vertical="center"/>
    </xf>
    <xf numFmtId="0" fontId="3" fillId="7" borderId="24" xfId="0" applyFont="1" applyFill="1" applyBorder="1" applyAlignment="1">
      <alignment horizontal="center" vertical="center"/>
    </xf>
    <xf numFmtId="0" fontId="3" fillId="7" borderId="9"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3" fillId="9" borderId="1" xfId="0" applyFont="1" applyFill="1" applyBorder="1" applyAlignment="1">
      <alignment horizontal="center" vertical="center" textRotation="90"/>
    </xf>
    <xf numFmtId="0" fontId="3" fillId="9" borderId="5" xfId="0" applyFont="1" applyFill="1" applyBorder="1" applyAlignment="1">
      <alignment horizontal="center" vertical="center"/>
    </xf>
    <xf numFmtId="0" fontId="3" fillId="9" borderId="7" xfId="0" applyFont="1" applyFill="1" applyBorder="1" applyAlignment="1">
      <alignment horizontal="center" vertical="center"/>
    </xf>
    <xf numFmtId="0" fontId="3" fillId="9" borderId="6" xfId="0" applyFont="1" applyFill="1" applyBorder="1" applyAlignment="1">
      <alignment horizontal="center" vertical="center"/>
    </xf>
    <xf numFmtId="0" fontId="3" fillId="9" borderId="1" xfId="0" applyFont="1" applyFill="1" applyBorder="1" applyAlignment="1">
      <alignment horizontal="center" vertical="center" wrapText="1"/>
    </xf>
    <xf numFmtId="0" fontId="3" fillId="0" borderId="8" xfId="0" applyFont="1" applyBorder="1" applyAlignment="1">
      <alignment horizontal="center" vertical="center" textRotation="90"/>
    </xf>
    <xf numFmtId="0" fontId="3" fillId="0" borderId="9" xfId="0" applyFont="1" applyBorder="1" applyAlignment="1">
      <alignment horizontal="center" vertical="center" textRotation="90"/>
    </xf>
    <xf numFmtId="0" fontId="3" fillId="0" borderId="10" xfId="0" applyFont="1" applyBorder="1" applyAlignment="1">
      <alignment horizontal="center" vertical="center" textRotation="90"/>
    </xf>
    <xf numFmtId="0" fontId="3" fillId="0" borderId="11" xfId="0" applyFont="1" applyBorder="1" applyAlignment="1">
      <alignment horizontal="center" vertical="center" textRotation="90"/>
    </xf>
    <xf numFmtId="0" fontId="3" fillId="9" borderId="1" xfId="0" applyFont="1" applyFill="1" applyBorder="1" applyAlignment="1">
      <alignment horizontal="center" vertical="center"/>
    </xf>
    <xf numFmtId="0" fontId="3" fillId="0" borderId="1" xfId="0" applyFont="1" applyBorder="1" applyAlignment="1">
      <alignment horizontal="center" vertical="center" textRotation="90" wrapText="1"/>
    </xf>
    <xf numFmtId="0" fontId="3" fillId="0" borderId="1" xfId="0" applyFont="1" applyBorder="1" applyAlignment="1">
      <alignment horizontal="center" vertical="center" textRotation="90"/>
    </xf>
    <xf numFmtId="0" fontId="5" fillId="7" borderId="5" xfId="0" applyFont="1" applyFill="1" applyBorder="1" applyAlignment="1">
      <alignment horizontal="center"/>
    </xf>
    <xf numFmtId="0" fontId="5" fillId="7" borderId="7" xfId="0" applyFont="1" applyFill="1" applyBorder="1" applyAlignment="1">
      <alignment horizontal="center"/>
    </xf>
    <xf numFmtId="0" fontId="5" fillId="7" borderId="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E4467-7130-4A75-860E-9845826F79B8}">
  <dimension ref="A1:AF247"/>
  <sheetViews>
    <sheetView tabSelected="1" zoomScale="85" zoomScaleNormal="85" workbookViewId="0">
      <pane xSplit="13" ySplit="2" topLeftCell="N205" activePane="bottomRight" state="frozen"/>
      <selection pane="bottomRight" activeCell="B245" sqref="B245:M245"/>
      <selection pane="bottomLeft" activeCell="A4" sqref="A4"/>
      <selection pane="topRight" activeCell="L1" sqref="L1"/>
    </sheetView>
  </sheetViews>
  <sheetFormatPr defaultColWidth="9.140625" defaultRowHeight="10.9"/>
  <cols>
    <col min="1" max="1" width="2.140625" style="8" customWidth="1"/>
    <col min="2" max="2" width="3.7109375" style="8" bestFit="1" customWidth="1"/>
    <col min="3" max="3" width="7.85546875" style="99" customWidth="1"/>
    <col min="4" max="4" width="5.140625" style="102" customWidth="1"/>
    <col min="5" max="5" width="3.7109375" style="8" bestFit="1" customWidth="1"/>
    <col min="6" max="6" width="24.5703125" style="8" customWidth="1"/>
    <col min="7" max="7" width="6.5703125" style="8" bestFit="1" customWidth="1"/>
    <col min="8" max="8" width="18.42578125" style="8" bestFit="1" customWidth="1"/>
    <col min="9" max="9" width="17.42578125" style="8" bestFit="1" customWidth="1"/>
    <col min="10" max="10" width="18.42578125" style="8" bestFit="1" customWidth="1"/>
    <col min="11" max="11" width="18.28515625" style="8" bestFit="1" customWidth="1"/>
    <col min="12" max="12" width="17" style="8" bestFit="1" customWidth="1"/>
    <col min="13" max="13" width="18.28515625" style="8" bestFit="1" customWidth="1"/>
    <col min="14" max="14" width="15.7109375" style="103" customWidth="1"/>
    <col min="15" max="15" width="26.85546875" style="97" customWidth="1"/>
    <col min="16" max="16" width="26.85546875" style="98" bestFit="1" customWidth="1"/>
    <col min="17" max="17" width="17" style="98" bestFit="1" customWidth="1"/>
    <col min="18" max="18" width="17.28515625" style="96" bestFit="1" customWidth="1"/>
    <col min="19" max="19" width="15.140625" style="8" bestFit="1" customWidth="1"/>
    <col min="20" max="20" width="15.140625" style="95" customWidth="1"/>
    <col min="21" max="21" width="17.28515625" style="96" bestFit="1" customWidth="1"/>
    <col min="22" max="22" width="15.140625" style="8" bestFit="1" customWidth="1"/>
    <col min="23" max="23" width="15.140625" style="95" customWidth="1"/>
    <col min="24" max="24" width="9.5703125" style="96" customWidth="1"/>
    <col min="25" max="25" width="13.7109375" style="8" bestFit="1" customWidth="1"/>
    <col min="26" max="26" width="13.5703125" style="8" bestFit="1" customWidth="1"/>
    <col min="27" max="27" width="6.7109375" style="95" bestFit="1" customWidth="1"/>
    <col min="28" max="28" width="12" style="96" bestFit="1" customWidth="1"/>
    <col min="29" max="29" width="13.7109375" style="8" bestFit="1" customWidth="1"/>
    <col min="30" max="30" width="13.5703125" style="8" bestFit="1" customWidth="1"/>
    <col min="31" max="31" width="6.7109375" style="95" bestFit="1" customWidth="1"/>
    <col min="32" max="32" width="9.140625" style="7"/>
    <col min="33" max="16384" width="9.140625" style="8"/>
  </cols>
  <sheetData>
    <row r="1" spans="1:32" ht="14.25" customHeight="1">
      <c r="B1" s="178" t="s">
        <v>0</v>
      </c>
      <c r="C1" s="179"/>
      <c r="D1" s="183" t="s">
        <v>1</v>
      </c>
      <c r="E1" s="184" t="s">
        <v>2</v>
      </c>
      <c r="F1" s="158" t="s">
        <v>3</v>
      </c>
      <c r="G1" s="158" t="s">
        <v>4</v>
      </c>
      <c r="H1" s="162" t="s">
        <v>5</v>
      </c>
      <c r="I1" s="162"/>
      <c r="J1" s="162"/>
      <c r="K1" s="162" t="s">
        <v>6</v>
      </c>
      <c r="L1" s="162"/>
      <c r="M1" s="162"/>
      <c r="O1" s="5"/>
      <c r="P1" s="6" t="s">
        <v>7</v>
      </c>
      <c r="Q1" s="6" t="s">
        <v>8</v>
      </c>
      <c r="R1" s="132" t="s">
        <v>9</v>
      </c>
      <c r="S1" s="133"/>
      <c r="T1" s="134"/>
      <c r="U1" s="132" t="s">
        <v>10</v>
      </c>
      <c r="V1" s="133"/>
      <c r="W1" s="134"/>
      <c r="X1" s="135" t="s">
        <v>11</v>
      </c>
      <c r="Y1" s="136"/>
      <c r="Z1" s="136"/>
      <c r="AA1" s="137"/>
      <c r="AB1" s="135" t="s">
        <v>12</v>
      </c>
      <c r="AC1" s="136"/>
      <c r="AD1" s="136"/>
      <c r="AE1" s="137"/>
    </row>
    <row r="2" spans="1:32" ht="38.1" customHeight="1">
      <c r="B2" s="180"/>
      <c r="C2" s="181"/>
      <c r="D2" s="183"/>
      <c r="E2" s="184"/>
      <c r="F2" s="159"/>
      <c r="G2" s="159"/>
      <c r="H2" s="4" t="s">
        <v>13</v>
      </c>
      <c r="I2" s="9" t="s">
        <v>14</v>
      </c>
      <c r="J2" s="4" t="s">
        <v>15</v>
      </c>
      <c r="K2" s="4" t="s">
        <v>16</v>
      </c>
      <c r="L2" s="9" t="s">
        <v>17</v>
      </c>
      <c r="M2" s="4" t="s">
        <v>18</v>
      </c>
      <c r="O2" s="5" t="s">
        <v>19</v>
      </c>
      <c r="P2" s="10"/>
      <c r="Q2" s="10"/>
      <c r="R2" s="11" t="s">
        <v>13</v>
      </c>
      <c r="S2" s="4" t="s">
        <v>15</v>
      </c>
      <c r="T2" s="12" t="s">
        <v>20</v>
      </c>
      <c r="U2" s="11" t="s">
        <v>13</v>
      </c>
      <c r="V2" s="4" t="s">
        <v>15</v>
      </c>
      <c r="W2" s="12" t="s">
        <v>20</v>
      </c>
      <c r="X2" s="11" t="s">
        <v>21</v>
      </c>
      <c r="Y2" s="4" t="s">
        <v>22</v>
      </c>
      <c r="Z2" s="4" t="s">
        <v>23</v>
      </c>
      <c r="AA2" s="12" t="s">
        <v>20</v>
      </c>
      <c r="AB2" s="11" t="s">
        <v>21</v>
      </c>
      <c r="AC2" s="4" t="s">
        <v>22</v>
      </c>
      <c r="AD2" s="4" t="s">
        <v>23</v>
      </c>
      <c r="AE2" s="12" t="s">
        <v>20</v>
      </c>
    </row>
    <row r="3" spans="1:32" s="19" customFormat="1" ht="26.45" customHeight="1">
      <c r="A3" s="8"/>
      <c r="B3" s="13">
        <v>0</v>
      </c>
      <c r="C3" s="14" t="s">
        <v>24</v>
      </c>
      <c r="D3" s="101" t="s">
        <v>25</v>
      </c>
      <c r="E3" s="13" t="s">
        <v>25</v>
      </c>
      <c r="F3" s="13"/>
      <c r="G3" s="13"/>
      <c r="H3" s="146" t="s">
        <v>26</v>
      </c>
      <c r="I3" s="146"/>
      <c r="J3" s="146"/>
      <c r="K3" s="146" t="s">
        <v>27</v>
      </c>
      <c r="L3" s="146"/>
      <c r="M3" s="146"/>
      <c r="N3" s="103"/>
      <c r="O3" s="15" t="s">
        <v>28</v>
      </c>
      <c r="P3" s="16"/>
      <c r="Q3" s="16"/>
      <c r="R3" s="17"/>
      <c r="S3" s="13"/>
      <c r="T3" s="18"/>
      <c r="U3" s="17"/>
      <c r="V3" s="13"/>
      <c r="W3" s="18"/>
      <c r="X3" s="17"/>
      <c r="AA3" s="20"/>
      <c r="AB3" s="21"/>
      <c r="AE3" s="20"/>
      <c r="AF3" s="22"/>
    </row>
    <row r="4" spans="1:32" s="28" customFormat="1">
      <c r="A4" s="8"/>
      <c r="B4" s="149">
        <v>1</v>
      </c>
      <c r="C4" s="156" t="s">
        <v>29</v>
      </c>
      <c r="D4" s="150">
        <v>1</v>
      </c>
      <c r="E4" s="171">
        <v>0</v>
      </c>
      <c r="F4" s="171"/>
      <c r="G4" s="23" t="s">
        <v>30</v>
      </c>
      <c r="H4" s="149">
        <v>25.5</v>
      </c>
      <c r="I4" s="149"/>
      <c r="J4" s="149"/>
      <c r="K4" s="149">
        <v>23.5</v>
      </c>
      <c r="L4" s="149"/>
      <c r="M4" s="149"/>
      <c r="N4" s="103"/>
      <c r="O4" s="24" t="s">
        <v>28</v>
      </c>
      <c r="P4" s="25"/>
      <c r="Q4" s="25"/>
      <c r="R4" s="26"/>
      <c r="S4" s="23"/>
      <c r="T4" s="27"/>
      <c r="U4" s="26"/>
      <c r="V4" s="23"/>
      <c r="W4" s="27"/>
      <c r="X4" s="26"/>
      <c r="Y4" s="28">
        <v>30</v>
      </c>
      <c r="Z4" s="28">
        <v>10</v>
      </c>
      <c r="AA4" s="29">
        <v>2</v>
      </c>
      <c r="AB4" s="30"/>
      <c r="AC4" s="28">
        <v>30</v>
      </c>
      <c r="AD4" s="28">
        <v>10</v>
      </c>
      <c r="AE4" s="29">
        <v>-3</v>
      </c>
      <c r="AF4" s="31"/>
    </row>
    <row r="5" spans="1:32" s="28" customFormat="1">
      <c r="A5" s="8"/>
      <c r="B5" s="149"/>
      <c r="C5" s="156"/>
      <c r="D5" s="150"/>
      <c r="E5" s="172"/>
      <c r="F5" s="172"/>
      <c r="G5" s="23" t="s">
        <v>31</v>
      </c>
      <c r="H5" s="149">
        <v>25</v>
      </c>
      <c r="I5" s="149"/>
      <c r="J5" s="149"/>
      <c r="K5" s="149">
        <v>21</v>
      </c>
      <c r="L5" s="149"/>
      <c r="M5" s="149"/>
      <c r="N5" s="103"/>
      <c r="O5" s="24" t="s">
        <v>28</v>
      </c>
      <c r="P5" s="25"/>
      <c r="Q5" s="25"/>
      <c r="R5" s="26"/>
      <c r="S5" s="23"/>
      <c r="T5" s="27"/>
      <c r="U5" s="26"/>
      <c r="V5" s="23"/>
      <c r="W5" s="27"/>
      <c r="X5" s="26"/>
      <c r="Y5" s="28">
        <v>30</v>
      </c>
      <c r="Z5" s="28">
        <v>10</v>
      </c>
      <c r="AA5" s="29">
        <v>2</v>
      </c>
      <c r="AB5" s="30"/>
      <c r="AC5" s="28">
        <v>30</v>
      </c>
      <c r="AD5" s="28">
        <v>10</v>
      </c>
      <c r="AE5" s="29">
        <v>-3</v>
      </c>
      <c r="AF5" s="31"/>
    </row>
    <row r="6" spans="1:32" s="28" customFormat="1">
      <c r="A6" s="8"/>
      <c r="B6" s="149"/>
      <c r="C6" s="156"/>
      <c r="D6" s="150"/>
      <c r="E6" s="23">
        <v>1</v>
      </c>
      <c r="F6" s="23" t="s">
        <v>32</v>
      </c>
      <c r="G6" s="23" t="s">
        <v>33</v>
      </c>
      <c r="H6" s="23" t="s">
        <v>34</v>
      </c>
      <c r="I6" s="23" t="str">
        <f>$P6&amp;"*"&amp;$Q6&amp;"+"&amp;$AA6</f>
        <v>RMOT*0.33+18.8+2</v>
      </c>
      <c r="J6" s="23" t="s">
        <v>34</v>
      </c>
      <c r="K6" s="23" t="s">
        <v>35</v>
      </c>
      <c r="L6" s="23" t="str">
        <f>$P6&amp;"*"&amp;$Q6&amp;$AE6</f>
        <v>RMOT*0.33+18.8-3</v>
      </c>
      <c r="M6" s="23" t="s">
        <v>35</v>
      </c>
      <c r="N6" s="103"/>
      <c r="O6" s="24" t="s">
        <v>28</v>
      </c>
      <c r="P6" s="25" t="s">
        <v>36</v>
      </c>
      <c r="Q6" s="25" t="s">
        <v>37</v>
      </c>
      <c r="R6" s="26"/>
      <c r="S6" s="23"/>
      <c r="T6" s="27"/>
      <c r="U6" s="26"/>
      <c r="V6" s="23"/>
      <c r="W6" s="27"/>
      <c r="X6" s="26"/>
      <c r="Y6" s="28">
        <v>30</v>
      </c>
      <c r="Z6" s="28">
        <v>10</v>
      </c>
      <c r="AA6" s="29">
        <v>2</v>
      </c>
      <c r="AB6" s="30"/>
      <c r="AC6" s="28">
        <v>30</v>
      </c>
      <c r="AD6" s="28">
        <v>10</v>
      </c>
      <c r="AE6" s="29">
        <v>-3</v>
      </c>
      <c r="AF6" s="31"/>
    </row>
    <row r="7" spans="1:32" s="28" customFormat="1">
      <c r="A7" s="8"/>
      <c r="B7" s="149"/>
      <c r="C7" s="156"/>
      <c r="D7" s="150"/>
      <c r="E7" s="23">
        <v>2</v>
      </c>
      <c r="F7" s="23" t="s">
        <v>38</v>
      </c>
      <c r="G7" s="23" t="s">
        <v>33</v>
      </c>
      <c r="H7" s="23">
        <v>25</v>
      </c>
      <c r="I7" s="23" t="str">
        <f t="shared" ref="I7:I8" si="0">$P7&amp;"*"&amp;$Q7&amp;"+"&amp;$AA7</f>
        <v>RMOT*0.33+18.8+2</v>
      </c>
      <c r="J7" s="23">
        <v>25.5</v>
      </c>
      <c r="K7" s="23">
        <v>21</v>
      </c>
      <c r="L7" s="23" t="str">
        <f t="shared" ref="L7:L8" si="1">$P7&amp;"*"&amp;$Q7&amp;$AE7</f>
        <v>RMOT*0.33+18.8-3</v>
      </c>
      <c r="M7" s="23">
        <v>23.5</v>
      </c>
      <c r="N7" s="103"/>
      <c r="O7" s="24" t="s">
        <v>28</v>
      </c>
      <c r="P7" s="25" t="s">
        <v>36</v>
      </c>
      <c r="Q7" s="25" t="s">
        <v>37</v>
      </c>
      <c r="R7" s="26"/>
      <c r="S7" s="23"/>
      <c r="T7" s="27"/>
      <c r="U7" s="26"/>
      <c r="V7" s="23"/>
      <c r="W7" s="27"/>
      <c r="X7" s="26"/>
      <c r="Y7" s="28">
        <v>30</v>
      </c>
      <c r="Z7" s="28">
        <v>10</v>
      </c>
      <c r="AA7" s="29">
        <v>2</v>
      </c>
      <c r="AB7" s="30"/>
      <c r="AC7" s="28">
        <v>30</v>
      </c>
      <c r="AD7" s="28">
        <v>10</v>
      </c>
      <c r="AE7" s="29">
        <v>-3</v>
      </c>
      <c r="AF7" s="31"/>
    </row>
    <row r="8" spans="1:32" s="28" customFormat="1">
      <c r="A8" s="8"/>
      <c r="B8" s="149"/>
      <c r="C8" s="156"/>
      <c r="D8" s="150"/>
      <c r="E8" s="23">
        <v>3</v>
      </c>
      <c r="F8" s="23" t="s">
        <v>39</v>
      </c>
      <c r="G8" s="23" t="s">
        <v>33</v>
      </c>
      <c r="H8" s="23" t="str">
        <f>$Z8&amp;"*"&amp;$Q8&amp;"+"&amp;$AA8</f>
        <v>10*0.33+18.8+2</v>
      </c>
      <c r="I8" s="23" t="str">
        <f t="shared" si="0"/>
        <v>RMOT*0.33+18.8+2</v>
      </c>
      <c r="J8" s="23" t="str">
        <f>$Y8&amp;"*"&amp;$Q8&amp;"+"&amp;$AA8</f>
        <v>30*0.33+18.8+2</v>
      </c>
      <c r="K8" s="23" t="str">
        <f>$AD8&amp;"*"&amp;$Q8&amp;$AE8</f>
        <v>10*0.33+18.8-3</v>
      </c>
      <c r="L8" s="23" t="str">
        <f t="shared" si="1"/>
        <v>RMOT*0.33+18.8-3</v>
      </c>
      <c r="M8" s="23" t="str">
        <f>$AC8&amp;"*"&amp;$Q8&amp;$AE8</f>
        <v>30*0.33+18.8-3</v>
      </c>
      <c r="N8" s="103"/>
      <c r="O8" s="24" t="s">
        <v>28</v>
      </c>
      <c r="P8" s="25" t="s">
        <v>36</v>
      </c>
      <c r="Q8" s="25" t="s">
        <v>37</v>
      </c>
      <c r="R8" s="26"/>
      <c r="S8" s="23"/>
      <c r="T8" s="27"/>
      <c r="U8" s="26"/>
      <c r="V8" s="23"/>
      <c r="W8" s="27"/>
      <c r="X8" s="26"/>
      <c r="Y8" s="28">
        <v>30</v>
      </c>
      <c r="Z8" s="28">
        <v>10</v>
      </c>
      <c r="AA8" s="29">
        <v>2</v>
      </c>
      <c r="AB8" s="30"/>
      <c r="AC8" s="28">
        <v>30</v>
      </c>
      <c r="AD8" s="28">
        <v>10</v>
      </c>
      <c r="AE8" s="29">
        <v>-3</v>
      </c>
      <c r="AF8" s="31"/>
    </row>
    <row r="9" spans="1:32" s="28" customFormat="1">
      <c r="A9" s="8"/>
      <c r="B9" s="149"/>
      <c r="C9" s="156"/>
      <c r="D9" s="150">
        <v>2</v>
      </c>
      <c r="E9" s="171">
        <v>0</v>
      </c>
      <c r="F9" s="171"/>
      <c r="G9" s="23" t="s">
        <v>30</v>
      </c>
      <c r="H9" s="149">
        <v>26</v>
      </c>
      <c r="I9" s="149"/>
      <c r="J9" s="149"/>
      <c r="K9" s="149">
        <v>23</v>
      </c>
      <c r="L9" s="149"/>
      <c r="M9" s="149"/>
      <c r="N9" s="103"/>
      <c r="O9" s="24" t="s">
        <v>28</v>
      </c>
      <c r="P9" s="25"/>
      <c r="Q9" s="25"/>
      <c r="R9" s="26"/>
      <c r="S9" s="23"/>
      <c r="T9" s="27"/>
      <c r="U9" s="26"/>
      <c r="V9" s="23"/>
      <c r="W9" s="27"/>
      <c r="X9" s="26"/>
      <c r="Y9" s="28">
        <v>30</v>
      </c>
      <c r="Z9" s="28">
        <v>10</v>
      </c>
      <c r="AA9" s="29">
        <v>3</v>
      </c>
      <c r="AB9" s="30"/>
      <c r="AC9" s="28">
        <v>30</v>
      </c>
      <c r="AD9" s="28">
        <v>10</v>
      </c>
      <c r="AE9" s="29">
        <v>-4</v>
      </c>
      <c r="AF9" s="31"/>
    </row>
    <row r="10" spans="1:32" s="28" customFormat="1">
      <c r="A10" s="8"/>
      <c r="B10" s="149"/>
      <c r="C10" s="156"/>
      <c r="D10" s="150"/>
      <c r="E10" s="172"/>
      <c r="F10" s="172"/>
      <c r="G10" s="23" t="s">
        <v>31</v>
      </c>
      <c r="H10" s="149">
        <v>25</v>
      </c>
      <c r="I10" s="149"/>
      <c r="J10" s="149"/>
      <c r="K10" s="149">
        <v>20</v>
      </c>
      <c r="L10" s="149"/>
      <c r="M10" s="149"/>
      <c r="N10" s="103"/>
      <c r="O10" s="24" t="s">
        <v>28</v>
      </c>
      <c r="P10" s="25"/>
      <c r="Q10" s="25"/>
      <c r="R10" s="26"/>
      <c r="S10" s="23"/>
      <c r="T10" s="27"/>
      <c r="U10" s="26"/>
      <c r="V10" s="23"/>
      <c r="W10" s="27"/>
      <c r="X10" s="26"/>
      <c r="Y10" s="28">
        <v>30</v>
      </c>
      <c r="Z10" s="28">
        <v>10</v>
      </c>
      <c r="AA10" s="29">
        <v>3</v>
      </c>
      <c r="AB10" s="30"/>
      <c r="AC10" s="28">
        <v>30</v>
      </c>
      <c r="AD10" s="28">
        <v>10</v>
      </c>
      <c r="AE10" s="29">
        <v>-4</v>
      </c>
      <c r="AF10" s="31"/>
    </row>
    <row r="11" spans="1:32" s="28" customFormat="1">
      <c r="A11" s="8"/>
      <c r="B11" s="149"/>
      <c r="C11" s="156"/>
      <c r="D11" s="150"/>
      <c r="E11" s="23">
        <v>1</v>
      </c>
      <c r="F11" s="23" t="s">
        <v>32</v>
      </c>
      <c r="G11" s="23" t="s">
        <v>33</v>
      </c>
      <c r="H11" s="23" t="s">
        <v>34</v>
      </c>
      <c r="I11" s="23" t="str">
        <f>$P11&amp;"*"&amp;$Q11&amp;"+"&amp;$AA11</f>
        <v>RMOT*0.33+18.8+3</v>
      </c>
      <c r="J11" s="23" t="s">
        <v>34</v>
      </c>
      <c r="K11" s="23" t="s">
        <v>35</v>
      </c>
      <c r="L11" s="23" t="str">
        <f>$P11&amp;"*"&amp;$Q11&amp;$AE11</f>
        <v>RMOT*0.33+18.8-4</v>
      </c>
      <c r="M11" s="23" t="s">
        <v>35</v>
      </c>
      <c r="N11" s="103"/>
      <c r="O11" s="24" t="s">
        <v>28</v>
      </c>
      <c r="P11" s="25" t="s">
        <v>36</v>
      </c>
      <c r="Q11" s="25" t="s">
        <v>37</v>
      </c>
      <c r="R11" s="26"/>
      <c r="S11" s="23"/>
      <c r="T11" s="27"/>
      <c r="U11" s="26"/>
      <c r="V11" s="23"/>
      <c r="W11" s="27"/>
      <c r="X11" s="26"/>
      <c r="Y11" s="28">
        <v>30</v>
      </c>
      <c r="Z11" s="28">
        <v>10</v>
      </c>
      <c r="AA11" s="29">
        <v>3</v>
      </c>
      <c r="AB11" s="30"/>
      <c r="AC11" s="28">
        <v>30</v>
      </c>
      <c r="AD11" s="28">
        <v>10</v>
      </c>
      <c r="AE11" s="29">
        <v>-4</v>
      </c>
      <c r="AF11" s="31"/>
    </row>
    <row r="12" spans="1:32" s="28" customFormat="1">
      <c r="A12" s="8"/>
      <c r="B12" s="149"/>
      <c r="C12" s="156"/>
      <c r="D12" s="150"/>
      <c r="E12" s="23">
        <v>2</v>
      </c>
      <c r="F12" s="23" t="s">
        <v>38</v>
      </c>
      <c r="G12" s="23" t="s">
        <v>33</v>
      </c>
      <c r="H12" s="23">
        <v>25</v>
      </c>
      <c r="I12" s="23" t="str">
        <f t="shared" ref="I12:I13" si="2">$P12&amp;"*"&amp;$Q12&amp;"+"&amp;$AA12</f>
        <v>RMOT*0.33+18.8+3</v>
      </c>
      <c r="J12" s="23">
        <v>26</v>
      </c>
      <c r="K12" s="23">
        <v>20</v>
      </c>
      <c r="L12" s="23" t="str">
        <f t="shared" ref="L12:L13" si="3">$P12&amp;"*"&amp;$Q12&amp;$AE12</f>
        <v>RMOT*0.33+18.8-4</v>
      </c>
      <c r="M12" s="23">
        <v>23</v>
      </c>
      <c r="N12" s="103"/>
      <c r="O12" s="24" t="s">
        <v>28</v>
      </c>
      <c r="P12" s="25" t="s">
        <v>36</v>
      </c>
      <c r="Q12" s="25" t="s">
        <v>37</v>
      </c>
      <c r="R12" s="26"/>
      <c r="S12" s="23"/>
      <c r="T12" s="27"/>
      <c r="U12" s="26"/>
      <c r="V12" s="23"/>
      <c r="W12" s="27"/>
      <c r="X12" s="26"/>
      <c r="Y12" s="28">
        <v>30</v>
      </c>
      <c r="Z12" s="28">
        <v>10</v>
      </c>
      <c r="AA12" s="29">
        <v>3</v>
      </c>
      <c r="AB12" s="30"/>
      <c r="AC12" s="28">
        <v>30</v>
      </c>
      <c r="AD12" s="28">
        <v>10</v>
      </c>
      <c r="AE12" s="29">
        <v>-4</v>
      </c>
      <c r="AF12" s="31"/>
    </row>
    <row r="13" spans="1:32" s="28" customFormat="1">
      <c r="A13" s="8"/>
      <c r="B13" s="149"/>
      <c r="C13" s="156"/>
      <c r="D13" s="150"/>
      <c r="E13" s="23">
        <v>3</v>
      </c>
      <c r="F13" s="23" t="s">
        <v>39</v>
      </c>
      <c r="G13" s="23" t="s">
        <v>33</v>
      </c>
      <c r="H13" s="23" t="str">
        <f>$Z13&amp;"*"&amp;$Q13&amp;"+"&amp;$AA13</f>
        <v>10*0.33+18.8+3</v>
      </c>
      <c r="I13" s="23" t="str">
        <f t="shared" si="2"/>
        <v>RMOT*0.33+18.8+3</v>
      </c>
      <c r="J13" s="23" t="str">
        <f>$Y13&amp;"*"&amp;$Q13&amp;"+"&amp;$AA13</f>
        <v>30*0.33+18.8+3</v>
      </c>
      <c r="K13" s="23" t="str">
        <f>$AD13&amp;"*"&amp;$Q13&amp;$AE13</f>
        <v>10*0.33+18.8-4</v>
      </c>
      <c r="L13" s="23" t="str">
        <f t="shared" si="3"/>
        <v>RMOT*0.33+18.8-4</v>
      </c>
      <c r="M13" s="23" t="str">
        <f>$AC13&amp;"*"&amp;$Q13&amp;$AE13</f>
        <v>30*0.33+18.8-4</v>
      </c>
      <c r="N13" s="103"/>
      <c r="O13" s="24" t="s">
        <v>28</v>
      </c>
      <c r="P13" s="25" t="s">
        <v>36</v>
      </c>
      <c r="Q13" s="25" t="s">
        <v>37</v>
      </c>
      <c r="R13" s="26"/>
      <c r="S13" s="23"/>
      <c r="T13" s="27"/>
      <c r="U13" s="26"/>
      <c r="V13" s="23"/>
      <c r="W13" s="27"/>
      <c r="X13" s="26"/>
      <c r="Y13" s="28">
        <v>30</v>
      </c>
      <c r="Z13" s="28">
        <v>10</v>
      </c>
      <c r="AA13" s="29">
        <v>3</v>
      </c>
      <c r="AB13" s="30"/>
      <c r="AC13" s="28">
        <v>30</v>
      </c>
      <c r="AD13" s="28">
        <v>10</v>
      </c>
      <c r="AE13" s="29">
        <v>-4</v>
      </c>
      <c r="AF13" s="31"/>
    </row>
    <row r="14" spans="1:32" s="28" customFormat="1">
      <c r="A14" s="8"/>
      <c r="B14" s="149"/>
      <c r="C14" s="156"/>
      <c r="D14" s="150">
        <v>3</v>
      </c>
      <c r="E14" s="171">
        <v>0</v>
      </c>
      <c r="F14" s="171"/>
      <c r="G14" s="23" t="s">
        <v>30</v>
      </c>
      <c r="H14" s="149">
        <v>27</v>
      </c>
      <c r="I14" s="149"/>
      <c r="J14" s="149"/>
      <c r="K14" s="149">
        <v>22</v>
      </c>
      <c r="L14" s="149"/>
      <c r="M14" s="149"/>
      <c r="N14" s="103"/>
      <c r="O14" s="24" t="s">
        <v>28</v>
      </c>
      <c r="P14" s="25"/>
      <c r="Q14" s="25"/>
      <c r="R14" s="26"/>
      <c r="S14" s="23"/>
      <c r="T14" s="27"/>
      <c r="U14" s="26"/>
      <c r="V14" s="23"/>
      <c r="W14" s="27"/>
      <c r="X14" s="26"/>
      <c r="Y14" s="28">
        <v>30</v>
      </c>
      <c r="Z14" s="28">
        <v>10</v>
      </c>
      <c r="AA14" s="29">
        <v>4</v>
      </c>
      <c r="AB14" s="30"/>
      <c r="AC14" s="28">
        <v>30</v>
      </c>
      <c r="AD14" s="28">
        <v>10</v>
      </c>
      <c r="AE14" s="29">
        <v>-5</v>
      </c>
      <c r="AF14" s="31"/>
    </row>
    <row r="15" spans="1:32" s="28" customFormat="1">
      <c r="A15" s="8"/>
      <c r="B15" s="149"/>
      <c r="C15" s="156"/>
      <c r="D15" s="150"/>
      <c r="E15" s="172"/>
      <c r="F15" s="172"/>
      <c r="G15" s="23" t="s">
        <v>31</v>
      </c>
      <c r="H15" s="149">
        <v>25</v>
      </c>
      <c r="I15" s="149"/>
      <c r="J15" s="149"/>
      <c r="K15" s="149">
        <v>18</v>
      </c>
      <c r="L15" s="149"/>
      <c r="M15" s="149"/>
      <c r="N15" s="103"/>
      <c r="O15" s="24" t="s">
        <v>28</v>
      </c>
      <c r="P15" s="25"/>
      <c r="Q15" s="25"/>
      <c r="R15" s="26"/>
      <c r="S15" s="23"/>
      <c r="T15" s="27"/>
      <c r="U15" s="26"/>
      <c r="V15" s="23"/>
      <c r="W15" s="27"/>
      <c r="X15" s="26"/>
      <c r="Y15" s="28">
        <v>30</v>
      </c>
      <c r="Z15" s="28">
        <v>10</v>
      </c>
      <c r="AA15" s="29">
        <v>4</v>
      </c>
      <c r="AB15" s="30"/>
      <c r="AC15" s="28">
        <v>30</v>
      </c>
      <c r="AD15" s="28">
        <v>10</v>
      </c>
      <c r="AE15" s="29">
        <v>-5</v>
      </c>
      <c r="AF15" s="31"/>
    </row>
    <row r="16" spans="1:32" s="28" customFormat="1">
      <c r="A16" s="8"/>
      <c r="B16" s="149"/>
      <c r="C16" s="156"/>
      <c r="D16" s="150"/>
      <c r="E16" s="23">
        <v>1</v>
      </c>
      <c r="F16" s="23" t="s">
        <v>32</v>
      </c>
      <c r="G16" s="23" t="s">
        <v>33</v>
      </c>
      <c r="H16" s="23" t="s">
        <v>34</v>
      </c>
      <c r="I16" s="23" t="str">
        <f>$P16&amp;"*"&amp;$Q16&amp;"+"&amp;$AA16</f>
        <v>RMOT*0.33+18.8+4</v>
      </c>
      <c r="J16" s="23" t="s">
        <v>34</v>
      </c>
      <c r="K16" s="23" t="s">
        <v>35</v>
      </c>
      <c r="L16" s="23" t="str">
        <f>$P16&amp;"*"&amp;$Q16&amp;$AE16</f>
        <v>RMOT*0.33+18.8-5</v>
      </c>
      <c r="M16" s="23" t="s">
        <v>35</v>
      </c>
      <c r="N16" s="103"/>
      <c r="O16" s="24" t="s">
        <v>28</v>
      </c>
      <c r="P16" s="25" t="s">
        <v>36</v>
      </c>
      <c r="Q16" s="25" t="s">
        <v>37</v>
      </c>
      <c r="R16" s="26"/>
      <c r="S16" s="23"/>
      <c r="T16" s="27"/>
      <c r="U16" s="26"/>
      <c r="V16" s="23"/>
      <c r="W16" s="27"/>
      <c r="X16" s="26"/>
      <c r="Y16" s="28">
        <v>30</v>
      </c>
      <c r="Z16" s="28">
        <v>10</v>
      </c>
      <c r="AA16" s="29">
        <v>4</v>
      </c>
      <c r="AB16" s="30"/>
      <c r="AC16" s="28">
        <v>30</v>
      </c>
      <c r="AD16" s="28">
        <v>10</v>
      </c>
      <c r="AE16" s="29">
        <v>-5</v>
      </c>
      <c r="AF16" s="31"/>
    </row>
    <row r="17" spans="1:32" s="28" customFormat="1">
      <c r="A17" s="8"/>
      <c r="B17" s="149"/>
      <c r="C17" s="156"/>
      <c r="D17" s="150"/>
      <c r="E17" s="23">
        <v>2</v>
      </c>
      <c r="F17" s="23" t="s">
        <v>38</v>
      </c>
      <c r="G17" s="23" t="s">
        <v>33</v>
      </c>
      <c r="H17" s="23">
        <v>25</v>
      </c>
      <c r="I17" s="23" t="str">
        <f t="shared" ref="I17:I18" si="4">$P17&amp;"*"&amp;$Q17&amp;"+"&amp;$AA17</f>
        <v>RMOT*0.33+18.8+4</v>
      </c>
      <c r="J17" s="23">
        <v>27</v>
      </c>
      <c r="K17" s="23">
        <v>18</v>
      </c>
      <c r="L17" s="23" t="str">
        <f t="shared" ref="L17:L18" si="5">$P17&amp;"*"&amp;$Q17&amp;$AE17</f>
        <v>RMOT*0.33+18.8-5</v>
      </c>
      <c r="M17" s="23">
        <v>22</v>
      </c>
      <c r="N17" s="103"/>
      <c r="O17" s="24" t="s">
        <v>28</v>
      </c>
      <c r="P17" s="25" t="s">
        <v>36</v>
      </c>
      <c r="Q17" s="25" t="s">
        <v>37</v>
      </c>
      <c r="R17" s="26"/>
      <c r="S17" s="23"/>
      <c r="T17" s="27"/>
      <c r="U17" s="26"/>
      <c r="V17" s="23"/>
      <c r="W17" s="27"/>
      <c r="X17" s="26"/>
      <c r="Y17" s="28">
        <v>30</v>
      </c>
      <c r="Z17" s="28">
        <v>10</v>
      </c>
      <c r="AA17" s="29">
        <v>4</v>
      </c>
      <c r="AB17" s="30"/>
      <c r="AC17" s="28">
        <v>30</v>
      </c>
      <c r="AD17" s="28">
        <v>10</v>
      </c>
      <c r="AE17" s="29">
        <v>-5</v>
      </c>
      <c r="AF17" s="31"/>
    </row>
    <row r="18" spans="1:32" s="28" customFormat="1">
      <c r="A18" s="8"/>
      <c r="B18" s="149"/>
      <c r="C18" s="156"/>
      <c r="D18" s="150"/>
      <c r="E18" s="23">
        <v>3</v>
      </c>
      <c r="F18" s="23" t="s">
        <v>39</v>
      </c>
      <c r="G18" s="23" t="s">
        <v>33</v>
      </c>
      <c r="H18" s="23" t="str">
        <f>$Z18&amp;"*"&amp;$Q18&amp;"+"&amp;$AA18</f>
        <v>10*0.33+18.8+4</v>
      </c>
      <c r="I18" s="23" t="str">
        <f t="shared" si="4"/>
        <v>RMOT*0.33+18.8+4</v>
      </c>
      <c r="J18" s="23" t="str">
        <f>$Y18&amp;"*"&amp;$Q18&amp;"+"&amp;$AA18</f>
        <v>30*0.33+18.8+4</v>
      </c>
      <c r="K18" s="23" t="str">
        <f>$AD18&amp;"*"&amp;$Q18&amp;$AE18</f>
        <v>10*0.33+18.8-5</v>
      </c>
      <c r="L18" s="23" t="str">
        <f t="shared" si="5"/>
        <v>RMOT*0.33+18.8-5</v>
      </c>
      <c r="M18" s="23" t="str">
        <f>$AC18&amp;"*"&amp;$Q18&amp;$AE18</f>
        <v>30*0.33+18.8-5</v>
      </c>
      <c r="N18" s="103"/>
      <c r="O18" s="24" t="s">
        <v>28</v>
      </c>
      <c r="P18" s="25" t="s">
        <v>36</v>
      </c>
      <c r="Q18" s="25" t="s">
        <v>37</v>
      </c>
      <c r="R18" s="26"/>
      <c r="S18" s="23"/>
      <c r="T18" s="27"/>
      <c r="U18" s="26"/>
      <c r="V18" s="23"/>
      <c r="W18" s="27"/>
      <c r="X18" s="26"/>
      <c r="Y18" s="28">
        <v>30</v>
      </c>
      <c r="Z18" s="28">
        <v>10</v>
      </c>
      <c r="AA18" s="29">
        <v>4</v>
      </c>
      <c r="AB18" s="30"/>
      <c r="AC18" s="28">
        <v>30</v>
      </c>
      <c r="AD18" s="28">
        <v>10</v>
      </c>
      <c r="AE18" s="29">
        <v>-5</v>
      </c>
      <c r="AF18" s="31"/>
    </row>
    <row r="19" spans="1:32" s="37" customFormat="1">
      <c r="A19" s="8"/>
      <c r="B19" s="131">
        <v>2</v>
      </c>
      <c r="C19" s="157" t="s">
        <v>40</v>
      </c>
      <c r="D19" s="142">
        <v>80</v>
      </c>
      <c r="E19" s="160">
        <v>0</v>
      </c>
      <c r="F19" s="160"/>
      <c r="G19" s="32" t="s">
        <v>30</v>
      </c>
      <c r="H19" s="131">
        <v>27</v>
      </c>
      <c r="I19" s="131"/>
      <c r="J19" s="131"/>
      <c r="K19" s="131">
        <v>22</v>
      </c>
      <c r="L19" s="131"/>
      <c r="M19" s="131"/>
      <c r="N19" s="103"/>
      <c r="O19" s="33" t="s">
        <v>28</v>
      </c>
      <c r="P19" s="34" t="s">
        <v>41</v>
      </c>
      <c r="Q19" s="34" t="s">
        <v>42</v>
      </c>
      <c r="R19" s="35"/>
      <c r="S19" s="32"/>
      <c r="T19" s="36"/>
      <c r="U19" s="35"/>
      <c r="V19" s="32"/>
      <c r="W19" s="36"/>
      <c r="X19" s="35"/>
      <c r="Y19" s="37">
        <v>33.5</v>
      </c>
      <c r="Z19" s="37">
        <v>10</v>
      </c>
      <c r="AA19" s="38">
        <v>3.5</v>
      </c>
      <c r="AB19" s="39"/>
      <c r="AC19" s="37">
        <v>33.5</v>
      </c>
      <c r="AD19" s="37">
        <v>10</v>
      </c>
      <c r="AE19" s="38">
        <f>-AA19</f>
        <v>-3.5</v>
      </c>
      <c r="AF19" s="40"/>
    </row>
    <row r="20" spans="1:32" s="37" customFormat="1">
      <c r="A20" s="8"/>
      <c r="B20" s="131"/>
      <c r="C20" s="157"/>
      <c r="D20" s="142"/>
      <c r="E20" s="161"/>
      <c r="F20" s="161"/>
      <c r="G20" s="32" t="s">
        <v>31</v>
      </c>
      <c r="H20" s="131">
        <v>25</v>
      </c>
      <c r="I20" s="131"/>
      <c r="J20" s="131"/>
      <c r="K20" s="131">
        <v>19</v>
      </c>
      <c r="L20" s="131"/>
      <c r="M20" s="131"/>
      <c r="N20" s="103"/>
      <c r="O20" s="33" t="s">
        <v>28</v>
      </c>
      <c r="P20" s="34" t="s">
        <v>41</v>
      </c>
      <c r="Q20" s="34" t="s">
        <v>42</v>
      </c>
      <c r="R20" s="35"/>
      <c r="S20" s="32"/>
      <c r="T20" s="36"/>
      <c r="U20" s="35"/>
      <c r="V20" s="32"/>
      <c r="W20" s="36"/>
      <c r="X20" s="35"/>
      <c r="Y20" s="37">
        <v>33.5</v>
      </c>
      <c r="Z20" s="37">
        <v>10</v>
      </c>
      <c r="AA20" s="38">
        <v>3.5</v>
      </c>
      <c r="AB20" s="39"/>
      <c r="AC20" s="37">
        <v>33.5</v>
      </c>
      <c r="AD20" s="37">
        <v>10</v>
      </c>
      <c r="AE20" s="38">
        <f>-AA20</f>
        <v>-3.5</v>
      </c>
      <c r="AF20" s="40"/>
    </row>
    <row r="21" spans="1:32" s="37" customFormat="1">
      <c r="A21" s="8"/>
      <c r="B21" s="131"/>
      <c r="C21" s="157"/>
      <c r="D21" s="142"/>
      <c r="E21" s="32">
        <v>1</v>
      </c>
      <c r="F21" s="32" t="s">
        <v>24</v>
      </c>
      <c r="G21" s="32" t="s">
        <v>33</v>
      </c>
      <c r="H21" s="32" t="s">
        <v>34</v>
      </c>
      <c r="I21" s="32" t="str">
        <f>$P21&amp;"*"&amp;$Q21&amp;"+"&amp;$AA21</f>
        <v>PMOT*0.31+17.8+3.5</v>
      </c>
      <c r="J21" s="32" t="s">
        <v>34</v>
      </c>
      <c r="K21" s="32" t="s">
        <v>35</v>
      </c>
      <c r="L21" s="32" t="str">
        <f>$P21&amp;"*"&amp;$Q21&amp;$AE21</f>
        <v>PMOT*0.31+17.8-3.5</v>
      </c>
      <c r="M21" s="32" t="s">
        <v>35</v>
      </c>
      <c r="N21" s="103"/>
      <c r="O21" s="33" t="s">
        <v>28</v>
      </c>
      <c r="P21" s="34" t="s">
        <v>41</v>
      </c>
      <c r="Q21" s="34" t="s">
        <v>42</v>
      </c>
      <c r="R21" s="35"/>
      <c r="S21" s="32"/>
      <c r="T21" s="36"/>
      <c r="U21" s="35"/>
      <c r="V21" s="32"/>
      <c r="W21" s="36"/>
      <c r="X21" s="35"/>
      <c r="Y21" s="37">
        <v>33.5</v>
      </c>
      <c r="Z21" s="37">
        <v>10</v>
      </c>
      <c r="AA21" s="38">
        <v>3.5</v>
      </c>
      <c r="AB21" s="39"/>
      <c r="AC21" s="37">
        <v>33.5</v>
      </c>
      <c r="AD21" s="37">
        <v>10</v>
      </c>
      <c r="AE21" s="38">
        <f t="shared" ref="AE21:AE28" si="6">-AA21</f>
        <v>-3.5</v>
      </c>
      <c r="AF21" s="40"/>
    </row>
    <row r="22" spans="1:32" s="37" customFormat="1">
      <c r="A22" s="8"/>
      <c r="B22" s="131"/>
      <c r="C22" s="157"/>
      <c r="D22" s="142"/>
      <c r="E22" s="32">
        <v>2</v>
      </c>
      <c r="F22" s="32" t="s">
        <v>43</v>
      </c>
      <c r="G22" s="32" t="s">
        <v>33</v>
      </c>
      <c r="H22" s="32">
        <v>25</v>
      </c>
      <c r="I22" s="32" t="str">
        <f t="shared" ref="I22:I23" si="7">$P22&amp;"*"&amp;$Q22&amp;"+"&amp;$AA22</f>
        <v>PMOT*0.31+17.8+3.5</v>
      </c>
      <c r="J22" s="32">
        <v>27</v>
      </c>
      <c r="K22" s="32">
        <v>19</v>
      </c>
      <c r="L22" s="32" t="str">
        <f t="shared" ref="L22:L23" si="8">$P22&amp;"*"&amp;$Q22&amp;$AE22</f>
        <v>PMOT*0.31+17.8-3.5</v>
      </c>
      <c r="M22" s="32">
        <v>22</v>
      </c>
      <c r="N22" s="103"/>
      <c r="O22" s="33" t="s">
        <v>28</v>
      </c>
      <c r="P22" s="34" t="s">
        <v>41</v>
      </c>
      <c r="Q22" s="34" t="s">
        <v>42</v>
      </c>
      <c r="R22" s="35"/>
      <c r="S22" s="32"/>
      <c r="T22" s="36"/>
      <c r="U22" s="35"/>
      <c r="V22" s="32"/>
      <c r="W22" s="36"/>
      <c r="X22" s="35"/>
      <c r="Y22" s="37">
        <v>33.5</v>
      </c>
      <c r="Z22" s="37">
        <v>10</v>
      </c>
      <c r="AA22" s="38">
        <v>3.5</v>
      </c>
      <c r="AB22" s="39"/>
      <c r="AC22" s="37">
        <v>33.5</v>
      </c>
      <c r="AD22" s="37">
        <v>10</v>
      </c>
      <c r="AE22" s="38">
        <f t="shared" si="6"/>
        <v>-3.5</v>
      </c>
      <c r="AF22" s="40"/>
    </row>
    <row r="23" spans="1:32" s="37" customFormat="1">
      <c r="A23" s="8"/>
      <c r="B23" s="131"/>
      <c r="C23" s="157"/>
      <c r="D23" s="142"/>
      <c r="E23" s="32">
        <v>3</v>
      </c>
      <c r="F23" s="32" t="s">
        <v>39</v>
      </c>
      <c r="G23" s="32" t="s">
        <v>33</v>
      </c>
      <c r="H23" s="32" t="str">
        <f>$Z23&amp;"*"&amp;$Q23&amp;"+"&amp;$AA23</f>
        <v>10*0.31+17.8+3.5</v>
      </c>
      <c r="I23" s="32" t="str">
        <f t="shared" si="7"/>
        <v>PMOT*0.31+17.8+3.5</v>
      </c>
      <c r="J23" s="32" t="str">
        <f>$Y23&amp;"*"&amp;$Q23&amp;"+"&amp;$AA23</f>
        <v>33.5*0.31+17.8+3.5</v>
      </c>
      <c r="K23" s="32" t="str">
        <f>$AD23&amp;"*"&amp;$Q23&amp;$AE23</f>
        <v>10*0.31+17.8-3.5</v>
      </c>
      <c r="L23" s="32" t="str">
        <f t="shared" si="8"/>
        <v>PMOT*0.31+17.8-3.5</v>
      </c>
      <c r="M23" s="32" t="str">
        <f>$AC23&amp;"*"&amp;$Q23&amp;$AE23</f>
        <v>33.5*0.31+17.8-3.5</v>
      </c>
      <c r="N23" s="103"/>
      <c r="O23" s="33" t="s">
        <v>28</v>
      </c>
      <c r="P23" s="34" t="s">
        <v>41</v>
      </c>
      <c r="Q23" s="34" t="s">
        <v>42</v>
      </c>
      <c r="R23" s="35"/>
      <c r="S23" s="32"/>
      <c r="T23" s="36"/>
      <c r="U23" s="35"/>
      <c r="V23" s="32"/>
      <c r="W23" s="36"/>
      <c r="X23" s="35"/>
      <c r="Y23" s="37">
        <v>33.5</v>
      </c>
      <c r="Z23" s="37">
        <v>10</v>
      </c>
      <c r="AA23" s="38">
        <v>3.5</v>
      </c>
      <c r="AB23" s="39"/>
      <c r="AC23" s="37">
        <v>33.5</v>
      </c>
      <c r="AD23" s="37">
        <v>10</v>
      </c>
      <c r="AE23" s="38">
        <f t="shared" si="6"/>
        <v>-3.5</v>
      </c>
      <c r="AF23" s="40"/>
    </row>
    <row r="24" spans="1:32" s="37" customFormat="1">
      <c r="A24" s="8"/>
      <c r="B24" s="131"/>
      <c r="C24" s="157"/>
      <c r="D24" s="142">
        <v>90</v>
      </c>
      <c r="E24" s="160">
        <v>0</v>
      </c>
      <c r="F24" s="160"/>
      <c r="G24" s="32" t="s">
        <v>30</v>
      </c>
      <c r="H24" s="131">
        <v>26</v>
      </c>
      <c r="I24" s="131"/>
      <c r="J24" s="131"/>
      <c r="K24" s="131">
        <v>23</v>
      </c>
      <c r="L24" s="131"/>
      <c r="M24" s="131"/>
      <c r="N24" s="103"/>
      <c r="O24" s="33" t="s">
        <v>28</v>
      </c>
      <c r="P24" s="34" t="s">
        <v>41</v>
      </c>
      <c r="Q24" s="34" t="s">
        <v>42</v>
      </c>
      <c r="R24" s="35"/>
      <c r="S24" s="32"/>
      <c r="T24" s="36"/>
      <c r="U24" s="35"/>
      <c r="V24" s="32"/>
      <c r="W24" s="36"/>
      <c r="X24" s="35"/>
      <c r="Y24" s="37">
        <v>33.5</v>
      </c>
      <c r="Z24" s="37">
        <v>10</v>
      </c>
      <c r="AA24" s="38">
        <v>2.5</v>
      </c>
      <c r="AB24" s="39"/>
      <c r="AC24" s="37">
        <v>33.5</v>
      </c>
      <c r="AD24" s="37">
        <v>10</v>
      </c>
      <c r="AE24" s="38">
        <f t="shared" si="6"/>
        <v>-2.5</v>
      </c>
      <c r="AF24" s="40"/>
    </row>
    <row r="25" spans="1:32" s="37" customFormat="1">
      <c r="A25" s="8"/>
      <c r="B25" s="131"/>
      <c r="C25" s="157"/>
      <c r="D25" s="142"/>
      <c r="E25" s="161"/>
      <c r="F25" s="161"/>
      <c r="G25" s="32" t="s">
        <v>31</v>
      </c>
      <c r="H25" s="131">
        <v>24</v>
      </c>
      <c r="I25" s="131"/>
      <c r="J25" s="131"/>
      <c r="K25" s="131">
        <v>20</v>
      </c>
      <c r="L25" s="131"/>
      <c r="M25" s="131"/>
      <c r="N25" s="103"/>
      <c r="O25" s="33" t="s">
        <v>28</v>
      </c>
      <c r="P25" s="34" t="s">
        <v>41</v>
      </c>
      <c r="Q25" s="34" t="s">
        <v>42</v>
      </c>
      <c r="R25" s="35"/>
      <c r="S25" s="32"/>
      <c r="T25" s="36"/>
      <c r="U25" s="35"/>
      <c r="V25" s="32"/>
      <c r="W25" s="36"/>
      <c r="X25" s="35"/>
      <c r="Y25" s="37">
        <v>33.5</v>
      </c>
      <c r="Z25" s="37">
        <v>10</v>
      </c>
      <c r="AA25" s="38">
        <v>2.5</v>
      </c>
      <c r="AB25" s="39"/>
      <c r="AC25" s="37">
        <v>33.5</v>
      </c>
      <c r="AD25" s="37">
        <v>10</v>
      </c>
      <c r="AE25" s="38">
        <f t="shared" ref="AE25" si="9">-AA25</f>
        <v>-2.5</v>
      </c>
      <c r="AF25" s="40"/>
    </row>
    <row r="26" spans="1:32" s="37" customFormat="1">
      <c r="A26" s="8"/>
      <c r="B26" s="131"/>
      <c r="C26" s="157"/>
      <c r="D26" s="142"/>
      <c r="E26" s="32">
        <v>1</v>
      </c>
      <c r="F26" s="32" t="s">
        <v>24</v>
      </c>
      <c r="G26" s="32" t="s">
        <v>33</v>
      </c>
      <c r="H26" s="32" t="s">
        <v>34</v>
      </c>
      <c r="I26" s="32" t="str">
        <f>$P26&amp;"*"&amp;$Q26&amp;"+"&amp;$AA26</f>
        <v>PMOT*0.31+17.8+2.5</v>
      </c>
      <c r="J26" s="32" t="s">
        <v>34</v>
      </c>
      <c r="K26" s="32" t="s">
        <v>35</v>
      </c>
      <c r="L26" s="32" t="str">
        <f>$P26&amp;"*"&amp;$Q26&amp;$AE26</f>
        <v>PMOT*0.31+17.8-2.5</v>
      </c>
      <c r="M26" s="32" t="s">
        <v>35</v>
      </c>
      <c r="N26" s="103"/>
      <c r="O26" s="33" t="s">
        <v>28</v>
      </c>
      <c r="P26" s="34" t="s">
        <v>41</v>
      </c>
      <c r="Q26" s="34" t="s">
        <v>42</v>
      </c>
      <c r="R26" s="35"/>
      <c r="S26" s="32"/>
      <c r="T26" s="36"/>
      <c r="U26" s="35"/>
      <c r="V26" s="32"/>
      <c r="W26" s="36"/>
      <c r="X26" s="35"/>
      <c r="Y26" s="37">
        <v>33.5</v>
      </c>
      <c r="Z26" s="37">
        <v>10</v>
      </c>
      <c r="AA26" s="38">
        <v>2.5</v>
      </c>
      <c r="AB26" s="39"/>
      <c r="AC26" s="37">
        <v>33.5</v>
      </c>
      <c r="AD26" s="37">
        <v>10</v>
      </c>
      <c r="AE26" s="38">
        <f t="shared" si="6"/>
        <v>-2.5</v>
      </c>
      <c r="AF26" s="40"/>
    </row>
    <row r="27" spans="1:32" s="37" customFormat="1">
      <c r="A27" s="8"/>
      <c r="B27" s="131"/>
      <c r="C27" s="157"/>
      <c r="D27" s="142"/>
      <c r="E27" s="32">
        <v>2</v>
      </c>
      <c r="F27" s="32" t="s">
        <v>43</v>
      </c>
      <c r="G27" s="32" t="s">
        <v>33</v>
      </c>
      <c r="H27" s="32">
        <v>24</v>
      </c>
      <c r="I27" s="32" t="str">
        <f t="shared" ref="I27:I28" si="10">$P27&amp;"*"&amp;$Q27&amp;"+"&amp;$AA27</f>
        <v>PMOT*0.31+17.8+2.5</v>
      </c>
      <c r="J27" s="32">
        <v>26</v>
      </c>
      <c r="K27" s="32">
        <v>20</v>
      </c>
      <c r="L27" s="32" t="str">
        <f t="shared" ref="L27:L28" si="11">$P27&amp;"*"&amp;$Q27&amp;$AE27</f>
        <v>PMOT*0.31+17.8-2.5</v>
      </c>
      <c r="M27" s="32">
        <v>23</v>
      </c>
      <c r="N27" s="103"/>
      <c r="O27" s="33" t="s">
        <v>28</v>
      </c>
      <c r="P27" s="34" t="s">
        <v>41</v>
      </c>
      <c r="Q27" s="34" t="s">
        <v>42</v>
      </c>
      <c r="R27" s="35"/>
      <c r="S27" s="32"/>
      <c r="T27" s="36"/>
      <c r="U27" s="35"/>
      <c r="V27" s="32"/>
      <c r="W27" s="36"/>
      <c r="X27" s="35"/>
      <c r="Y27" s="37">
        <v>33.5</v>
      </c>
      <c r="Z27" s="37">
        <v>10</v>
      </c>
      <c r="AA27" s="38">
        <v>2.5</v>
      </c>
      <c r="AB27" s="39"/>
      <c r="AC27" s="37">
        <v>33.5</v>
      </c>
      <c r="AD27" s="37">
        <v>10</v>
      </c>
      <c r="AE27" s="38">
        <f t="shared" si="6"/>
        <v>-2.5</v>
      </c>
      <c r="AF27" s="40"/>
    </row>
    <row r="28" spans="1:32" s="37" customFormat="1">
      <c r="A28" s="8"/>
      <c r="B28" s="131"/>
      <c r="C28" s="157"/>
      <c r="D28" s="142"/>
      <c r="E28" s="32">
        <v>3</v>
      </c>
      <c r="F28" s="32" t="s">
        <v>39</v>
      </c>
      <c r="G28" s="32" t="s">
        <v>33</v>
      </c>
      <c r="H28" s="32" t="str">
        <f>$Z28&amp;"*"&amp;$Q28&amp;"+"&amp;$AA28</f>
        <v>10*0.31+17.8+2.5</v>
      </c>
      <c r="I28" s="32" t="str">
        <f t="shared" si="10"/>
        <v>PMOT*0.31+17.8+2.5</v>
      </c>
      <c r="J28" s="32" t="str">
        <f>$Y28&amp;"*"&amp;$Q28&amp;"+"&amp;$AA28</f>
        <v>33.5*0.31+17.8+2.5</v>
      </c>
      <c r="K28" s="32" t="str">
        <f>$AD28&amp;"*"&amp;$Q28&amp;$AE28</f>
        <v>10*0.31+17.8-2.5</v>
      </c>
      <c r="L28" s="32" t="str">
        <f t="shared" si="11"/>
        <v>PMOT*0.31+17.8-2.5</v>
      </c>
      <c r="M28" s="32" t="str">
        <f>$AC28&amp;"*"&amp;$Q28&amp;$AE28</f>
        <v>33.5*0.31+17.8-2.5</v>
      </c>
      <c r="N28" s="103"/>
      <c r="O28" s="33" t="s">
        <v>28</v>
      </c>
      <c r="P28" s="34" t="s">
        <v>41</v>
      </c>
      <c r="Q28" s="34" t="s">
        <v>42</v>
      </c>
      <c r="R28" s="35"/>
      <c r="S28" s="32"/>
      <c r="T28" s="36"/>
      <c r="U28" s="35"/>
      <c r="V28" s="32"/>
      <c r="W28" s="36"/>
      <c r="X28" s="35"/>
      <c r="Y28" s="37">
        <v>33.5</v>
      </c>
      <c r="Z28" s="37">
        <v>10</v>
      </c>
      <c r="AA28" s="38">
        <v>2.5</v>
      </c>
      <c r="AB28" s="39"/>
      <c r="AC28" s="37">
        <v>33.5</v>
      </c>
      <c r="AD28" s="37">
        <v>10</v>
      </c>
      <c r="AE28" s="38">
        <f t="shared" si="6"/>
        <v>-2.5</v>
      </c>
      <c r="AF28" s="40"/>
    </row>
    <row r="29" spans="1:32" s="46" customFormat="1">
      <c r="A29" s="8"/>
      <c r="B29" s="163">
        <v>3</v>
      </c>
      <c r="C29" s="147" t="s">
        <v>44</v>
      </c>
      <c r="D29" s="164">
        <v>80</v>
      </c>
      <c r="E29" s="41">
        <v>0</v>
      </c>
      <c r="F29" s="41"/>
      <c r="G29" s="41" t="s">
        <v>33</v>
      </c>
      <c r="H29" s="163">
        <v>28</v>
      </c>
      <c r="I29" s="163"/>
      <c r="J29" s="163"/>
      <c r="K29" s="163">
        <v>18</v>
      </c>
      <c r="L29" s="163"/>
      <c r="M29" s="163"/>
      <c r="N29" s="103"/>
      <c r="O29" s="42" t="s">
        <v>28</v>
      </c>
      <c r="P29" s="43" t="s">
        <v>41</v>
      </c>
      <c r="Q29" s="43" t="s">
        <v>45</v>
      </c>
      <c r="R29" s="44"/>
      <c r="S29" s="41"/>
      <c r="T29" s="45"/>
      <c r="U29" s="44"/>
      <c r="V29" s="41"/>
      <c r="W29" s="45"/>
      <c r="X29" s="44"/>
      <c r="Y29" s="46">
        <v>30</v>
      </c>
      <c r="Z29" s="46">
        <v>5</v>
      </c>
      <c r="AA29" s="47">
        <v>3.5</v>
      </c>
      <c r="AB29" s="48"/>
      <c r="AC29" s="46">
        <v>30</v>
      </c>
      <c r="AD29" s="46">
        <v>5</v>
      </c>
      <c r="AE29" s="47">
        <v>-3.5</v>
      </c>
      <c r="AF29" s="49"/>
    </row>
    <row r="30" spans="1:32" s="46" customFormat="1">
      <c r="A30" s="8"/>
      <c r="B30" s="163"/>
      <c r="C30" s="147"/>
      <c r="D30" s="164"/>
      <c r="E30" s="41">
        <v>1</v>
      </c>
      <c r="F30" s="41" t="s">
        <v>46</v>
      </c>
      <c r="G30" s="41" t="s">
        <v>33</v>
      </c>
      <c r="H30" s="41">
        <v>28</v>
      </c>
      <c r="I30" s="41" t="str">
        <f>$P30&amp;"*"&amp;$Q30&amp;"+"&amp;$AA30</f>
        <v>PMOT*0.48+14.4+3.5</v>
      </c>
      <c r="J30" s="41">
        <v>28</v>
      </c>
      <c r="K30" s="41">
        <v>18</v>
      </c>
      <c r="L30" s="41" t="str">
        <f>$P30&amp;"*"&amp;$Q30&amp;$AE30</f>
        <v>PMOT*0.48+14.4-3.5</v>
      </c>
      <c r="M30" s="41">
        <v>18</v>
      </c>
      <c r="N30" s="103"/>
      <c r="O30" s="42" t="s">
        <v>28</v>
      </c>
      <c r="P30" s="43" t="s">
        <v>41</v>
      </c>
      <c r="Q30" s="43" t="s">
        <v>45</v>
      </c>
      <c r="R30" s="44"/>
      <c r="S30" s="41"/>
      <c r="T30" s="45"/>
      <c r="U30" s="44"/>
      <c r="V30" s="41"/>
      <c r="W30" s="45"/>
      <c r="X30" s="44"/>
      <c r="Y30" s="46">
        <v>30</v>
      </c>
      <c r="Z30" s="46">
        <v>5</v>
      </c>
      <c r="AA30" s="47">
        <v>3.5</v>
      </c>
      <c r="AB30" s="48"/>
      <c r="AC30" s="46">
        <v>30</v>
      </c>
      <c r="AD30" s="46">
        <v>5</v>
      </c>
      <c r="AE30" s="47">
        <v>-3.5</v>
      </c>
      <c r="AF30" s="49"/>
    </row>
    <row r="31" spans="1:32" s="46" customFormat="1">
      <c r="A31" s="8"/>
      <c r="B31" s="163"/>
      <c r="C31" s="147"/>
      <c r="D31" s="164"/>
      <c r="E31" s="41">
        <v>2</v>
      </c>
      <c r="F31" s="41" t="s">
        <v>43</v>
      </c>
      <c r="G31" s="41" t="s">
        <v>33</v>
      </c>
      <c r="H31" s="41">
        <v>25</v>
      </c>
      <c r="I31" s="41" t="str">
        <f t="shared" ref="I31:I32" si="12">$P31&amp;"*"&amp;$Q31&amp;"+"&amp;$AA31</f>
        <v>PMOT*0.48+14.4+3.5</v>
      </c>
      <c r="J31" s="41">
        <v>27</v>
      </c>
      <c r="K31" s="41">
        <v>19</v>
      </c>
      <c r="L31" s="41" t="str">
        <f t="shared" ref="L31:L32" si="13">$P31&amp;"*"&amp;$Q31&amp;$AE31</f>
        <v>PMOT*0.48+14.4-3.5</v>
      </c>
      <c r="M31" s="41">
        <v>22</v>
      </c>
      <c r="N31" s="103"/>
      <c r="O31" s="42" t="s">
        <v>28</v>
      </c>
      <c r="P31" s="43" t="s">
        <v>41</v>
      </c>
      <c r="Q31" s="43" t="s">
        <v>45</v>
      </c>
      <c r="R31" s="44"/>
      <c r="S31" s="41"/>
      <c r="T31" s="45"/>
      <c r="U31" s="44"/>
      <c r="V31" s="41"/>
      <c r="W31" s="45"/>
      <c r="X31" s="44"/>
      <c r="Y31" s="46">
        <v>30</v>
      </c>
      <c r="Z31" s="46">
        <v>5</v>
      </c>
      <c r="AA31" s="47">
        <v>3.5</v>
      </c>
      <c r="AB31" s="48"/>
      <c r="AC31" s="46">
        <v>30</v>
      </c>
      <c r="AD31" s="46">
        <v>5</v>
      </c>
      <c r="AE31" s="47">
        <v>-3.5</v>
      </c>
      <c r="AF31" s="49"/>
    </row>
    <row r="32" spans="1:32" s="46" customFormat="1">
      <c r="A32" s="8"/>
      <c r="B32" s="163"/>
      <c r="C32" s="147"/>
      <c r="D32" s="164"/>
      <c r="E32" s="41">
        <v>3</v>
      </c>
      <c r="F32" s="41" t="s">
        <v>39</v>
      </c>
      <c r="G32" s="41" t="s">
        <v>33</v>
      </c>
      <c r="H32" s="41" t="str">
        <f>$Z32&amp;"*"&amp;$Q32&amp;"+"&amp;$AA32</f>
        <v>5*0.48+14.4+3.5</v>
      </c>
      <c r="I32" s="41" t="str">
        <f t="shared" si="12"/>
        <v>PMOT*0.48+14.4+3.5</v>
      </c>
      <c r="J32" s="41" t="str">
        <f>$Y32&amp;"*"&amp;$Q32&amp;"+"&amp;$AA32</f>
        <v>30*0.48+14.4+3.5</v>
      </c>
      <c r="K32" s="41" t="str">
        <f>$AD32&amp;"*"&amp;$Q32&amp;$AE32</f>
        <v>5*0.48+14.4-3.5</v>
      </c>
      <c r="L32" s="41" t="str">
        <f t="shared" si="13"/>
        <v>PMOT*0.48+14.4-3.5</v>
      </c>
      <c r="M32" s="41" t="str">
        <f>$AC32&amp;"*"&amp;$Q32&amp;$AE32</f>
        <v>30*0.48+14.4-3.5</v>
      </c>
      <c r="N32" s="103"/>
      <c r="O32" s="42" t="s">
        <v>28</v>
      </c>
      <c r="P32" s="43" t="s">
        <v>41</v>
      </c>
      <c r="Q32" s="43" t="s">
        <v>45</v>
      </c>
      <c r="R32" s="44"/>
      <c r="S32" s="41"/>
      <c r="T32" s="45"/>
      <c r="U32" s="44"/>
      <c r="V32" s="41"/>
      <c r="W32" s="45"/>
      <c r="X32" s="44"/>
      <c r="Y32" s="46">
        <v>30</v>
      </c>
      <c r="Z32" s="46">
        <v>5</v>
      </c>
      <c r="AA32" s="47">
        <v>3.5</v>
      </c>
      <c r="AB32" s="48"/>
      <c r="AC32" s="46">
        <v>30</v>
      </c>
      <c r="AD32" s="46">
        <v>5</v>
      </c>
      <c r="AE32" s="47">
        <v>-3.5</v>
      </c>
      <c r="AF32" s="49"/>
    </row>
    <row r="33" spans="1:32" s="46" customFormat="1">
      <c r="A33" s="8"/>
      <c r="B33" s="163"/>
      <c r="C33" s="147"/>
      <c r="D33" s="164">
        <v>90</v>
      </c>
      <c r="E33" s="41">
        <v>0</v>
      </c>
      <c r="F33" s="41"/>
      <c r="G33" s="41" t="s">
        <v>33</v>
      </c>
      <c r="H33" s="163">
        <v>27</v>
      </c>
      <c r="I33" s="163"/>
      <c r="J33" s="163"/>
      <c r="K33" s="163">
        <v>19</v>
      </c>
      <c r="L33" s="163"/>
      <c r="M33" s="163"/>
      <c r="N33" s="103"/>
      <c r="O33" s="42" t="s">
        <v>28</v>
      </c>
      <c r="P33" s="43" t="s">
        <v>41</v>
      </c>
      <c r="Q33" s="43" t="s">
        <v>45</v>
      </c>
      <c r="R33" s="44"/>
      <c r="S33" s="41"/>
      <c r="T33" s="45"/>
      <c r="U33" s="44"/>
      <c r="V33" s="41"/>
      <c r="W33" s="45"/>
      <c r="X33" s="44"/>
      <c r="Y33" s="46">
        <v>30</v>
      </c>
      <c r="Z33" s="46">
        <v>5</v>
      </c>
      <c r="AA33" s="47">
        <v>2.5</v>
      </c>
      <c r="AB33" s="48"/>
      <c r="AC33" s="46">
        <v>30</v>
      </c>
      <c r="AD33" s="46">
        <v>5</v>
      </c>
      <c r="AE33" s="47">
        <v>-2.5</v>
      </c>
      <c r="AF33" s="49"/>
    </row>
    <row r="34" spans="1:32" s="46" customFormat="1">
      <c r="A34" s="8"/>
      <c r="B34" s="163"/>
      <c r="C34" s="147"/>
      <c r="D34" s="164"/>
      <c r="E34" s="41">
        <v>1</v>
      </c>
      <c r="F34" s="41" t="s">
        <v>46</v>
      </c>
      <c r="G34" s="41" t="s">
        <v>33</v>
      </c>
      <c r="H34" s="41">
        <v>27</v>
      </c>
      <c r="I34" s="41" t="str">
        <f>$P34&amp;"*"&amp;$Q34&amp;"+"&amp;$AA34</f>
        <v>PMOT*0.48+14.4+2.5</v>
      </c>
      <c r="J34" s="41">
        <v>27</v>
      </c>
      <c r="K34" s="41">
        <v>19</v>
      </c>
      <c r="L34" s="41" t="str">
        <f>$P34&amp;"*"&amp;$Q34&amp;$AE34</f>
        <v>PMOT*0.48+14.4-2.5</v>
      </c>
      <c r="M34" s="41">
        <v>19</v>
      </c>
      <c r="N34" s="103"/>
      <c r="O34" s="42" t="s">
        <v>28</v>
      </c>
      <c r="P34" s="43" t="s">
        <v>41</v>
      </c>
      <c r="Q34" s="43" t="s">
        <v>45</v>
      </c>
      <c r="R34" s="44"/>
      <c r="S34" s="41"/>
      <c r="T34" s="45"/>
      <c r="U34" s="44"/>
      <c r="V34" s="41"/>
      <c r="W34" s="45"/>
      <c r="X34" s="44"/>
      <c r="Y34" s="46">
        <v>30</v>
      </c>
      <c r="Z34" s="46">
        <v>5</v>
      </c>
      <c r="AA34" s="47">
        <v>2.5</v>
      </c>
      <c r="AB34" s="48"/>
      <c r="AC34" s="46">
        <v>30</v>
      </c>
      <c r="AD34" s="46">
        <v>5</v>
      </c>
      <c r="AE34" s="47">
        <v>-2.5</v>
      </c>
      <c r="AF34" s="49"/>
    </row>
    <row r="35" spans="1:32" s="46" customFormat="1">
      <c r="A35" s="8"/>
      <c r="B35" s="163"/>
      <c r="C35" s="147"/>
      <c r="D35" s="164"/>
      <c r="E35" s="41">
        <v>2</v>
      </c>
      <c r="F35" s="41" t="s">
        <v>43</v>
      </c>
      <c r="G35" s="41" t="s">
        <v>33</v>
      </c>
      <c r="H35" s="41">
        <v>24</v>
      </c>
      <c r="I35" s="41" t="str">
        <f t="shared" ref="I35" si="14">$P35&amp;"*"&amp;$Q35&amp;"+"&amp;$AA35</f>
        <v>PMOT*0.48+14.4+2.5</v>
      </c>
      <c r="J35" s="41">
        <v>26</v>
      </c>
      <c r="K35" s="41">
        <v>20</v>
      </c>
      <c r="L35" s="41" t="str">
        <f t="shared" ref="L35" si="15">$P35&amp;"*"&amp;$Q35&amp;$AE35</f>
        <v>PMOT*0.48+14.4-2.5</v>
      </c>
      <c r="M35" s="41">
        <v>23</v>
      </c>
      <c r="N35" s="103"/>
      <c r="O35" s="42" t="s">
        <v>28</v>
      </c>
      <c r="P35" s="43" t="s">
        <v>41</v>
      </c>
      <c r="Q35" s="43" t="s">
        <v>45</v>
      </c>
      <c r="R35" s="44"/>
      <c r="S35" s="41"/>
      <c r="T35" s="45"/>
      <c r="U35" s="44"/>
      <c r="V35" s="41"/>
      <c r="W35" s="45"/>
      <c r="X35" s="44"/>
      <c r="Y35" s="46">
        <v>30</v>
      </c>
      <c r="Z35" s="46">
        <v>5</v>
      </c>
      <c r="AA35" s="47">
        <v>2.5</v>
      </c>
      <c r="AB35" s="48"/>
      <c r="AC35" s="46">
        <v>30</v>
      </c>
      <c r="AD35" s="46">
        <v>5</v>
      </c>
      <c r="AE35" s="47">
        <v>-2.5</v>
      </c>
      <c r="AF35" s="49"/>
    </row>
    <row r="36" spans="1:32" s="46" customFormat="1">
      <c r="A36" s="8"/>
      <c r="B36" s="163"/>
      <c r="C36" s="147"/>
      <c r="D36" s="164"/>
      <c r="E36" s="41">
        <v>3</v>
      </c>
      <c r="F36" s="41" t="s">
        <v>39</v>
      </c>
      <c r="G36" s="41" t="s">
        <v>33</v>
      </c>
      <c r="H36" s="41" t="str">
        <f>$Z36&amp;"*"&amp;$Q36&amp;"+"&amp;$AA36</f>
        <v>5*0.48+14.4+2.5</v>
      </c>
      <c r="I36" s="41" t="str">
        <f t="shared" ref="I36" si="16">$P36&amp;"*"&amp;$Q36&amp;"+"&amp;$AA36</f>
        <v>PMOT*0.48+14.4+2.5</v>
      </c>
      <c r="J36" s="41" t="str">
        <f>$Y36&amp;"*"&amp;$Q36&amp;"+"&amp;$AA36</f>
        <v>30*0.48+14.4+2.5</v>
      </c>
      <c r="K36" s="41" t="str">
        <f>$AD36&amp;"*"&amp;$Q36&amp;$AE36</f>
        <v>5*0.48+14.4-2.5</v>
      </c>
      <c r="L36" s="41" t="str">
        <f t="shared" ref="L36" si="17">$P36&amp;"*"&amp;$Q36&amp;$AE36</f>
        <v>PMOT*0.48+14.4-2.5</v>
      </c>
      <c r="M36" s="41" t="str">
        <f>$AC36&amp;"*"&amp;$Q36&amp;$AE36</f>
        <v>30*0.48+14.4-2.5</v>
      </c>
      <c r="N36" s="103"/>
      <c r="O36" s="42" t="s">
        <v>28</v>
      </c>
      <c r="P36" s="43" t="s">
        <v>41</v>
      </c>
      <c r="Q36" s="43" t="s">
        <v>45</v>
      </c>
      <c r="R36" s="44"/>
      <c r="S36" s="41"/>
      <c r="T36" s="45"/>
      <c r="U36" s="44"/>
      <c r="V36" s="41"/>
      <c r="W36" s="45"/>
      <c r="X36" s="44"/>
      <c r="Y36" s="46">
        <v>30</v>
      </c>
      <c r="Z36" s="46">
        <v>5</v>
      </c>
      <c r="AA36" s="47">
        <v>2.5</v>
      </c>
      <c r="AB36" s="48"/>
      <c r="AC36" s="46">
        <v>30</v>
      </c>
      <c r="AD36" s="46">
        <v>5</v>
      </c>
      <c r="AE36" s="47">
        <v>-2.5</v>
      </c>
      <c r="AF36" s="49"/>
    </row>
    <row r="37" spans="1:32" s="37" customFormat="1" ht="25.5" customHeight="1">
      <c r="A37" s="8"/>
      <c r="B37" s="131">
        <v>4</v>
      </c>
      <c r="C37" s="148" t="s">
        <v>47</v>
      </c>
      <c r="D37" s="100" t="s">
        <v>48</v>
      </c>
      <c r="E37" s="32" t="s">
        <v>49</v>
      </c>
      <c r="F37" s="32" t="s">
        <v>39</v>
      </c>
      <c r="G37" s="32" t="s">
        <v>33</v>
      </c>
      <c r="H37" s="32" t="s">
        <v>50</v>
      </c>
      <c r="I37" s="32" t="s">
        <v>51</v>
      </c>
      <c r="J37" s="32" t="s">
        <v>52</v>
      </c>
      <c r="K37" s="32" t="s">
        <v>53</v>
      </c>
      <c r="L37" s="32" t="s">
        <v>54</v>
      </c>
      <c r="M37" s="32" t="s">
        <v>55</v>
      </c>
      <c r="N37" s="103"/>
      <c r="O37" s="33" t="s">
        <v>28</v>
      </c>
      <c r="P37" s="34"/>
      <c r="Q37" s="34"/>
      <c r="R37" s="35"/>
      <c r="S37" s="32"/>
      <c r="T37" s="36"/>
      <c r="U37" s="35"/>
      <c r="V37" s="32"/>
      <c r="W37" s="36"/>
      <c r="X37" s="35"/>
      <c r="Y37" s="37">
        <v>28</v>
      </c>
      <c r="Z37" s="37">
        <v>18</v>
      </c>
      <c r="AA37" s="38"/>
      <c r="AB37" s="39"/>
      <c r="AC37" s="37">
        <v>28</v>
      </c>
      <c r="AD37" s="37">
        <v>18</v>
      </c>
      <c r="AE37" s="38"/>
      <c r="AF37" s="40"/>
    </row>
    <row r="38" spans="1:32" s="37" customFormat="1" ht="25.5" customHeight="1">
      <c r="A38" s="8"/>
      <c r="B38" s="131"/>
      <c r="C38" s="148"/>
      <c r="D38" s="100" t="s">
        <v>56</v>
      </c>
      <c r="E38" s="32" t="s">
        <v>49</v>
      </c>
      <c r="F38" s="32" t="s">
        <v>39</v>
      </c>
      <c r="G38" s="32" t="s">
        <v>33</v>
      </c>
      <c r="H38" s="32" t="s">
        <v>57</v>
      </c>
      <c r="I38" s="32" t="s">
        <v>58</v>
      </c>
      <c r="J38" s="32" t="s">
        <v>59</v>
      </c>
      <c r="K38" s="32" t="s">
        <v>60</v>
      </c>
      <c r="L38" s="32" t="s">
        <v>61</v>
      </c>
      <c r="M38" s="32" t="s">
        <v>62</v>
      </c>
      <c r="N38" s="103"/>
      <c r="O38" s="33" t="s">
        <v>28</v>
      </c>
      <c r="P38" s="34"/>
      <c r="Q38" s="34"/>
      <c r="R38" s="35"/>
      <c r="S38" s="32"/>
      <c r="T38" s="36"/>
      <c r="U38" s="35"/>
      <c r="V38" s="32"/>
      <c r="W38" s="36"/>
      <c r="X38" s="35"/>
      <c r="Y38" s="37">
        <v>30</v>
      </c>
      <c r="Z38" s="37">
        <v>18</v>
      </c>
      <c r="AA38" s="38"/>
      <c r="AB38" s="39"/>
      <c r="AC38" s="37">
        <v>28</v>
      </c>
      <c r="AD38" s="37">
        <v>16</v>
      </c>
      <c r="AE38" s="38"/>
      <c r="AF38" s="40"/>
    </row>
    <row r="39" spans="1:32" s="37" customFormat="1" ht="25.5" customHeight="1">
      <c r="A39" s="8"/>
      <c r="B39" s="131">
        <v>5</v>
      </c>
      <c r="C39" s="148" t="s">
        <v>63</v>
      </c>
      <c r="D39" s="100" t="s">
        <v>48</v>
      </c>
      <c r="E39" s="32" t="s">
        <v>49</v>
      </c>
      <c r="F39" s="32" t="s">
        <v>39</v>
      </c>
      <c r="G39" s="32" t="s">
        <v>33</v>
      </c>
      <c r="H39" s="32" t="s">
        <v>64</v>
      </c>
      <c r="I39" s="32" t="s">
        <v>65</v>
      </c>
      <c r="J39" s="32" t="s">
        <v>66</v>
      </c>
      <c r="K39" s="32" t="s">
        <v>67</v>
      </c>
      <c r="L39" s="32" t="s">
        <v>68</v>
      </c>
      <c r="M39" s="32" t="s">
        <v>69</v>
      </c>
      <c r="N39" s="103"/>
      <c r="O39" s="33" t="s">
        <v>28</v>
      </c>
      <c r="P39" s="34"/>
      <c r="Q39" s="34"/>
      <c r="R39" s="35"/>
      <c r="S39" s="32"/>
      <c r="T39" s="36"/>
      <c r="U39" s="35"/>
      <c r="V39" s="32"/>
      <c r="W39" s="36"/>
      <c r="X39" s="35"/>
      <c r="Y39" s="37">
        <v>28</v>
      </c>
      <c r="Z39" s="37">
        <v>18</v>
      </c>
      <c r="AA39" s="38"/>
      <c r="AB39" s="39"/>
      <c r="AC39" s="37">
        <v>28</v>
      </c>
      <c r="AD39" s="37">
        <v>18</v>
      </c>
      <c r="AE39" s="38"/>
      <c r="AF39" s="40"/>
    </row>
    <row r="40" spans="1:32" s="37" customFormat="1" ht="25.5" customHeight="1">
      <c r="A40" s="8"/>
      <c r="B40" s="131"/>
      <c r="C40" s="148"/>
      <c r="D40" s="100" t="s">
        <v>56</v>
      </c>
      <c r="E40" s="32" t="s">
        <v>49</v>
      </c>
      <c r="F40" s="32" t="s">
        <v>39</v>
      </c>
      <c r="G40" s="32" t="s">
        <v>33</v>
      </c>
      <c r="H40" s="32" t="s">
        <v>70</v>
      </c>
      <c r="I40" s="32" t="s">
        <v>71</v>
      </c>
      <c r="J40" s="32" t="s">
        <v>72</v>
      </c>
      <c r="K40" s="32" t="s">
        <v>73</v>
      </c>
      <c r="L40" s="32" t="s">
        <v>74</v>
      </c>
      <c r="M40" s="32" t="s">
        <v>75</v>
      </c>
      <c r="N40" s="103"/>
      <c r="O40" s="33" t="s">
        <v>28</v>
      </c>
      <c r="P40" s="34"/>
      <c r="Q40" s="34"/>
      <c r="R40" s="35"/>
      <c r="S40" s="32"/>
      <c r="T40" s="36"/>
      <c r="U40" s="35"/>
      <c r="V40" s="32"/>
      <c r="W40" s="36"/>
      <c r="X40" s="35"/>
      <c r="Y40" s="37">
        <v>30</v>
      </c>
      <c r="Z40" s="37">
        <v>18</v>
      </c>
      <c r="AA40" s="38"/>
      <c r="AB40" s="39"/>
      <c r="AC40" s="37">
        <v>28</v>
      </c>
      <c r="AD40" s="37">
        <v>16</v>
      </c>
      <c r="AE40" s="38"/>
      <c r="AF40" s="40"/>
    </row>
    <row r="41" spans="1:32" s="55" customFormat="1">
      <c r="A41" s="8"/>
      <c r="B41" s="151">
        <v>6</v>
      </c>
      <c r="C41" s="152" t="s">
        <v>76</v>
      </c>
      <c r="D41" s="153">
        <v>80</v>
      </c>
      <c r="E41" s="50">
        <v>0</v>
      </c>
      <c r="F41" s="50"/>
      <c r="G41" s="50" t="s">
        <v>33</v>
      </c>
      <c r="H41" s="151" t="s">
        <v>77</v>
      </c>
      <c r="I41" s="151"/>
      <c r="J41" s="151"/>
      <c r="K41" s="151" t="s">
        <v>77</v>
      </c>
      <c r="L41" s="151"/>
      <c r="M41" s="151"/>
      <c r="N41" s="103"/>
      <c r="O41" s="51" t="s">
        <v>78</v>
      </c>
      <c r="P41" s="52" t="s">
        <v>41</v>
      </c>
      <c r="Q41" s="52"/>
      <c r="R41" s="53"/>
      <c r="S41" s="50"/>
      <c r="T41" s="54"/>
      <c r="U41" s="53"/>
      <c r="V41" s="50"/>
      <c r="W41" s="54"/>
      <c r="X41" s="53" t="s">
        <v>79</v>
      </c>
      <c r="Y41" s="55">
        <v>30</v>
      </c>
      <c r="Z41" s="55">
        <v>-7</v>
      </c>
      <c r="AA41" s="56"/>
      <c r="AB41" s="57" t="s">
        <v>80</v>
      </c>
      <c r="AC41" s="55">
        <v>30</v>
      </c>
      <c r="AD41" s="55">
        <v>-7</v>
      </c>
      <c r="AE41" s="56"/>
      <c r="AF41" s="58"/>
    </row>
    <row r="42" spans="1:32" s="55" customFormat="1">
      <c r="A42" s="8"/>
      <c r="B42" s="151"/>
      <c r="C42" s="152"/>
      <c r="D42" s="153"/>
      <c r="E42" s="50">
        <v>1</v>
      </c>
      <c r="F42" s="50"/>
      <c r="G42" s="50" t="s">
        <v>33</v>
      </c>
      <c r="H42" s="50" t="s">
        <v>77</v>
      </c>
      <c r="I42" s="50" t="s">
        <v>77</v>
      </c>
      <c r="J42" s="50" t="s">
        <v>77</v>
      </c>
      <c r="K42" s="50" t="s">
        <v>77</v>
      </c>
      <c r="L42" s="50" t="s">
        <v>77</v>
      </c>
      <c r="M42" s="50" t="s">
        <v>77</v>
      </c>
      <c r="N42" s="103"/>
      <c r="O42" s="51" t="s">
        <v>78</v>
      </c>
      <c r="P42" s="52" t="s">
        <v>41</v>
      </c>
      <c r="Q42" s="52"/>
      <c r="R42" s="53"/>
      <c r="S42" s="50"/>
      <c r="T42" s="54"/>
      <c r="U42" s="53"/>
      <c r="V42" s="50"/>
      <c r="W42" s="54"/>
      <c r="X42" s="53" t="s">
        <v>79</v>
      </c>
      <c r="Y42" s="55">
        <v>30</v>
      </c>
      <c r="Z42" s="55">
        <v>-7</v>
      </c>
      <c r="AA42" s="56"/>
      <c r="AB42" s="57" t="s">
        <v>80</v>
      </c>
      <c r="AC42" s="55">
        <v>30</v>
      </c>
      <c r="AD42" s="55">
        <v>-7</v>
      </c>
      <c r="AE42" s="56"/>
      <c r="AF42" s="58"/>
    </row>
    <row r="43" spans="1:32" s="55" customFormat="1">
      <c r="A43" s="8"/>
      <c r="B43" s="151"/>
      <c r="C43" s="152"/>
      <c r="D43" s="153"/>
      <c r="E43" s="50">
        <v>2</v>
      </c>
      <c r="F43" s="50" t="s">
        <v>43</v>
      </c>
      <c r="G43" s="50" t="s">
        <v>33</v>
      </c>
      <c r="H43" s="50">
        <v>25</v>
      </c>
      <c r="I43" s="50" t="str">
        <f>$P43&amp;"*"&amp;$X43</f>
        <v>PMOT*0.30+25.9</v>
      </c>
      <c r="J43" s="50">
        <v>27</v>
      </c>
      <c r="K43" s="50">
        <v>19</v>
      </c>
      <c r="L43" s="50" t="str">
        <f>$P43&amp;"*"&amp;$AB43</f>
        <v>PMOT*0.32+14.88</v>
      </c>
      <c r="M43" s="50">
        <v>22</v>
      </c>
      <c r="N43" s="103"/>
      <c r="O43" s="42" t="s">
        <v>28</v>
      </c>
      <c r="P43" s="52" t="s">
        <v>41</v>
      </c>
      <c r="Q43" s="52"/>
      <c r="R43" s="53"/>
      <c r="S43" s="50"/>
      <c r="T43" s="54"/>
      <c r="U43" s="53"/>
      <c r="V43" s="50"/>
      <c r="W43" s="54"/>
      <c r="X43" s="53" t="s">
        <v>79</v>
      </c>
      <c r="Y43" s="55">
        <v>30</v>
      </c>
      <c r="Z43" s="55">
        <v>-7</v>
      </c>
      <c r="AA43" s="56"/>
      <c r="AB43" s="57" t="s">
        <v>80</v>
      </c>
      <c r="AC43" s="55">
        <v>30</v>
      </c>
      <c r="AD43" s="55">
        <v>-7</v>
      </c>
      <c r="AE43" s="56"/>
      <c r="AF43" s="58"/>
    </row>
    <row r="44" spans="1:32" s="55" customFormat="1">
      <c r="A44" s="8"/>
      <c r="B44" s="151"/>
      <c r="C44" s="152"/>
      <c r="D44" s="153"/>
      <c r="E44" s="50">
        <v>3</v>
      </c>
      <c r="F44" s="50" t="s">
        <v>39</v>
      </c>
      <c r="G44" s="50" t="s">
        <v>33</v>
      </c>
      <c r="H44" s="50" t="str">
        <f>$Z44&amp;"*"&amp;$X44</f>
        <v>-7*0.30+25.9</v>
      </c>
      <c r="I44" s="50" t="str">
        <f>$P44&amp;"*"&amp;$X44</f>
        <v>PMOT*0.30+25.9</v>
      </c>
      <c r="J44" s="50" t="str">
        <f>$Y44&amp;"*"&amp;$X44</f>
        <v>30*0.30+25.9</v>
      </c>
      <c r="K44" s="50" t="str">
        <f>$AD44&amp;"*"&amp;$AB44</f>
        <v>-7*0.32+14.88</v>
      </c>
      <c r="L44" s="50" t="str">
        <f>$P44&amp;"*"&amp;$AB44</f>
        <v>PMOT*0.32+14.88</v>
      </c>
      <c r="M44" s="50" t="str">
        <f>$AC44&amp;"*"&amp;$AB44</f>
        <v>30*0.32+14.88</v>
      </c>
      <c r="N44" s="103"/>
      <c r="O44" s="42" t="s">
        <v>28</v>
      </c>
      <c r="P44" s="52" t="s">
        <v>41</v>
      </c>
      <c r="Q44" s="52"/>
      <c r="R44" s="53"/>
      <c r="S44" s="50"/>
      <c r="T44" s="54"/>
      <c r="U44" s="53"/>
      <c r="V44" s="50"/>
      <c r="W44" s="54"/>
      <c r="X44" s="53" t="s">
        <v>79</v>
      </c>
      <c r="Y44" s="55">
        <v>30</v>
      </c>
      <c r="Z44" s="55">
        <v>-7</v>
      </c>
      <c r="AA44" s="56"/>
      <c r="AB44" s="57" t="s">
        <v>80</v>
      </c>
      <c r="AC44" s="55">
        <v>30</v>
      </c>
      <c r="AD44" s="55">
        <v>-7</v>
      </c>
      <c r="AE44" s="56"/>
      <c r="AF44" s="58"/>
    </row>
    <row r="45" spans="1:32" s="55" customFormat="1">
      <c r="A45" s="8"/>
      <c r="B45" s="151"/>
      <c r="C45" s="152"/>
      <c r="D45" s="153">
        <v>90</v>
      </c>
      <c r="E45" s="50">
        <v>0</v>
      </c>
      <c r="F45" s="50"/>
      <c r="G45" s="50" t="s">
        <v>33</v>
      </c>
      <c r="H45" s="151" t="s">
        <v>77</v>
      </c>
      <c r="I45" s="151"/>
      <c r="J45" s="151"/>
      <c r="K45" s="151" t="s">
        <v>77</v>
      </c>
      <c r="L45" s="151"/>
      <c r="M45" s="151"/>
      <c r="N45" s="103"/>
      <c r="O45" s="51" t="s">
        <v>78</v>
      </c>
      <c r="P45" s="52" t="s">
        <v>41</v>
      </c>
      <c r="Q45" s="52"/>
      <c r="R45" s="53"/>
      <c r="S45" s="50"/>
      <c r="T45" s="54"/>
      <c r="U45" s="53"/>
      <c r="V45" s="50"/>
      <c r="W45" s="54"/>
      <c r="X45" s="53" t="s">
        <v>81</v>
      </c>
      <c r="Y45" s="55">
        <v>30</v>
      </c>
      <c r="Z45" s="55">
        <v>-7</v>
      </c>
      <c r="AA45" s="56"/>
      <c r="AB45" s="57" t="s">
        <v>82</v>
      </c>
      <c r="AC45" s="55">
        <v>30</v>
      </c>
      <c r="AD45" s="55">
        <v>-7</v>
      </c>
      <c r="AE45" s="56"/>
      <c r="AF45" s="58"/>
    </row>
    <row r="46" spans="1:32" s="55" customFormat="1">
      <c r="A46" s="8"/>
      <c r="B46" s="151"/>
      <c r="C46" s="152"/>
      <c r="D46" s="153"/>
      <c r="E46" s="50">
        <v>1</v>
      </c>
      <c r="F46" s="50"/>
      <c r="G46" s="50" t="s">
        <v>33</v>
      </c>
      <c r="H46" s="50" t="s">
        <v>77</v>
      </c>
      <c r="I46" s="50" t="s">
        <v>77</v>
      </c>
      <c r="J46" s="50" t="s">
        <v>77</v>
      </c>
      <c r="K46" s="50" t="s">
        <v>77</v>
      </c>
      <c r="L46" s="50" t="s">
        <v>77</v>
      </c>
      <c r="M46" s="50" t="s">
        <v>77</v>
      </c>
      <c r="N46" s="103"/>
      <c r="O46" s="51" t="s">
        <v>78</v>
      </c>
      <c r="P46" s="52" t="s">
        <v>41</v>
      </c>
      <c r="Q46" s="52"/>
      <c r="R46" s="53"/>
      <c r="S46" s="50"/>
      <c r="T46" s="54"/>
      <c r="U46" s="53"/>
      <c r="V46" s="50"/>
      <c r="W46" s="54"/>
      <c r="X46" s="53" t="s">
        <v>81</v>
      </c>
      <c r="Y46" s="55">
        <v>30</v>
      </c>
      <c r="Z46" s="55">
        <v>-7</v>
      </c>
      <c r="AA46" s="56"/>
      <c r="AB46" s="57" t="s">
        <v>82</v>
      </c>
      <c r="AC46" s="55">
        <v>30</v>
      </c>
      <c r="AD46" s="55">
        <v>-7</v>
      </c>
      <c r="AE46" s="56"/>
      <c r="AF46" s="58"/>
    </row>
    <row r="47" spans="1:32" s="55" customFormat="1">
      <c r="A47" s="8"/>
      <c r="B47" s="151"/>
      <c r="C47" s="152"/>
      <c r="D47" s="153"/>
      <c r="E47" s="50">
        <v>2</v>
      </c>
      <c r="F47" s="50" t="s">
        <v>43</v>
      </c>
      <c r="G47" s="50" t="s">
        <v>33</v>
      </c>
      <c r="H47" s="50">
        <v>24</v>
      </c>
      <c r="I47" s="50" t="str">
        <f>$P47&amp;"*"&amp;$X47</f>
        <v>PMOT*0.30+23.6</v>
      </c>
      <c r="J47" s="50">
        <v>26</v>
      </c>
      <c r="K47" s="50">
        <v>20</v>
      </c>
      <c r="L47" s="50" t="str">
        <f>$P47&amp;"*"&amp;$AB47</f>
        <v>PMOT*0.31+17.14</v>
      </c>
      <c r="M47" s="50">
        <v>23</v>
      </c>
      <c r="N47" s="103"/>
      <c r="O47" s="42" t="s">
        <v>28</v>
      </c>
      <c r="P47" s="52" t="s">
        <v>41</v>
      </c>
      <c r="Q47" s="52"/>
      <c r="R47" s="53"/>
      <c r="S47" s="50"/>
      <c r="T47" s="54"/>
      <c r="U47" s="53"/>
      <c r="V47" s="50"/>
      <c r="W47" s="54"/>
      <c r="X47" s="53" t="s">
        <v>81</v>
      </c>
      <c r="Y47" s="55">
        <v>30</v>
      </c>
      <c r="Z47" s="55">
        <v>-7</v>
      </c>
      <c r="AA47" s="56"/>
      <c r="AB47" s="57" t="s">
        <v>82</v>
      </c>
      <c r="AC47" s="55">
        <v>30</v>
      </c>
      <c r="AD47" s="55">
        <v>-7</v>
      </c>
      <c r="AE47" s="56"/>
      <c r="AF47" s="58"/>
    </row>
    <row r="48" spans="1:32" s="55" customFormat="1">
      <c r="A48" s="8"/>
      <c r="B48" s="151"/>
      <c r="C48" s="152"/>
      <c r="D48" s="153"/>
      <c r="E48" s="50">
        <v>3</v>
      </c>
      <c r="F48" s="50" t="s">
        <v>39</v>
      </c>
      <c r="G48" s="50" t="s">
        <v>33</v>
      </c>
      <c r="H48" s="50" t="str">
        <f>$Z48&amp;"*"&amp;$X48</f>
        <v>-7*0.30+23.6</v>
      </c>
      <c r="I48" s="50" t="str">
        <f>$P48&amp;"*"&amp;$X48</f>
        <v>PMOT*0.30+23.6</v>
      </c>
      <c r="J48" s="50" t="str">
        <f>$Y48&amp;"*"&amp;$X48</f>
        <v>30*0.30+23.6</v>
      </c>
      <c r="K48" s="50" t="str">
        <f>$AD48&amp;"*"&amp;$AB48</f>
        <v>-7*0.31+17.14</v>
      </c>
      <c r="L48" s="50" t="str">
        <f>$P48&amp;"*"&amp;$AB48</f>
        <v>PMOT*0.31+17.14</v>
      </c>
      <c r="M48" s="50" t="str">
        <f>$AC48&amp;"*"&amp;$AB48</f>
        <v>30*0.31+17.14</v>
      </c>
      <c r="N48" s="103"/>
      <c r="O48" s="42" t="s">
        <v>28</v>
      </c>
      <c r="P48" s="52" t="s">
        <v>41</v>
      </c>
      <c r="Q48" s="52"/>
      <c r="R48" s="53"/>
      <c r="S48" s="50"/>
      <c r="T48" s="54"/>
      <c r="U48" s="53"/>
      <c r="V48" s="50"/>
      <c r="W48" s="54"/>
      <c r="X48" s="53" t="s">
        <v>81</v>
      </c>
      <c r="Y48" s="55">
        <v>30</v>
      </c>
      <c r="Z48" s="55">
        <v>-7</v>
      </c>
      <c r="AA48" s="56"/>
      <c r="AB48" s="57" t="s">
        <v>82</v>
      </c>
      <c r="AC48" s="55">
        <v>30</v>
      </c>
      <c r="AD48" s="55">
        <v>-7</v>
      </c>
      <c r="AE48" s="56"/>
      <c r="AF48" s="58"/>
    </row>
    <row r="49" spans="1:32" s="37" customFormat="1">
      <c r="A49" s="8"/>
      <c r="B49" s="131">
        <v>7</v>
      </c>
      <c r="C49" s="157" t="s">
        <v>83</v>
      </c>
      <c r="D49" s="142">
        <v>80</v>
      </c>
      <c r="E49" s="32">
        <v>0</v>
      </c>
      <c r="G49" s="37" t="s">
        <v>33</v>
      </c>
      <c r="H49" s="131" t="str">
        <f>$P49&amp;"*"&amp;$Q49&amp;"+"&amp;$T49</f>
        <v>PMOT*0.078+23.25+2.72</v>
      </c>
      <c r="I49" s="131" t="str">
        <f>$P49&amp;"*"&amp;$Q49&amp;"+"&amp;$AA49</f>
        <v>PMOT*0.078+23.25+1</v>
      </c>
      <c r="J49" s="131" t="str">
        <f>$P49&amp;"*"&amp;$Q49&amp;"+"&amp;$AA49</f>
        <v>PMOT*0.078+23.25+1</v>
      </c>
      <c r="K49" s="131" t="str">
        <f>$P49&amp;"*"&amp;$Q49&amp;$W49</f>
        <v>PMOT*0.078+23.25-2.72</v>
      </c>
      <c r="L49" s="131" t="str">
        <f>$P49&amp;"*"&amp;$Q49&amp;$AE49</f>
        <v>PMOT*0.078+23.25-1</v>
      </c>
      <c r="M49" s="131" t="str">
        <f>$P49&amp;"*"&amp;$Q49&amp;$AE49</f>
        <v>PMOT*0.078+23.25-1</v>
      </c>
      <c r="N49" s="103"/>
      <c r="O49" s="33" t="s">
        <v>28</v>
      </c>
      <c r="P49" s="34" t="s">
        <v>41</v>
      </c>
      <c r="Q49" s="34" t="s">
        <v>84</v>
      </c>
      <c r="R49" s="35" t="s">
        <v>84</v>
      </c>
      <c r="S49" s="32" t="s">
        <v>84</v>
      </c>
      <c r="T49" s="36">
        <v>2.72</v>
      </c>
      <c r="U49" s="35" t="s">
        <v>84</v>
      </c>
      <c r="V49" s="32" t="s">
        <v>84</v>
      </c>
      <c r="W49" s="36">
        <f>-T49</f>
        <v>-2.72</v>
      </c>
      <c r="X49" s="35"/>
      <c r="Y49" s="37">
        <v>31</v>
      </c>
      <c r="Z49" s="37">
        <v>12.5</v>
      </c>
      <c r="AA49" s="38">
        <v>1</v>
      </c>
      <c r="AB49" s="39"/>
      <c r="AC49" s="37">
        <v>31</v>
      </c>
      <c r="AD49" s="37">
        <v>12.5</v>
      </c>
      <c r="AE49" s="38">
        <f>-AA49</f>
        <v>-1</v>
      </c>
      <c r="AF49" s="40"/>
    </row>
    <row r="50" spans="1:32" s="37" customFormat="1">
      <c r="A50" s="8"/>
      <c r="B50" s="131"/>
      <c r="C50" s="157"/>
      <c r="D50" s="142"/>
      <c r="E50" s="32">
        <v>1</v>
      </c>
      <c r="F50" s="32" t="s">
        <v>85</v>
      </c>
      <c r="G50" s="32" t="s">
        <v>33</v>
      </c>
      <c r="H50" s="32" t="str">
        <f>$P50&amp;"*"&amp;$R50&amp;"+"&amp;$T50</f>
        <v>PMOT*0.078+23.25+2.72</v>
      </c>
      <c r="I50" s="32" t="str">
        <f>$P50&amp;"*"&amp;$Q50&amp;"+"&amp;$AA50</f>
        <v>PMOT*0.54+12.83+4.1</v>
      </c>
      <c r="J50" s="32" t="str">
        <f>$P50&amp;"*"&amp;$S50&amp;"+"&amp;$T50</f>
        <v>PMOT*0.078+23.25+2.72</v>
      </c>
      <c r="K50" s="32" t="str">
        <f>$P50&amp;"*"&amp;$U50&amp;$W50</f>
        <v>PMOT*0.078+23.25-2.72</v>
      </c>
      <c r="L50" s="32" t="str">
        <f>$P50&amp;"*"&amp;$Q50&amp;$AE50</f>
        <v>PMOT*0.54+12.83-4.1</v>
      </c>
      <c r="M50" s="32" t="str">
        <f>$P50&amp;"*"&amp;$V50&amp;$W50</f>
        <v>PMOT*0.078+23.25-2.72</v>
      </c>
      <c r="N50" s="103"/>
      <c r="O50" s="33" t="s">
        <v>28</v>
      </c>
      <c r="P50" s="34" t="s">
        <v>41</v>
      </c>
      <c r="Q50" s="34" t="s">
        <v>86</v>
      </c>
      <c r="R50" s="35" t="s">
        <v>84</v>
      </c>
      <c r="S50" s="32" t="s">
        <v>84</v>
      </c>
      <c r="T50" s="36">
        <v>2.72</v>
      </c>
      <c r="U50" s="35" t="s">
        <v>84</v>
      </c>
      <c r="V50" s="32" t="s">
        <v>84</v>
      </c>
      <c r="W50" s="36">
        <f>-T50</f>
        <v>-2.72</v>
      </c>
      <c r="X50" s="35"/>
      <c r="Y50" s="37">
        <v>31</v>
      </c>
      <c r="Z50" s="37">
        <v>12.5</v>
      </c>
      <c r="AA50" s="38">
        <v>4.0999999999999996</v>
      </c>
      <c r="AB50" s="39"/>
      <c r="AC50" s="37">
        <v>31</v>
      </c>
      <c r="AD50" s="37">
        <v>12.5</v>
      </c>
      <c r="AE50" s="38">
        <f t="shared" ref="AE50:AE80" si="18">-AA50</f>
        <v>-4.0999999999999996</v>
      </c>
      <c r="AF50" s="40"/>
    </row>
    <row r="51" spans="1:32" s="37" customFormat="1">
      <c r="A51" s="8"/>
      <c r="B51" s="131"/>
      <c r="C51" s="157"/>
      <c r="D51" s="142"/>
      <c r="E51" s="32">
        <v>2</v>
      </c>
      <c r="F51" s="32" t="s">
        <v>43</v>
      </c>
      <c r="G51" s="32" t="s">
        <v>33</v>
      </c>
      <c r="H51" s="32">
        <v>25</v>
      </c>
      <c r="I51" s="32" t="str">
        <f>$P51&amp;"*"&amp;$Q51&amp;"+"&amp;$AA51</f>
        <v>PMOT*0.54+12.83+4.1</v>
      </c>
      <c r="J51" s="32">
        <v>27</v>
      </c>
      <c r="K51" s="32">
        <v>19</v>
      </c>
      <c r="L51" s="32" t="str">
        <f>$P51&amp;"*"&amp;$Q51&amp;$AE51</f>
        <v>PMOT*0.54+12.83-4.1</v>
      </c>
      <c r="M51" s="32">
        <v>22</v>
      </c>
      <c r="N51" s="103"/>
      <c r="O51" s="33" t="s">
        <v>28</v>
      </c>
      <c r="P51" s="34" t="s">
        <v>41</v>
      </c>
      <c r="Q51" s="34" t="s">
        <v>86</v>
      </c>
      <c r="R51" s="35" t="s">
        <v>84</v>
      </c>
      <c r="S51" s="32" t="s">
        <v>84</v>
      </c>
      <c r="T51" s="36">
        <v>2.72</v>
      </c>
      <c r="U51" s="35" t="s">
        <v>84</v>
      </c>
      <c r="V51" s="32" t="s">
        <v>84</v>
      </c>
      <c r="W51" s="36">
        <f t="shared" ref="W51:W60" si="19">-T51</f>
        <v>-2.72</v>
      </c>
      <c r="X51" s="35"/>
      <c r="Y51" s="37">
        <v>31</v>
      </c>
      <c r="Z51" s="37">
        <v>12.5</v>
      </c>
      <c r="AA51" s="38">
        <v>4.0999999999999996</v>
      </c>
      <c r="AB51" s="39"/>
      <c r="AC51" s="37">
        <v>31</v>
      </c>
      <c r="AD51" s="37">
        <v>12.5</v>
      </c>
      <c r="AE51" s="38">
        <f t="shared" si="18"/>
        <v>-4.0999999999999996</v>
      </c>
      <c r="AF51" s="40"/>
    </row>
    <row r="52" spans="1:32" s="37" customFormat="1">
      <c r="A52" s="8"/>
      <c r="B52" s="131"/>
      <c r="C52" s="157"/>
      <c r="D52" s="142"/>
      <c r="E52" s="32">
        <v>3</v>
      </c>
      <c r="F52" s="32" t="s">
        <v>39</v>
      </c>
      <c r="G52" s="32" t="s">
        <v>33</v>
      </c>
      <c r="H52" s="32" t="str">
        <f>$Z52&amp;"*"&amp;$Q52&amp;"+"&amp;$AA52</f>
        <v>12.5*0.54+12.83+4.1</v>
      </c>
      <c r="I52" s="32" t="str">
        <f>$P52&amp;"*"&amp;$Q52&amp;"+"&amp;$AA52</f>
        <v>PMOT*0.54+12.83+4.1</v>
      </c>
      <c r="J52" s="32" t="str">
        <f>$Y52&amp;"*"&amp;$Q52&amp;"+"&amp;$AA52</f>
        <v>31*0.54+12.83+4.1</v>
      </c>
      <c r="K52" s="32" t="str">
        <f>$AD52&amp;"*"&amp;$Q52&amp;$AE52</f>
        <v>12.5*0.54+12.83-4.1</v>
      </c>
      <c r="L52" s="32" t="str">
        <f>$P52&amp;"*"&amp;$Q52&amp;$AE52</f>
        <v>PMOT*0.54+12.83-4.1</v>
      </c>
      <c r="M52" s="32" t="str">
        <f>$AC52&amp;"*"&amp;$Q52&amp;$AE52</f>
        <v>31*0.54+12.83-4.1</v>
      </c>
      <c r="N52" s="103"/>
      <c r="O52" s="33" t="s">
        <v>28</v>
      </c>
      <c r="P52" s="34" t="s">
        <v>41</v>
      </c>
      <c r="Q52" s="34" t="s">
        <v>86</v>
      </c>
      <c r="R52" s="35" t="s">
        <v>84</v>
      </c>
      <c r="S52" s="32" t="s">
        <v>84</v>
      </c>
      <c r="T52" s="36">
        <v>2.72</v>
      </c>
      <c r="U52" s="35" t="s">
        <v>84</v>
      </c>
      <c r="V52" s="32" t="s">
        <v>84</v>
      </c>
      <c r="W52" s="36">
        <f t="shared" si="19"/>
        <v>-2.72</v>
      </c>
      <c r="X52" s="35"/>
      <c r="Y52" s="37">
        <v>31</v>
      </c>
      <c r="Z52" s="37">
        <v>12.5</v>
      </c>
      <c r="AA52" s="38">
        <v>4.0999999999999996</v>
      </c>
      <c r="AB52" s="39"/>
      <c r="AC52" s="37">
        <v>31</v>
      </c>
      <c r="AD52" s="37">
        <v>12.5</v>
      </c>
      <c r="AE52" s="38">
        <f t="shared" si="18"/>
        <v>-4.0999999999999996</v>
      </c>
      <c r="AF52" s="40"/>
    </row>
    <row r="53" spans="1:32" s="37" customFormat="1">
      <c r="A53" s="8"/>
      <c r="B53" s="131"/>
      <c r="C53" s="157"/>
      <c r="D53" s="142">
        <v>85</v>
      </c>
      <c r="E53" s="32">
        <v>0</v>
      </c>
      <c r="F53" s="59"/>
      <c r="G53" s="59" t="s">
        <v>33</v>
      </c>
      <c r="H53" s="143" t="str">
        <f>$P53&amp;"*"&amp;$Q53&amp;"+"&amp;$T53</f>
        <v>PMOT*0.078+23.25+2.11</v>
      </c>
      <c r="I53" s="144" t="str">
        <f>$P53&amp;"*"&amp;$Q53&amp;"+"&amp;$AA53</f>
        <v>PMOT*0.078+23.25+3.3</v>
      </c>
      <c r="J53" s="145" t="str">
        <f>$P53&amp;"*"&amp;$Q53&amp;"+"&amp;$AA53</f>
        <v>PMOT*0.078+23.25+3.3</v>
      </c>
      <c r="K53" s="143" t="str">
        <f>$P53&amp;"*"&amp;$Q53&amp;$W53</f>
        <v>PMOT*0.078+23.25-2.11</v>
      </c>
      <c r="L53" s="144" t="str">
        <f>$P53&amp;"*"&amp;$Q53&amp;$AE53</f>
        <v>PMOT*0.078+23.25-3.3</v>
      </c>
      <c r="M53" s="145" t="str">
        <f>$P53&amp;"*"&amp;$Q53&amp;$AE53</f>
        <v>PMOT*0.078+23.25-3.3</v>
      </c>
      <c r="N53" s="103"/>
      <c r="O53" s="33" t="s">
        <v>28</v>
      </c>
      <c r="P53" s="34" t="s">
        <v>41</v>
      </c>
      <c r="Q53" s="34" t="s">
        <v>84</v>
      </c>
      <c r="R53" s="35" t="s">
        <v>84</v>
      </c>
      <c r="S53" s="32" t="s">
        <v>84</v>
      </c>
      <c r="T53" s="36">
        <v>2.11</v>
      </c>
      <c r="U53" s="35" t="s">
        <v>84</v>
      </c>
      <c r="V53" s="32" t="s">
        <v>84</v>
      </c>
      <c r="W53" s="36">
        <f t="shared" si="19"/>
        <v>-2.11</v>
      </c>
      <c r="X53" s="35"/>
      <c r="Y53" s="37">
        <v>31</v>
      </c>
      <c r="Z53" s="37">
        <v>12.5</v>
      </c>
      <c r="AA53" s="38">
        <v>3.3</v>
      </c>
      <c r="AB53" s="39"/>
      <c r="AC53" s="37">
        <v>31</v>
      </c>
      <c r="AD53" s="37">
        <v>12.5</v>
      </c>
      <c r="AE53" s="38">
        <f t="shared" si="18"/>
        <v>-3.3</v>
      </c>
      <c r="AF53" s="40"/>
    </row>
    <row r="54" spans="1:32" s="37" customFormat="1">
      <c r="A54" s="8"/>
      <c r="B54" s="131"/>
      <c r="C54" s="157"/>
      <c r="D54" s="142"/>
      <c r="E54" s="32">
        <v>1</v>
      </c>
      <c r="F54" s="32" t="s">
        <v>85</v>
      </c>
      <c r="G54" s="32" t="s">
        <v>33</v>
      </c>
      <c r="H54" s="32" t="str">
        <f>$P54&amp;"*"&amp;$R54&amp;"+"&amp;$T54</f>
        <v>PMOT*0.078+23.25+2.11</v>
      </c>
      <c r="I54" s="32" t="str">
        <f>$P54&amp;"*"&amp;$Q54&amp;"+"&amp;$AA54</f>
        <v>PMOT*0.54+12.83+3.3</v>
      </c>
      <c r="J54" s="32" t="str">
        <f>$P54&amp;"*"&amp;$S54&amp;"+"&amp;$T54</f>
        <v>PMOT*0.078+23.25+2.11</v>
      </c>
      <c r="K54" s="32" t="str">
        <f>$P54&amp;"*"&amp;$U54&amp;$W54</f>
        <v>PMOT*0.078+23.25-2.11</v>
      </c>
      <c r="L54" s="32" t="str">
        <f>$P54&amp;"*"&amp;$Q54&amp;$AE54</f>
        <v>PMOT*0.54+12.83-3.3</v>
      </c>
      <c r="M54" s="32" t="str">
        <f>$P54&amp;"*"&amp;$V54&amp;$W54</f>
        <v>PMOT*0.078+23.25-2.11</v>
      </c>
      <c r="N54" s="103"/>
      <c r="O54" s="33" t="s">
        <v>28</v>
      </c>
      <c r="P54" s="34" t="s">
        <v>41</v>
      </c>
      <c r="Q54" s="34" t="s">
        <v>86</v>
      </c>
      <c r="R54" s="35" t="s">
        <v>84</v>
      </c>
      <c r="S54" s="32" t="s">
        <v>84</v>
      </c>
      <c r="T54" s="36">
        <v>2.11</v>
      </c>
      <c r="U54" s="35" t="s">
        <v>84</v>
      </c>
      <c r="V54" s="32" t="s">
        <v>84</v>
      </c>
      <c r="W54" s="36">
        <f t="shared" si="19"/>
        <v>-2.11</v>
      </c>
      <c r="X54" s="35"/>
      <c r="Y54" s="37">
        <v>31</v>
      </c>
      <c r="Z54" s="37">
        <v>12.5</v>
      </c>
      <c r="AA54" s="38">
        <v>3.3</v>
      </c>
      <c r="AB54" s="39"/>
      <c r="AC54" s="37">
        <v>31</v>
      </c>
      <c r="AD54" s="37">
        <v>12.5</v>
      </c>
      <c r="AE54" s="38">
        <f t="shared" si="18"/>
        <v>-3.3</v>
      </c>
      <c r="AF54" s="40"/>
    </row>
    <row r="55" spans="1:32" s="37" customFormat="1">
      <c r="A55" s="8"/>
      <c r="B55" s="131"/>
      <c r="C55" s="157"/>
      <c r="D55" s="142"/>
      <c r="E55" s="32">
        <v>2</v>
      </c>
      <c r="F55" s="32" t="s">
        <v>43</v>
      </c>
      <c r="G55" s="32" t="s">
        <v>33</v>
      </c>
      <c r="H55" s="32">
        <f>ROUND(AVERAGE(H51,H59),2)</f>
        <v>24.5</v>
      </c>
      <c r="I55" s="32" t="str">
        <f t="shared" ref="I55:I56" si="20">$P55&amp;"*"&amp;$Q55&amp;"+"&amp;$AA55</f>
        <v>PMOT*0.54+12.83+3.3</v>
      </c>
      <c r="J55" s="32">
        <f>ROUND(AVERAGE(J51,J59),2)</f>
        <v>26.5</v>
      </c>
      <c r="K55" s="32">
        <f>ROUND(AVERAGE(K51,K59),2)</f>
        <v>19.5</v>
      </c>
      <c r="L55" s="32" t="str">
        <f t="shared" ref="L55:L56" si="21">$P55&amp;"*"&amp;$Q55&amp;$AE55</f>
        <v>PMOT*0.54+12.83-3.3</v>
      </c>
      <c r="M55" s="32">
        <f>ROUND(AVERAGE(M51,M59),2)</f>
        <v>22.5</v>
      </c>
      <c r="N55" s="103"/>
      <c r="O55" s="33" t="s">
        <v>28</v>
      </c>
      <c r="P55" s="34" t="s">
        <v>41</v>
      </c>
      <c r="Q55" s="34" t="s">
        <v>86</v>
      </c>
      <c r="R55" s="35" t="s">
        <v>84</v>
      </c>
      <c r="S55" s="32" t="s">
        <v>84</v>
      </c>
      <c r="T55" s="36">
        <v>2.11</v>
      </c>
      <c r="U55" s="35" t="s">
        <v>84</v>
      </c>
      <c r="V55" s="32" t="s">
        <v>84</v>
      </c>
      <c r="W55" s="36">
        <f t="shared" si="19"/>
        <v>-2.11</v>
      </c>
      <c r="X55" s="35"/>
      <c r="Y55" s="37">
        <v>31</v>
      </c>
      <c r="Z55" s="37">
        <v>12.5</v>
      </c>
      <c r="AA55" s="38">
        <v>3.3</v>
      </c>
      <c r="AB55" s="39"/>
      <c r="AC55" s="37">
        <v>31</v>
      </c>
      <c r="AD55" s="37">
        <v>12.5</v>
      </c>
      <c r="AE55" s="38">
        <f t="shared" si="18"/>
        <v>-3.3</v>
      </c>
      <c r="AF55" s="40"/>
    </row>
    <row r="56" spans="1:32" s="37" customFormat="1">
      <c r="A56" s="8"/>
      <c r="B56" s="131"/>
      <c r="C56" s="157"/>
      <c r="D56" s="142"/>
      <c r="E56" s="32">
        <v>3</v>
      </c>
      <c r="F56" s="32" t="s">
        <v>39</v>
      </c>
      <c r="G56" s="32" t="s">
        <v>33</v>
      </c>
      <c r="H56" s="32" t="str">
        <f>$Z56&amp;"*"&amp;$Q56&amp;"+"&amp;$AA56</f>
        <v>12.5*0.54+12.83+3.3</v>
      </c>
      <c r="I56" s="32" t="str">
        <f t="shared" si="20"/>
        <v>PMOT*0.54+12.83+3.3</v>
      </c>
      <c r="J56" s="32" t="str">
        <f>$Y56&amp;"*"&amp;$Q56&amp;"+"&amp;$AA56</f>
        <v>31*0.54+12.83+3.3</v>
      </c>
      <c r="K56" s="32" t="str">
        <f>$AD56&amp;"*"&amp;$Q56&amp;$AE56</f>
        <v>12.5*0.54+12.83-3.3</v>
      </c>
      <c r="L56" s="32" t="str">
        <f t="shared" si="21"/>
        <v>PMOT*0.54+12.83-3.3</v>
      </c>
      <c r="M56" s="32" t="str">
        <f>$AC56&amp;"*"&amp;$Q56&amp;$AE56</f>
        <v>31*0.54+12.83-3.3</v>
      </c>
      <c r="N56" s="103"/>
      <c r="O56" s="33" t="s">
        <v>28</v>
      </c>
      <c r="P56" s="34" t="s">
        <v>41</v>
      </c>
      <c r="Q56" s="34" t="s">
        <v>86</v>
      </c>
      <c r="R56" s="35" t="s">
        <v>84</v>
      </c>
      <c r="S56" s="32" t="s">
        <v>84</v>
      </c>
      <c r="T56" s="36">
        <v>2.11</v>
      </c>
      <c r="U56" s="35" t="s">
        <v>84</v>
      </c>
      <c r="V56" s="32" t="s">
        <v>84</v>
      </c>
      <c r="W56" s="36">
        <f t="shared" si="19"/>
        <v>-2.11</v>
      </c>
      <c r="X56" s="35"/>
      <c r="Y56" s="37">
        <v>31</v>
      </c>
      <c r="Z56" s="37">
        <v>12.5</v>
      </c>
      <c r="AA56" s="38">
        <v>3.3</v>
      </c>
      <c r="AB56" s="39"/>
      <c r="AC56" s="37">
        <v>31</v>
      </c>
      <c r="AD56" s="37">
        <v>12.5</v>
      </c>
      <c r="AE56" s="38">
        <f t="shared" si="18"/>
        <v>-3.3</v>
      </c>
      <c r="AF56" s="40"/>
    </row>
    <row r="57" spans="1:32" s="37" customFormat="1">
      <c r="A57" s="8"/>
      <c r="B57" s="131"/>
      <c r="C57" s="157"/>
      <c r="D57" s="142">
        <v>90</v>
      </c>
      <c r="E57" s="32">
        <v>0</v>
      </c>
      <c r="F57" s="59"/>
      <c r="G57" s="59" t="s">
        <v>33</v>
      </c>
      <c r="H57" s="143" t="str">
        <f>$P57&amp;"*"&amp;$Q57&amp;"+"&amp;$T57</f>
        <v>PMOT*0.078+23.25+1.5</v>
      </c>
      <c r="I57" s="144" t="str">
        <f>$P57&amp;"*"&amp;$Q57&amp;"+"&amp;$AA57</f>
        <v>PMOT*0.078+23.25+2.4</v>
      </c>
      <c r="J57" s="145" t="str">
        <f>$P57&amp;"*"&amp;$Q57&amp;"+"&amp;$AA57</f>
        <v>PMOT*0.078+23.25+2.4</v>
      </c>
      <c r="K57" s="143" t="str">
        <f>$P57&amp;"*"&amp;$Q57&amp;$W57</f>
        <v>PMOT*0.078+23.25-1.5</v>
      </c>
      <c r="L57" s="144" t="str">
        <f>$P57&amp;"*"&amp;$Q57&amp;$AE57</f>
        <v>PMOT*0.078+23.25-2.4</v>
      </c>
      <c r="M57" s="145" t="str">
        <f>$P57&amp;"*"&amp;$Q57&amp;$AE57</f>
        <v>PMOT*0.078+23.25-2.4</v>
      </c>
      <c r="N57" s="103"/>
      <c r="O57" s="33" t="s">
        <v>28</v>
      </c>
      <c r="P57" s="34" t="s">
        <v>41</v>
      </c>
      <c r="Q57" s="34" t="s">
        <v>84</v>
      </c>
      <c r="R57" s="35" t="s">
        <v>84</v>
      </c>
      <c r="S57" s="32" t="s">
        <v>84</v>
      </c>
      <c r="T57" s="36">
        <v>1.5</v>
      </c>
      <c r="U57" s="35" t="s">
        <v>84</v>
      </c>
      <c r="V57" s="32" t="s">
        <v>84</v>
      </c>
      <c r="W57" s="36">
        <f t="shared" si="19"/>
        <v>-1.5</v>
      </c>
      <c r="X57" s="35"/>
      <c r="Y57" s="37">
        <v>31</v>
      </c>
      <c r="Z57" s="37">
        <v>12.5</v>
      </c>
      <c r="AA57" s="38">
        <v>2.4</v>
      </c>
      <c r="AB57" s="39"/>
      <c r="AC57" s="37">
        <v>31</v>
      </c>
      <c r="AD57" s="37">
        <v>12.5</v>
      </c>
      <c r="AE57" s="38">
        <f t="shared" si="18"/>
        <v>-2.4</v>
      </c>
      <c r="AF57" s="40"/>
    </row>
    <row r="58" spans="1:32" s="37" customFormat="1">
      <c r="A58" s="8"/>
      <c r="B58" s="131"/>
      <c r="C58" s="157"/>
      <c r="D58" s="142"/>
      <c r="E58" s="32">
        <v>1</v>
      </c>
      <c r="F58" s="32" t="s">
        <v>85</v>
      </c>
      <c r="G58" s="32" t="s">
        <v>33</v>
      </c>
      <c r="H58" s="32" t="str">
        <f>$P58&amp;"*"&amp;$R58&amp;"+"&amp;$T58</f>
        <v>PMOT*0.078+23.25+1.5</v>
      </c>
      <c r="I58" s="32" t="str">
        <f>$P58&amp;"*"&amp;$Q58&amp;"+"&amp;$AA58</f>
        <v>PMOT*0.54+12.83+2.4</v>
      </c>
      <c r="J58" s="32" t="str">
        <f>$P58&amp;"*"&amp;$S58&amp;"+"&amp;$T58</f>
        <v>PMOT*0.078+23.25+1.5</v>
      </c>
      <c r="K58" s="32" t="str">
        <f>$P58&amp;"*"&amp;$U58&amp;$W58</f>
        <v>PMOT*0.078+23.25-1.5</v>
      </c>
      <c r="L58" s="32" t="str">
        <f>$P58&amp;"*"&amp;$Q58&amp;$AE58</f>
        <v>PMOT*0.54+12.83-2.4</v>
      </c>
      <c r="M58" s="32" t="str">
        <f>$P58&amp;"*"&amp;$V58&amp;$W58</f>
        <v>PMOT*0.078+23.25-1.5</v>
      </c>
      <c r="N58" s="103"/>
      <c r="O58" s="33" t="s">
        <v>28</v>
      </c>
      <c r="P58" s="34" t="s">
        <v>41</v>
      </c>
      <c r="Q58" s="34" t="s">
        <v>86</v>
      </c>
      <c r="R58" s="35" t="s">
        <v>84</v>
      </c>
      <c r="S58" s="32" t="s">
        <v>84</v>
      </c>
      <c r="T58" s="36">
        <v>1.5</v>
      </c>
      <c r="U58" s="35" t="s">
        <v>84</v>
      </c>
      <c r="V58" s="32" t="s">
        <v>84</v>
      </c>
      <c r="W58" s="36">
        <f t="shared" si="19"/>
        <v>-1.5</v>
      </c>
      <c r="X58" s="35"/>
      <c r="Y58" s="37">
        <v>31</v>
      </c>
      <c r="Z58" s="37">
        <v>12.5</v>
      </c>
      <c r="AA58" s="38">
        <v>2.4</v>
      </c>
      <c r="AB58" s="39"/>
      <c r="AC58" s="37">
        <v>31</v>
      </c>
      <c r="AD58" s="37">
        <v>12.5</v>
      </c>
      <c r="AE58" s="38">
        <f t="shared" si="18"/>
        <v>-2.4</v>
      </c>
      <c r="AF58" s="40"/>
    </row>
    <row r="59" spans="1:32" s="37" customFormat="1">
      <c r="A59" s="8"/>
      <c r="B59" s="131"/>
      <c r="C59" s="157"/>
      <c r="D59" s="142"/>
      <c r="E59" s="32">
        <v>2</v>
      </c>
      <c r="F59" s="32" t="s">
        <v>43</v>
      </c>
      <c r="G59" s="32" t="s">
        <v>33</v>
      </c>
      <c r="H59" s="32">
        <v>24</v>
      </c>
      <c r="I59" s="32" t="str">
        <f t="shared" ref="I59:I60" si="22">$P59&amp;"*"&amp;$Q59&amp;"+"&amp;$AA59</f>
        <v>PMOT*0.54+12.83+2.4</v>
      </c>
      <c r="J59" s="32">
        <v>26</v>
      </c>
      <c r="K59" s="32">
        <v>20</v>
      </c>
      <c r="L59" s="32" t="str">
        <f t="shared" ref="L59:L60" si="23">$P59&amp;"*"&amp;$Q59&amp;$AE59</f>
        <v>PMOT*0.54+12.83-2.4</v>
      </c>
      <c r="M59" s="32">
        <v>23</v>
      </c>
      <c r="N59" s="103"/>
      <c r="O59" s="33" t="s">
        <v>28</v>
      </c>
      <c r="P59" s="34" t="s">
        <v>41</v>
      </c>
      <c r="Q59" s="34" t="s">
        <v>86</v>
      </c>
      <c r="R59" s="35" t="s">
        <v>84</v>
      </c>
      <c r="S59" s="32" t="s">
        <v>84</v>
      </c>
      <c r="T59" s="36">
        <v>1.5</v>
      </c>
      <c r="U59" s="35" t="s">
        <v>84</v>
      </c>
      <c r="V59" s="32" t="s">
        <v>84</v>
      </c>
      <c r="W59" s="36">
        <f t="shared" si="19"/>
        <v>-1.5</v>
      </c>
      <c r="X59" s="35"/>
      <c r="Y59" s="37">
        <v>31</v>
      </c>
      <c r="Z59" s="37">
        <v>12.5</v>
      </c>
      <c r="AA59" s="38">
        <v>2.4</v>
      </c>
      <c r="AB59" s="39"/>
      <c r="AC59" s="37">
        <v>31</v>
      </c>
      <c r="AD59" s="37">
        <v>12.5</v>
      </c>
      <c r="AE59" s="38">
        <f t="shared" si="18"/>
        <v>-2.4</v>
      </c>
      <c r="AF59" s="40"/>
    </row>
    <row r="60" spans="1:32" s="37" customFormat="1">
      <c r="A60" s="8"/>
      <c r="B60" s="131"/>
      <c r="C60" s="157"/>
      <c r="D60" s="142"/>
      <c r="E60" s="32">
        <v>3</v>
      </c>
      <c r="F60" s="32" t="s">
        <v>39</v>
      </c>
      <c r="G60" s="32" t="s">
        <v>33</v>
      </c>
      <c r="H60" s="32" t="str">
        <f>$Z60&amp;"*"&amp;$Q60&amp;"+"&amp;$AA60</f>
        <v>12.5*0.54+12.83+2.4</v>
      </c>
      <c r="I60" s="32" t="str">
        <f t="shared" si="22"/>
        <v>PMOT*0.54+12.83+2.4</v>
      </c>
      <c r="J60" s="32" t="str">
        <f>$Y60&amp;"*"&amp;$Q60&amp;"+"&amp;$AA60</f>
        <v>31*0.54+12.83+2.4</v>
      </c>
      <c r="K60" s="32" t="str">
        <f>$AD60&amp;"*"&amp;$Q60&amp;$AE60</f>
        <v>12.5*0.54+12.83-2.4</v>
      </c>
      <c r="L60" s="32" t="str">
        <f t="shared" si="23"/>
        <v>PMOT*0.54+12.83-2.4</v>
      </c>
      <c r="M60" s="32" t="str">
        <f>$AC60&amp;"*"&amp;$Q60&amp;$AE60</f>
        <v>31*0.54+12.83-2.4</v>
      </c>
      <c r="N60" s="103"/>
      <c r="O60" s="33" t="s">
        <v>28</v>
      </c>
      <c r="P60" s="34" t="s">
        <v>41</v>
      </c>
      <c r="Q60" s="34" t="s">
        <v>86</v>
      </c>
      <c r="R60" s="35" t="s">
        <v>84</v>
      </c>
      <c r="S60" s="32" t="s">
        <v>84</v>
      </c>
      <c r="T60" s="36">
        <v>1.5</v>
      </c>
      <c r="U60" s="35" t="s">
        <v>84</v>
      </c>
      <c r="V60" s="32" t="s">
        <v>84</v>
      </c>
      <c r="W60" s="36">
        <f t="shared" si="19"/>
        <v>-1.5</v>
      </c>
      <c r="X60" s="35"/>
      <c r="Y60" s="37">
        <v>31</v>
      </c>
      <c r="Z60" s="37">
        <v>12.5</v>
      </c>
      <c r="AA60" s="38">
        <v>2.4</v>
      </c>
      <c r="AB60" s="39"/>
      <c r="AC60" s="37">
        <v>31</v>
      </c>
      <c r="AD60" s="37">
        <v>12.5</v>
      </c>
      <c r="AE60" s="38">
        <f t="shared" si="18"/>
        <v>-2.4</v>
      </c>
      <c r="AF60" s="40"/>
    </row>
    <row r="61" spans="1:32" s="66" customFormat="1">
      <c r="A61" s="8"/>
      <c r="B61" s="154">
        <v>8</v>
      </c>
      <c r="C61" s="155" t="s">
        <v>87</v>
      </c>
      <c r="D61" s="141">
        <v>80</v>
      </c>
      <c r="E61" s="60">
        <v>0</v>
      </c>
      <c r="F61" s="61"/>
      <c r="G61" s="61" t="s">
        <v>33</v>
      </c>
      <c r="H61" s="138" t="str">
        <f>$P61&amp;"*"&amp;$Q61&amp;"+"&amp;$T61</f>
        <v>PMOT*0.078+23.25+2.72</v>
      </c>
      <c r="I61" s="139" t="str">
        <f>$P61&amp;"*"&amp;$Q61&amp;"+"&amp;$AA61</f>
        <v>PMOT*0.078+23.25+5.9</v>
      </c>
      <c r="J61" s="140" t="str">
        <f>$P61&amp;"*"&amp;$Q61&amp;"+"&amp;$AA61</f>
        <v>PMOT*0.078+23.25+5.9</v>
      </c>
      <c r="K61" s="138" t="str">
        <f>$P61&amp;"*"&amp;$Q61&amp;$W61</f>
        <v>PMOT*0.078+23.25-2.72</v>
      </c>
      <c r="L61" s="139" t="str">
        <f>$P61&amp;"*"&amp;$Q61&amp;$AE61</f>
        <v>PMOT*0.078+23.25-5.9</v>
      </c>
      <c r="M61" s="140" t="str">
        <f>$P61&amp;"*"&amp;$Q61&amp;$AE61</f>
        <v>PMOT*0.078+23.25-5.9</v>
      </c>
      <c r="N61" s="103"/>
      <c r="O61" s="62" t="s">
        <v>28</v>
      </c>
      <c r="P61" s="63" t="s">
        <v>41</v>
      </c>
      <c r="Q61" s="63" t="s">
        <v>84</v>
      </c>
      <c r="R61" s="64" t="s">
        <v>84</v>
      </c>
      <c r="S61" s="60" t="s">
        <v>84</v>
      </c>
      <c r="T61" s="65">
        <v>2.72</v>
      </c>
      <c r="U61" s="64" t="s">
        <v>84</v>
      </c>
      <c r="V61" s="60" t="s">
        <v>84</v>
      </c>
      <c r="W61" s="65">
        <f>-T61</f>
        <v>-2.72</v>
      </c>
      <c r="X61" s="64"/>
      <c r="Y61" s="66">
        <v>38.5</v>
      </c>
      <c r="Z61" s="66">
        <v>13</v>
      </c>
      <c r="AA61" s="67">
        <v>5.9</v>
      </c>
      <c r="AB61" s="68"/>
      <c r="AC61" s="66">
        <v>38.5</v>
      </c>
      <c r="AD61" s="66">
        <v>13</v>
      </c>
      <c r="AE61" s="67">
        <f t="shared" si="18"/>
        <v>-5.9</v>
      </c>
      <c r="AF61" s="69"/>
    </row>
    <row r="62" spans="1:32" s="66" customFormat="1">
      <c r="A62" s="8"/>
      <c r="B62" s="154"/>
      <c r="C62" s="155"/>
      <c r="D62" s="141"/>
      <c r="E62" s="60">
        <v>1</v>
      </c>
      <c r="F62" s="60" t="s">
        <v>85</v>
      </c>
      <c r="G62" s="60" t="s">
        <v>33</v>
      </c>
      <c r="H62" s="60" t="str">
        <f>$P62&amp;"*"&amp;$R62&amp;"+"&amp;$T62</f>
        <v>PMOT*0.078+23.25+2.72</v>
      </c>
      <c r="I62" s="60" t="str">
        <f>$P62&amp;"*"&amp;$Q62&amp;"+"&amp;$AA62</f>
        <v>PMOT*0.28+17.87+5.9</v>
      </c>
      <c r="J62" s="60" t="str">
        <f>$P62&amp;"*"&amp;$S62&amp;"+"&amp;$T62</f>
        <v>PMOT*0.078+23.25+2.72</v>
      </c>
      <c r="K62" s="60" t="str">
        <f>$P62&amp;"*"&amp;$U62&amp;$W62</f>
        <v>PMOT*0.078+23.25-2.72</v>
      </c>
      <c r="L62" s="60" t="str">
        <f>$P62&amp;"*"&amp;$Q62&amp;$AE62</f>
        <v>PMOT*0.28+17.87-5.9</v>
      </c>
      <c r="M62" s="60" t="str">
        <f>$P62&amp;"*"&amp;$V62&amp;$W62</f>
        <v>PMOT*0.078+23.25-2.72</v>
      </c>
      <c r="N62" s="103"/>
      <c r="O62" s="62" t="s">
        <v>28</v>
      </c>
      <c r="P62" s="63" t="s">
        <v>41</v>
      </c>
      <c r="Q62" s="63" t="s">
        <v>88</v>
      </c>
      <c r="R62" s="64" t="s">
        <v>84</v>
      </c>
      <c r="S62" s="60" t="s">
        <v>84</v>
      </c>
      <c r="T62" s="65">
        <v>2.72</v>
      </c>
      <c r="U62" s="64" t="s">
        <v>84</v>
      </c>
      <c r="V62" s="60" t="s">
        <v>84</v>
      </c>
      <c r="W62" s="65">
        <f>-T62</f>
        <v>-2.72</v>
      </c>
      <c r="X62" s="64"/>
      <c r="Y62" s="66">
        <v>38.5</v>
      </c>
      <c r="Z62" s="66">
        <v>13</v>
      </c>
      <c r="AA62" s="67">
        <v>5.9</v>
      </c>
      <c r="AB62" s="68"/>
      <c r="AC62" s="66">
        <v>38.5</v>
      </c>
      <c r="AD62" s="66">
        <v>13</v>
      </c>
      <c r="AE62" s="67">
        <f t="shared" si="18"/>
        <v>-5.9</v>
      </c>
      <c r="AF62" s="69"/>
    </row>
    <row r="63" spans="1:32" s="66" customFormat="1">
      <c r="A63" s="8"/>
      <c r="B63" s="154"/>
      <c r="C63" s="155"/>
      <c r="D63" s="141"/>
      <c r="E63" s="60">
        <v>2</v>
      </c>
      <c r="F63" s="60" t="s">
        <v>43</v>
      </c>
      <c r="G63" s="60" t="s">
        <v>33</v>
      </c>
      <c r="H63" s="60">
        <v>25</v>
      </c>
      <c r="I63" s="60" t="str">
        <f t="shared" ref="I63:I64" si="24">$P63&amp;"*"&amp;$Q63&amp;"+"&amp;$AA63</f>
        <v>PMOT*0.28+17.87+5.9</v>
      </c>
      <c r="J63" s="60">
        <v>27</v>
      </c>
      <c r="K63" s="60">
        <v>19</v>
      </c>
      <c r="L63" s="60" t="str">
        <f t="shared" ref="L63:L64" si="25">$P63&amp;"*"&amp;$Q63&amp;$AE63</f>
        <v>PMOT*0.28+17.87-5.9</v>
      </c>
      <c r="M63" s="60">
        <v>22</v>
      </c>
      <c r="N63" s="103"/>
      <c r="O63" s="62" t="s">
        <v>28</v>
      </c>
      <c r="P63" s="63" t="s">
        <v>41</v>
      </c>
      <c r="Q63" s="63" t="s">
        <v>88</v>
      </c>
      <c r="R63" s="64" t="s">
        <v>84</v>
      </c>
      <c r="S63" s="60" t="s">
        <v>84</v>
      </c>
      <c r="T63" s="65">
        <v>2.72</v>
      </c>
      <c r="U63" s="64" t="s">
        <v>84</v>
      </c>
      <c r="V63" s="60" t="s">
        <v>84</v>
      </c>
      <c r="W63" s="65">
        <f t="shared" ref="W63:W88" si="26">-T63</f>
        <v>-2.72</v>
      </c>
      <c r="X63" s="64"/>
      <c r="Y63" s="66">
        <v>38.5</v>
      </c>
      <c r="Z63" s="66">
        <v>13</v>
      </c>
      <c r="AA63" s="67">
        <v>5.9</v>
      </c>
      <c r="AB63" s="68"/>
      <c r="AC63" s="66">
        <v>38.5</v>
      </c>
      <c r="AD63" s="66">
        <v>13</v>
      </c>
      <c r="AE63" s="67">
        <f t="shared" si="18"/>
        <v>-5.9</v>
      </c>
      <c r="AF63" s="69"/>
    </row>
    <row r="64" spans="1:32" s="66" customFormat="1">
      <c r="A64" s="8"/>
      <c r="B64" s="154"/>
      <c r="C64" s="155"/>
      <c r="D64" s="141"/>
      <c r="E64" s="60">
        <v>3</v>
      </c>
      <c r="F64" s="60" t="s">
        <v>39</v>
      </c>
      <c r="G64" s="60" t="s">
        <v>33</v>
      </c>
      <c r="H64" s="60" t="str">
        <f>$Z64&amp;"*"&amp;$Q64&amp;"+"&amp;$AA64</f>
        <v>13*0.28+17.87+5.9</v>
      </c>
      <c r="I64" s="60" t="str">
        <f t="shared" si="24"/>
        <v>PMOT*0.28+17.87+5.9</v>
      </c>
      <c r="J64" s="60" t="str">
        <f>$Y64&amp;"*"&amp;$Q64&amp;"+"&amp;$AA64</f>
        <v>38.5*0.28+17.87+5.9</v>
      </c>
      <c r="K64" s="60" t="str">
        <f>$AD64&amp;"*"&amp;$Q64&amp;$AE64</f>
        <v>13*0.28+17.87-5.9</v>
      </c>
      <c r="L64" s="60" t="str">
        <f t="shared" si="25"/>
        <v>PMOT*0.28+17.87-5.9</v>
      </c>
      <c r="M64" s="60" t="str">
        <f>$AC64&amp;"*"&amp;$Q64&amp;$AE64</f>
        <v>38.5*0.28+17.87-5.9</v>
      </c>
      <c r="N64" s="103"/>
      <c r="O64" s="62" t="s">
        <v>28</v>
      </c>
      <c r="P64" s="63" t="s">
        <v>41</v>
      </c>
      <c r="Q64" s="63" t="s">
        <v>88</v>
      </c>
      <c r="R64" s="64" t="s">
        <v>84</v>
      </c>
      <c r="S64" s="60" t="s">
        <v>84</v>
      </c>
      <c r="T64" s="65">
        <v>2.72</v>
      </c>
      <c r="U64" s="64" t="s">
        <v>84</v>
      </c>
      <c r="V64" s="60" t="s">
        <v>84</v>
      </c>
      <c r="W64" s="65">
        <f t="shared" si="26"/>
        <v>-2.72</v>
      </c>
      <c r="X64" s="64"/>
      <c r="Y64" s="66">
        <v>38.5</v>
      </c>
      <c r="Z64" s="66">
        <v>13</v>
      </c>
      <c r="AA64" s="67">
        <v>5.9</v>
      </c>
      <c r="AB64" s="68"/>
      <c r="AC64" s="66">
        <v>38.5</v>
      </c>
      <c r="AD64" s="66">
        <v>13</v>
      </c>
      <c r="AE64" s="67">
        <f t="shared" si="18"/>
        <v>-5.9</v>
      </c>
      <c r="AF64" s="69"/>
    </row>
    <row r="65" spans="1:32" s="66" customFormat="1">
      <c r="A65" s="8"/>
      <c r="B65" s="154"/>
      <c r="C65" s="155"/>
      <c r="D65" s="141">
        <v>85</v>
      </c>
      <c r="E65" s="60">
        <v>0</v>
      </c>
      <c r="F65" s="61"/>
      <c r="G65" s="61" t="s">
        <v>33</v>
      </c>
      <c r="H65" s="138" t="str">
        <f>$P65&amp;"*"&amp;$Q65&amp;"+"&amp;$T65</f>
        <v>PMOT*0.078+23.25+2.11</v>
      </c>
      <c r="I65" s="139" t="str">
        <f>$P65&amp;"*"&amp;$Q65&amp;"+"&amp;$AA65</f>
        <v>PMOT*0.078+23.25+4.8</v>
      </c>
      <c r="J65" s="140" t="str">
        <f>$P65&amp;"*"&amp;$Q65&amp;"+"&amp;$AA65</f>
        <v>PMOT*0.078+23.25+4.8</v>
      </c>
      <c r="K65" s="138" t="str">
        <f>$P65&amp;"*"&amp;$Q65&amp;$W65</f>
        <v>PMOT*0.078+23.25-2.11</v>
      </c>
      <c r="L65" s="139" t="str">
        <f>$P65&amp;"*"&amp;$Q65&amp;$AE65</f>
        <v>PMOT*0.078+23.25-4.8</v>
      </c>
      <c r="M65" s="140" t="str">
        <f>$P65&amp;"*"&amp;$Q65&amp;$AE65</f>
        <v>PMOT*0.078+23.25-4.8</v>
      </c>
      <c r="N65" s="103"/>
      <c r="O65" s="62" t="s">
        <v>28</v>
      </c>
      <c r="P65" s="63" t="s">
        <v>41</v>
      </c>
      <c r="Q65" s="63" t="s">
        <v>84</v>
      </c>
      <c r="R65" s="64" t="s">
        <v>84</v>
      </c>
      <c r="S65" s="60" t="s">
        <v>84</v>
      </c>
      <c r="T65" s="65">
        <v>2.11</v>
      </c>
      <c r="U65" s="64" t="s">
        <v>84</v>
      </c>
      <c r="V65" s="60" t="s">
        <v>84</v>
      </c>
      <c r="W65" s="65">
        <f t="shared" si="26"/>
        <v>-2.11</v>
      </c>
      <c r="X65" s="64"/>
      <c r="Y65" s="66">
        <v>38.5</v>
      </c>
      <c r="Z65" s="66">
        <v>13</v>
      </c>
      <c r="AA65" s="67">
        <v>4.8</v>
      </c>
      <c r="AB65" s="68"/>
      <c r="AC65" s="66">
        <v>38.5</v>
      </c>
      <c r="AD65" s="66">
        <v>13</v>
      </c>
      <c r="AE65" s="67">
        <f t="shared" si="18"/>
        <v>-4.8</v>
      </c>
      <c r="AF65" s="69"/>
    </row>
    <row r="66" spans="1:32" s="66" customFormat="1">
      <c r="A66" s="8"/>
      <c r="B66" s="154"/>
      <c r="C66" s="155"/>
      <c r="D66" s="141"/>
      <c r="E66" s="60">
        <v>1</v>
      </c>
      <c r="F66" s="60" t="s">
        <v>85</v>
      </c>
      <c r="G66" s="60" t="s">
        <v>33</v>
      </c>
      <c r="H66" s="60" t="str">
        <f>$P66&amp;"*"&amp;$R66&amp;"+"&amp;$T66</f>
        <v>PMOT*0.078+23.25+2.11</v>
      </c>
      <c r="I66" s="60" t="str">
        <f>$P66&amp;"*"&amp;$Q66&amp;"+"&amp;$AA66</f>
        <v>PMOT*0.28+17.87+4.8</v>
      </c>
      <c r="J66" s="60" t="str">
        <f>$P66&amp;"*"&amp;$S66&amp;"+"&amp;$T66</f>
        <v>PMOT*0.078+23.25+2.11</v>
      </c>
      <c r="K66" s="60" t="str">
        <f>$P66&amp;"*"&amp;$U66&amp;$W66</f>
        <v>PMOT*0.078+23.25-2.11</v>
      </c>
      <c r="L66" s="60" t="str">
        <f>$P66&amp;"*"&amp;$Q66&amp;$AE66</f>
        <v>PMOT*0.28+17.87-4.8</v>
      </c>
      <c r="M66" s="60" t="str">
        <f>$P66&amp;"*"&amp;$V66&amp;$W66</f>
        <v>PMOT*0.078+23.25-2.11</v>
      </c>
      <c r="N66" s="103"/>
      <c r="O66" s="62" t="s">
        <v>28</v>
      </c>
      <c r="P66" s="63" t="s">
        <v>41</v>
      </c>
      <c r="Q66" s="63" t="s">
        <v>88</v>
      </c>
      <c r="R66" s="64" t="s">
        <v>84</v>
      </c>
      <c r="S66" s="60" t="s">
        <v>84</v>
      </c>
      <c r="T66" s="65">
        <v>2.11</v>
      </c>
      <c r="U66" s="64" t="s">
        <v>84</v>
      </c>
      <c r="V66" s="60" t="s">
        <v>84</v>
      </c>
      <c r="W66" s="65">
        <f t="shared" si="26"/>
        <v>-2.11</v>
      </c>
      <c r="X66" s="64"/>
      <c r="Y66" s="66">
        <v>38.5</v>
      </c>
      <c r="Z66" s="66">
        <v>13</v>
      </c>
      <c r="AA66" s="67">
        <v>4.8</v>
      </c>
      <c r="AB66" s="68"/>
      <c r="AC66" s="66">
        <v>38.5</v>
      </c>
      <c r="AD66" s="66">
        <v>13</v>
      </c>
      <c r="AE66" s="67">
        <f t="shared" si="18"/>
        <v>-4.8</v>
      </c>
      <c r="AF66" s="69"/>
    </row>
    <row r="67" spans="1:32" s="66" customFormat="1">
      <c r="A67" s="8"/>
      <c r="B67" s="154"/>
      <c r="C67" s="155"/>
      <c r="D67" s="141"/>
      <c r="E67" s="60">
        <v>2</v>
      </c>
      <c r="F67" s="60" t="s">
        <v>43</v>
      </c>
      <c r="G67" s="60" t="s">
        <v>33</v>
      </c>
      <c r="H67" s="60">
        <f>ROUND(AVERAGE(H63,H71),2)</f>
        <v>24.5</v>
      </c>
      <c r="I67" s="60" t="str">
        <f t="shared" ref="I67:I68" si="27">$P67&amp;"*"&amp;$Q67&amp;"+"&amp;$AA67</f>
        <v>PMOT*0.28+17.87+4.8</v>
      </c>
      <c r="J67" s="60">
        <f>ROUND(AVERAGE(J63,J71),2)</f>
        <v>26.5</v>
      </c>
      <c r="K67" s="60">
        <f>ROUND(AVERAGE(K63,K71),2)</f>
        <v>19.5</v>
      </c>
      <c r="L67" s="60" t="str">
        <f t="shared" ref="L67:L68" si="28">$P67&amp;"*"&amp;$Q67&amp;$AE67</f>
        <v>PMOT*0.28+17.87-4.8</v>
      </c>
      <c r="M67" s="60">
        <f>ROUND(AVERAGE(M63,M71),2)</f>
        <v>22.5</v>
      </c>
      <c r="N67" s="103"/>
      <c r="O67" s="62" t="s">
        <v>28</v>
      </c>
      <c r="P67" s="63" t="s">
        <v>41</v>
      </c>
      <c r="Q67" s="63" t="s">
        <v>88</v>
      </c>
      <c r="R67" s="64" t="s">
        <v>84</v>
      </c>
      <c r="S67" s="60" t="s">
        <v>84</v>
      </c>
      <c r="T67" s="65">
        <v>2.11</v>
      </c>
      <c r="U67" s="64" t="s">
        <v>84</v>
      </c>
      <c r="V67" s="60" t="s">
        <v>84</v>
      </c>
      <c r="W67" s="65">
        <f t="shared" si="26"/>
        <v>-2.11</v>
      </c>
      <c r="X67" s="64"/>
      <c r="Y67" s="66">
        <v>38.5</v>
      </c>
      <c r="Z67" s="66">
        <v>13</v>
      </c>
      <c r="AA67" s="67">
        <v>4.8</v>
      </c>
      <c r="AB67" s="68"/>
      <c r="AC67" s="66">
        <v>38.5</v>
      </c>
      <c r="AD67" s="66">
        <v>13</v>
      </c>
      <c r="AE67" s="67">
        <f t="shared" si="18"/>
        <v>-4.8</v>
      </c>
      <c r="AF67" s="69"/>
    </row>
    <row r="68" spans="1:32" s="66" customFormat="1">
      <c r="A68" s="8"/>
      <c r="B68" s="154"/>
      <c r="C68" s="155"/>
      <c r="D68" s="141"/>
      <c r="E68" s="60">
        <v>3</v>
      </c>
      <c r="F68" s="60" t="s">
        <v>39</v>
      </c>
      <c r="G68" s="60" t="s">
        <v>33</v>
      </c>
      <c r="H68" s="60" t="str">
        <f>$Z68&amp;"*"&amp;$Q68&amp;"+"&amp;$AA68</f>
        <v>13*0.28+17.87+4.8</v>
      </c>
      <c r="I68" s="60" t="str">
        <f t="shared" si="27"/>
        <v>PMOT*0.28+17.87+4.8</v>
      </c>
      <c r="J68" s="60" t="str">
        <f>$Y68&amp;"*"&amp;$Q68&amp;"+"&amp;$AA68</f>
        <v>38.5*0.28+17.87+4.8</v>
      </c>
      <c r="K68" s="60" t="str">
        <f>$AD68&amp;"*"&amp;$Q68&amp;$AE68</f>
        <v>13*0.28+17.87-4.8</v>
      </c>
      <c r="L68" s="60" t="str">
        <f t="shared" si="28"/>
        <v>PMOT*0.28+17.87-4.8</v>
      </c>
      <c r="M68" s="60" t="str">
        <f>$AC68&amp;"*"&amp;$Q68&amp;$AE68</f>
        <v>38.5*0.28+17.87-4.8</v>
      </c>
      <c r="N68" s="103"/>
      <c r="O68" s="62" t="s">
        <v>28</v>
      </c>
      <c r="P68" s="63" t="s">
        <v>41</v>
      </c>
      <c r="Q68" s="63" t="s">
        <v>88</v>
      </c>
      <c r="R68" s="64" t="s">
        <v>84</v>
      </c>
      <c r="S68" s="60" t="s">
        <v>84</v>
      </c>
      <c r="T68" s="65">
        <v>2.11</v>
      </c>
      <c r="U68" s="64" t="s">
        <v>84</v>
      </c>
      <c r="V68" s="60" t="s">
        <v>84</v>
      </c>
      <c r="W68" s="65">
        <f t="shared" si="26"/>
        <v>-2.11</v>
      </c>
      <c r="X68" s="64"/>
      <c r="Y68" s="66">
        <v>38.5</v>
      </c>
      <c r="Z68" s="66">
        <v>13</v>
      </c>
      <c r="AA68" s="67">
        <v>4.8</v>
      </c>
      <c r="AB68" s="68"/>
      <c r="AC68" s="66">
        <v>38.5</v>
      </c>
      <c r="AD68" s="66">
        <v>13</v>
      </c>
      <c r="AE68" s="67">
        <f t="shared" si="18"/>
        <v>-4.8</v>
      </c>
      <c r="AF68" s="69"/>
    </row>
    <row r="69" spans="1:32" s="66" customFormat="1">
      <c r="A69" s="8"/>
      <c r="B69" s="154"/>
      <c r="C69" s="155"/>
      <c r="D69" s="141">
        <v>90</v>
      </c>
      <c r="E69" s="60">
        <v>0</v>
      </c>
      <c r="F69" s="61"/>
      <c r="G69" s="61" t="s">
        <v>33</v>
      </c>
      <c r="H69" s="138" t="str">
        <f>$P69&amp;"*"&amp;$Q69&amp;"+"&amp;$T69</f>
        <v>PMOT*0.078+23.25+1.5</v>
      </c>
      <c r="I69" s="139" t="str">
        <f>$P69&amp;"*"&amp;$Q69&amp;"+"&amp;$AA69</f>
        <v>PMOT*0.078+23.25+3.5</v>
      </c>
      <c r="J69" s="140" t="str">
        <f>$P69&amp;"*"&amp;$Q69&amp;"+"&amp;$AA69</f>
        <v>PMOT*0.078+23.25+3.5</v>
      </c>
      <c r="K69" s="138" t="str">
        <f>$P69&amp;"*"&amp;$Q69&amp;$W69</f>
        <v>PMOT*0.078+23.25-1.5</v>
      </c>
      <c r="L69" s="139" t="str">
        <f>$P69&amp;"*"&amp;$Q69&amp;$AE69</f>
        <v>PMOT*0.078+23.25-3.5</v>
      </c>
      <c r="M69" s="140" t="str">
        <f>$P69&amp;"*"&amp;$Q69&amp;$AE69</f>
        <v>PMOT*0.078+23.25-3.5</v>
      </c>
      <c r="N69" s="103"/>
      <c r="O69" s="62" t="s">
        <v>28</v>
      </c>
      <c r="P69" s="63" t="s">
        <v>41</v>
      </c>
      <c r="Q69" s="63" t="s">
        <v>84</v>
      </c>
      <c r="R69" s="64" t="s">
        <v>84</v>
      </c>
      <c r="S69" s="60" t="s">
        <v>84</v>
      </c>
      <c r="T69" s="65">
        <v>1.5</v>
      </c>
      <c r="U69" s="64" t="s">
        <v>84</v>
      </c>
      <c r="V69" s="60" t="s">
        <v>84</v>
      </c>
      <c r="W69" s="65">
        <f t="shared" si="26"/>
        <v>-1.5</v>
      </c>
      <c r="X69" s="64"/>
      <c r="Y69" s="66">
        <v>38.5</v>
      </c>
      <c r="Z69" s="66">
        <v>13</v>
      </c>
      <c r="AA69" s="67">
        <v>3.5</v>
      </c>
      <c r="AB69" s="68"/>
      <c r="AC69" s="66">
        <v>38.5</v>
      </c>
      <c r="AD69" s="66">
        <v>13</v>
      </c>
      <c r="AE69" s="67">
        <f t="shared" si="18"/>
        <v>-3.5</v>
      </c>
      <c r="AF69" s="69"/>
    </row>
    <row r="70" spans="1:32" s="66" customFormat="1">
      <c r="A70" s="8"/>
      <c r="B70" s="154"/>
      <c r="C70" s="155"/>
      <c r="D70" s="141"/>
      <c r="E70" s="60">
        <v>1</v>
      </c>
      <c r="F70" s="60" t="s">
        <v>85</v>
      </c>
      <c r="G70" s="60" t="s">
        <v>33</v>
      </c>
      <c r="H70" s="60" t="str">
        <f>$P70&amp;"*"&amp;$R70&amp;"+"&amp;$T70</f>
        <v>PMOT*0.078+23.25+1.5</v>
      </c>
      <c r="I70" s="60" t="str">
        <f>$P70&amp;"*"&amp;$Q70&amp;"+"&amp;$AA70</f>
        <v>PMOT*0.28+17.87+3.5</v>
      </c>
      <c r="J70" s="60" t="str">
        <f>$P70&amp;"*"&amp;$S70&amp;"+"&amp;$T70</f>
        <v>PMOT*0.078+23.25+1.5</v>
      </c>
      <c r="K70" s="60" t="str">
        <f>$P70&amp;"*"&amp;$U70&amp;$W70</f>
        <v>PMOT*0.078+23.25-1.5</v>
      </c>
      <c r="L70" s="60" t="str">
        <f>$P70&amp;"*"&amp;$Q70&amp;$AE70</f>
        <v>PMOT*0.28+17.87-3.5</v>
      </c>
      <c r="M70" s="60" t="str">
        <f>$P70&amp;"*"&amp;$V70&amp;$W70</f>
        <v>PMOT*0.078+23.25-1.5</v>
      </c>
      <c r="N70" s="103"/>
      <c r="O70" s="62" t="s">
        <v>28</v>
      </c>
      <c r="P70" s="63" t="s">
        <v>41</v>
      </c>
      <c r="Q70" s="63" t="s">
        <v>88</v>
      </c>
      <c r="R70" s="64" t="s">
        <v>84</v>
      </c>
      <c r="S70" s="60" t="s">
        <v>84</v>
      </c>
      <c r="T70" s="65">
        <v>1.5</v>
      </c>
      <c r="U70" s="64" t="s">
        <v>84</v>
      </c>
      <c r="V70" s="60" t="s">
        <v>84</v>
      </c>
      <c r="W70" s="65">
        <f t="shared" si="26"/>
        <v>-1.5</v>
      </c>
      <c r="X70" s="64"/>
      <c r="Y70" s="66">
        <v>38.5</v>
      </c>
      <c r="Z70" s="66">
        <v>13</v>
      </c>
      <c r="AA70" s="67">
        <v>3.5</v>
      </c>
      <c r="AB70" s="68"/>
      <c r="AC70" s="66">
        <v>38.5</v>
      </c>
      <c r="AD70" s="66">
        <v>13</v>
      </c>
      <c r="AE70" s="67">
        <f t="shared" si="18"/>
        <v>-3.5</v>
      </c>
      <c r="AF70" s="69"/>
    </row>
    <row r="71" spans="1:32" s="66" customFormat="1">
      <c r="A71" s="8"/>
      <c r="B71" s="154"/>
      <c r="C71" s="155"/>
      <c r="D71" s="141"/>
      <c r="E71" s="60">
        <v>2</v>
      </c>
      <c r="F71" s="60" t="s">
        <v>43</v>
      </c>
      <c r="G71" s="60" t="s">
        <v>33</v>
      </c>
      <c r="H71" s="60">
        <v>24</v>
      </c>
      <c r="I71" s="60" t="str">
        <f t="shared" ref="I71:I72" si="29">$P71&amp;"*"&amp;$Q71&amp;"+"&amp;$AA71</f>
        <v>PMOT*0.28+17.87+3.5</v>
      </c>
      <c r="J71" s="60">
        <v>26</v>
      </c>
      <c r="K71" s="60">
        <v>20</v>
      </c>
      <c r="L71" s="60" t="str">
        <f t="shared" ref="L71:L72" si="30">$P71&amp;"*"&amp;$Q71&amp;$AE71</f>
        <v>PMOT*0.28+17.87-3.5</v>
      </c>
      <c r="M71" s="60">
        <v>23</v>
      </c>
      <c r="N71" s="103"/>
      <c r="O71" s="62" t="s">
        <v>28</v>
      </c>
      <c r="P71" s="63" t="s">
        <v>41</v>
      </c>
      <c r="Q71" s="63" t="s">
        <v>88</v>
      </c>
      <c r="R71" s="64" t="s">
        <v>84</v>
      </c>
      <c r="S71" s="60" t="s">
        <v>84</v>
      </c>
      <c r="T71" s="65">
        <v>1.5</v>
      </c>
      <c r="U71" s="64" t="s">
        <v>84</v>
      </c>
      <c r="V71" s="60" t="s">
        <v>84</v>
      </c>
      <c r="W71" s="65">
        <f t="shared" si="26"/>
        <v>-1.5</v>
      </c>
      <c r="X71" s="64"/>
      <c r="Y71" s="66">
        <v>38.5</v>
      </c>
      <c r="Z71" s="66">
        <v>13</v>
      </c>
      <c r="AA71" s="67">
        <v>3.5</v>
      </c>
      <c r="AB71" s="68"/>
      <c r="AC71" s="66">
        <v>38.5</v>
      </c>
      <c r="AD71" s="66">
        <v>13</v>
      </c>
      <c r="AE71" s="67">
        <f t="shared" si="18"/>
        <v>-3.5</v>
      </c>
      <c r="AF71" s="69"/>
    </row>
    <row r="72" spans="1:32" s="66" customFormat="1">
      <c r="A72" s="8"/>
      <c r="B72" s="154"/>
      <c r="C72" s="155"/>
      <c r="D72" s="141"/>
      <c r="E72" s="60">
        <v>3</v>
      </c>
      <c r="F72" s="60" t="s">
        <v>39</v>
      </c>
      <c r="G72" s="60" t="s">
        <v>33</v>
      </c>
      <c r="H72" s="60" t="str">
        <f>$Z72&amp;"*"&amp;$Q72&amp;"+"&amp;$AA72</f>
        <v>13*0.28+17.87+3.5</v>
      </c>
      <c r="I72" s="60" t="str">
        <f t="shared" si="29"/>
        <v>PMOT*0.28+17.87+3.5</v>
      </c>
      <c r="J72" s="60" t="str">
        <f>$Y72&amp;"*"&amp;$Q72&amp;"+"&amp;$AA72</f>
        <v>38.5*0.28+17.87+3.5</v>
      </c>
      <c r="K72" s="60" t="str">
        <f>$AD72&amp;"*"&amp;$Q72&amp;$AE72</f>
        <v>13*0.28+17.87-3.5</v>
      </c>
      <c r="L72" s="60" t="str">
        <f t="shared" si="30"/>
        <v>PMOT*0.28+17.87-3.5</v>
      </c>
      <c r="M72" s="60" t="str">
        <f>$AC72&amp;"*"&amp;$Q72&amp;$AE72</f>
        <v>38.5*0.28+17.87-3.5</v>
      </c>
      <c r="N72" s="103"/>
      <c r="O72" s="62" t="s">
        <v>28</v>
      </c>
      <c r="P72" s="63" t="s">
        <v>41</v>
      </c>
      <c r="Q72" s="63" t="s">
        <v>88</v>
      </c>
      <c r="R72" s="64" t="s">
        <v>84</v>
      </c>
      <c r="S72" s="60" t="s">
        <v>84</v>
      </c>
      <c r="T72" s="65">
        <v>1.5</v>
      </c>
      <c r="U72" s="64" t="s">
        <v>84</v>
      </c>
      <c r="V72" s="60" t="s">
        <v>84</v>
      </c>
      <c r="W72" s="65">
        <f t="shared" si="26"/>
        <v>-1.5</v>
      </c>
      <c r="X72" s="64"/>
      <c r="Y72" s="66">
        <v>38.5</v>
      </c>
      <c r="Z72" s="66">
        <v>13</v>
      </c>
      <c r="AA72" s="67">
        <v>3.5</v>
      </c>
      <c r="AB72" s="68"/>
      <c r="AC72" s="66">
        <v>38.5</v>
      </c>
      <c r="AD72" s="66">
        <v>13</v>
      </c>
      <c r="AE72" s="67">
        <f t="shared" si="18"/>
        <v>-3.5</v>
      </c>
      <c r="AF72" s="69"/>
    </row>
    <row r="73" spans="1:32" s="55" customFormat="1">
      <c r="A73" s="8"/>
      <c r="B73" s="151">
        <v>9</v>
      </c>
      <c r="C73" s="152" t="s">
        <v>89</v>
      </c>
      <c r="D73" s="153">
        <v>80</v>
      </c>
      <c r="E73" s="50">
        <v>0</v>
      </c>
      <c r="F73" s="70"/>
      <c r="G73" s="70" t="s">
        <v>33</v>
      </c>
      <c r="H73" s="119" t="str">
        <f>$P73&amp;"*"&amp;$Q73&amp;"+"&amp;$T73</f>
        <v>PMOT*0.078+23.25+2.72</v>
      </c>
      <c r="I73" s="120" t="str">
        <f>$P73&amp;"*"&amp;$Q73&amp;"+"&amp;$AA73</f>
        <v>PMOT*0.078+23.25+3.6</v>
      </c>
      <c r="J73" s="121" t="str">
        <f>$P73&amp;"*"&amp;$Q73&amp;"+"&amp;$AA73</f>
        <v>PMOT*0.078+23.25+3.6</v>
      </c>
      <c r="K73" s="119" t="str">
        <f>$P73&amp;"*"&amp;$Q73&amp;$W73</f>
        <v>PMOT*0.078+23.25-2.72</v>
      </c>
      <c r="L73" s="120" t="str">
        <f>$P73&amp;"*"&amp;$Q73&amp;$AE73</f>
        <v>PMOT*0.078+23.25-3.6</v>
      </c>
      <c r="M73" s="121" t="str">
        <f>$P73&amp;"*"&amp;$Q73&amp;$AE73</f>
        <v>PMOT*0.078+23.25-3.6</v>
      </c>
      <c r="N73" s="103"/>
      <c r="O73" s="71" t="s">
        <v>28</v>
      </c>
      <c r="P73" s="52" t="s">
        <v>41</v>
      </c>
      <c r="Q73" s="52" t="s">
        <v>84</v>
      </c>
      <c r="R73" s="53" t="s">
        <v>84</v>
      </c>
      <c r="S73" s="50" t="s">
        <v>84</v>
      </c>
      <c r="T73" s="54">
        <v>2.72</v>
      </c>
      <c r="U73" s="53" t="s">
        <v>84</v>
      </c>
      <c r="V73" s="50" t="s">
        <v>84</v>
      </c>
      <c r="W73" s="54">
        <f t="shared" si="26"/>
        <v>-2.72</v>
      </c>
      <c r="X73" s="53"/>
      <c r="Y73" s="55">
        <v>33</v>
      </c>
      <c r="Z73" s="55">
        <v>5.5</v>
      </c>
      <c r="AA73" s="56">
        <v>3.6</v>
      </c>
      <c r="AB73" s="57"/>
      <c r="AC73" s="55">
        <v>33</v>
      </c>
      <c r="AD73" s="55">
        <v>5.5</v>
      </c>
      <c r="AE73" s="56">
        <f t="shared" si="18"/>
        <v>-3.6</v>
      </c>
      <c r="AF73" s="58"/>
    </row>
    <row r="74" spans="1:32" s="55" customFormat="1">
      <c r="A74" s="8"/>
      <c r="B74" s="151"/>
      <c r="C74" s="152"/>
      <c r="D74" s="153"/>
      <c r="E74" s="50">
        <v>1</v>
      </c>
      <c r="F74" s="50" t="s">
        <v>85</v>
      </c>
      <c r="G74" s="50" t="s">
        <v>33</v>
      </c>
      <c r="H74" s="50" t="str">
        <f>$P74&amp;"*"&amp;$R74&amp;"+"&amp;$T74</f>
        <v>PMOT*0.078+23.25+2.72</v>
      </c>
      <c r="I74" s="50" t="str">
        <f>$P74&amp;"*"&amp;$Q74&amp;"+"&amp;$AA74</f>
        <v>PMOT*0.39+18.42+3.6</v>
      </c>
      <c r="J74" s="50" t="str">
        <f>$P74&amp;"*"&amp;$S74&amp;"+"&amp;$T74</f>
        <v>PMOT*0.078+23.25+2.72</v>
      </c>
      <c r="K74" s="50" t="str">
        <f>$P74&amp;"*"&amp;$U74&amp;$W74</f>
        <v>PMOT*0.078+23.25-2.72</v>
      </c>
      <c r="L74" s="50" t="str">
        <f>$P74&amp;"*"&amp;$Q74&amp;$AE74</f>
        <v>PMOT*0.39+18.42-3.6</v>
      </c>
      <c r="M74" s="50" t="str">
        <f>$P74&amp;"*"&amp;$V74&amp;$W74</f>
        <v>PMOT*0.078+23.25-2.72</v>
      </c>
      <c r="N74" s="103"/>
      <c r="O74" s="71" t="s">
        <v>28</v>
      </c>
      <c r="P74" s="52" t="s">
        <v>41</v>
      </c>
      <c r="Q74" s="52" t="s">
        <v>90</v>
      </c>
      <c r="R74" s="53" t="s">
        <v>84</v>
      </c>
      <c r="S74" s="50" t="s">
        <v>84</v>
      </c>
      <c r="T74" s="54">
        <v>2.72</v>
      </c>
      <c r="U74" s="53" t="s">
        <v>84</v>
      </c>
      <c r="V74" s="50" t="s">
        <v>84</v>
      </c>
      <c r="W74" s="54">
        <f t="shared" si="26"/>
        <v>-2.72</v>
      </c>
      <c r="X74" s="53"/>
      <c r="Y74" s="55">
        <v>33</v>
      </c>
      <c r="Z74" s="55">
        <v>5.5</v>
      </c>
      <c r="AA74" s="56">
        <v>3.6</v>
      </c>
      <c r="AB74" s="57"/>
      <c r="AC74" s="55">
        <v>33</v>
      </c>
      <c r="AD74" s="55">
        <v>5.5</v>
      </c>
      <c r="AE74" s="56">
        <f t="shared" si="18"/>
        <v>-3.6</v>
      </c>
      <c r="AF74" s="58"/>
    </row>
    <row r="75" spans="1:32" s="55" customFormat="1">
      <c r="A75" s="8"/>
      <c r="B75" s="151"/>
      <c r="C75" s="152"/>
      <c r="D75" s="153"/>
      <c r="E75" s="50">
        <v>2</v>
      </c>
      <c r="F75" s="50" t="s">
        <v>43</v>
      </c>
      <c r="G75" s="50" t="s">
        <v>33</v>
      </c>
      <c r="H75" s="50">
        <v>25</v>
      </c>
      <c r="I75" s="50" t="str">
        <f t="shared" ref="I75:I76" si="31">$P75&amp;"*"&amp;$Q75&amp;"+"&amp;$AA75</f>
        <v>PMOT*0.39+18.42+3.6</v>
      </c>
      <c r="J75" s="50">
        <v>27</v>
      </c>
      <c r="K75" s="50">
        <v>19</v>
      </c>
      <c r="L75" s="50" t="str">
        <f t="shared" ref="L75:L76" si="32">$P75&amp;"*"&amp;$Q75&amp;$AE75</f>
        <v>PMOT*0.39+18.42-3.6</v>
      </c>
      <c r="M75" s="50">
        <v>22</v>
      </c>
      <c r="N75" s="103"/>
      <c r="O75" s="71" t="s">
        <v>28</v>
      </c>
      <c r="P75" s="52" t="s">
        <v>41</v>
      </c>
      <c r="Q75" s="52" t="s">
        <v>90</v>
      </c>
      <c r="R75" s="53" t="s">
        <v>84</v>
      </c>
      <c r="S75" s="50" t="s">
        <v>84</v>
      </c>
      <c r="T75" s="54">
        <v>2.72</v>
      </c>
      <c r="U75" s="53" t="s">
        <v>84</v>
      </c>
      <c r="V75" s="50" t="s">
        <v>84</v>
      </c>
      <c r="W75" s="54">
        <f t="shared" si="26"/>
        <v>-2.72</v>
      </c>
      <c r="X75" s="53"/>
      <c r="Y75" s="55">
        <v>33</v>
      </c>
      <c r="Z75" s="55">
        <v>5.5</v>
      </c>
      <c r="AA75" s="56">
        <v>3.6</v>
      </c>
      <c r="AB75" s="57"/>
      <c r="AC75" s="55">
        <v>33</v>
      </c>
      <c r="AD75" s="55">
        <v>5.5</v>
      </c>
      <c r="AE75" s="56">
        <f t="shared" si="18"/>
        <v>-3.6</v>
      </c>
      <c r="AF75" s="58"/>
    </row>
    <row r="76" spans="1:32" s="55" customFormat="1">
      <c r="A76" s="8"/>
      <c r="B76" s="151"/>
      <c r="C76" s="152"/>
      <c r="D76" s="153"/>
      <c r="E76" s="50">
        <v>3</v>
      </c>
      <c r="F76" s="50" t="s">
        <v>39</v>
      </c>
      <c r="G76" s="50" t="s">
        <v>33</v>
      </c>
      <c r="H76" s="50" t="str">
        <f>$Z76&amp;"*"&amp;$Q76&amp;"+"&amp;$AA76</f>
        <v>5.5*0.39+18.42+3.6</v>
      </c>
      <c r="I76" s="50" t="str">
        <f t="shared" si="31"/>
        <v>PMOT*0.39+18.42+3.6</v>
      </c>
      <c r="J76" s="50" t="str">
        <f>$Y76&amp;"*"&amp;$Q76&amp;"+"&amp;$AA76</f>
        <v>33*0.39+18.42+3.6</v>
      </c>
      <c r="K76" s="50" t="str">
        <f>$AD76&amp;"*"&amp;$Q76&amp;$AE76</f>
        <v>5.5*0.39+18.42-3.6</v>
      </c>
      <c r="L76" s="50" t="str">
        <f t="shared" si="32"/>
        <v>PMOT*0.39+18.42-3.6</v>
      </c>
      <c r="M76" s="50" t="str">
        <f>$AC76&amp;"*"&amp;$Q76&amp;$AE76</f>
        <v>33*0.39+18.42-3.6</v>
      </c>
      <c r="N76" s="103"/>
      <c r="O76" s="71" t="s">
        <v>28</v>
      </c>
      <c r="P76" s="52" t="s">
        <v>41</v>
      </c>
      <c r="Q76" s="52" t="s">
        <v>90</v>
      </c>
      <c r="R76" s="53" t="s">
        <v>84</v>
      </c>
      <c r="S76" s="50" t="s">
        <v>84</v>
      </c>
      <c r="T76" s="54">
        <v>2.72</v>
      </c>
      <c r="U76" s="53" t="s">
        <v>84</v>
      </c>
      <c r="V76" s="50" t="s">
        <v>84</v>
      </c>
      <c r="W76" s="54">
        <f t="shared" si="26"/>
        <v>-2.72</v>
      </c>
      <c r="X76" s="53"/>
      <c r="Y76" s="55">
        <v>33</v>
      </c>
      <c r="Z76" s="55">
        <v>5.5</v>
      </c>
      <c r="AA76" s="56">
        <v>3.6</v>
      </c>
      <c r="AB76" s="57"/>
      <c r="AC76" s="55">
        <v>33</v>
      </c>
      <c r="AD76" s="55">
        <v>5.5</v>
      </c>
      <c r="AE76" s="56">
        <f t="shared" si="18"/>
        <v>-3.6</v>
      </c>
      <c r="AF76" s="58"/>
    </row>
    <row r="77" spans="1:32" s="55" customFormat="1">
      <c r="A77" s="8"/>
      <c r="B77" s="151"/>
      <c r="C77" s="152"/>
      <c r="D77" s="153">
        <v>90</v>
      </c>
      <c r="E77" s="50">
        <v>0</v>
      </c>
      <c r="F77" s="70"/>
      <c r="G77" s="70" t="s">
        <v>33</v>
      </c>
      <c r="H77" s="119" t="str">
        <f>$P77&amp;"*"&amp;$Q77&amp;"+"&amp;$T77</f>
        <v>PMOT*0.078+23.25+1.5</v>
      </c>
      <c r="I77" s="120" t="str">
        <f>$P77&amp;"*"&amp;$Q77&amp;"+"&amp;$AA77</f>
        <v>PMOT*0.078+23.25+2.15</v>
      </c>
      <c r="J77" s="121" t="str">
        <f>$P77&amp;"*"&amp;$Q77&amp;"+"&amp;$AA77</f>
        <v>PMOT*0.078+23.25+2.15</v>
      </c>
      <c r="K77" s="119" t="str">
        <f>$P77&amp;"*"&amp;$Q77&amp;$W77</f>
        <v>PMOT*0.078+23.25-1.5</v>
      </c>
      <c r="L77" s="120" t="str">
        <f>$P77&amp;"*"&amp;$Q77&amp;$AE77</f>
        <v>PMOT*0.078+23.25-2.15</v>
      </c>
      <c r="M77" s="121" t="str">
        <f>$P77&amp;"*"&amp;$Q77&amp;$AE77</f>
        <v>PMOT*0.078+23.25-2.15</v>
      </c>
      <c r="N77" s="103"/>
      <c r="O77" s="71" t="s">
        <v>28</v>
      </c>
      <c r="P77" s="52" t="s">
        <v>41</v>
      </c>
      <c r="Q77" s="52" t="s">
        <v>84</v>
      </c>
      <c r="R77" s="53" t="s">
        <v>84</v>
      </c>
      <c r="S77" s="50" t="s">
        <v>84</v>
      </c>
      <c r="T77" s="54">
        <v>1.5</v>
      </c>
      <c r="U77" s="53" t="s">
        <v>84</v>
      </c>
      <c r="V77" s="50" t="s">
        <v>84</v>
      </c>
      <c r="W77" s="54">
        <f t="shared" si="26"/>
        <v>-1.5</v>
      </c>
      <c r="X77" s="53"/>
      <c r="Y77" s="55">
        <v>33</v>
      </c>
      <c r="Z77" s="55">
        <v>5.5</v>
      </c>
      <c r="AA77" s="56">
        <v>2.15</v>
      </c>
      <c r="AB77" s="57"/>
      <c r="AC77" s="55">
        <v>33</v>
      </c>
      <c r="AD77" s="55">
        <v>5.5</v>
      </c>
      <c r="AE77" s="56">
        <f t="shared" si="18"/>
        <v>-2.15</v>
      </c>
      <c r="AF77" s="58"/>
    </row>
    <row r="78" spans="1:32" s="55" customFormat="1">
      <c r="A78" s="8"/>
      <c r="B78" s="151"/>
      <c r="C78" s="152"/>
      <c r="D78" s="153"/>
      <c r="E78" s="50">
        <v>1</v>
      </c>
      <c r="F78" s="50" t="s">
        <v>85</v>
      </c>
      <c r="G78" s="50" t="s">
        <v>33</v>
      </c>
      <c r="H78" s="50" t="str">
        <f>$P78&amp;"*"&amp;$R78&amp;"+"&amp;$T78</f>
        <v>PMOT*0.078+23.25+1.5</v>
      </c>
      <c r="I78" s="50" t="str">
        <f>$P78&amp;"*"&amp;$Q78&amp;"+"&amp;$AA78</f>
        <v>PMOT*0.39+18.42+2.15</v>
      </c>
      <c r="J78" s="50" t="str">
        <f>$P78&amp;"*"&amp;$S78&amp;"+"&amp;$T78</f>
        <v>PMOT*0.078+23.25+1.5</v>
      </c>
      <c r="K78" s="50" t="str">
        <f>$P78&amp;"*"&amp;$U78&amp;$W78</f>
        <v>PMOT*0.078+23.25-1.5</v>
      </c>
      <c r="L78" s="50" t="str">
        <f>$P78&amp;"*"&amp;$Q78&amp;$AE78</f>
        <v>PMOT*0.39+18.42-2.15</v>
      </c>
      <c r="M78" s="50" t="str">
        <f>$P78&amp;"*"&amp;$V78&amp;$W78</f>
        <v>PMOT*0.078+23.25-1.5</v>
      </c>
      <c r="N78" s="103"/>
      <c r="O78" s="71" t="s">
        <v>28</v>
      </c>
      <c r="P78" s="52" t="s">
        <v>41</v>
      </c>
      <c r="Q78" s="52" t="s">
        <v>90</v>
      </c>
      <c r="R78" s="53" t="s">
        <v>84</v>
      </c>
      <c r="S78" s="50" t="s">
        <v>84</v>
      </c>
      <c r="T78" s="54">
        <v>1.5</v>
      </c>
      <c r="U78" s="53" t="s">
        <v>84</v>
      </c>
      <c r="V78" s="50" t="s">
        <v>84</v>
      </c>
      <c r="W78" s="54">
        <f t="shared" si="26"/>
        <v>-1.5</v>
      </c>
      <c r="X78" s="53"/>
      <c r="Y78" s="55">
        <v>33</v>
      </c>
      <c r="Z78" s="55">
        <v>5.5</v>
      </c>
      <c r="AA78" s="56">
        <v>2.15</v>
      </c>
      <c r="AB78" s="57"/>
      <c r="AC78" s="55">
        <v>33</v>
      </c>
      <c r="AD78" s="55">
        <v>5.5</v>
      </c>
      <c r="AE78" s="56">
        <f t="shared" si="18"/>
        <v>-2.15</v>
      </c>
      <c r="AF78" s="58"/>
    </row>
    <row r="79" spans="1:32" s="55" customFormat="1">
      <c r="A79" s="8"/>
      <c r="B79" s="151"/>
      <c r="C79" s="152"/>
      <c r="D79" s="153"/>
      <c r="E79" s="50">
        <v>2</v>
      </c>
      <c r="F79" s="50" t="s">
        <v>43</v>
      </c>
      <c r="G79" s="50" t="s">
        <v>33</v>
      </c>
      <c r="H79" s="50">
        <v>24</v>
      </c>
      <c r="I79" s="50" t="str">
        <f t="shared" ref="I79:I80" si="33">$P79&amp;"*"&amp;$Q79&amp;"+"&amp;$AA79</f>
        <v>PMOT*0.39+18.42+2.15</v>
      </c>
      <c r="J79" s="50">
        <v>26</v>
      </c>
      <c r="K79" s="50">
        <v>20</v>
      </c>
      <c r="L79" s="50" t="str">
        <f t="shared" ref="L79:L80" si="34">$P79&amp;"*"&amp;$Q79&amp;$AE79</f>
        <v>PMOT*0.39+18.42-2.15</v>
      </c>
      <c r="M79" s="50">
        <v>23</v>
      </c>
      <c r="N79" s="103"/>
      <c r="O79" s="71" t="s">
        <v>28</v>
      </c>
      <c r="P79" s="52" t="s">
        <v>41</v>
      </c>
      <c r="Q79" s="52" t="s">
        <v>90</v>
      </c>
      <c r="R79" s="53" t="s">
        <v>84</v>
      </c>
      <c r="S79" s="50" t="s">
        <v>84</v>
      </c>
      <c r="T79" s="54">
        <v>1.5</v>
      </c>
      <c r="U79" s="53" t="s">
        <v>84</v>
      </c>
      <c r="V79" s="50" t="s">
        <v>84</v>
      </c>
      <c r="W79" s="54">
        <f t="shared" si="26"/>
        <v>-1.5</v>
      </c>
      <c r="X79" s="53"/>
      <c r="Y79" s="55">
        <v>33</v>
      </c>
      <c r="Z79" s="55">
        <v>5.5</v>
      </c>
      <c r="AA79" s="56">
        <v>2.15</v>
      </c>
      <c r="AB79" s="57"/>
      <c r="AC79" s="55">
        <v>33</v>
      </c>
      <c r="AD79" s="55">
        <v>5.5</v>
      </c>
      <c r="AE79" s="56">
        <f t="shared" si="18"/>
        <v>-2.15</v>
      </c>
      <c r="AF79" s="58"/>
    </row>
    <row r="80" spans="1:32" s="55" customFormat="1">
      <c r="A80" s="8"/>
      <c r="B80" s="151"/>
      <c r="C80" s="152"/>
      <c r="D80" s="153"/>
      <c r="E80" s="50">
        <v>3</v>
      </c>
      <c r="F80" s="50" t="s">
        <v>39</v>
      </c>
      <c r="G80" s="50" t="s">
        <v>33</v>
      </c>
      <c r="H80" s="50" t="str">
        <f>$Z80&amp;"*"&amp;$Q80&amp;"+"&amp;$AA80</f>
        <v>5.5*0.39+18.42+2.15</v>
      </c>
      <c r="I80" s="50" t="str">
        <f t="shared" si="33"/>
        <v>PMOT*0.39+18.42+2.15</v>
      </c>
      <c r="J80" s="50" t="str">
        <f>$Y80&amp;"*"&amp;$Q80&amp;"+"&amp;$AA80</f>
        <v>33*0.39+18.42+2.15</v>
      </c>
      <c r="K80" s="50" t="str">
        <f>$AD80&amp;"*"&amp;$Q80&amp;$AE80</f>
        <v>5.5*0.39+18.42-2.15</v>
      </c>
      <c r="L80" s="50" t="str">
        <f t="shared" si="34"/>
        <v>PMOT*0.39+18.42-2.15</v>
      </c>
      <c r="M80" s="50" t="str">
        <f>$AC80&amp;"*"&amp;$Q80&amp;$AE80</f>
        <v>33*0.39+18.42-2.15</v>
      </c>
      <c r="N80" s="103"/>
      <c r="O80" s="71" t="s">
        <v>28</v>
      </c>
      <c r="P80" s="52" t="s">
        <v>41</v>
      </c>
      <c r="Q80" s="52" t="s">
        <v>90</v>
      </c>
      <c r="R80" s="53" t="s">
        <v>84</v>
      </c>
      <c r="S80" s="50" t="s">
        <v>84</v>
      </c>
      <c r="T80" s="54">
        <v>1.5</v>
      </c>
      <c r="U80" s="53" t="s">
        <v>84</v>
      </c>
      <c r="V80" s="50" t="s">
        <v>84</v>
      </c>
      <c r="W80" s="54">
        <f t="shared" si="26"/>
        <v>-1.5</v>
      </c>
      <c r="X80" s="53"/>
      <c r="Y80" s="55">
        <v>33</v>
      </c>
      <c r="Z80" s="55">
        <v>5.5</v>
      </c>
      <c r="AA80" s="56">
        <v>2.15</v>
      </c>
      <c r="AB80" s="57"/>
      <c r="AC80" s="55">
        <v>33</v>
      </c>
      <c r="AD80" s="55">
        <v>5.5</v>
      </c>
      <c r="AE80" s="56">
        <f t="shared" si="18"/>
        <v>-2.15</v>
      </c>
      <c r="AF80" s="58"/>
    </row>
    <row r="81" spans="1:32" s="78" customFormat="1">
      <c r="A81" s="8"/>
      <c r="B81" s="165">
        <v>10</v>
      </c>
      <c r="C81" s="166" t="s">
        <v>91</v>
      </c>
      <c r="D81" s="167">
        <v>80</v>
      </c>
      <c r="E81" s="72">
        <v>0</v>
      </c>
      <c r="F81" s="73"/>
      <c r="G81" s="73" t="s">
        <v>33</v>
      </c>
      <c r="H81" s="107" t="str">
        <f>$P81&amp;"*"&amp;$Q81&amp;"+"&amp;$T81</f>
        <v>RMOT*0.078+23.25+2.72</v>
      </c>
      <c r="I81" s="108" t="str">
        <f>$P81&amp;"*"&amp;$Q81&amp;"+"&amp;$AA81</f>
        <v>RMOT*0.078+23.25+3.6</v>
      </c>
      <c r="J81" s="109" t="str">
        <f>$P81&amp;"*"&amp;$Q81&amp;"+"&amp;$AA81</f>
        <v>RMOT*0.078+23.25+3.6</v>
      </c>
      <c r="K81" s="107" t="str">
        <f>$P81&amp;"*"&amp;$Q81&amp;$W81</f>
        <v>RMOT*0.078+23.25-2.72</v>
      </c>
      <c r="L81" s="108" t="str">
        <f>$P81&amp;"*"&amp;$Q81&amp;$AE81</f>
        <v>RMOT*0.078+23.25-3.6</v>
      </c>
      <c r="M81" s="109" t="str">
        <f>$P81&amp;"*"&amp;$Q81&amp;$AE81</f>
        <v>RMOT*0.078+23.25-3.6</v>
      </c>
      <c r="N81" s="103"/>
      <c r="O81" s="74" t="s">
        <v>28</v>
      </c>
      <c r="P81" s="75" t="s">
        <v>36</v>
      </c>
      <c r="Q81" s="75" t="s">
        <v>84</v>
      </c>
      <c r="R81" s="76" t="s">
        <v>84</v>
      </c>
      <c r="S81" s="72" t="s">
        <v>84</v>
      </c>
      <c r="T81" s="77">
        <v>2.72</v>
      </c>
      <c r="U81" s="76" t="s">
        <v>84</v>
      </c>
      <c r="V81" s="72" t="s">
        <v>84</v>
      </c>
      <c r="W81" s="77">
        <f t="shared" si="26"/>
        <v>-2.72</v>
      </c>
      <c r="X81" s="76"/>
      <c r="Y81" s="78">
        <v>33</v>
      </c>
      <c r="Z81" s="78">
        <v>5.5</v>
      </c>
      <c r="AA81" s="79">
        <v>3.6</v>
      </c>
      <c r="AB81" s="80"/>
      <c r="AC81" s="78">
        <v>33</v>
      </c>
      <c r="AD81" s="78">
        <v>5.5</v>
      </c>
      <c r="AE81" s="79">
        <f>-AA81</f>
        <v>-3.6</v>
      </c>
      <c r="AF81" s="81"/>
    </row>
    <row r="82" spans="1:32" s="78" customFormat="1">
      <c r="A82" s="8"/>
      <c r="B82" s="165"/>
      <c r="C82" s="166"/>
      <c r="D82" s="167"/>
      <c r="E82" s="72">
        <v>1</v>
      </c>
      <c r="F82" s="72" t="s">
        <v>85</v>
      </c>
      <c r="G82" s="72" t="s">
        <v>33</v>
      </c>
      <c r="H82" s="72" t="str">
        <f>$P82&amp;"*"&amp;$R82&amp;"+"&amp;$T82</f>
        <v>RMOT*0.078+23.25+2.72</v>
      </c>
      <c r="I82" s="72" t="str">
        <f>$P82&amp;"*"&amp;$Q82&amp;"+"&amp;$AA82</f>
        <v>RMOT*0.42+17.6+3.6</v>
      </c>
      <c r="J82" s="72" t="str">
        <f>$P82&amp;"*"&amp;$S82&amp;"+"&amp;$T82</f>
        <v>RMOT*0.078+23.25+2.72</v>
      </c>
      <c r="K82" s="72" t="str">
        <f>$P82&amp;"*"&amp;$U82&amp;$W82</f>
        <v>RMOT*0.078+23.25-2.72</v>
      </c>
      <c r="L82" s="72" t="str">
        <f>$P82&amp;"*"&amp;$Q82&amp;$AE82</f>
        <v>RMOT*0.42+17.6-3.6</v>
      </c>
      <c r="M82" s="72" t="str">
        <f>$P82&amp;"*"&amp;$V82&amp;$W82</f>
        <v>RMOT*0.078+23.25-2.72</v>
      </c>
      <c r="N82" s="103"/>
      <c r="O82" s="74" t="s">
        <v>28</v>
      </c>
      <c r="P82" s="75" t="s">
        <v>36</v>
      </c>
      <c r="Q82" s="75" t="s">
        <v>92</v>
      </c>
      <c r="R82" s="76" t="s">
        <v>84</v>
      </c>
      <c r="S82" s="72" t="s">
        <v>84</v>
      </c>
      <c r="T82" s="77">
        <v>2.72</v>
      </c>
      <c r="U82" s="76" t="s">
        <v>84</v>
      </c>
      <c r="V82" s="72" t="s">
        <v>84</v>
      </c>
      <c r="W82" s="77">
        <f t="shared" si="26"/>
        <v>-2.72</v>
      </c>
      <c r="X82" s="76"/>
      <c r="Y82" s="78">
        <v>33</v>
      </c>
      <c r="Z82" s="78">
        <v>5.5</v>
      </c>
      <c r="AA82" s="79">
        <v>3.6</v>
      </c>
      <c r="AB82" s="80"/>
      <c r="AC82" s="78">
        <v>33</v>
      </c>
      <c r="AD82" s="78">
        <v>5.5</v>
      </c>
      <c r="AE82" s="79">
        <f t="shared" ref="AE82:AE104" si="35">-AA82</f>
        <v>-3.6</v>
      </c>
      <c r="AF82" s="81"/>
    </row>
    <row r="83" spans="1:32" s="78" customFormat="1">
      <c r="A83" s="8"/>
      <c r="B83" s="165"/>
      <c r="C83" s="166"/>
      <c r="D83" s="167"/>
      <c r="E83" s="72">
        <v>2</v>
      </c>
      <c r="F83" s="72" t="s">
        <v>43</v>
      </c>
      <c r="G83" s="72" t="s">
        <v>33</v>
      </c>
      <c r="H83" s="72">
        <v>25</v>
      </c>
      <c r="I83" s="72" t="str">
        <f t="shared" ref="I83:I84" si="36">$P83&amp;"*"&amp;$Q83&amp;"+"&amp;$AA83</f>
        <v>RMOT*0.42+17.6+3.6</v>
      </c>
      <c r="J83" s="72">
        <v>27</v>
      </c>
      <c r="K83" s="72">
        <v>19</v>
      </c>
      <c r="L83" s="72" t="str">
        <f t="shared" ref="L83:L84" si="37">$P83&amp;"*"&amp;$Q83&amp;$AE83</f>
        <v>RMOT*0.42+17.6-3.6</v>
      </c>
      <c r="M83" s="72">
        <v>22</v>
      </c>
      <c r="N83" s="103"/>
      <c r="O83" s="74" t="s">
        <v>28</v>
      </c>
      <c r="P83" s="75" t="s">
        <v>36</v>
      </c>
      <c r="Q83" s="75" t="s">
        <v>92</v>
      </c>
      <c r="R83" s="76" t="s">
        <v>84</v>
      </c>
      <c r="S83" s="72" t="s">
        <v>84</v>
      </c>
      <c r="T83" s="77">
        <v>2.72</v>
      </c>
      <c r="U83" s="76" t="s">
        <v>84</v>
      </c>
      <c r="V83" s="72" t="s">
        <v>84</v>
      </c>
      <c r="W83" s="77">
        <f t="shared" si="26"/>
        <v>-2.72</v>
      </c>
      <c r="X83" s="76"/>
      <c r="Y83" s="78">
        <v>33</v>
      </c>
      <c r="Z83" s="78">
        <v>5.5</v>
      </c>
      <c r="AA83" s="79">
        <v>3.6</v>
      </c>
      <c r="AB83" s="80"/>
      <c r="AC83" s="78">
        <v>33</v>
      </c>
      <c r="AD83" s="78">
        <v>5.5</v>
      </c>
      <c r="AE83" s="79">
        <f t="shared" si="35"/>
        <v>-3.6</v>
      </c>
      <c r="AF83" s="81"/>
    </row>
    <row r="84" spans="1:32" s="78" customFormat="1">
      <c r="A84" s="8"/>
      <c r="B84" s="165"/>
      <c r="C84" s="166"/>
      <c r="D84" s="167"/>
      <c r="E84" s="72">
        <v>3</v>
      </c>
      <c r="F84" s="72" t="s">
        <v>39</v>
      </c>
      <c r="G84" s="72" t="s">
        <v>33</v>
      </c>
      <c r="H84" s="72" t="str">
        <f>$Z84&amp;"*"&amp;$Q84&amp;"+"&amp;$AA84</f>
        <v>5.5*0.42+17.6+3.6</v>
      </c>
      <c r="I84" s="72" t="str">
        <f t="shared" si="36"/>
        <v>RMOT*0.42+17.6+3.6</v>
      </c>
      <c r="J84" s="72" t="str">
        <f>$Y84&amp;"*"&amp;$Q84&amp;"+"&amp;$AA84</f>
        <v>33*0.42+17.6+3.6</v>
      </c>
      <c r="K84" s="72" t="str">
        <f>$AD84&amp;"*"&amp;$Q84&amp;$AE84</f>
        <v>5.5*0.42+17.6-3.6</v>
      </c>
      <c r="L84" s="72" t="str">
        <f t="shared" si="37"/>
        <v>RMOT*0.42+17.6-3.6</v>
      </c>
      <c r="M84" s="72" t="str">
        <f>$AC84&amp;"*"&amp;$Q84&amp;$AE84</f>
        <v>33*0.42+17.6-3.6</v>
      </c>
      <c r="N84" s="103"/>
      <c r="O84" s="74" t="s">
        <v>28</v>
      </c>
      <c r="P84" s="75" t="s">
        <v>36</v>
      </c>
      <c r="Q84" s="75" t="s">
        <v>92</v>
      </c>
      <c r="R84" s="76" t="s">
        <v>84</v>
      </c>
      <c r="S84" s="72" t="s">
        <v>84</v>
      </c>
      <c r="T84" s="77">
        <v>2.72</v>
      </c>
      <c r="U84" s="76" t="s">
        <v>84</v>
      </c>
      <c r="V84" s="72" t="s">
        <v>84</v>
      </c>
      <c r="W84" s="77">
        <f t="shared" si="26"/>
        <v>-2.72</v>
      </c>
      <c r="X84" s="76"/>
      <c r="Y84" s="78">
        <v>33</v>
      </c>
      <c r="Z84" s="78">
        <v>5.5</v>
      </c>
      <c r="AA84" s="79">
        <v>3.6</v>
      </c>
      <c r="AB84" s="80"/>
      <c r="AC84" s="78">
        <v>33</v>
      </c>
      <c r="AD84" s="78">
        <v>5.5</v>
      </c>
      <c r="AE84" s="79">
        <f t="shared" si="35"/>
        <v>-3.6</v>
      </c>
      <c r="AF84" s="81"/>
    </row>
    <row r="85" spans="1:32" s="78" customFormat="1">
      <c r="A85" s="8"/>
      <c r="B85" s="165"/>
      <c r="C85" s="166"/>
      <c r="D85" s="167">
        <v>90</v>
      </c>
      <c r="E85" s="72">
        <v>0</v>
      </c>
      <c r="F85" s="73"/>
      <c r="G85" s="73" t="s">
        <v>33</v>
      </c>
      <c r="H85" s="107" t="str">
        <f>$P85&amp;"*"&amp;$Q85&amp;"+"&amp;$T85</f>
        <v>RMOT*0.078+23.25+1.5</v>
      </c>
      <c r="I85" s="108" t="str">
        <f>$P85&amp;"*"&amp;$Q85&amp;"+"&amp;$AA85</f>
        <v>RMOT*0.078+23.25+2.15</v>
      </c>
      <c r="J85" s="109" t="str">
        <f>$P85&amp;"*"&amp;$Q85&amp;"+"&amp;$AA85</f>
        <v>RMOT*0.078+23.25+2.15</v>
      </c>
      <c r="K85" s="107" t="str">
        <f>$P85&amp;"*"&amp;$Q85&amp;$W85</f>
        <v>RMOT*0.078+23.25-1.5</v>
      </c>
      <c r="L85" s="108" t="str">
        <f>$P85&amp;"*"&amp;$Q85&amp;$AE85</f>
        <v>RMOT*0.078+23.25-2.15</v>
      </c>
      <c r="M85" s="109" t="str">
        <f>$P85&amp;"*"&amp;$Q85&amp;$AE85</f>
        <v>RMOT*0.078+23.25-2.15</v>
      </c>
      <c r="N85" s="103"/>
      <c r="O85" s="74" t="s">
        <v>28</v>
      </c>
      <c r="P85" s="75" t="s">
        <v>36</v>
      </c>
      <c r="Q85" s="75" t="s">
        <v>84</v>
      </c>
      <c r="R85" s="76" t="s">
        <v>84</v>
      </c>
      <c r="S85" s="72" t="s">
        <v>84</v>
      </c>
      <c r="T85" s="77">
        <v>1.5</v>
      </c>
      <c r="U85" s="76" t="s">
        <v>84</v>
      </c>
      <c r="V85" s="72" t="s">
        <v>84</v>
      </c>
      <c r="W85" s="77">
        <f t="shared" si="26"/>
        <v>-1.5</v>
      </c>
      <c r="X85" s="76"/>
      <c r="Y85" s="78">
        <v>33</v>
      </c>
      <c r="Z85" s="78">
        <v>5.5</v>
      </c>
      <c r="AA85" s="79">
        <v>2.15</v>
      </c>
      <c r="AB85" s="80"/>
      <c r="AC85" s="78">
        <v>33</v>
      </c>
      <c r="AD85" s="78">
        <v>5.5</v>
      </c>
      <c r="AE85" s="79">
        <f t="shared" si="35"/>
        <v>-2.15</v>
      </c>
      <c r="AF85" s="81"/>
    </row>
    <row r="86" spans="1:32" s="78" customFormat="1">
      <c r="A86" s="8"/>
      <c r="B86" s="165"/>
      <c r="C86" s="166"/>
      <c r="D86" s="167"/>
      <c r="E86" s="72">
        <v>1</v>
      </c>
      <c r="F86" s="72" t="s">
        <v>85</v>
      </c>
      <c r="G86" s="72" t="s">
        <v>33</v>
      </c>
      <c r="H86" s="72" t="str">
        <f>$P86&amp;"*"&amp;$R86&amp;"+"&amp;$T86</f>
        <v>RMOT*0.078+23.25+1.5</v>
      </c>
      <c r="I86" s="72" t="str">
        <f>$P86&amp;"*"&amp;$Q86&amp;"+"&amp;$AA86</f>
        <v>RMOT*0.42+17.6+2.15</v>
      </c>
      <c r="J86" s="72" t="str">
        <f>$P86&amp;"*"&amp;$S86&amp;"+"&amp;$T86</f>
        <v>RMOT*0.078+23.25+1.5</v>
      </c>
      <c r="K86" s="72" t="str">
        <f>$P86&amp;"*"&amp;$U86&amp;$W86</f>
        <v>RMOT*0.078+23.25-1.5</v>
      </c>
      <c r="L86" s="72" t="str">
        <f>$P86&amp;"*"&amp;$Q86&amp;$AE86</f>
        <v>RMOT*0.42+17.6-2.15</v>
      </c>
      <c r="M86" s="72" t="str">
        <f>$P86&amp;"*"&amp;$V86&amp;$W86</f>
        <v>RMOT*0.078+23.25-1.5</v>
      </c>
      <c r="N86" s="103"/>
      <c r="O86" s="74" t="s">
        <v>28</v>
      </c>
      <c r="P86" s="75" t="s">
        <v>36</v>
      </c>
      <c r="Q86" s="75" t="s">
        <v>92</v>
      </c>
      <c r="R86" s="76" t="s">
        <v>84</v>
      </c>
      <c r="S86" s="72" t="s">
        <v>84</v>
      </c>
      <c r="T86" s="77">
        <v>1.5</v>
      </c>
      <c r="U86" s="76" t="s">
        <v>84</v>
      </c>
      <c r="V86" s="72" t="s">
        <v>84</v>
      </c>
      <c r="W86" s="77">
        <f t="shared" si="26"/>
        <v>-1.5</v>
      </c>
      <c r="X86" s="76"/>
      <c r="Y86" s="78">
        <v>33</v>
      </c>
      <c r="Z86" s="78">
        <v>5.5</v>
      </c>
      <c r="AA86" s="79">
        <v>2.15</v>
      </c>
      <c r="AB86" s="80"/>
      <c r="AC86" s="78">
        <v>33</v>
      </c>
      <c r="AD86" s="78">
        <v>5.5</v>
      </c>
      <c r="AE86" s="79">
        <f t="shared" si="35"/>
        <v>-2.15</v>
      </c>
      <c r="AF86" s="81"/>
    </row>
    <row r="87" spans="1:32" s="78" customFormat="1">
      <c r="A87" s="8"/>
      <c r="B87" s="165"/>
      <c r="C87" s="166"/>
      <c r="D87" s="167"/>
      <c r="E87" s="72">
        <v>2</v>
      </c>
      <c r="F87" s="72" t="s">
        <v>43</v>
      </c>
      <c r="G87" s="72" t="s">
        <v>33</v>
      </c>
      <c r="H87" s="72">
        <v>24</v>
      </c>
      <c r="I87" s="72" t="str">
        <f t="shared" ref="I87:I88" si="38">$P87&amp;"*"&amp;$Q87&amp;"+"&amp;$AA87</f>
        <v>RMOT*0.42+17.6+2.15</v>
      </c>
      <c r="J87" s="72">
        <v>26</v>
      </c>
      <c r="K87" s="72">
        <v>20</v>
      </c>
      <c r="L87" s="72" t="str">
        <f t="shared" ref="L87:L88" si="39">$P87&amp;"*"&amp;$Q87&amp;$AE87</f>
        <v>RMOT*0.42+17.6-2.15</v>
      </c>
      <c r="M87" s="72">
        <v>23</v>
      </c>
      <c r="N87" s="103"/>
      <c r="O87" s="74" t="s">
        <v>28</v>
      </c>
      <c r="P87" s="75" t="s">
        <v>36</v>
      </c>
      <c r="Q87" s="75" t="s">
        <v>92</v>
      </c>
      <c r="R87" s="76" t="s">
        <v>84</v>
      </c>
      <c r="S87" s="72" t="s">
        <v>84</v>
      </c>
      <c r="T87" s="77">
        <v>1.5</v>
      </c>
      <c r="U87" s="76" t="s">
        <v>84</v>
      </c>
      <c r="V87" s="72" t="s">
        <v>84</v>
      </c>
      <c r="W87" s="77">
        <f t="shared" si="26"/>
        <v>-1.5</v>
      </c>
      <c r="X87" s="76"/>
      <c r="Y87" s="78">
        <v>33</v>
      </c>
      <c r="Z87" s="78">
        <v>5.5</v>
      </c>
      <c r="AA87" s="79">
        <v>2.15</v>
      </c>
      <c r="AB87" s="80"/>
      <c r="AC87" s="78">
        <v>33</v>
      </c>
      <c r="AD87" s="78">
        <v>5.5</v>
      </c>
      <c r="AE87" s="79">
        <f t="shared" si="35"/>
        <v>-2.15</v>
      </c>
      <c r="AF87" s="81"/>
    </row>
    <row r="88" spans="1:32" s="78" customFormat="1">
      <c r="A88" s="8"/>
      <c r="B88" s="165"/>
      <c r="C88" s="166"/>
      <c r="D88" s="167"/>
      <c r="E88" s="72">
        <v>3</v>
      </c>
      <c r="F88" s="72" t="s">
        <v>39</v>
      </c>
      <c r="G88" s="72" t="s">
        <v>33</v>
      </c>
      <c r="H88" s="72" t="str">
        <f>$Z88&amp;"*"&amp;$Q88&amp;"+"&amp;$AA88</f>
        <v>5.5*0.42+17.6+2.15</v>
      </c>
      <c r="I88" s="72" t="str">
        <f t="shared" si="38"/>
        <v>RMOT*0.42+17.6+2.15</v>
      </c>
      <c r="J88" s="72" t="str">
        <f>$Y88&amp;"*"&amp;$Q88&amp;"+"&amp;$AA88</f>
        <v>33*0.42+17.6+2.15</v>
      </c>
      <c r="K88" s="72" t="str">
        <f>$AD88&amp;"*"&amp;$Q88&amp;$AE88</f>
        <v>5.5*0.42+17.6-2.15</v>
      </c>
      <c r="L88" s="72" t="str">
        <f t="shared" si="39"/>
        <v>RMOT*0.42+17.6-2.15</v>
      </c>
      <c r="M88" s="72" t="str">
        <f>$AC88&amp;"*"&amp;$Q88&amp;$AE88</f>
        <v>33*0.42+17.6-2.15</v>
      </c>
      <c r="N88" s="103"/>
      <c r="O88" s="74" t="s">
        <v>28</v>
      </c>
      <c r="P88" s="75" t="s">
        <v>36</v>
      </c>
      <c r="Q88" s="75" t="s">
        <v>92</v>
      </c>
      <c r="R88" s="76" t="s">
        <v>84</v>
      </c>
      <c r="S88" s="72" t="s">
        <v>84</v>
      </c>
      <c r="T88" s="77">
        <v>1.5</v>
      </c>
      <c r="U88" s="76" t="s">
        <v>84</v>
      </c>
      <c r="V88" s="72" t="s">
        <v>84</v>
      </c>
      <c r="W88" s="77">
        <f t="shared" si="26"/>
        <v>-1.5</v>
      </c>
      <c r="X88" s="76"/>
      <c r="Y88" s="78">
        <v>33</v>
      </c>
      <c r="Z88" s="78">
        <v>5.5</v>
      </c>
      <c r="AA88" s="79">
        <v>2.15</v>
      </c>
      <c r="AB88" s="80"/>
      <c r="AC88" s="78">
        <v>33</v>
      </c>
      <c r="AD88" s="78">
        <v>5.5</v>
      </c>
      <c r="AE88" s="79">
        <f t="shared" si="35"/>
        <v>-2.15</v>
      </c>
      <c r="AF88" s="81"/>
    </row>
    <row r="89" spans="1:32" s="92" customFormat="1">
      <c r="A89" s="8"/>
      <c r="B89" s="182">
        <v>11</v>
      </c>
      <c r="C89" s="173" t="s">
        <v>93</v>
      </c>
      <c r="D89" s="177">
        <v>80</v>
      </c>
      <c r="E89" s="82">
        <v>0</v>
      </c>
      <c r="F89" s="83"/>
      <c r="G89" s="83" t="s">
        <v>33</v>
      </c>
      <c r="H89" s="174" t="str">
        <f>$P89&amp;"*"&amp;$Q89&amp;"+"&amp;$T89</f>
        <v>RMOT*0.078+23.25+2.72</v>
      </c>
      <c r="I89" s="175" t="str">
        <f>$P89&amp;"*"&amp;$Q89&amp;"+"&amp;$AA89</f>
        <v>RMOT*0.078+23.25+3.5</v>
      </c>
      <c r="J89" s="176" t="str">
        <f>$P89&amp;"*"&amp;$Q89&amp;"+"&amp;$AA89</f>
        <v>RMOT*0.078+23.25+3.5</v>
      </c>
      <c r="K89" s="174" t="str">
        <f>$P89&amp;"*"&amp;$Q89&amp;$W89</f>
        <v>RMOT*0.078+23.25-2.72</v>
      </c>
      <c r="L89" s="175" t="str">
        <f>$P89&amp;"*"&amp;$Q89&amp;$AE89</f>
        <v>RMOT*0.078+23.25-3.5</v>
      </c>
      <c r="M89" s="176" t="str">
        <f>$P89&amp;"*"&amp;$Q89&amp;$AE89</f>
        <v>RMOT*0.078+23.25-3.5</v>
      </c>
      <c r="N89" s="103"/>
      <c r="O89" s="84" t="s">
        <v>28</v>
      </c>
      <c r="P89" s="85" t="s">
        <v>36</v>
      </c>
      <c r="Q89" s="85" t="s">
        <v>84</v>
      </c>
      <c r="R89" s="86" t="s">
        <v>84</v>
      </c>
      <c r="S89" s="82" t="s">
        <v>84</v>
      </c>
      <c r="T89" s="87">
        <v>2.72</v>
      </c>
      <c r="U89" s="86" t="s">
        <v>84</v>
      </c>
      <c r="V89" s="82" t="s">
        <v>84</v>
      </c>
      <c r="W89" s="87">
        <f t="shared" ref="W89:W96" si="40">-T89</f>
        <v>-2.72</v>
      </c>
      <c r="X89" s="86"/>
      <c r="Y89" s="88" t="s">
        <v>77</v>
      </c>
      <c r="Z89" s="88" t="s">
        <v>77</v>
      </c>
      <c r="AA89" s="89">
        <v>3.5</v>
      </c>
      <c r="AB89" s="90"/>
      <c r="AC89" s="88" t="s">
        <v>77</v>
      </c>
      <c r="AD89" s="88" t="s">
        <v>77</v>
      </c>
      <c r="AE89" s="89">
        <f>-AA89</f>
        <v>-3.5</v>
      </c>
      <c r="AF89" s="91"/>
    </row>
    <row r="90" spans="1:32" s="92" customFormat="1">
      <c r="A90" s="8"/>
      <c r="B90" s="182"/>
      <c r="C90" s="173"/>
      <c r="D90" s="177"/>
      <c r="E90" s="82">
        <v>1</v>
      </c>
      <c r="F90" s="82" t="s">
        <v>85</v>
      </c>
      <c r="G90" s="82" t="s">
        <v>33</v>
      </c>
      <c r="H90" s="82" t="str">
        <f>$P90&amp;"*"&amp;$R90&amp;"+"&amp;$T90</f>
        <v>RMOT*0.078+23.25+2.72</v>
      </c>
      <c r="I90" s="82" t="str">
        <f>$P90&amp;"*"&amp;$Q90&amp;"+"&amp;$AA90</f>
        <v>RMOT*0.75+5.37+3.5</v>
      </c>
      <c r="J90" s="82" t="str">
        <f>$P90&amp;"*"&amp;$S90&amp;"+"&amp;$T90</f>
        <v>RMOT*0.078+23.25+2.72</v>
      </c>
      <c r="K90" s="82" t="str">
        <f>$P90&amp;"*"&amp;$U90&amp;$W90</f>
        <v>RMOT*0.078+23.25-2.72</v>
      </c>
      <c r="L90" s="82" t="str">
        <f>$P90&amp;"*"&amp;$Q90&amp;$AE90</f>
        <v>RMOT*0.75+5.37-3.5</v>
      </c>
      <c r="M90" s="82" t="str">
        <f>$P90&amp;"*"&amp;$V90&amp;$W90</f>
        <v>RMOT*0.078+23.25-2.72</v>
      </c>
      <c r="N90" s="103"/>
      <c r="O90" s="84" t="s">
        <v>28</v>
      </c>
      <c r="P90" s="85" t="s">
        <v>36</v>
      </c>
      <c r="Q90" s="85" t="s">
        <v>94</v>
      </c>
      <c r="R90" s="86" t="s">
        <v>84</v>
      </c>
      <c r="S90" s="82" t="s">
        <v>84</v>
      </c>
      <c r="T90" s="87">
        <v>2.72</v>
      </c>
      <c r="U90" s="86" t="s">
        <v>84</v>
      </c>
      <c r="V90" s="82" t="s">
        <v>84</v>
      </c>
      <c r="W90" s="87">
        <f t="shared" si="40"/>
        <v>-2.72</v>
      </c>
      <c r="X90" s="86"/>
      <c r="Y90" s="88" t="s">
        <v>77</v>
      </c>
      <c r="Z90" s="88" t="s">
        <v>77</v>
      </c>
      <c r="AA90" s="89">
        <v>3.5</v>
      </c>
      <c r="AB90" s="90"/>
      <c r="AC90" s="88" t="s">
        <v>77</v>
      </c>
      <c r="AD90" s="88" t="s">
        <v>77</v>
      </c>
      <c r="AE90" s="89">
        <f t="shared" ref="AE90:AE96" si="41">-AA90</f>
        <v>-3.5</v>
      </c>
      <c r="AF90" s="91"/>
    </row>
    <row r="91" spans="1:32" s="92" customFormat="1">
      <c r="A91" s="8"/>
      <c r="B91" s="182"/>
      <c r="C91" s="173"/>
      <c r="D91" s="177"/>
      <c r="E91" s="82">
        <v>2</v>
      </c>
      <c r="F91" s="82" t="s">
        <v>43</v>
      </c>
      <c r="G91" s="82" t="s">
        <v>33</v>
      </c>
      <c r="H91" s="82">
        <v>25</v>
      </c>
      <c r="I91" s="82" t="str">
        <f t="shared" ref="I91:I92" si="42">$P91&amp;"*"&amp;$Q91&amp;"+"&amp;$AA91</f>
        <v>RMOT*0.75+5.37+3.5</v>
      </c>
      <c r="J91" s="82">
        <v>27</v>
      </c>
      <c r="K91" s="82">
        <v>19</v>
      </c>
      <c r="L91" s="82" t="str">
        <f t="shared" ref="L91:L92" si="43">$P91&amp;"*"&amp;$Q91&amp;$AE91</f>
        <v>RMOT*0.75+5.37-3.5</v>
      </c>
      <c r="M91" s="82">
        <v>22</v>
      </c>
      <c r="N91" s="103"/>
      <c r="O91" s="84" t="s">
        <v>28</v>
      </c>
      <c r="P91" s="85" t="s">
        <v>36</v>
      </c>
      <c r="Q91" s="85" t="s">
        <v>94</v>
      </c>
      <c r="R91" s="86" t="s">
        <v>84</v>
      </c>
      <c r="S91" s="82" t="s">
        <v>84</v>
      </c>
      <c r="T91" s="87">
        <v>2.72</v>
      </c>
      <c r="U91" s="86" t="s">
        <v>84</v>
      </c>
      <c r="V91" s="82" t="s">
        <v>84</v>
      </c>
      <c r="W91" s="87">
        <f t="shared" si="40"/>
        <v>-2.72</v>
      </c>
      <c r="X91" s="86"/>
      <c r="Y91" s="88" t="s">
        <v>77</v>
      </c>
      <c r="Z91" s="88" t="s">
        <v>77</v>
      </c>
      <c r="AA91" s="89">
        <v>3.5</v>
      </c>
      <c r="AB91" s="90"/>
      <c r="AC91" s="88" t="s">
        <v>77</v>
      </c>
      <c r="AD91" s="88" t="s">
        <v>77</v>
      </c>
      <c r="AE91" s="89">
        <f t="shared" si="41"/>
        <v>-3.5</v>
      </c>
      <c r="AF91" s="91"/>
    </row>
    <row r="92" spans="1:32" s="92" customFormat="1">
      <c r="A92" s="8"/>
      <c r="B92" s="182"/>
      <c r="C92" s="173"/>
      <c r="D92" s="177"/>
      <c r="E92" s="82">
        <v>3</v>
      </c>
      <c r="F92" s="82" t="s">
        <v>39</v>
      </c>
      <c r="G92" s="82" t="s">
        <v>33</v>
      </c>
      <c r="H92" s="82" t="str">
        <f>$Z92&amp;"*"&amp;$Q92&amp;"+"&amp;$AA92</f>
        <v>?*0.75+5.37+3.5</v>
      </c>
      <c r="I92" s="82" t="str">
        <f t="shared" si="42"/>
        <v>RMOT*0.75+5.37+3.5</v>
      </c>
      <c r="J92" s="82" t="str">
        <f>$Y92&amp;"*"&amp;$Q92&amp;"+"&amp;$AA92</f>
        <v>?*0.75+5.37+3.5</v>
      </c>
      <c r="K92" s="82" t="str">
        <f>$AD92&amp;"*"&amp;$Q92&amp;$AE92</f>
        <v>?*0.75+5.37-3.5</v>
      </c>
      <c r="L92" s="82" t="str">
        <f t="shared" si="43"/>
        <v>RMOT*0.75+5.37-3.5</v>
      </c>
      <c r="M92" s="82" t="str">
        <f>$AC92&amp;"*"&amp;$Q92&amp;$AE92</f>
        <v>?*0.75+5.37-3.5</v>
      </c>
      <c r="N92" s="103"/>
      <c r="O92" s="84" t="s">
        <v>28</v>
      </c>
      <c r="P92" s="85" t="s">
        <v>36</v>
      </c>
      <c r="Q92" s="85" t="s">
        <v>94</v>
      </c>
      <c r="R92" s="86" t="s">
        <v>84</v>
      </c>
      <c r="S92" s="82" t="s">
        <v>84</v>
      </c>
      <c r="T92" s="87">
        <v>2.72</v>
      </c>
      <c r="U92" s="86" t="s">
        <v>84</v>
      </c>
      <c r="V92" s="82" t="s">
        <v>84</v>
      </c>
      <c r="W92" s="87">
        <f t="shared" si="40"/>
        <v>-2.72</v>
      </c>
      <c r="X92" s="86"/>
      <c r="Y92" s="88" t="s">
        <v>77</v>
      </c>
      <c r="Z92" s="88" t="s">
        <v>77</v>
      </c>
      <c r="AA92" s="89">
        <v>3.5</v>
      </c>
      <c r="AB92" s="90"/>
      <c r="AC92" s="88" t="s">
        <v>77</v>
      </c>
      <c r="AD92" s="88" t="s">
        <v>77</v>
      </c>
      <c r="AE92" s="89">
        <f t="shared" si="41"/>
        <v>-3.5</v>
      </c>
      <c r="AF92" s="91"/>
    </row>
    <row r="93" spans="1:32" s="92" customFormat="1">
      <c r="A93" s="8"/>
      <c r="B93" s="182"/>
      <c r="C93" s="173"/>
      <c r="D93" s="177">
        <v>90</v>
      </c>
      <c r="E93" s="82">
        <v>0</v>
      </c>
      <c r="F93" s="83"/>
      <c r="G93" s="83" t="s">
        <v>33</v>
      </c>
      <c r="H93" s="174" t="str">
        <f>$P93&amp;"*"&amp;$Q93&amp;"+"&amp;$T93</f>
        <v>RMOT*0.078+23.25+1.5</v>
      </c>
      <c r="I93" s="175" t="str">
        <f>$P93&amp;"*"&amp;$Q93&amp;"+"&amp;$AA93</f>
        <v>RMOT*0.078+23.25+2.5</v>
      </c>
      <c r="J93" s="176" t="str">
        <f>$P93&amp;"*"&amp;$Q93&amp;"+"&amp;$AA93</f>
        <v>RMOT*0.078+23.25+2.5</v>
      </c>
      <c r="K93" s="174" t="str">
        <f>$P93&amp;"*"&amp;$Q93&amp;$W93</f>
        <v>RMOT*0.078+23.25-1.5</v>
      </c>
      <c r="L93" s="175" t="str">
        <f>$P93&amp;"*"&amp;$Q93&amp;$AE93</f>
        <v>RMOT*0.078+23.25-2.5</v>
      </c>
      <c r="M93" s="176" t="str">
        <f>$P93&amp;"*"&amp;$Q93&amp;$AE93</f>
        <v>RMOT*0.078+23.25-2.5</v>
      </c>
      <c r="N93" s="103"/>
      <c r="O93" s="84" t="s">
        <v>28</v>
      </c>
      <c r="P93" s="85" t="s">
        <v>36</v>
      </c>
      <c r="Q93" s="85" t="s">
        <v>84</v>
      </c>
      <c r="R93" s="86" t="s">
        <v>84</v>
      </c>
      <c r="S93" s="82" t="s">
        <v>84</v>
      </c>
      <c r="T93" s="87">
        <v>1.5</v>
      </c>
      <c r="U93" s="86" t="s">
        <v>84</v>
      </c>
      <c r="V93" s="82" t="s">
        <v>84</v>
      </c>
      <c r="W93" s="87">
        <f t="shared" si="40"/>
        <v>-1.5</v>
      </c>
      <c r="X93" s="86"/>
      <c r="Y93" s="88" t="s">
        <v>77</v>
      </c>
      <c r="Z93" s="88" t="s">
        <v>77</v>
      </c>
      <c r="AA93" s="89">
        <v>2.5</v>
      </c>
      <c r="AB93" s="90"/>
      <c r="AC93" s="88" t="s">
        <v>77</v>
      </c>
      <c r="AD93" s="88" t="s">
        <v>77</v>
      </c>
      <c r="AE93" s="89">
        <f t="shared" si="41"/>
        <v>-2.5</v>
      </c>
      <c r="AF93" s="91"/>
    </row>
    <row r="94" spans="1:32" s="92" customFormat="1">
      <c r="A94" s="8"/>
      <c r="B94" s="182"/>
      <c r="C94" s="173"/>
      <c r="D94" s="177"/>
      <c r="E94" s="82">
        <v>1</v>
      </c>
      <c r="F94" s="82" t="s">
        <v>85</v>
      </c>
      <c r="G94" s="82" t="s">
        <v>33</v>
      </c>
      <c r="H94" s="82" t="str">
        <f>$P94&amp;"*"&amp;$R94&amp;"+"&amp;$T94</f>
        <v>RMOT*0.078+23.25+1.5</v>
      </c>
      <c r="I94" s="82" t="str">
        <f>$P94&amp;"*"&amp;$Q94&amp;"+"&amp;$AA94</f>
        <v>RMOT*0.75+5.37+2.5</v>
      </c>
      <c r="J94" s="82" t="str">
        <f>$P94&amp;"*"&amp;$S94&amp;"+"&amp;$T94</f>
        <v>RMOT*0.078+23.25+1.5</v>
      </c>
      <c r="K94" s="82" t="str">
        <f>$P94&amp;"*"&amp;$U94&amp;$W94</f>
        <v>RMOT*0.078+23.25-1.5</v>
      </c>
      <c r="L94" s="82" t="str">
        <f>$P94&amp;"*"&amp;$Q94&amp;$AE94</f>
        <v>RMOT*0.75+5.37-2.5</v>
      </c>
      <c r="M94" s="82" t="str">
        <f>$P94&amp;"*"&amp;$V94&amp;$W94</f>
        <v>RMOT*0.078+23.25-1.5</v>
      </c>
      <c r="N94" s="103"/>
      <c r="O94" s="84" t="s">
        <v>28</v>
      </c>
      <c r="P94" s="85" t="s">
        <v>36</v>
      </c>
      <c r="Q94" s="85" t="s">
        <v>94</v>
      </c>
      <c r="R94" s="86" t="s">
        <v>84</v>
      </c>
      <c r="S94" s="82" t="s">
        <v>84</v>
      </c>
      <c r="T94" s="87">
        <v>1.5</v>
      </c>
      <c r="U94" s="86" t="s">
        <v>84</v>
      </c>
      <c r="V94" s="82" t="s">
        <v>84</v>
      </c>
      <c r="W94" s="87">
        <f t="shared" si="40"/>
        <v>-1.5</v>
      </c>
      <c r="X94" s="86"/>
      <c r="Y94" s="88" t="s">
        <v>77</v>
      </c>
      <c r="Z94" s="88" t="s">
        <v>77</v>
      </c>
      <c r="AA94" s="89">
        <v>2.5</v>
      </c>
      <c r="AB94" s="90"/>
      <c r="AC94" s="88" t="s">
        <v>77</v>
      </c>
      <c r="AD94" s="88" t="s">
        <v>77</v>
      </c>
      <c r="AE94" s="89">
        <f t="shared" si="41"/>
        <v>-2.5</v>
      </c>
      <c r="AF94" s="91"/>
    </row>
    <row r="95" spans="1:32" s="92" customFormat="1">
      <c r="A95" s="8"/>
      <c r="B95" s="182"/>
      <c r="C95" s="173"/>
      <c r="D95" s="177"/>
      <c r="E95" s="82">
        <v>2</v>
      </c>
      <c r="F95" s="82" t="s">
        <v>43</v>
      </c>
      <c r="G95" s="82" t="s">
        <v>33</v>
      </c>
      <c r="H95" s="82">
        <v>24</v>
      </c>
      <c r="I95" s="82" t="str">
        <f t="shared" ref="I95:I96" si="44">$P95&amp;"*"&amp;$Q95&amp;"+"&amp;$AA95</f>
        <v>RMOT*0.75+5.37+2.5</v>
      </c>
      <c r="J95" s="82">
        <v>26</v>
      </c>
      <c r="K95" s="82">
        <v>20</v>
      </c>
      <c r="L95" s="82" t="str">
        <f t="shared" ref="L95:L96" si="45">$P95&amp;"*"&amp;$Q95&amp;$AE95</f>
        <v>RMOT*0.75+5.37-2.5</v>
      </c>
      <c r="M95" s="82">
        <v>23</v>
      </c>
      <c r="N95" s="103"/>
      <c r="O95" s="84" t="s">
        <v>28</v>
      </c>
      <c r="P95" s="85" t="s">
        <v>36</v>
      </c>
      <c r="Q95" s="85" t="s">
        <v>94</v>
      </c>
      <c r="R95" s="86" t="s">
        <v>84</v>
      </c>
      <c r="S95" s="82" t="s">
        <v>84</v>
      </c>
      <c r="T95" s="87">
        <v>1.5</v>
      </c>
      <c r="U95" s="86" t="s">
        <v>84</v>
      </c>
      <c r="V95" s="82" t="s">
        <v>84</v>
      </c>
      <c r="W95" s="87">
        <f t="shared" si="40"/>
        <v>-1.5</v>
      </c>
      <c r="X95" s="86"/>
      <c r="Y95" s="88" t="s">
        <v>77</v>
      </c>
      <c r="Z95" s="88" t="s">
        <v>77</v>
      </c>
      <c r="AA95" s="89">
        <v>2.5</v>
      </c>
      <c r="AB95" s="90"/>
      <c r="AC95" s="88" t="s">
        <v>77</v>
      </c>
      <c r="AD95" s="88" t="s">
        <v>77</v>
      </c>
      <c r="AE95" s="89">
        <f t="shared" si="41"/>
        <v>-2.5</v>
      </c>
      <c r="AF95" s="91"/>
    </row>
    <row r="96" spans="1:32" s="92" customFormat="1">
      <c r="A96" s="8"/>
      <c r="B96" s="182"/>
      <c r="C96" s="173"/>
      <c r="D96" s="177"/>
      <c r="E96" s="82">
        <v>3</v>
      </c>
      <c r="F96" s="82" t="s">
        <v>39</v>
      </c>
      <c r="G96" s="82" t="s">
        <v>33</v>
      </c>
      <c r="H96" s="82" t="str">
        <f>$Z96&amp;"*"&amp;$Q96&amp;"+"&amp;$AA96</f>
        <v>?*0.75+5.37+2.5</v>
      </c>
      <c r="I96" s="82" t="str">
        <f t="shared" si="44"/>
        <v>RMOT*0.75+5.37+2.5</v>
      </c>
      <c r="J96" s="82" t="str">
        <f>$Y96&amp;"*"&amp;$Q96&amp;"+"&amp;$AA96</f>
        <v>?*0.75+5.37+2.5</v>
      </c>
      <c r="K96" s="82" t="str">
        <f>$AD96&amp;"*"&amp;$Q96&amp;$AE96</f>
        <v>?*0.75+5.37-2.5</v>
      </c>
      <c r="L96" s="82" t="str">
        <f t="shared" si="45"/>
        <v>RMOT*0.75+5.37-2.5</v>
      </c>
      <c r="M96" s="82" t="str">
        <f>$AC96&amp;"*"&amp;$Q96&amp;$AE96</f>
        <v>?*0.75+5.37-2.5</v>
      </c>
      <c r="N96" s="103"/>
      <c r="O96" s="84" t="s">
        <v>28</v>
      </c>
      <c r="P96" s="85" t="s">
        <v>36</v>
      </c>
      <c r="Q96" s="85" t="s">
        <v>94</v>
      </c>
      <c r="R96" s="86" t="s">
        <v>84</v>
      </c>
      <c r="S96" s="82" t="s">
        <v>84</v>
      </c>
      <c r="T96" s="87">
        <v>1.5</v>
      </c>
      <c r="U96" s="86" t="s">
        <v>84</v>
      </c>
      <c r="V96" s="82" t="s">
        <v>84</v>
      </c>
      <c r="W96" s="87">
        <f t="shared" si="40"/>
        <v>-1.5</v>
      </c>
      <c r="X96" s="86"/>
      <c r="Y96" s="88" t="s">
        <v>77</v>
      </c>
      <c r="Z96" s="88" t="s">
        <v>77</v>
      </c>
      <c r="AA96" s="89">
        <v>2.5</v>
      </c>
      <c r="AB96" s="90"/>
      <c r="AC96" s="88" t="s">
        <v>77</v>
      </c>
      <c r="AD96" s="88" t="s">
        <v>77</v>
      </c>
      <c r="AE96" s="89">
        <f t="shared" si="41"/>
        <v>-2.5</v>
      </c>
      <c r="AF96" s="91"/>
    </row>
    <row r="97" spans="1:32" s="55" customFormat="1">
      <c r="A97" s="8"/>
      <c r="B97" s="151">
        <v>12</v>
      </c>
      <c r="C97" s="152" t="s">
        <v>95</v>
      </c>
      <c r="D97" s="153">
        <v>80</v>
      </c>
      <c r="E97" s="50">
        <v>0</v>
      </c>
      <c r="F97" s="50"/>
      <c r="G97" s="50" t="s">
        <v>33</v>
      </c>
      <c r="H97" s="151">
        <v>27</v>
      </c>
      <c r="I97" s="151"/>
      <c r="J97" s="151"/>
      <c r="K97" s="151">
        <v>20</v>
      </c>
      <c r="L97" s="151"/>
      <c r="M97" s="151"/>
      <c r="N97" s="103"/>
      <c r="O97" s="71" t="s">
        <v>28</v>
      </c>
      <c r="P97" s="52" t="s">
        <v>41</v>
      </c>
      <c r="Q97" s="52" t="s">
        <v>96</v>
      </c>
      <c r="R97" s="53"/>
      <c r="S97" s="50"/>
      <c r="T97" s="54"/>
      <c r="U97" s="53"/>
      <c r="V97" s="50"/>
      <c r="W97" s="54"/>
      <c r="X97" s="53"/>
      <c r="Y97" s="55">
        <v>33.5</v>
      </c>
      <c r="Z97" s="55">
        <v>10</v>
      </c>
      <c r="AA97" s="56">
        <v>2.89</v>
      </c>
      <c r="AB97" s="57"/>
      <c r="AC97" s="55">
        <v>33.5</v>
      </c>
      <c r="AD97" s="55">
        <v>10</v>
      </c>
      <c r="AE97" s="56">
        <f t="shared" si="35"/>
        <v>-2.89</v>
      </c>
      <c r="AF97" s="58"/>
    </row>
    <row r="98" spans="1:32" s="55" customFormat="1">
      <c r="A98" s="8"/>
      <c r="B98" s="151"/>
      <c r="C98" s="152"/>
      <c r="D98" s="153"/>
      <c r="E98" s="50">
        <v>1</v>
      </c>
      <c r="F98" s="50" t="s">
        <v>97</v>
      </c>
      <c r="G98" s="50" t="s">
        <v>33</v>
      </c>
      <c r="H98" s="50">
        <v>27</v>
      </c>
      <c r="I98" s="50" t="str">
        <f t="shared" ref="I98:I102" si="46">$P98&amp;"*"&amp;$Q98&amp;"+"&amp;$AA98</f>
        <v>PMOT*0.25+19.7+2.89</v>
      </c>
      <c r="J98" s="50">
        <v>27</v>
      </c>
      <c r="K98" s="50">
        <v>20</v>
      </c>
      <c r="L98" s="50" t="str">
        <f t="shared" ref="L98:L102" si="47">$P98&amp;"*"&amp;$Q98&amp;$AE98</f>
        <v>PMOT*0.25+19.7-2.89</v>
      </c>
      <c r="M98" s="50">
        <v>20</v>
      </c>
      <c r="N98" s="103"/>
      <c r="O98" s="71" t="s">
        <v>28</v>
      </c>
      <c r="P98" s="52" t="s">
        <v>41</v>
      </c>
      <c r="Q98" s="52" t="s">
        <v>96</v>
      </c>
      <c r="R98" s="53"/>
      <c r="S98" s="50"/>
      <c r="T98" s="54"/>
      <c r="U98" s="53"/>
      <c r="V98" s="50"/>
      <c r="W98" s="54"/>
      <c r="X98" s="53"/>
      <c r="Y98" s="55">
        <v>33.5</v>
      </c>
      <c r="Z98" s="55">
        <v>10</v>
      </c>
      <c r="AA98" s="56">
        <v>2.89</v>
      </c>
      <c r="AB98" s="57"/>
      <c r="AC98" s="55">
        <v>33.5</v>
      </c>
      <c r="AD98" s="55">
        <v>10</v>
      </c>
      <c r="AE98" s="56">
        <f t="shared" si="35"/>
        <v>-2.89</v>
      </c>
      <c r="AF98" s="58"/>
    </row>
    <row r="99" spans="1:32" s="55" customFormat="1">
      <c r="A99" s="8"/>
      <c r="B99" s="151"/>
      <c r="C99" s="152"/>
      <c r="D99" s="153"/>
      <c r="E99" s="50">
        <v>2</v>
      </c>
      <c r="F99" s="50" t="s">
        <v>43</v>
      </c>
      <c r="G99" s="50" t="s">
        <v>33</v>
      </c>
      <c r="H99" s="50">
        <v>25</v>
      </c>
      <c r="I99" s="50" t="str">
        <f t="shared" si="46"/>
        <v>PMOT*0.25+19.7+2.89</v>
      </c>
      <c r="J99" s="50">
        <v>27</v>
      </c>
      <c r="K99" s="50">
        <v>19</v>
      </c>
      <c r="L99" s="50" t="str">
        <f t="shared" si="47"/>
        <v>PMOT*0.25+19.7-2.89</v>
      </c>
      <c r="M99" s="50">
        <v>22</v>
      </c>
      <c r="N99" s="103"/>
      <c r="O99" s="71" t="s">
        <v>28</v>
      </c>
      <c r="P99" s="52" t="s">
        <v>41</v>
      </c>
      <c r="Q99" s="52" t="s">
        <v>96</v>
      </c>
      <c r="R99" s="53"/>
      <c r="S99" s="50"/>
      <c r="T99" s="54"/>
      <c r="U99" s="53"/>
      <c r="V99" s="50"/>
      <c r="W99" s="54"/>
      <c r="X99" s="53"/>
      <c r="Y99" s="55">
        <v>33.5</v>
      </c>
      <c r="Z99" s="55">
        <v>10</v>
      </c>
      <c r="AA99" s="56">
        <v>2.89</v>
      </c>
      <c r="AB99" s="57"/>
      <c r="AC99" s="55">
        <v>33.5</v>
      </c>
      <c r="AD99" s="55">
        <v>10</v>
      </c>
      <c r="AE99" s="56">
        <f t="shared" si="35"/>
        <v>-2.89</v>
      </c>
      <c r="AF99" s="58"/>
    </row>
    <row r="100" spans="1:32" s="55" customFormat="1">
      <c r="A100" s="8"/>
      <c r="B100" s="151"/>
      <c r="C100" s="152"/>
      <c r="D100" s="153"/>
      <c r="E100" s="50">
        <v>3</v>
      </c>
      <c r="F100" s="50" t="s">
        <v>39</v>
      </c>
      <c r="G100" s="50" t="s">
        <v>33</v>
      </c>
      <c r="H100" s="50" t="str">
        <f>$Z100&amp;"*"&amp;$Q100&amp;"+"&amp;$AA100</f>
        <v>10*0.25+19.7+2.89</v>
      </c>
      <c r="I100" s="50" t="str">
        <f t="shared" si="46"/>
        <v>PMOT*0.25+19.7+2.89</v>
      </c>
      <c r="J100" s="50" t="str">
        <f>$Y100&amp;"*"&amp;$Q100&amp;"+"&amp;$AA100</f>
        <v>33.5*0.25+19.7+2.89</v>
      </c>
      <c r="K100" s="50" t="str">
        <f>$AD100&amp;"*"&amp;$Q100&amp;$AE100</f>
        <v>10*0.25+19.7-2.89</v>
      </c>
      <c r="L100" s="50" t="str">
        <f t="shared" si="47"/>
        <v>PMOT*0.25+19.7-2.89</v>
      </c>
      <c r="M100" s="50" t="str">
        <f>$AC100&amp;"*"&amp;$Q100&amp;$AE100</f>
        <v>33.5*0.25+19.7-2.89</v>
      </c>
      <c r="N100" s="103"/>
      <c r="O100" s="71" t="s">
        <v>28</v>
      </c>
      <c r="P100" s="52" t="s">
        <v>41</v>
      </c>
      <c r="Q100" s="52" t="s">
        <v>96</v>
      </c>
      <c r="R100" s="53"/>
      <c r="S100" s="50"/>
      <c r="T100" s="54"/>
      <c r="U100" s="53"/>
      <c r="V100" s="50"/>
      <c r="W100" s="54"/>
      <c r="X100" s="53"/>
      <c r="Y100" s="55">
        <v>33.5</v>
      </c>
      <c r="Z100" s="55">
        <v>10</v>
      </c>
      <c r="AA100" s="56">
        <v>2.89</v>
      </c>
      <c r="AB100" s="57"/>
      <c r="AC100" s="55">
        <v>33.5</v>
      </c>
      <c r="AD100" s="55">
        <v>10</v>
      </c>
      <c r="AE100" s="56">
        <f t="shared" si="35"/>
        <v>-2.89</v>
      </c>
      <c r="AF100" s="58"/>
    </row>
    <row r="101" spans="1:32" s="55" customFormat="1">
      <c r="A101" s="8"/>
      <c r="B101" s="151"/>
      <c r="C101" s="152"/>
      <c r="D101" s="153">
        <v>90</v>
      </c>
      <c r="E101" s="50">
        <v>0</v>
      </c>
      <c r="F101" s="70"/>
      <c r="G101" s="70" t="s">
        <v>33</v>
      </c>
      <c r="H101" s="119">
        <v>25.5</v>
      </c>
      <c r="I101" s="120"/>
      <c r="J101" s="121"/>
      <c r="K101" s="119">
        <v>21.5</v>
      </c>
      <c r="L101" s="120"/>
      <c r="M101" s="121"/>
      <c r="N101" s="103"/>
      <c r="O101" s="71" t="s">
        <v>28</v>
      </c>
      <c r="P101" s="52" t="s">
        <v>41</v>
      </c>
      <c r="Q101" s="52" t="s">
        <v>96</v>
      </c>
      <c r="R101" s="53"/>
      <c r="S101" s="50"/>
      <c r="T101" s="54"/>
      <c r="U101" s="53"/>
      <c r="V101" s="50"/>
      <c r="W101" s="54"/>
      <c r="X101" s="53"/>
      <c r="Y101" s="55">
        <v>33.5</v>
      </c>
      <c r="Z101" s="55">
        <v>10</v>
      </c>
      <c r="AA101" s="56">
        <v>1.7</v>
      </c>
      <c r="AB101" s="57"/>
      <c r="AC101" s="55">
        <v>33.5</v>
      </c>
      <c r="AD101" s="55">
        <v>10</v>
      </c>
      <c r="AE101" s="56">
        <f t="shared" si="35"/>
        <v>-1.7</v>
      </c>
      <c r="AF101" s="58"/>
    </row>
    <row r="102" spans="1:32" s="55" customFormat="1">
      <c r="A102" s="8"/>
      <c r="B102" s="151"/>
      <c r="C102" s="152"/>
      <c r="D102" s="153"/>
      <c r="E102" s="50">
        <v>1</v>
      </c>
      <c r="F102" s="50" t="s">
        <v>97</v>
      </c>
      <c r="G102" s="50" t="s">
        <v>33</v>
      </c>
      <c r="H102" s="50">
        <v>25.5</v>
      </c>
      <c r="I102" s="50" t="str">
        <f t="shared" si="46"/>
        <v>PMOT*0.25+19.7+1.7</v>
      </c>
      <c r="J102" s="50">
        <v>25.5</v>
      </c>
      <c r="K102" s="50">
        <v>21.5</v>
      </c>
      <c r="L102" s="50" t="str">
        <f t="shared" si="47"/>
        <v>PMOT*0.25+19.7-1.7</v>
      </c>
      <c r="M102" s="50">
        <v>21.5</v>
      </c>
      <c r="N102" s="103"/>
      <c r="O102" s="71" t="s">
        <v>28</v>
      </c>
      <c r="P102" s="52" t="s">
        <v>41</v>
      </c>
      <c r="Q102" s="52" t="s">
        <v>96</v>
      </c>
      <c r="R102" s="53"/>
      <c r="S102" s="50"/>
      <c r="T102" s="54"/>
      <c r="U102" s="53"/>
      <c r="V102" s="50"/>
      <c r="W102" s="54"/>
      <c r="X102" s="53"/>
      <c r="Y102" s="55">
        <v>33.5</v>
      </c>
      <c r="Z102" s="55">
        <v>10</v>
      </c>
      <c r="AA102" s="56">
        <v>1.7</v>
      </c>
      <c r="AB102" s="57"/>
      <c r="AC102" s="55">
        <v>33.5</v>
      </c>
      <c r="AD102" s="55">
        <v>10</v>
      </c>
      <c r="AE102" s="56">
        <f t="shared" si="35"/>
        <v>-1.7</v>
      </c>
      <c r="AF102" s="58"/>
    </row>
    <row r="103" spans="1:32" s="55" customFormat="1">
      <c r="A103" s="8"/>
      <c r="B103" s="151"/>
      <c r="C103" s="152"/>
      <c r="D103" s="153"/>
      <c r="E103" s="50">
        <v>2</v>
      </c>
      <c r="F103" s="50" t="s">
        <v>43</v>
      </c>
      <c r="G103" s="50" t="s">
        <v>33</v>
      </c>
      <c r="H103" s="50">
        <v>24</v>
      </c>
      <c r="I103" s="50" t="str">
        <f t="shared" ref="I103:I104" si="48">$P103&amp;"*"&amp;$Q103&amp;"+"&amp;$AA103</f>
        <v>PMOT*0.25+19.7+1.7</v>
      </c>
      <c r="J103" s="50">
        <v>26</v>
      </c>
      <c r="K103" s="50">
        <v>20</v>
      </c>
      <c r="L103" s="50" t="str">
        <f t="shared" ref="L103:L104" si="49">$P103&amp;"*"&amp;$Q103&amp;$AE103</f>
        <v>PMOT*0.25+19.7-1.7</v>
      </c>
      <c r="M103" s="50">
        <v>23</v>
      </c>
      <c r="N103" s="103"/>
      <c r="O103" s="71" t="s">
        <v>28</v>
      </c>
      <c r="P103" s="52" t="s">
        <v>41</v>
      </c>
      <c r="Q103" s="52" t="s">
        <v>96</v>
      </c>
      <c r="R103" s="53"/>
      <c r="S103" s="50"/>
      <c r="T103" s="54"/>
      <c r="U103" s="53"/>
      <c r="V103" s="50"/>
      <c r="W103" s="54"/>
      <c r="X103" s="53"/>
      <c r="Y103" s="55">
        <v>33.5</v>
      </c>
      <c r="Z103" s="55">
        <v>10</v>
      </c>
      <c r="AA103" s="56">
        <v>1.7</v>
      </c>
      <c r="AB103" s="57"/>
      <c r="AC103" s="55">
        <v>33.5</v>
      </c>
      <c r="AD103" s="55">
        <v>10</v>
      </c>
      <c r="AE103" s="56">
        <f t="shared" si="35"/>
        <v>-1.7</v>
      </c>
      <c r="AF103" s="58"/>
    </row>
    <row r="104" spans="1:32" s="55" customFormat="1">
      <c r="A104" s="8"/>
      <c r="B104" s="151"/>
      <c r="C104" s="152"/>
      <c r="D104" s="153"/>
      <c r="E104" s="50">
        <v>3</v>
      </c>
      <c r="F104" s="50" t="s">
        <v>39</v>
      </c>
      <c r="G104" s="50" t="s">
        <v>33</v>
      </c>
      <c r="H104" s="50" t="str">
        <f>$Z104&amp;"*"&amp;$Q104&amp;"+"&amp;$AA104</f>
        <v>10*0.25+19.7+1.7</v>
      </c>
      <c r="I104" s="50" t="str">
        <f t="shared" si="48"/>
        <v>PMOT*0.25+19.7+1.7</v>
      </c>
      <c r="J104" s="50" t="str">
        <f>$Y104&amp;"*"&amp;$Q104&amp;"+"&amp;$AA104</f>
        <v>33.5*0.25+19.7+1.7</v>
      </c>
      <c r="K104" s="50" t="str">
        <f>$AD104&amp;"*"&amp;$Q104&amp;$AE104</f>
        <v>10*0.25+19.7-1.7</v>
      </c>
      <c r="L104" s="50" t="str">
        <f t="shared" si="49"/>
        <v>PMOT*0.25+19.7-1.7</v>
      </c>
      <c r="M104" s="50" t="str">
        <f>$AC104&amp;"*"&amp;$Q104&amp;$AE104</f>
        <v>33.5*0.25+19.7-1.7</v>
      </c>
      <c r="N104" s="103"/>
      <c r="O104" s="71" t="s">
        <v>28</v>
      </c>
      <c r="P104" s="52" t="s">
        <v>41</v>
      </c>
      <c r="Q104" s="52" t="s">
        <v>96</v>
      </c>
      <c r="R104" s="53"/>
      <c r="S104" s="50"/>
      <c r="T104" s="54"/>
      <c r="U104" s="53"/>
      <c r="V104" s="50"/>
      <c r="W104" s="54"/>
      <c r="X104" s="53"/>
      <c r="Y104" s="55">
        <v>33.5</v>
      </c>
      <c r="Z104" s="55">
        <v>10</v>
      </c>
      <c r="AA104" s="56">
        <v>1.7</v>
      </c>
      <c r="AB104" s="57"/>
      <c r="AC104" s="55">
        <v>33.5</v>
      </c>
      <c r="AD104" s="55">
        <v>10</v>
      </c>
      <c r="AE104" s="56">
        <f t="shared" si="35"/>
        <v>-1.7</v>
      </c>
      <c r="AF104" s="58"/>
    </row>
    <row r="105" spans="1:32" s="78" customFormat="1">
      <c r="A105" s="8"/>
      <c r="B105" s="165">
        <v>13</v>
      </c>
      <c r="C105" s="166" t="s">
        <v>98</v>
      </c>
      <c r="D105" s="167">
        <v>80</v>
      </c>
      <c r="E105" s="72">
        <v>0.1</v>
      </c>
      <c r="F105" s="72"/>
      <c r="G105" s="72" t="s">
        <v>99</v>
      </c>
      <c r="H105" s="107" t="s">
        <v>100</v>
      </c>
      <c r="I105" s="108"/>
      <c r="J105" s="109"/>
      <c r="K105" s="104" t="s">
        <v>101</v>
      </c>
      <c r="L105" s="105"/>
      <c r="M105" s="106"/>
      <c r="N105" s="103"/>
      <c r="O105" s="74" t="s">
        <v>28</v>
      </c>
      <c r="P105" s="75"/>
      <c r="Q105" s="75"/>
      <c r="R105" s="76"/>
      <c r="S105" s="72"/>
      <c r="T105" s="77"/>
      <c r="U105" s="76"/>
      <c r="V105" s="72"/>
      <c r="W105" s="77"/>
      <c r="X105" s="76"/>
      <c r="AA105" s="79"/>
      <c r="AB105" s="80"/>
      <c r="AE105" s="79"/>
      <c r="AF105" s="81"/>
    </row>
    <row r="106" spans="1:32" s="78" customFormat="1">
      <c r="A106" s="8"/>
      <c r="B106" s="165"/>
      <c r="C106" s="166"/>
      <c r="D106" s="167"/>
      <c r="E106" s="72">
        <v>0.2</v>
      </c>
      <c r="F106" s="72"/>
      <c r="G106" s="72" t="s">
        <v>102</v>
      </c>
      <c r="H106" s="107" t="s">
        <v>103</v>
      </c>
      <c r="I106" s="108"/>
      <c r="J106" s="109"/>
      <c r="K106" s="104" t="s">
        <v>101</v>
      </c>
      <c r="L106" s="105"/>
      <c r="M106" s="106"/>
      <c r="N106" s="103"/>
      <c r="O106" s="74" t="s">
        <v>28</v>
      </c>
      <c r="P106" s="75"/>
      <c r="Q106" s="75"/>
      <c r="R106" s="76"/>
      <c r="S106" s="72"/>
      <c r="T106" s="77"/>
      <c r="U106" s="76"/>
      <c r="V106" s="72"/>
      <c r="W106" s="77"/>
      <c r="X106" s="76"/>
      <c r="AA106" s="79"/>
      <c r="AB106" s="80"/>
      <c r="AE106" s="79"/>
      <c r="AF106" s="81"/>
    </row>
    <row r="107" spans="1:32" s="78" customFormat="1">
      <c r="A107" s="8"/>
      <c r="B107" s="165"/>
      <c r="C107" s="166"/>
      <c r="D107" s="167"/>
      <c r="E107" s="72">
        <v>0.3</v>
      </c>
      <c r="F107" s="72"/>
      <c r="G107" s="72" t="s">
        <v>104</v>
      </c>
      <c r="H107" s="107" t="s">
        <v>105</v>
      </c>
      <c r="I107" s="108"/>
      <c r="J107" s="109"/>
      <c r="K107" s="104" t="s">
        <v>101</v>
      </c>
      <c r="L107" s="105"/>
      <c r="M107" s="106"/>
      <c r="N107" s="103"/>
      <c r="O107" s="74" t="s">
        <v>28</v>
      </c>
      <c r="P107" s="75"/>
      <c r="Q107" s="75"/>
      <c r="R107" s="76"/>
      <c r="S107" s="72"/>
      <c r="T107" s="77"/>
      <c r="U107" s="76"/>
      <c r="V107" s="72"/>
      <c r="W107" s="77"/>
      <c r="X107" s="76"/>
      <c r="AA107" s="79"/>
      <c r="AB107" s="80"/>
      <c r="AE107" s="79"/>
      <c r="AF107" s="81"/>
    </row>
    <row r="108" spans="1:32" s="78" customFormat="1">
      <c r="A108" s="8"/>
      <c r="B108" s="165"/>
      <c r="C108" s="166"/>
      <c r="D108" s="167"/>
      <c r="E108" s="72">
        <v>0.4</v>
      </c>
      <c r="F108" s="72"/>
      <c r="G108" s="72" t="s">
        <v>106</v>
      </c>
      <c r="H108" s="107" t="s">
        <v>107</v>
      </c>
      <c r="I108" s="108"/>
      <c r="J108" s="109"/>
      <c r="K108" s="104" t="s">
        <v>101</v>
      </c>
      <c r="L108" s="105"/>
      <c r="M108" s="106"/>
      <c r="N108" s="103"/>
      <c r="O108" s="74" t="s">
        <v>28</v>
      </c>
      <c r="P108" s="75"/>
      <c r="Q108" s="75"/>
      <c r="R108" s="76"/>
      <c r="S108" s="72"/>
      <c r="T108" s="77"/>
      <c r="U108" s="76"/>
      <c r="V108" s="72"/>
      <c r="W108" s="77"/>
      <c r="X108" s="76"/>
      <c r="AA108" s="79"/>
      <c r="AB108" s="80"/>
      <c r="AE108" s="79"/>
      <c r="AF108" s="81"/>
    </row>
    <row r="109" spans="1:32" s="78" customFormat="1">
      <c r="A109" s="8"/>
      <c r="B109" s="165"/>
      <c r="C109" s="166"/>
      <c r="D109" s="167"/>
      <c r="E109" s="72">
        <v>0.5</v>
      </c>
      <c r="F109" s="72"/>
      <c r="G109" s="72" t="s">
        <v>108</v>
      </c>
      <c r="H109" s="107" t="s">
        <v>109</v>
      </c>
      <c r="I109" s="108"/>
      <c r="J109" s="109"/>
      <c r="K109" s="104" t="s">
        <v>101</v>
      </c>
      <c r="L109" s="105"/>
      <c r="M109" s="106"/>
      <c r="N109" s="103"/>
      <c r="O109" s="74" t="s">
        <v>28</v>
      </c>
      <c r="P109" s="75"/>
      <c r="Q109" s="75"/>
      <c r="R109" s="76"/>
      <c r="S109" s="72"/>
      <c r="T109" s="77"/>
      <c r="U109" s="76"/>
      <c r="V109" s="72"/>
      <c r="W109" s="77"/>
      <c r="X109" s="76"/>
      <c r="AA109" s="79"/>
      <c r="AB109" s="80"/>
      <c r="AE109" s="79"/>
      <c r="AF109" s="81"/>
    </row>
    <row r="110" spans="1:32" s="78" customFormat="1">
      <c r="A110" s="8"/>
      <c r="B110" s="165"/>
      <c r="C110" s="166"/>
      <c r="D110" s="167"/>
      <c r="E110" s="72">
        <v>1.1000000000000001</v>
      </c>
      <c r="F110" s="72" t="s">
        <v>110</v>
      </c>
      <c r="G110" s="72" t="s">
        <v>99</v>
      </c>
      <c r="H110" s="72" t="s">
        <v>111</v>
      </c>
      <c r="I110" s="72" t="str">
        <f t="shared" ref="I110:I114" si="50">$P110&amp;"*"&amp;$Q110&amp;"+"&amp;$AA110</f>
        <v>RMOT*0.26+15.9+4.55</v>
      </c>
      <c r="J110" s="72" t="s">
        <v>111</v>
      </c>
      <c r="K110" s="72" t="s">
        <v>112</v>
      </c>
      <c r="L110" s="72" t="str">
        <f t="shared" ref="L110:L114" si="51">$P110&amp;"*"&amp;$Q110&amp;$AE110</f>
        <v>RMOT*0.26+15.9-4.55</v>
      </c>
      <c r="M110" s="72" t="s">
        <v>112</v>
      </c>
      <c r="N110" s="103"/>
      <c r="O110" s="74" t="s">
        <v>28</v>
      </c>
      <c r="P110" s="75" t="s">
        <v>36</v>
      </c>
      <c r="Q110" s="75" t="s">
        <v>113</v>
      </c>
      <c r="R110" s="76"/>
      <c r="S110" s="72"/>
      <c r="T110" s="77"/>
      <c r="U110" s="76"/>
      <c r="V110" s="72"/>
      <c r="W110" s="77"/>
      <c r="X110" s="76"/>
      <c r="Y110" s="78">
        <v>25</v>
      </c>
      <c r="Z110" s="78">
        <v>10</v>
      </c>
      <c r="AA110" s="79">
        <v>4.55</v>
      </c>
      <c r="AB110" s="80"/>
      <c r="AC110" s="78">
        <v>25</v>
      </c>
      <c r="AD110" s="78">
        <v>10</v>
      </c>
      <c r="AE110" s="79">
        <f t="shared" ref="AE110:AE114" si="52">-AA110</f>
        <v>-4.55</v>
      </c>
      <c r="AF110" s="81"/>
    </row>
    <row r="111" spans="1:32" s="78" customFormat="1">
      <c r="A111" s="8"/>
      <c r="B111" s="165"/>
      <c r="C111" s="166"/>
      <c r="D111" s="167"/>
      <c r="E111" s="72">
        <v>1.2</v>
      </c>
      <c r="F111" s="72" t="s">
        <v>110</v>
      </c>
      <c r="G111" s="72" t="s">
        <v>102</v>
      </c>
      <c r="H111" s="72" t="s">
        <v>114</v>
      </c>
      <c r="I111" s="72" t="str">
        <f t="shared" si="50"/>
        <v>RMOT*0.26+15.9+4.55</v>
      </c>
      <c r="J111" s="72" t="s">
        <v>114</v>
      </c>
      <c r="K111" s="72" t="s">
        <v>112</v>
      </c>
      <c r="L111" s="72" t="str">
        <f t="shared" si="51"/>
        <v>RMOT*0.26+15.9-4.55</v>
      </c>
      <c r="M111" s="72" t="s">
        <v>112</v>
      </c>
      <c r="N111" s="103"/>
      <c r="O111" s="74" t="s">
        <v>28</v>
      </c>
      <c r="P111" s="75" t="s">
        <v>36</v>
      </c>
      <c r="Q111" s="75" t="s">
        <v>113</v>
      </c>
      <c r="R111" s="76"/>
      <c r="S111" s="72"/>
      <c r="T111" s="77"/>
      <c r="U111" s="76"/>
      <c r="V111" s="72"/>
      <c r="W111" s="77"/>
      <c r="X111" s="76"/>
      <c r="Y111" s="78">
        <v>25</v>
      </c>
      <c r="Z111" s="78">
        <v>10</v>
      </c>
      <c r="AA111" s="79">
        <v>4.55</v>
      </c>
      <c r="AB111" s="80"/>
      <c r="AC111" s="78">
        <v>25</v>
      </c>
      <c r="AD111" s="78">
        <v>10</v>
      </c>
      <c r="AE111" s="79">
        <f t="shared" si="52"/>
        <v>-4.55</v>
      </c>
      <c r="AF111" s="81"/>
    </row>
    <row r="112" spans="1:32" s="78" customFormat="1">
      <c r="A112" s="8"/>
      <c r="B112" s="165"/>
      <c r="C112" s="166"/>
      <c r="D112" s="167"/>
      <c r="E112" s="72">
        <v>1.3</v>
      </c>
      <c r="F112" s="72" t="s">
        <v>110</v>
      </c>
      <c r="G112" s="72" t="s">
        <v>104</v>
      </c>
      <c r="H112" s="72" t="s">
        <v>115</v>
      </c>
      <c r="I112" s="72" t="str">
        <f t="shared" si="50"/>
        <v>RMOT*0.26+15.9+4.55</v>
      </c>
      <c r="J112" s="72" t="s">
        <v>115</v>
      </c>
      <c r="K112" s="72" t="s">
        <v>112</v>
      </c>
      <c r="L112" s="72" t="str">
        <f t="shared" si="51"/>
        <v>RMOT*0.26+15.9-4.55</v>
      </c>
      <c r="M112" s="72" t="s">
        <v>112</v>
      </c>
      <c r="N112" s="103"/>
      <c r="O112" s="74" t="s">
        <v>28</v>
      </c>
      <c r="P112" s="75" t="s">
        <v>36</v>
      </c>
      <c r="Q112" s="75" t="s">
        <v>113</v>
      </c>
      <c r="R112" s="76"/>
      <c r="S112" s="72"/>
      <c r="T112" s="77"/>
      <c r="U112" s="76"/>
      <c r="V112" s="72"/>
      <c r="W112" s="77"/>
      <c r="X112" s="76"/>
      <c r="Y112" s="78">
        <v>25</v>
      </c>
      <c r="Z112" s="78">
        <v>10</v>
      </c>
      <c r="AA112" s="79">
        <v>4.55</v>
      </c>
      <c r="AB112" s="80"/>
      <c r="AC112" s="78">
        <v>25</v>
      </c>
      <c r="AD112" s="78">
        <v>10</v>
      </c>
      <c r="AE112" s="79">
        <f t="shared" si="52"/>
        <v>-4.55</v>
      </c>
      <c r="AF112" s="81"/>
    </row>
    <row r="113" spans="1:32" s="78" customFormat="1">
      <c r="A113" s="8"/>
      <c r="B113" s="165"/>
      <c r="C113" s="166"/>
      <c r="D113" s="167"/>
      <c r="E113" s="72">
        <v>1.4</v>
      </c>
      <c r="F113" s="72" t="s">
        <v>110</v>
      </c>
      <c r="G113" s="72" t="s">
        <v>106</v>
      </c>
      <c r="H113" s="72" t="s">
        <v>116</v>
      </c>
      <c r="I113" s="72" t="str">
        <f t="shared" si="50"/>
        <v>RMOT*0.26+15.9+4.55</v>
      </c>
      <c r="J113" s="72" t="s">
        <v>116</v>
      </c>
      <c r="K113" s="72" t="s">
        <v>112</v>
      </c>
      <c r="L113" s="72" t="str">
        <f t="shared" si="51"/>
        <v>RMOT*0.26+15.9-4.55</v>
      </c>
      <c r="M113" s="72" t="s">
        <v>112</v>
      </c>
      <c r="N113" s="103"/>
      <c r="O113" s="74" t="s">
        <v>28</v>
      </c>
      <c r="P113" s="75" t="s">
        <v>36</v>
      </c>
      <c r="Q113" s="75" t="s">
        <v>113</v>
      </c>
      <c r="R113" s="76"/>
      <c r="S113" s="72"/>
      <c r="T113" s="77"/>
      <c r="U113" s="76"/>
      <c r="V113" s="72"/>
      <c r="W113" s="77"/>
      <c r="X113" s="76"/>
      <c r="Y113" s="78">
        <v>25</v>
      </c>
      <c r="Z113" s="78">
        <v>10</v>
      </c>
      <c r="AA113" s="79">
        <v>4.55</v>
      </c>
      <c r="AB113" s="80"/>
      <c r="AC113" s="78">
        <v>25</v>
      </c>
      <c r="AD113" s="78">
        <v>10</v>
      </c>
      <c r="AE113" s="79">
        <f t="shared" si="52"/>
        <v>-4.55</v>
      </c>
      <c r="AF113" s="81"/>
    </row>
    <row r="114" spans="1:32" s="78" customFormat="1">
      <c r="A114" s="8"/>
      <c r="B114" s="165"/>
      <c r="C114" s="166"/>
      <c r="D114" s="167"/>
      <c r="E114" s="72">
        <v>1.5</v>
      </c>
      <c r="F114" s="72" t="s">
        <v>110</v>
      </c>
      <c r="G114" s="72" t="s">
        <v>108</v>
      </c>
      <c r="H114" s="72" t="s">
        <v>117</v>
      </c>
      <c r="I114" s="72" t="str">
        <f t="shared" si="50"/>
        <v>RMOT*0.26+15.9+4.55</v>
      </c>
      <c r="J114" s="72" t="s">
        <v>117</v>
      </c>
      <c r="K114" s="72" t="s">
        <v>112</v>
      </c>
      <c r="L114" s="72" t="str">
        <f t="shared" si="51"/>
        <v>RMOT*0.26+15.9-4.55</v>
      </c>
      <c r="M114" s="72" t="s">
        <v>112</v>
      </c>
      <c r="N114" s="103"/>
      <c r="O114" s="74" t="s">
        <v>28</v>
      </c>
      <c r="P114" s="75" t="s">
        <v>36</v>
      </c>
      <c r="Q114" s="75" t="s">
        <v>113</v>
      </c>
      <c r="R114" s="76"/>
      <c r="S114" s="72"/>
      <c r="T114" s="77"/>
      <c r="U114" s="76"/>
      <c r="V114" s="72"/>
      <c r="W114" s="77"/>
      <c r="X114" s="76"/>
      <c r="Y114" s="78">
        <v>25</v>
      </c>
      <c r="Z114" s="78">
        <v>10</v>
      </c>
      <c r="AA114" s="79">
        <v>4.55</v>
      </c>
      <c r="AB114" s="80"/>
      <c r="AC114" s="78">
        <v>25</v>
      </c>
      <c r="AD114" s="78">
        <v>10</v>
      </c>
      <c r="AE114" s="79">
        <f t="shared" si="52"/>
        <v>-4.55</v>
      </c>
      <c r="AF114" s="81"/>
    </row>
    <row r="115" spans="1:32" s="78" customFormat="1">
      <c r="A115" s="8"/>
      <c r="B115" s="165"/>
      <c r="C115" s="166"/>
      <c r="D115" s="167"/>
      <c r="E115" s="72">
        <v>2</v>
      </c>
      <c r="F115" s="72" t="s">
        <v>43</v>
      </c>
      <c r="G115" s="72" t="s">
        <v>33</v>
      </c>
      <c r="H115" s="72">
        <v>25</v>
      </c>
      <c r="I115" s="72" t="str">
        <f t="shared" ref="I115:I116" si="53">$P115&amp;"*"&amp;$Q115&amp;"+"&amp;$AA115</f>
        <v>RMOT*0.26+15.9+4.55</v>
      </c>
      <c r="J115" s="72">
        <v>27</v>
      </c>
      <c r="K115" s="72">
        <v>19</v>
      </c>
      <c r="L115" s="72" t="str">
        <f t="shared" ref="L115:L116" si="54">$P115&amp;"*"&amp;$Q115&amp;$AE115</f>
        <v>RMOT*0.26+15.9-4.55</v>
      </c>
      <c r="M115" s="72">
        <v>22</v>
      </c>
      <c r="N115" s="103"/>
      <c r="O115" s="74" t="s">
        <v>28</v>
      </c>
      <c r="P115" s="75" t="s">
        <v>36</v>
      </c>
      <c r="Q115" s="75" t="s">
        <v>113</v>
      </c>
      <c r="R115" s="76"/>
      <c r="S115" s="72"/>
      <c r="T115" s="77"/>
      <c r="U115" s="76"/>
      <c r="V115" s="72"/>
      <c r="W115" s="77"/>
      <c r="X115" s="76"/>
      <c r="Y115" s="78">
        <v>25</v>
      </c>
      <c r="Z115" s="78">
        <v>10</v>
      </c>
      <c r="AA115" s="79">
        <v>4.55</v>
      </c>
      <c r="AB115" s="80"/>
      <c r="AC115" s="78">
        <v>25</v>
      </c>
      <c r="AD115" s="78">
        <v>10</v>
      </c>
      <c r="AE115" s="79">
        <f t="shared" ref="AE115:AE157" si="55">-AA115</f>
        <v>-4.55</v>
      </c>
      <c r="AF115" s="81"/>
    </row>
    <row r="116" spans="1:32" s="78" customFormat="1">
      <c r="A116" s="8"/>
      <c r="B116" s="165"/>
      <c r="C116" s="166"/>
      <c r="D116" s="167"/>
      <c r="E116" s="72">
        <v>3</v>
      </c>
      <c r="F116" s="72" t="s">
        <v>39</v>
      </c>
      <c r="G116" s="72" t="s">
        <v>33</v>
      </c>
      <c r="H116" s="72" t="str">
        <f>$Z116&amp;"*"&amp;$Q116&amp;"+"&amp;$AA116</f>
        <v>10*0.26+15.9+4.55</v>
      </c>
      <c r="I116" s="72" t="str">
        <f t="shared" si="53"/>
        <v>RMOT*0.26+15.9+4.55</v>
      </c>
      <c r="J116" s="72" t="str">
        <f>$Y116&amp;"*"&amp;$Q116&amp;"+"&amp;$AA116</f>
        <v>25*0.26+15.9+4.55</v>
      </c>
      <c r="K116" s="72" t="str">
        <f>$AD116&amp;"*"&amp;$Q116&amp;$AE116</f>
        <v>10*0.26+15.9-4.55</v>
      </c>
      <c r="L116" s="72" t="str">
        <f t="shared" si="54"/>
        <v>RMOT*0.26+15.9-4.55</v>
      </c>
      <c r="M116" s="72" t="str">
        <f>$AC116&amp;"*"&amp;$Q116&amp;$AE116</f>
        <v>25*0.26+15.9-4.55</v>
      </c>
      <c r="N116" s="103"/>
      <c r="O116" s="74" t="s">
        <v>28</v>
      </c>
      <c r="P116" s="75" t="s">
        <v>36</v>
      </c>
      <c r="Q116" s="75" t="s">
        <v>113</v>
      </c>
      <c r="R116" s="76"/>
      <c r="S116" s="72"/>
      <c r="T116" s="77"/>
      <c r="U116" s="76"/>
      <c r="V116" s="72"/>
      <c r="W116" s="77"/>
      <c r="X116" s="76"/>
      <c r="Y116" s="78">
        <v>25</v>
      </c>
      <c r="Z116" s="78">
        <v>10</v>
      </c>
      <c r="AA116" s="79">
        <v>4.55</v>
      </c>
      <c r="AB116" s="80"/>
      <c r="AC116" s="78">
        <v>25</v>
      </c>
      <c r="AD116" s="78">
        <v>10</v>
      </c>
      <c r="AE116" s="79">
        <f t="shared" si="55"/>
        <v>-4.55</v>
      </c>
      <c r="AF116" s="81"/>
    </row>
    <row r="117" spans="1:32" s="78" customFormat="1">
      <c r="A117" s="8"/>
      <c r="B117" s="165"/>
      <c r="C117" s="166"/>
      <c r="D117" s="167">
        <v>90</v>
      </c>
      <c r="E117" s="72">
        <v>0.1</v>
      </c>
      <c r="F117" s="72"/>
      <c r="G117" s="73" t="s">
        <v>99</v>
      </c>
      <c r="H117" s="107" t="s">
        <v>118</v>
      </c>
      <c r="I117" s="108"/>
      <c r="J117" s="109"/>
      <c r="K117" s="104" t="s">
        <v>119</v>
      </c>
      <c r="L117" s="105"/>
      <c r="M117" s="106"/>
      <c r="N117" s="103"/>
      <c r="O117" s="74" t="s">
        <v>28</v>
      </c>
      <c r="P117" s="75"/>
      <c r="Q117" s="75"/>
      <c r="R117" s="76"/>
      <c r="S117" s="72"/>
      <c r="T117" s="77"/>
      <c r="U117" s="76"/>
      <c r="V117" s="72"/>
      <c r="W117" s="77"/>
      <c r="X117" s="76"/>
      <c r="AA117" s="79"/>
      <c r="AB117" s="80"/>
      <c r="AE117" s="79"/>
      <c r="AF117" s="81"/>
    </row>
    <row r="118" spans="1:32" s="78" customFormat="1">
      <c r="A118" s="8"/>
      <c r="B118" s="165"/>
      <c r="C118" s="166"/>
      <c r="D118" s="167"/>
      <c r="E118" s="72">
        <v>0.2</v>
      </c>
      <c r="F118" s="73"/>
      <c r="G118" s="73" t="s">
        <v>102</v>
      </c>
      <c r="H118" s="107" t="s">
        <v>120</v>
      </c>
      <c r="I118" s="108"/>
      <c r="J118" s="109"/>
      <c r="K118" s="104" t="s">
        <v>119</v>
      </c>
      <c r="L118" s="105"/>
      <c r="M118" s="106"/>
      <c r="N118" s="103"/>
      <c r="O118" s="74" t="s">
        <v>28</v>
      </c>
      <c r="P118" s="75"/>
      <c r="Q118" s="75"/>
      <c r="R118" s="76"/>
      <c r="S118" s="72"/>
      <c r="T118" s="77"/>
      <c r="U118" s="76"/>
      <c r="V118" s="72"/>
      <c r="W118" s="77"/>
      <c r="X118" s="76"/>
      <c r="AA118" s="79"/>
      <c r="AB118" s="80"/>
      <c r="AE118" s="79"/>
      <c r="AF118" s="81"/>
    </row>
    <row r="119" spans="1:32" s="78" customFormat="1">
      <c r="A119" s="8"/>
      <c r="B119" s="165"/>
      <c r="C119" s="166"/>
      <c r="D119" s="167"/>
      <c r="E119" s="72">
        <v>0.3</v>
      </c>
      <c r="F119" s="73"/>
      <c r="G119" s="73" t="s">
        <v>104</v>
      </c>
      <c r="H119" s="107" t="s">
        <v>121</v>
      </c>
      <c r="I119" s="108"/>
      <c r="J119" s="109"/>
      <c r="K119" s="104" t="s">
        <v>119</v>
      </c>
      <c r="L119" s="105"/>
      <c r="M119" s="106"/>
      <c r="N119" s="103"/>
      <c r="O119" s="74" t="s">
        <v>28</v>
      </c>
      <c r="P119" s="75"/>
      <c r="Q119" s="75"/>
      <c r="R119" s="76"/>
      <c r="S119" s="72"/>
      <c r="T119" s="77"/>
      <c r="U119" s="76"/>
      <c r="V119" s="72"/>
      <c r="W119" s="77"/>
      <c r="X119" s="76"/>
      <c r="AA119" s="79"/>
      <c r="AB119" s="80"/>
      <c r="AE119" s="79"/>
      <c r="AF119" s="81"/>
    </row>
    <row r="120" spans="1:32" s="78" customFormat="1">
      <c r="A120" s="8"/>
      <c r="B120" s="165"/>
      <c r="C120" s="166"/>
      <c r="D120" s="167"/>
      <c r="E120" s="72">
        <v>0.4</v>
      </c>
      <c r="F120" s="73"/>
      <c r="G120" s="73" t="s">
        <v>106</v>
      </c>
      <c r="H120" s="107" t="s">
        <v>122</v>
      </c>
      <c r="I120" s="108"/>
      <c r="J120" s="109"/>
      <c r="K120" s="104" t="s">
        <v>119</v>
      </c>
      <c r="L120" s="105"/>
      <c r="M120" s="106"/>
      <c r="N120" s="103"/>
      <c r="O120" s="74" t="s">
        <v>28</v>
      </c>
      <c r="P120" s="75"/>
      <c r="Q120" s="75"/>
      <c r="R120" s="76"/>
      <c r="S120" s="72"/>
      <c r="T120" s="77"/>
      <c r="U120" s="76"/>
      <c r="V120" s="72"/>
      <c r="W120" s="77"/>
      <c r="X120" s="76"/>
      <c r="AA120" s="79"/>
      <c r="AB120" s="80"/>
      <c r="AE120" s="79"/>
      <c r="AF120" s="81"/>
    </row>
    <row r="121" spans="1:32" s="78" customFormat="1">
      <c r="A121" s="8"/>
      <c r="B121" s="165"/>
      <c r="C121" s="166"/>
      <c r="D121" s="167"/>
      <c r="E121" s="72">
        <v>0.5</v>
      </c>
      <c r="F121" s="73"/>
      <c r="G121" s="73" t="s">
        <v>108</v>
      </c>
      <c r="H121" s="107" t="s">
        <v>123</v>
      </c>
      <c r="I121" s="108"/>
      <c r="J121" s="109"/>
      <c r="K121" s="104" t="s">
        <v>119</v>
      </c>
      <c r="L121" s="105"/>
      <c r="M121" s="106"/>
      <c r="N121" s="103"/>
      <c r="O121" s="74" t="s">
        <v>28</v>
      </c>
      <c r="P121" s="75"/>
      <c r="Q121" s="75"/>
      <c r="R121" s="76"/>
      <c r="S121" s="72"/>
      <c r="T121" s="77"/>
      <c r="U121" s="76"/>
      <c r="V121" s="72"/>
      <c r="W121" s="77"/>
      <c r="X121" s="76"/>
      <c r="AA121" s="79"/>
      <c r="AB121" s="80"/>
      <c r="AE121" s="79"/>
      <c r="AF121" s="81"/>
    </row>
    <row r="122" spans="1:32" s="78" customFormat="1">
      <c r="A122" s="8"/>
      <c r="B122" s="165"/>
      <c r="C122" s="166"/>
      <c r="D122" s="167"/>
      <c r="E122" s="72">
        <v>1.1000000000000001</v>
      </c>
      <c r="F122" s="72" t="s">
        <v>110</v>
      </c>
      <c r="G122" s="73" t="s">
        <v>99</v>
      </c>
      <c r="H122" s="73" t="s">
        <v>124</v>
      </c>
      <c r="I122" s="72" t="str">
        <f t="shared" ref="I122:I126" si="56">$P122&amp;"*"&amp;$Q122&amp;"+"&amp;$AA122</f>
        <v>RMOT*0.26+15.9+3.45</v>
      </c>
      <c r="J122" s="73" t="s">
        <v>124</v>
      </c>
      <c r="K122" s="72" t="s">
        <v>125</v>
      </c>
      <c r="L122" s="72" t="str">
        <f t="shared" ref="L122:L126" si="57">$P122&amp;"*"&amp;$Q122&amp;$AE122</f>
        <v>RMOT*0.26+15.9-3.45</v>
      </c>
      <c r="M122" s="72" t="s">
        <v>125</v>
      </c>
      <c r="N122" s="103"/>
      <c r="O122" s="74" t="s">
        <v>28</v>
      </c>
      <c r="P122" s="75" t="s">
        <v>36</v>
      </c>
      <c r="Q122" s="75" t="s">
        <v>113</v>
      </c>
      <c r="R122" s="76"/>
      <c r="S122" s="72"/>
      <c r="T122" s="77"/>
      <c r="U122" s="76"/>
      <c r="V122" s="72"/>
      <c r="W122" s="77"/>
      <c r="X122" s="76"/>
      <c r="Y122" s="78">
        <v>25</v>
      </c>
      <c r="Z122" s="78">
        <v>10</v>
      </c>
      <c r="AA122" s="79">
        <v>3.45</v>
      </c>
      <c r="AB122" s="80"/>
      <c r="AC122" s="78">
        <v>25</v>
      </c>
      <c r="AD122" s="78">
        <v>10</v>
      </c>
      <c r="AE122" s="79">
        <f t="shared" ref="AE122:AE126" si="58">-AA122</f>
        <v>-3.45</v>
      </c>
      <c r="AF122" s="81"/>
    </row>
    <row r="123" spans="1:32" s="78" customFormat="1">
      <c r="A123" s="8"/>
      <c r="B123" s="165"/>
      <c r="C123" s="166"/>
      <c r="D123" s="167"/>
      <c r="E123" s="72">
        <v>1.2</v>
      </c>
      <c r="F123" s="72" t="s">
        <v>110</v>
      </c>
      <c r="G123" s="73" t="s">
        <v>102</v>
      </c>
      <c r="H123" s="73" t="s">
        <v>126</v>
      </c>
      <c r="I123" s="72" t="str">
        <f t="shared" si="56"/>
        <v>RMOT*0.26+15.9+3.45</v>
      </c>
      <c r="J123" s="73" t="s">
        <v>126</v>
      </c>
      <c r="K123" s="72" t="s">
        <v>125</v>
      </c>
      <c r="L123" s="72" t="str">
        <f t="shared" si="57"/>
        <v>RMOT*0.26+15.9-3.45</v>
      </c>
      <c r="M123" s="72" t="s">
        <v>125</v>
      </c>
      <c r="N123" s="103"/>
      <c r="O123" s="74" t="s">
        <v>28</v>
      </c>
      <c r="P123" s="75" t="s">
        <v>36</v>
      </c>
      <c r="Q123" s="75" t="s">
        <v>113</v>
      </c>
      <c r="R123" s="76"/>
      <c r="S123" s="72"/>
      <c r="T123" s="77"/>
      <c r="U123" s="76"/>
      <c r="V123" s="72"/>
      <c r="W123" s="77"/>
      <c r="X123" s="76"/>
      <c r="Y123" s="78">
        <v>25</v>
      </c>
      <c r="Z123" s="78">
        <v>10</v>
      </c>
      <c r="AA123" s="79">
        <v>3.45</v>
      </c>
      <c r="AB123" s="80"/>
      <c r="AC123" s="78">
        <v>25</v>
      </c>
      <c r="AD123" s="78">
        <v>10</v>
      </c>
      <c r="AE123" s="79">
        <f t="shared" si="58"/>
        <v>-3.45</v>
      </c>
      <c r="AF123" s="81"/>
    </row>
    <row r="124" spans="1:32" s="78" customFormat="1">
      <c r="A124" s="8"/>
      <c r="B124" s="165"/>
      <c r="C124" s="166"/>
      <c r="D124" s="167"/>
      <c r="E124" s="72">
        <v>1.3</v>
      </c>
      <c r="F124" s="72" t="s">
        <v>110</v>
      </c>
      <c r="G124" s="73" t="s">
        <v>104</v>
      </c>
      <c r="H124" s="73" t="s">
        <v>127</v>
      </c>
      <c r="I124" s="72" t="str">
        <f t="shared" si="56"/>
        <v>RMOT*0.26+15.9+3.45</v>
      </c>
      <c r="J124" s="73" t="s">
        <v>127</v>
      </c>
      <c r="K124" s="72" t="s">
        <v>125</v>
      </c>
      <c r="L124" s="72" t="str">
        <f t="shared" si="57"/>
        <v>RMOT*0.26+15.9-3.45</v>
      </c>
      <c r="M124" s="72" t="s">
        <v>125</v>
      </c>
      <c r="N124" s="103"/>
      <c r="O124" s="74" t="s">
        <v>28</v>
      </c>
      <c r="P124" s="75" t="s">
        <v>36</v>
      </c>
      <c r="Q124" s="75" t="s">
        <v>113</v>
      </c>
      <c r="R124" s="76"/>
      <c r="S124" s="72"/>
      <c r="T124" s="77"/>
      <c r="U124" s="76"/>
      <c r="V124" s="72"/>
      <c r="W124" s="77"/>
      <c r="X124" s="76"/>
      <c r="Y124" s="78">
        <v>25</v>
      </c>
      <c r="Z124" s="78">
        <v>10</v>
      </c>
      <c r="AA124" s="79">
        <v>3.45</v>
      </c>
      <c r="AB124" s="80"/>
      <c r="AC124" s="78">
        <v>25</v>
      </c>
      <c r="AD124" s="78">
        <v>10</v>
      </c>
      <c r="AE124" s="79">
        <f t="shared" si="58"/>
        <v>-3.45</v>
      </c>
      <c r="AF124" s="81"/>
    </row>
    <row r="125" spans="1:32" s="78" customFormat="1">
      <c r="A125" s="8"/>
      <c r="B125" s="165"/>
      <c r="C125" s="166"/>
      <c r="D125" s="167"/>
      <c r="E125" s="72">
        <v>1.4</v>
      </c>
      <c r="F125" s="72" t="s">
        <v>110</v>
      </c>
      <c r="G125" s="73" t="s">
        <v>106</v>
      </c>
      <c r="H125" s="73" t="s">
        <v>128</v>
      </c>
      <c r="I125" s="72" t="str">
        <f t="shared" si="56"/>
        <v>RMOT*0.26+15.9+3.45</v>
      </c>
      <c r="J125" s="73" t="s">
        <v>128</v>
      </c>
      <c r="K125" s="72" t="s">
        <v>125</v>
      </c>
      <c r="L125" s="72" t="str">
        <f t="shared" si="57"/>
        <v>RMOT*0.26+15.9-3.45</v>
      </c>
      <c r="M125" s="72" t="s">
        <v>125</v>
      </c>
      <c r="N125" s="103"/>
      <c r="O125" s="74" t="s">
        <v>28</v>
      </c>
      <c r="P125" s="75" t="s">
        <v>36</v>
      </c>
      <c r="Q125" s="75" t="s">
        <v>113</v>
      </c>
      <c r="R125" s="76"/>
      <c r="S125" s="72"/>
      <c r="T125" s="77"/>
      <c r="U125" s="76"/>
      <c r="V125" s="72"/>
      <c r="W125" s="77"/>
      <c r="X125" s="76"/>
      <c r="Y125" s="78">
        <v>25</v>
      </c>
      <c r="Z125" s="78">
        <v>10</v>
      </c>
      <c r="AA125" s="79">
        <v>3.45</v>
      </c>
      <c r="AB125" s="80"/>
      <c r="AC125" s="78">
        <v>25</v>
      </c>
      <c r="AD125" s="78">
        <v>10</v>
      </c>
      <c r="AE125" s="79">
        <f t="shared" si="58"/>
        <v>-3.45</v>
      </c>
      <c r="AF125" s="81"/>
    </row>
    <row r="126" spans="1:32" s="78" customFormat="1">
      <c r="A126" s="8"/>
      <c r="B126" s="165"/>
      <c r="C126" s="166"/>
      <c r="D126" s="167"/>
      <c r="E126" s="72">
        <v>1.5</v>
      </c>
      <c r="F126" s="72" t="s">
        <v>110</v>
      </c>
      <c r="G126" s="73" t="s">
        <v>108</v>
      </c>
      <c r="H126" s="73" t="s">
        <v>129</v>
      </c>
      <c r="I126" s="72" t="str">
        <f t="shared" si="56"/>
        <v>RMOT*0.26+15.9+3.45</v>
      </c>
      <c r="J126" s="73" t="s">
        <v>129</v>
      </c>
      <c r="K126" s="72" t="s">
        <v>125</v>
      </c>
      <c r="L126" s="72" t="str">
        <f t="shared" si="57"/>
        <v>RMOT*0.26+15.9-3.45</v>
      </c>
      <c r="M126" s="72" t="s">
        <v>125</v>
      </c>
      <c r="N126" s="103"/>
      <c r="O126" s="74" t="s">
        <v>28</v>
      </c>
      <c r="P126" s="75" t="s">
        <v>36</v>
      </c>
      <c r="Q126" s="75" t="s">
        <v>113</v>
      </c>
      <c r="R126" s="76"/>
      <c r="S126" s="72"/>
      <c r="T126" s="77"/>
      <c r="U126" s="76"/>
      <c r="V126" s="72"/>
      <c r="W126" s="77"/>
      <c r="X126" s="76"/>
      <c r="Y126" s="78">
        <v>25</v>
      </c>
      <c r="Z126" s="78">
        <v>10</v>
      </c>
      <c r="AA126" s="79">
        <v>3.45</v>
      </c>
      <c r="AB126" s="80"/>
      <c r="AC126" s="78">
        <v>25</v>
      </c>
      <c r="AD126" s="78">
        <v>10</v>
      </c>
      <c r="AE126" s="79">
        <f t="shared" si="58"/>
        <v>-3.45</v>
      </c>
      <c r="AF126" s="81"/>
    </row>
    <row r="127" spans="1:32" s="78" customFormat="1">
      <c r="A127" s="8"/>
      <c r="B127" s="165"/>
      <c r="C127" s="166"/>
      <c r="D127" s="167"/>
      <c r="E127" s="72">
        <v>2</v>
      </c>
      <c r="F127" s="72" t="s">
        <v>43</v>
      </c>
      <c r="G127" s="72" t="s">
        <v>33</v>
      </c>
      <c r="H127" s="72">
        <v>24</v>
      </c>
      <c r="I127" s="72" t="str">
        <f t="shared" ref="I127:I128" si="59">$P127&amp;"*"&amp;$Q127&amp;"+"&amp;$AA127</f>
        <v>RMOT*0.26+15.9+3.45</v>
      </c>
      <c r="J127" s="72">
        <v>26</v>
      </c>
      <c r="K127" s="72">
        <v>20</v>
      </c>
      <c r="L127" s="72" t="str">
        <f t="shared" ref="L127:L128" si="60">$P127&amp;"*"&amp;$Q127&amp;$AE127</f>
        <v>RMOT*0.26+15.9-3.45</v>
      </c>
      <c r="M127" s="72">
        <v>23</v>
      </c>
      <c r="N127" s="103"/>
      <c r="O127" s="74" t="s">
        <v>28</v>
      </c>
      <c r="P127" s="75" t="s">
        <v>36</v>
      </c>
      <c r="Q127" s="75" t="s">
        <v>113</v>
      </c>
      <c r="R127" s="76"/>
      <c r="S127" s="72"/>
      <c r="T127" s="77"/>
      <c r="U127" s="76"/>
      <c r="V127" s="72"/>
      <c r="W127" s="77"/>
      <c r="X127" s="76"/>
      <c r="Y127" s="78">
        <v>25</v>
      </c>
      <c r="Z127" s="78">
        <v>10</v>
      </c>
      <c r="AA127" s="79">
        <v>3.45</v>
      </c>
      <c r="AB127" s="80"/>
      <c r="AC127" s="78">
        <v>25</v>
      </c>
      <c r="AD127" s="78">
        <v>10</v>
      </c>
      <c r="AE127" s="79">
        <f t="shared" si="55"/>
        <v>-3.45</v>
      </c>
      <c r="AF127" s="81"/>
    </row>
    <row r="128" spans="1:32" s="78" customFormat="1">
      <c r="A128" s="8"/>
      <c r="B128" s="165"/>
      <c r="C128" s="166"/>
      <c r="D128" s="167"/>
      <c r="E128" s="72">
        <v>3</v>
      </c>
      <c r="F128" s="72" t="s">
        <v>39</v>
      </c>
      <c r="G128" s="72" t="s">
        <v>33</v>
      </c>
      <c r="H128" s="72" t="str">
        <f>$Z128&amp;"*"&amp;$Q128&amp;"+"&amp;$AA128</f>
        <v>10*0.26+15.9+3.45</v>
      </c>
      <c r="I128" s="72" t="str">
        <f t="shared" si="59"/>
        <v>RMOT*0.26+15.9+3.45</v>
      </c>
      <c r="J128" s="72" t="str">
        <f>$Y128&amp;"*"&amp;$Q128&amp;"+"&amp;$AA128</f>
        <v>25*0.26+15.9+3.45</v>
      </c>
      <c r="K128" s="72" t="str">
        <f>$AD128&amp;"*"&amp;$Q128&amp;$AE128</f>
        <v>10*0.26+15.9-3.45</v>
      </c>
      <c r="L128" s="72" t="str">
        <f t="shared" si="60"/>
        <v>RMOT*0.26+15.9-3.45</v>
      </c>
      <c r="M128" s="72" t="str">
        <f>$AC128&amp;"*"&amp;$Q128&amp;$AE128</f>
        <v>25*0.26+15.9-3.45</v>
      </c>
      <c r="N128" s="103"/>
      <c r="O128" s="74" t="s">
        <v>28</v>
      </c>
      <c r="P128" s="75" t="s">
        <v>36</v>
      </c>
      <c r="Q128" s="75" t="s">
        <v>113</v>
      </c>
      <c r="R128" s="76"/>
      <c r="S128" s="72"/>
      <c r="T128" s="77"/>
      <c r="U128" s="76"/>
      <c r="V128" s="72"/>
      <c r="W128" s="77"/>
      <c r="X128" s="76"/>
      <c r="Y128" s="78">
        <v>25</v>
      </c>
      <c r="Z128" s="78">
        <v>10</v>
      </c>
      <c r="AA128" s="79">
        <v>3.45</v>
      </c>
      <c r="AB128" s="80"/>
      <c r="AC128" s="78">
        <v>25</v>
      </c>
      <c r="AD128" s="78">
        <v>10</v>
      </c>
      <c r="AE128" s="79">
        <f t="shared" si="55"/>
        <v>-3.45</v>
      </c>
      <c r="AF128" s="81"/>
    </row>
    <row r="129" spans="1:32" s="55" customFormat="1">
      <c r="A129" s="8"/>
      <c r="B129" s="110">
        <v>14</v>
      </c>
      <c r="C129" s="113" t="s">
        <v>130</v>
      </c>
      <c r="D129" s="153">
        <v>80</v>
      </c>
      <c r="E129" s="50">
        <v>0.1</v>
      </c>
      <c r="F129" s="50"/>
      <c r="G129" s="70" t="s">
        <v>99</v>
      </c>
      <c r="H129" s="119" t="s">
        <v>100</v>
      </c>
      <c r="I129" s="120"/>
      <c r="J129" s="121"/>
      <c r="K129" s="168" t="s">
        <v>101</v>
      </c>
      <c r="L129" s="169"/>
      <c r="M129" s="170"/>
      <c r="N129" s="103"/>
      <c r="O129" s="71" t="s">
        <v>28</v>
      </c>
      <c r="P129" s="52" t="s">
        <v>41</v>
      </c>
      <c r="Q129" s="52" t="s">
        <v>131</v>
      </c>
      <c r="R129" s="53"/>
      <c r="S129" s="50"/>
      <c r="T129" s="54"/>
      <c r="U129" s="53"/>
      <c r="V129" s="50"/>
      <c r="W129" s="54"/>
      <c r="X129" s="53"/>
      <c r="Y129" s="55">
        <v>27</v>
      </c>
      <c r="Z129" s="55">
        <v>8</v>
      </c>
      <c r="AA129" s="56">
        <v>4.5</v>
      </c>
      <c r="AB129" s="57"/>
      <c r="AC129" s="55">
        <v>27</v>
      </c>
      <c r="AD129" s="55">
        <v>8</v>
      </c>
      <c r="AE129" s="56">
        <f t="shared" ref="AE129:AE140" si="61">-AA129</f>
        <v>-4.5</v>
      </c>
      <c r="AF129" s="58"/>
    </row>
    <row r="130" spans="1:32" s="55" customFormat="1">
      <c r="A130" s="8"/>
      <c r="B130" s="111"/>
      <c r="C130" s="114"/>
      <c r="D130" s="153"/>
      <c r="E130" s="50">
        <v>0.2</v>
      </c>
      <c r="F130" s="70"/>
      <c r="G130" s="70" t="s">
        <v>102</v>
      </c>
      <c r="H130" s="119" t="s">
        <v>103</v>
      </c>
      <c r="I130" s="120"/>
      <c r="J130" s="121"/>
      <c r="K130" s="168" t="s">
        <v>101</v>
      </c>
      <c r="L130" s="169"/>
      <c r="M130" s="170"/>
      <c r="N130" s="103"/>
      <c r="O130" s="71" t="s">
        <v>28</v>
      </c>
      <c r="P130" s="52"/>
      <c r="Q130" s="52"/>
      <c r="R130" s="53"/>
      <c r="S130" s="50"/>
      <c r="T130" s="54"/>
      <c r="U130" s="53"/>
      <c r="V130" s="50"/>
      <c r="W130" s="54"/>
      <c r="X130" s="53"/>
      <c r="AA130" s="56"/>
      <c r="AB130" s="57"/>
      <c r="AE130" s="56"/>
      <c r="AF130" s="58"/>
    </row>
    <row r="131" spans="1:32" s="55" customFormat="1">
      <c r="A131" s="8"/>
      <c r="B131" s="111"/>
      <c r="C131" s="114"/>
      <c r="D131" s="153"/>
      <c r="E131" s="50">
        <v>0.3</v>
      </c>
      <c r="F131" s="70"/>
      <c r="G131" s="70" t="s">
        <v>104</v>
      </c>
      <c r="H131" s="119" t="s">
        <v>105</v>
      </c>
      <c r="I131" s="120"/>
      <c r="J131" s="121"/>
      <c r="K131" s="168" t="s">
        <v>101</v>
      </c>
      <c r="L131" s="169"/>
      <c r="M131" s="170"/>
      <c r="N131" s="103"/>
      <c r="O131" s="71" t="s">
        <v>28</v>
      </c>
      <c r="P131" s="52"/>
      <c r="Q131" s="52"/>
      <c r="R131" s="53"/>
      <c r="S131" s="50"/>
      <c r="T131" s="54"/>
      <c r="U131" s="53"/>
      <c r="V131" s="50"/>
      <c r="W131" s="54"/>
      <c r="X131" s="53"/>
      <c r="AA131" s="56"/>
      <c r="AB131" s="57"/>
      <c r="AE131" s="56"/>
      <c r="AF131" s="58"/>
    </row>
    <row r="132" spans="1:32" s="55" customFormat="1">
      <c r="A132" s="8"/>
      <c r="B132" s="111"/>
      <c r="C132" s="114"/>
      <c r="D132" s="153"/>
      <c r="E132" s="50">
        <v>0.4</v>
      </c>
      <c r="F132" s="70"/>
      <c r="G132" s="70" t="s">
        <v>106</v>
      </c>
      <c r="H132" s="119" t="s">
        <v>107</v>
      </c>
      <c r="I132" s="120"/>
      <c r="J132" s="121"/>
      <c r="K132" s="168" t="s">
        <v>101</v>
      </c>
      <c r="L132" s="169"/>
      <c r="M132" s="170"/>
      <c r="N132" s="103"/>
      <c r="O132" s="71" t="s">
        <v>28</v>
      </c>
      <c r="P132" s="52"/>
      <c r="Q132" s="52"/>
      <c r="R132" s="53"/>
      <c r="S132" s="50"/>
      <c r="T132" s="54"/>
      <c r="U132" s="53"/>
      <c r="V132" s="50"/>
      <c r="W132" s="54"/>
      <c r="X132" s="53"/>
      <c r="AA132" s="56"/>
      <c r="AB132" s="57"/>
      <c r="AE132" s="56"/>
      <c r="AF132" s="58"/>
    </row>
    <row r="133" spans="1:32" s="55" customFormat="1">
      <c r="A133" s="8"/>
      <c r="B133" s="111"/>
      <c r="C133" s="114"/>
      <c r="D133" s="153"/>
      <c r="E133" s="50">
        <v>0.5</v>
      </c>
      <c r="F133" s="70"/>
      <c r="G133" s="70" t="s">
        <v>108</v>
      </c>
      <c r="H133" s="119" t="s">
        <v>109</v>
      </c>
      <c r="I133" s="120"/>
      <c r="J133" s="121"/>
      <c r="K133" s="168" t="s">
        <v>101</v>
      </c>
      <c r="L133" s="169"/>
      <c r="M133" s="170"/>
      <c r="N133" s="103"/>
      <c r="O133" s="71" t="s">
        <v>28</v>
      </c>
      <c r="P133" s="52"/>
      <c r="Q133" s="52"/>
      <c r="R133" s="53"/>
      <c r="S133" s="50"/>
      <c r="T133" s="54"/>
      <c r="U133" s="53"/>
      <c r="V133" s="50"/>
      <c r="W133" s="54"/>
      <c r="X133" s="53"/>
      <c r="AA133" s="56"/>
      <c r="AB133" s="57"/>
      <c r="AE133" s="56"/>
      <c r="AF133" s="58"/>
    </row>
    <row r="134" spans="1:32" s="55" customFormat="1">
      <c r="A134" s="8"/>
      <c r="B134" s="111"/>
      <c r="C134" s="114"/>
      <c r="D134" s="153"/>
      <c r="E134" s="50">
        <v>1.1000000000000001</v>
      </c>
      <c r="F134" s="50" t="s">
        <v>110</v>
      </c>
      <c r="G134" s="70" t="s">
        <v>99</v>
      </c>
      <c r="H134" s="70" t="s">
        <v>111</v>
      </c>
      <c r="I134" s="50" t="str">
        <f t="shared" ref="I134:I138" si="62">$P134&amp;"*"&amp;$Q134&amp;"+"&amp;$AA134</f>
        <v>PMOT*0.26+16.75+4.5</v>
      </c>
      <c r="J134" s="70" t="s">
        <v>111</v>
      </c>
      <c r="K134" s="50" t="s">
        <v>112</v>
      </c>
      <c r="L134" s="50" t="str">
        <f t="shared" ref="L134:L138" si="63">$P134&amp;"*"&amp;$Q134&amp;$AE134</f>
        <v>PMOT*0.26+16.75-4.5</v>
      </c>
      <c r="M134" s="50" t="s">
        <v>112</v>
      </c>
      <c r="N134" s="103"/>
      <c r="O134" s="71" t="s">
        <v>28</v>
      </c>
      <c r="P134" s="52" t="s">
        <v>41</v>
      </c>
      <c r="Q134" s="52" t="s">
        <v>131</v>
      </c>
      <c r="R134" s="53"/>
      <c r="S134" s="50"/>
      <c r="T134" s="54"/>
      <c r="U134" s="53"/>
      <c r="V134" s="50"/>
      <c r="W134" s="54"/>
      <c r="X134" s="53"/>
      <c r="Y134" s="55">
        <v>27</v>
      </c>
      <c r="Z134" s="55">
        <v>8</v>
      </c>
      <c r="AA134" s="56">
        <v>4.5</v>
      </c>
      <c r="AB134" s="57"/>
      <c r="AC134" s="55">
        <v>27</v>
      </c>
      <c r="AD134" s="55">
        <v>8</v>
      </c>
      <c r="AE134" s="56">
        <f t="shared" ref="AE134:AE138" si="64">-AA134</f>
        <v>-4.5</v>
      </c>
      <c r="AF134" s="58"/>
    </row>
    <row r="135" spans="1:32" s="55" customFormat="1">
      <c r="A135" s="8"/>
      <c r="B135" s="111"/>
      <c r="C135" s="114"/>
      <c r="D135" s="153"/>
      <c r="E135" s="50">
        <v>1.2</v>
      </c>
      <c r="F135" s="50" t="s">
        <v>110</v>
      </c>
      <c r="G135" s="70" t="s">
        <v>102</v>
      </c>
      <c r="H135" s="70" t="s">
        <v>114</v>
      </c>
      <c r="I135" s="50" t="str">
        <f t="shared" si="62"/>
        <v>PMOT*0.26+16.75+4.5</v>
      </c>
      <c r="J135" s="70" t="s">
        <v>114</v>
      </c>
      <c r="K135" s="50" t="s">
        <v>112</v>
      </c>
      <c r="L135" s="50" t="str">
        <f t="shared" si="63"/>
        <v>PMOT*0.26+16.75-4.5</v>
      </c>
      <c r="M135" s="50" t="s">
        <v>112</v>
      </c>
      <c r="N135" s="103"/>
      <c r="O135" s="71" t="s">
        <v>28</v>
      </c>
      <c r="P135" s="52" t="s">
        <v>41</v>
      </c>
      <c r="Q135" s="52" t="s">
        <v>131</v>
      </c>
      <c r="R135" s="53"/>
      <c r="S135" s="50"/>
      <c r="T135" s="54"/>
      <c r="U135" s="53"/>
      <c r="V135" s="50"/>
      <c r="W135" s="54"/>
      <c r="X135" s="53"/>
      <c r="Y135" s="55">
        <v>27</v>
      </c>
      <c r="Z135" s="55">
        <v>8</v>
      </c>
      <c r="AA135" s="56">
        <v>4.5</v>
      </c>
      <c r="AB135" s="57"/>
      <c r="AC135" s="55">
        <v>27</v>
      </c>
      <c r="AD135" s="55">
        <v>8</v>
      </c>
      <c r="AE135" s="56">
        <f t="shared" si="64"/>
        <v>-4.5</v>
      </c>
      <c r="AF135" s="58"/>
    </row>
    <row r="136" spans="1:32" s="55" customFormat="1">
      <c r="A136" s="8"/>
      <c r="B136" s="111"/>
      <c r="C136" s="114"/>
      <c r="D136" s="153"/>
      <c r="E136" s="50">
        <v>1.3</v>
      </c>
      <c r="F136" s="50" t="s">
        <v>110</v>
      </c>
      <c r="G136" s="70" t="s">
        <v>104</v>
      </c>
      <c r="H136" s="70" t="s">
        <v>115</v>
      </c>
      <c r="I136" s="50" t="str">
        <f t="shared" si="62"/>
        <v>PMOT*0.26+16.75+4.5</v>
      </c>
      <c r="J136" s="70" t="s">
        <v>115</v>
      </c>
      <c r="K136" s="50" t="s">
        <v>112</v>
      </c>
      <c r="L136" s="50" t="str">
        <f t="shared" si="63"/>
        <v>PMOT*0.26+16.75-4.5</v>
      </c>
      <c r="M136" s="50" t="s">
        <v>112</v>
      </c>
      <c r="N136" s="103"/>
      <c r="O136" s="71" t="s">
        <v>28</v>
      </c>
      <c r="P136" s="52" t="s">
        <v>41</v>
      </c>
      <c r="Q136" s="52" t="s">
        <v>131</v>
      </c>
      <c r="R136" s="53"/>
      <c r="S136" s="50"/>
      <c r="T136" s="54"/>
      <c r="U136" s="53"/>
      <c r="V136" s="50"/>
      <c r="W136" s="54"/>
      <c r="X136" s="53"/>
      <c r="Y136" s="55">
        <v>27</v>
      </c>
      <c r="Z136" s="55">
        <v>8</v>
      </c>
      <c r="AA136" s="56">
        <v>4.5</v>
      </c>
      <c r="AB136" s="57"/>
      <c r="AC136" s="55">
        <v>27</v>
      </c>
      <c r="AD136" s="55">
        <v>8</v>
      </c>
      <c r="AE136" s="56">
        <f t="shared" si="64"/>
        <v>-4.5</v>
      </c>
      <c r="AF136" s="58"/>
    </row>
    <row r="137" spans="1:32" s="55" customFormat="1">
      <c r="A137" s="8"/>
      <c r="B137" s="111"/>
      <c r="C137" s="114"/>
      <c r="D137" s="153"/>
      <c r="E137" s="50">
        <v>1.4</v>
      </c>
      <c r="F137" s="50" t="s">
        <v>110</v>
      </c>
      <c r="G137" s="70" t="s">
        <v>106</v>
      </c>
      <c r="H137" s="70" t="s">
        <v>116</v>
      </c>
      <c r="I137" s="50" t="str">
        <f t="shared" si="62"/>
        <v>PMOT*0.26+16.75+4.5</v>
      </c>
      <c r="J137" s="70" t="s">
        <v>116</v>
      </c>
      <c r="K137" s="50" t="s">
        <v>112</v>
      </c>
      <c r="L137" s="50" t="str">
        <f t="shared" si="63"/>
        <v>PMOT*0.26+16.75-4.5</v>
      </c>
      <c r="M137" s="50" t="s">
        <v>112</v>
      </c>
      <c r="N137" s="103"/>
      <c r="O137" s="71" t="s">
        <v>28</v>
      </c>
      <c r="P137" s="52" t="s">
        <v>41</v>
      </c>
      <c r="Q137" s="52" t="s">
        <v>131</v>
      </c>
      <c r="R137" s="53"/>
      <c r="S137" s="50"/>
      <c r="T137" s="54"/>
      <c r="U137" s="53"/>
      <c r="V137" s="50"/>
      <c r="W137" s="54"/>
      <c r="X137" s="53"/>
      <c r="Y137" s="55">
        <v>27</v>
      </c>
      <c r="Z137" s="55">
        <v>8</v>
      </c>
      <c r="AA137" s="56">
        <v>4.5</v>
      </c>
      <c r="AB137" s="57"/>
      <c r="AC137" s="55">
        <v>27</v>
      </c>
      <c r="AD137" s="55">
        <v>8</v>
      </c>
      <c r="AE137" s="56">
        <f t="shared" si="64"/>
        <v>-4.5</v>
      </c>
      <c r="AF137" s="58"/>
    </row>
    <row r="138" spans="1:32" s="55" customFormat="1">
      <c r="A138" s="8"/>
      <c r="B138" s="111"/>
      <c r="C138" s="114"/>
      <c r="D138" s="153"/>
      <c r="E138" s="50">
        <v>1.5</v>
      </c>
      <c r="F138" s="50" t="s">
        <v>110</v>
      </c>
      <c r="G138" s="70" t="s">
        <v>108</v>
      </c>
      <c r="H138" s="70" t="s">
        <v>117</v>
      </c>
      <c r="I138" s="50" t="str">
        <f t="shared" si="62"/>
        <v>PMOT*0.26+16.75+4.5</v>
      </c>
      <c r="J138" s="70" t="s">
        <v>117</v>
      </c>
      <c r="K138" s="50" t="s">
        <v>112</v>
      </c>
      <c r="L138" s="50" t="str">
        <f t="shared" si="63"/>
        <v>PMOT*0.26+16.75-4.5</v>
      </c>
      <c r="M138" s="50" t="s">
        <v>112</v>
      </c>
      <c r="N138" s="103"/>
      <c r="O138" s="71" t="s">
        <v>28</v>
      </c>
      <c r="P138" s="52" t="s">
        <v>41</v>
      </c>
      <c r="Q138" s="52" t="s">
        <v>131</v>
      </c>
      <c r="R138" s="53"/>
      <c r="S138" s="50"/>
      <c r="T138" s="54"/>
      <c r="U138" s="53"/>
      <c r="V138" s="50"/>
      <c r="W138" s="54"/>
      <c r="X138" s="53"/>
      <c r="Y138" s="55">
        <v>27</v>
      </c>
      <c r="Z138" s="55">
        <v>8</v>
      </c>
      <c r="AA138" s="56">
        <v>4.5</v>
      </c>
      <c r="AB138" s="57"/>
      <c r="AC138" s="55">
        <v>27</v>
      </c>
      <c r="AD138" s="55">
        <v>8</v>
      </c>
      <c r="AE138" s="56">
        <f t="shared" si="64"/>
        <v>-4.5</v>
      </c>
      <c r="AF138" s="58"/>
    </row>
    <row r="139" spans="1:32" s="55" customFormat="1">
      <c r="A139" s="8"/>
      <c r="B139" s="111"/>
      <c r="C139" s="114"/>
      <c r="D139" s="153"/>
      <c r="E139" s="50">
        <v>2</v>
      </c>
      <c r="F139" s="50" t="s">
        <v>43</v>
      </c>
      <c r="G139" s="50" t="s">
        <v>33</v>
      </c>
      <c r="H139" s="50">
        <v>25</v>
      </c>
      <c r="I139" s="50" t="str">
        <f t="shared" ref="I139:I140" si="65">$P139&amp;"*"&amp;$Q139&amp;"+"&amp;$AA139</f>
        <v>PMOT*0.26+16.75+4.5</v>
      </c>
      <c r="J139" s="50">
        <v>27</v>
      </c>
      <c r="K139" s="50">
        <v>19</v>
      </c>
      <c r="L139" s="50" t="str">
        <f t="shared" ref="L139:L140" si="66">$P139&amp;"*"&amp;$Q139&amp;$AE139</f>
        <v>PMOT*0.26+16.75-4.5</v>
      </c>
      <c r="M139" s="50">
        <v>22</v>
      </c>
      <c r="N139" s="103"/>
      <c r="O139" s="71" t="s">
        <v>28</v>
      </c>
      <c r="P139" s="52" t="s">
        <v>41</v>
      </c>
      <c r="Q139" s="52" t="s">
        <v>131</v>
      </c>
      <c r="R139" s="53"/>
      <c r="S139" s="50"/>
      <c r="T139" s="54"/>
      <c r="U139" s="53"/>
      <c r="V139" s="50"/>
      <c r="W139" s="54"/>
      <c r="X139" s="53"/>
      <c r="Y139" s="55">
        <v>27</v>
      </c>
      <c r="Z139" s="55">
        <v>8</v>
      </c>
      <c r="AA139" s="56">
        <v>4.5</v>
      </c>
      <c r="AB139" s="57"/>
      <c r="AC139" s="55">
        <v>27</v>
      </c>
      <c r="AD139" s="55">
        <v>8</v>
      </c>
      <c r="AE139" s="56">
        <f t="shared" si="61"/>
        <v>-4.5</v>
      </c>
      <c r="AF139" s="58"/>
    </row>
    <row r="140" spans="1:32" s="55" customFormat="1">
      <c r="A140" s="8"/>
      <c r="B140" s="111"/>
      <c r="C140" s="114"/>
      <c r="D140" s="153"/>
      <c r="E140" s="50">
        <v>3</v>
      </c>
      <c r="F140" s="50" t="s">
        <v>39</v>
      </c>
      <c r="G140" s="50" t="s">
        <v>33</v>
      </c>
      <c r="H140" s="50" t="str">
        <f>$Z140&amp;"*"&amp;$Q140&amp;"+"&amp;$AA140</f>
        <v>8*0.26+16.75+4.5</v>
      </c>
      <c r="I140" s="50" t="str">
        <f t="shared" si="65"/>
        <v>PMOT*0.26+16.75+4.5</v>
      </c>
      <c r="J140" s="50" t="str">
        <f>$Y140&amp;"*"&amp;$Q140&amp;"+"&amp;$AA140</f>
        <v>27*0.26+16.75+4.5</v>
      </c>
      <c r="K140" s="50" t="str">
        <f>$AD140&amp;"*"&amp;$Q140&amp;$AE140</f>
        <v>8*0.26+16.75-4.5</v>
      </c>
      <c r="L140" s="50" t="str">
        <f t="shared" si="66"/>
        <v>PMOT*0.26+16.75-4.5</v>
      </c>
      <c r="M140" s="50" t="str">
        <f>$AC140&amp;"*"&amp;$Q140&amp;$AE140</f>
        <v>27*0.26+16.75-4.5</v>
      </c>
      <c r="N140" s="103"/>
      <c r="O140" s="71" t="s">
        <v>28</v>
      </c>
      <c r="P140" s="52" t="s">
        <v>41</v>
      </c>
      <c r="Q140" s="52" t="s">
        <v>131</v>
      </c>
      <c r="R140" s="53"/>
      <c r="S140" s="50"/>
      <c r="T140" s="54"/>
      <c r="U140" s="53"/>
      <c r="V140" s="50"/>
      <c r="W140" s="54"/>
      <c r="X140" s="53"/>
      <c r="Y140" s="55">
        <v>27</v>
      </c>
      <c r="Z140" s="55">
        <v>8</v>
      </c>
      <c r="AA140" s="56">
        <v>4.5</v>
      </c>
      <c r="AB140" s="57"/>
      <c r="AC140" s="55">
        <v>27</v>
      </c>
      <c r="AD140" s="55">
        <v>8</v>
      </c>
      <c r="AE140" s="56">
        <f t="shared" si="61"/>
        <v>-4.5</v>
      </c>
      <c r="AF140" s="58"/>
    </row>
    <row r="141" spans="1:32" s="55" customFormat="1">
      <c r="A141" s="8"/>
      <c r="B141" s="111"/>
      <c r="C141" s="114"/>
      <c r="D141" s="153">
        <v>90</v>
      </c>
      <c r="E141" s="50">
        <v>0.1</v>
      </c>
      <c r="F141" s="50"/>
      <c r="G141" s="70" t="s">
        <v>99</v>
      </c>
      <c r="H141" s="119" t="s">
        <v>118</v>
      </c>
      <c r="I141" s="120"/>
      <c r="J141" s="121"/>
      <c r="K141" s="168" t="s">
        <v>119</v>
      </c>
      <c r="L141" s="169"/>
      <c r="M141" s="170"/>
      <c r="N141" s="103"/>
      <c r="O141" s="71" t="s">
        <v>28</v>
      </c>
      <c r="P141" s="52"/>
      <c r="Q141" s="52"/>
      <c r="R141" s="53"/>
      <c r="S141" s="50"/>
      <c r="T141" s="54"/>
      <c r="U141" s="53"/>
      <c r="V141" s="50"/>
      <c r="W141" s="54"/>
      <c r="X141" s="53"/>
      <c r="Y141" s="93"/>
      <c r="Z141" s="93"/>
      <c r="AA141" s="94"/>
      <c r="AB141" s="57"/>
      <c r="AC141" s="93"/>
      <c r="AD141" s="93"/>
      <c r="AE141" s="94"/>
      <c r="AF141" s="58"/>
    </row>
    <row r="142" spans="1:32" s="55" customFormat="1">
      <c r="A142" s="8"/>
      <c r="B142" s="111"/>
      <c r="C142" s="114"/>
      <c r="D142" s="153"/>
      <c r="E142" s="50">
        <v>0.2</v>
      </c>
      <c r="F142" s="70"/>
      <c r="G142" s="70" t="s">
        <v>102</v>
      </c>
      <c r="H142" s="119" t="s">
        <v>120</v>
      </c>
      <c r="I142" s="120"/>
      <c r="J142" s="121"/>
      <c r="K142" s="168" t="s">
        <v>119</v>
      </c>
      <c r="L142" s="169"/>
      <c r="M142" s="170"/>
      <c r="N142" s="103"/>
      <c r="O142" s="71" t="s">
        <v>28</v>
      </c>
      <c r="P142" s="52"/>
      <c r="Q142" s="52"/>
      <c r="R142" s="53"/>
      <c r="S142" s="50"/>
      <c r="T142" s="54"/>
      <c r="U142" s="53"/>
      <c r="V142" s="50"/>
      <c r="W142" s="54"/>
      <c r="X142" s="53"/>
      <c r="Y142" s="93"/>
      <c r="Z142" s="93"/>
      <c r="AA142" s="94"/>
      <c r="AB142" s="57"/>
      <c r="AC142" s="93"/>
      <c r="AD142" s="93"/>
      <c r="AE142" s="94"/>
      <c r="AF142" s="58"/>
    </row>
    <row r="143" spans="1:32" s="55" customFormat="1">
      <c r="A143" s="8"/>
      <c r="B143" s="111"/>
      <c r="C143" s="114"/>
      <c r="D143" s="153"/>
      <c r="E143" s="50">
        <v>0.3</v>
      </c>
      <c r="F143" s="70"/>
      <c r="G143" s="70" t="s">
        <v>104</v>
      </c>
      <c r="H143" s="119" t="s">
        <v>121</v>
      </c>
      <c r="I143" s="120"/>
      <c r="J143" s="121"/>
      <c r="K143" s="168" t="s">
        <v>119</v>
      </c>
      <c r="L143" s="169"/>
      <c r="M143" s="170"/>
      <c r="N143" s="103"/>
      <c r="O143" s="71" t="s">
        <v>28</v>
      </c>
      <c r="P143" s="52"/>
      <c r="Q143" s="52"/>
      <c r="R143" s="53"/>
      <c r="S143" s="50"/>
      <c r="T143" s="54"/>
      <c r="U143" s="53"/>
      <c r="V143" s="50"/>
      <c r="W143" s="54"/>
      <c r="X143" s="53"/>
      <c r="Y143" s="93"/>
      <c r="Z143" s="93"/>
      <c r="AA143" s="94"/>
      <c r="AB143" s="57"/>
      <c r="AC143" s="93"/>
      <c r="AD143" s="93"/>
      <c r="AE143" s="94"/>
      <c r="AF143" s="58"/>
    </row>
    <row r="144" spans="1:32" s="55" customFormat="1">
      <c r="A144" s="8"/>
      <c r="B144" s="111"/>
      <c r="C144" s="114"/>
      <c r="D144" s="153"/>
      <c r="E144" s="50">
        <v>0.4</v>
      </c>
      <c r="F144" s="70"/>
      <c r="G144" s="70" t="s">
        <v>106</v>
      </c>
      <c r="H144" s="119" t="s">
        <v>122</v>
      </c>
      <c r="I144" s="120"/>
      <c r="J144" s="121"/>
      <c r="K144" s="168" t="s">
        <v>119</v>
      </c>
      <c r="L144" s="169"/>
      <c r="M144" s="170"/>
      <c r="N144" s="103"/>
      <c r="O144" s="71" t="s">
        <v>28</v>
      </c>
      <c r="P144" s="52"/>
      <c r="Q144" s="52"/>
      <c r="R144" s="53"/>
      <c r="S144" s="50"/>
      <c r="T144" s="54"/>
      <c r="U144" s="53"/>
      <c r="V144" s="50"/>
      <c r="W144" s="54"/>
      <c r="X144" s="53"/>
      <c r="Y144" s="93"/>
      <c r="Z144" s="93"/>
      <c r="AA144" s="94"/>
      <c r="AB144" s="57"/>
      <c r="AC144" s="93"/>
      <c r="AD144" s="93"/>
      <c r="AE144" s="94"/>
      <c r="AF144" s="58"/>
    </row>
    <row r="145" spans="1:32" s="55" customFormat="1">
      <c r="A145" s="8"/>
      <c r="B145" s="111"/>
      <c r="C145" s="114"/>
      <c r="D145" s="153"/>
      <c r="E145" s="50">
        <v>0.5</v>
      </c>
      <c r="F145" s="70"/>
      <c r="G145" s="70" t="s">
        <v>108</v>
      </c>
      <c r="H145" s="119" t="s">
        <v>123</v>
      </c>
      <c r="I145" s="120"/>
      <c r="J145" s="121"/>
      <c r="K145" s="168" t="s">
        <v>119</v>
      </c>
      <c r="L145" s="169"/>
      <c r="M145" s="170"/>
      <c r="N145" s="103"/>
      <c r="O145" s="71" t="s">
        <v>28</v>
      </c>
      <c r="P145" s="52"/>
      <c r="Q145" s="52"/>
      <c r="R145" s="53"/>
      <c r="S145" s="50"/>
      <c r="T145" s="54"/>
      <c r="U145" s="53"/>
      <c r="V145" s="50"/>
      <c r="W145" s="54"/>
      <c r="X145" s="53"/>
      <c r="Y145" s="93"/>
      <c r="Z145" s="93"/>
      <c r="AA145" s="94"/>
      <c r="AB145" s="57"/>
      <c r="AC145" s="93"/>
      <c r="AD145" s="93"/>
      <c r="AE145" s="94"/>
      <c r="AF145" s="58"/>
    </row>
    <row r="146" spans="1:32" s="55" customFormat="1">
      <c r="A146" s="8"/>
      <c r="B146" s="111"/>
      <c r="C146" s="114"/>
      <c r="D146" s="153"/>
      <c r="E146" s="50">
        <v>1.1000000000000001</v>
      </c>
      <c r="F146" s="50" t="s">
        <v>110</v>
      </c>
      <c r="G146" s="70" t="s">
        <v>99</v>
      </c>
      <c r="H146" s="70" t="s">
        <v>124</v>
      </c>
      <c r="I146" s="50" t="str">
        <f t="shared" ref="I146:I150" si="67">$P146&amp;"*"&amp;$Q146&amp;"+"&amp;$AA146</f>
        <v>PMOT*0.26+16.75+3.5</v>
      </c>
      <c r="J146" s="70" t="s">
        <v>124</v>
      </c>
      <c r="K146" s="50" t="s">
        <v>125</v>
      </c>
      <c r="L146" s="50" t="str">
        <f t="shared" ref="L146:L150" si="68">$P146&amp;"*"&amp;$Q146&amp;$AE146</f>
        <v>PMOT*0.26+16.75-3.5</v>
      </c>
      <c r="M146" s="50" t="s">
        <v>125</v>
      </c>
      <c r="N146" s="103"/>
      <c r="O146" s="71" t="s">
        <v>28</v>
      </c>
      <c r="P146" s="52" t="s">
        <v>41</v>
      </c>
      <c r="Q146" s="52" t="s">
        <v>131</v>
      </c>
      <c r="R146" s="53"/>
      <c r="S146" s="50"/>
      <c r="T146" s="54"/>
      <c r="U146" s="53"/>
      <c r="V146" s="50"/>
      <c r="W146" s="54"/>
      <c r="X146" s="53"/>
      <c r="Y146" s="93">
        <v>27</v>
      </c>
      <c r="Z146" s="93">
        <v>8</v>
      </c>
      <c r="AA146" s="94">
        <v>3.5</v>
      </c>
      <c r="AB146" s="57"/>
      <c r="AC146" s="93">
        <v>27</v>
      </c>
      <c r="AD146" s="93">
        <v>8</v>
      </c>
      <c r="AE146" s="94">
        <f t="shared" ref="AE146:AE150" si="69">-AA146</f>
        <v>-3.5</v>
      </c>
      <c r="AF146" s="58"/>
    </row>
    <row r="147" spans="1:32" s="55" customFormat="1">
      <c r="A147" s="8"/>
      <c r="B147" s="111"/>
      <c r="C147" s="114"/>
      <c r="D147" s="153"/>
      <c r="E147" s="50">
        <v>1.2</v>
      </c>
      <c r="F147" s="50" t="s">
        <v>110</v>
      </c>
      <c r="G147" s="70" t="s">
        <v>102</v>
      </c>
      <c r="H147" s="70" t="s">
        <v>126</v>
      </c>
      <c r="I147" s="50" t="str">
        <f t="shared" si="67"/>
        <v>PMOT*0.26+16.75+3.5</v>
      </c>
      <c r="J147" s="70" t="s">
        <v>126</v>
      </c>
      <c r="K147" s="50" t="s">
        <v>125</v>
      </c>
      <c r="L147" s="50" t="str">
        <f t="shared" si="68"/>
        <v>PMOT*0.26+16.75-3.5</v>
      </c>
      <c r="M147" s="50" t="s">
        <v>125</v>
      </c>
      <c r="N147" s="103"/>
      <c r="O147" s="71" t="s">
        <v>28</v>
      </c>
      <c r="P147" s="52" t="s">
        <v>41</v>
      </c>
      <c r="Q147" s="52" t="s">
        <v>131</v>
      </c>
      <c r="R147" s="53"/>
      <c r="S147" s="50"/>
      <c r="T147" s="54"/>
      <c r="U147" s="53"/>
      <c r="V147" s="50"/>
      <c r="W147" s="54"/>
      <c r="X147" s="53"/>
      <c r="Y147" s="93">
        <v>27</v>
      </c>
      <c r="Z147" s="93">
        <v>8</v>
      </c>
      <c r="AA147" s="94">
        <v>3.5</v>
      </c>
      <c r="AB147" s="57"/>
      <c r="AC147" s="93">
        <v>27</v>
      </c>
      <c r="AD147" s="93">
        <v>8</v>
      </c>
      <c r="AE147" s="94">
        <f t="shared" si="69"/>
        <v>-3.5</v>
      </c>
      <c r="AF147" s="58"/>
    </row>
    <row r="148" spans="1:32" s="55" customFormat="1">
      <c r="A148" s="8"/>
      <c r="B148" s="111"/>
      <c r="C148" s="114"/>
      <c r="D148" s="153"/>
      <c r="E148" s="50">
        <v>1.3</v>
      </c>
      <c r="F148" s="50" t="s">
        <v>110</v>
      </c>
      <c r="G148" s="70" t="s">
        <v>104</v>
      </c>
      <c r="H148" s="70" t="s">
        <v>127</v>
      </c>
      <c r="I148" s="50" t="str">
        <f t="shared" si="67"/>
        <v>PMOT*0.26+16.75+3.5</v>
      </c>
      <c r="J148" s="70" t="s">
        <v>127</v>
      </c>
      <c r="K148" s="50" t="s">
        <v>125</v>
      </c>
      <c r="L148" s="50" t="str">
        <f t="shared" si="68"/>
        <v>PMOT*0.26+16.75-3.5</v>
      </c>
      <c r="M148" s="50" t="s">
        <v>125</v>
      </c>
      <c r="N148" s="103"/>
      <c r="O148" s="71" t="s">
        <v>28</v>
      </c>
      <c r="P148" s="52" t="s">
        <v>41</v>
      </c>
      <c r="Q148" s="52" t="s">
        <v>131</v>
      </c>
      <c r="R148" s="53"/>
      <c r="S148" s="50"/>
      <c r="T148" s="54"/>
      <c r="U148" s="53"/>
      <c r="V148" s="50"/>
      <c r="W148" s="54"/>
      <c r="X148" s="53"/>
      <c r="Y148" s="93">
        <v>27</v>
      </c>
      <c r="Z148" s="93">
        <v>8</v>
      </c>
      <c r="AA148" s="94">
        <v>3.5</v>
      </c>
      <c r="AB148" s="57"/>
      <c r="AC148" s="93">
        <v>27</v>
      </c>
      <c r="AD148" s="93">
        <v>8</v>
      </c>
      <c r="AE148" s="94">
        <f t="shared" si="69"/>
        <v>-3.5</v>
      </c>
      <c r="AF148" s="58"/>
    </row>
    <row r="149" spans="1:32" s="55" customFormat="1">
      <c r="A149" s="8"/>
      <c r="B149" s="111"/>
      <c r="C149" s="114"/>
      <c r="D149" s="153"/>
      <c r="E149" s="50">
        <v>1.4</v>
      </c>
      <c r="F149" s="50" t="s">
        <v>110</v>
      </c>
      <c r="G149" s="70" t="s">
        <v>106</v>
      </c>
      <c r="H149" s="70" t="s">
        <v>128</v>
      </c>
      <c r="I149" s="50" t="str">
        <f t="shared" si="67"/>
        <v>PMOT*0.26+16.75+3.5</v>
      </c>
      <c r="J149" s="70" t="s">
        <v>128</v>
      </c>
      <c r="K149" s="50" t="s">
        <v>125</v>
      </c>
      <c r="L149" s="50" t="str">
        <f t="shared" si="68"/>
        <v>PMOT*0.26+16.75-3.5</v>
      </c>
      <c r="M149" s="50" t="s">
        <v>125</v>
      </c>
      <c r="N149" s="103"/>
      <c r="O149" s="71" t="s">
        <v>28</v>
      </c>
      <c r="P149" s="52" t="s">
        <v>41</v>
      </c>
      <c r="Q149" s="52" t="s">
        <v>131</v>
      </c>
      <c r="R149" s="53"/>
      <c r="S149" s="50"/>
      <c r="T149" s="54"/>
      <c r="U149" s="53"/>
      <c r="V149" s="50"/>
      <c r="W149" s="54"/>
      <c r="X149" s="53"/>
      <c r="Y149" s="93">
        <v>27</v>
      </c>
      <c r="Z149" s="93">
        <v>8</v>
      </c>
      <c r="AA149" s="94">
        <v>3.5</v>
      </c>
      <c r="AB149" s="57"/>
      <c r="AC149" s="93">
        <v>27</v>
      </c>
      <c r="AD149" s="93">
        <v>8</v>
      </c>
      <c r="AE149" s="94">
        <f t="shared" si="69"/>
        <v>-3.5</v>
      </c>
      <c r="AF149" s="58"/>
    </row>
    <row r="150" spans="1:32" s="55" customFormat="1">
      <c r="A150" s="8"/>
      <c r="B150" s="111"/>
      <c r="C150" s="114"/>
      <c r="D150" s="153"/>
      <c r="E150" s="50">
        <v>1.5</v>
      </c>
      <c r="F150" s="50" t="s">
        <v>110</v>
      </c>
      <c r="G150" s="70" t="s">
        <v>108</v>
      </c>
      <c r="H150" s="70" t="s">
        <v>129</v>
      </c>
      <c r="I150" s="50" t="str">
        <f t="shared" si="67"/>
        <v>PMOT*0.26+16.75+3.5</v>
      </c>
      <c r="J150" s="70" t="s">
        <v>129</v>
      </c>
      <c r="K150" s="50" t="s">
        <v>125</v>
      </c>
      <c r="L150" s="50" t="str">
        <f t="shared" si="68"/>
        <v>PMOT*0.26+16.75-3.5</v>
      </c>
      <c r="M150" s="50" t="s">
        <v>125</v>
      </c>
      <c r="N150" s="103"/>
      <c r="O150" s="71" t="s">
        <v>28</v>
      </c>
      <c r="P150" s="52" t="s">
        <v>41</v>
      </c>
      <c r="Q150" s="52" t="s">
        <v>131</v>
      </c>
      <c r="R150" s="53"/>
      <c r="S150" s="50"/>
      <c r="T150" s="54"/>
      <c r="U150" s="53"/>
      <c r="V150" s="50"/>
      <c r="W150" s="54"/>
      <c r="X150" s="53"/>
      <c r="Y150" s="93">
        <v>27</v>
      </c>
      <c r="Z150" s="93">
        <v>8</v>
      </c>
      <c r="AA150" s="94">
        <v>3.5</v>
      </c>
      <c r="AB150" s="57"/>
      <c r="AC150" s="93">
        <v>27</v>
      </c>
      <c r="AD150" s="93">
        <v>8</v>
      </c>
      <c r="AE150" s="94">
        <f t="shared" si="69"/>
        <v>-3.5</v>
      </c>
      <c r="AF150" s="58"/>
    </row>
    <row r="151" spans="1:32" s="55" customFormat="1">
      <c r="A151" s="8"/>
      <c r="B151" s="111"/>
      <c r="C151" s="114"/>
      <c r="D151" s="153"/>
      <c r="E151" s="50">
        <v>2</v>
      </c>
      <c r="F151" s="50" t="s">
        <v>43</v>
      </c>
      <c r="G151" s="50" t="s">
        <v>33</v>
      </c>
      <c r="H151" s="50">
        <v>24</v>
      </c>
      <c r="I151" s="50" t="str">
        <f t="shared" ref="I151:I152" si="70">$P151&amp;"*"&amp;$Q151&amp;"+"&amp;$AA151</f>
        <v>PMOT*0.26+16.75+3.5</v>
      </c>
      <c r="J151" s="50">
        <v>26</v>
      </c>
      <c r="K151" s="50">
        <v>20</v>
      </c>
      <c r="L151" s="50" t="str">
        <f t="shared" ref="L151:L152" si="71">$P151&amp;"*"&amp;$Q151&amp;$AE151</f>
        <v>PMOT*0.26+16.75-3.5</v>
      </c>
      <c r="M151" s="50">
        <v>23</v>
      </c>
      <c r="N151" s="103"/>
      <c r="O151" s="71" t="s">
        <v>28</v>
      </c>
      <c r="P151" s="52" t="s">
        <v>41</v>
      </c>
      <c r="Q151" s="52" t="s">
        <v>131</v>
      </c>
      <c r="R151" s="53"/>
      <c r="S151" s="50"/>
      <c r="T151" s="54"/>
      <c r="U151" s="53"/>
      <c r="V151" s="50"/>
      <c r="W151" s="54"/>
      <c r="X151" s="53"/>
      <c r="Y151" s="93">
        <v>27</v>
      </c>
      <c r="Z151" s="93">
        <v>8</v>
      </c>
      <c r="AA151" s="94">
        <v>3.5</v>
      </c>
      <c r="AB151" s="57"/>
      <c r="AC151" s="93">
        <v>27</v>
      </c>
      <c r="AD151" s="93">
        <v>8</v>
      </c>
      <c r="AE151" s="94">
        <f t="shared" si="55"/>
        <v>-3.5</v>
      </c>
      <c r="AF151" s="58"/>
    </row>
    <row r="152" spans="1:32" s="55" customFormat="1">
      <c r="A152" s="8"/>
      <c r="B152" s="112"/>
      <c r="C152" s="115"/>
      <c r="D152" s="153"/>
      <c r="E152" s="50">
        <v>3</v>
      </c>
      <c r="F152" s="50" t="s">
        <v>39</v>
      </c>
      <c r="G152" s="50" t="s">
        <v>33</v>
      </c>
      <c r="H152" s="50" t="str">
        <f>$Z152&amp;"*"&amp;$Q152&amp;"+"&amp;$AA152</f>
        <v>8*0.26+16.75+3.5</v>
      </c>
      <c r="I152" s="50" t="str">
        <f t="shared" si="70"/>
        <v>PMOT*0.26+16.75+3.5</v>
      </c>
      <c r="J152" s="50" t="str">
        <f>$Y152&amp;"*"&amp;$Q152&amp;"+"&amp;$AA152</f>
        <v>27*0.26+16.75+3.5</v>
      </c>
      <c r="K152" s="50" t="str">
        <f>$AD152&amp;"*"&amp;$Q152&amp;$AE152</f>
        <v>8*0.26+16.75-3.5</v>
      </c>
      <c r="L152" s="50" t="str">
        <f t="shared" si="71"/>
        <v>PMOT*0.26+16.75-3.5</v>
      </c>
      <c r="M152" s="50" t="str">
        <f>$AC152&amp;"*"&amp;$Q152&amp;$AE152</f>
        <v>27*0.26+16.75-3.5</v>
      </c>
      <c r="N152" s="103"/>
      <c r="O152" s="71" t="s">
        <v>28</v>
      </c>
      <c r="P152" s="52" t="s">
        <v>41</v>
      </c>
      <c r="Q152" s="52" t="s">
        <v>131</v>
      </c>
      <c r="R152" s="53"/>
      <c r="S152" s="50"/>
      <c r="T152" s="54"/>
      <c r="U152" s="53"/>
      <c r="V152" s="50"/>
      <c r="W152" s="54"/>
      <c r="X152" s="53"/>
      <c r="Y152" s="93">
        <v>27</v>
      </c>
      <c r="Z152" s="93">
        <v>8</v>
      </c>
      <c r="AA152" s="94">
        <v>3.5</v>
      </c>
      <c r="AB152" s="57"/>
      <c r="AC152" s="93">
        <v>27</v>
      </c>
      <c r="AD152" s="93">
        <v>8</v>
      </c>
      <c r="AE152" s="94">
        <f t="shared" si="55"/>
        <v>-3.5</v>
      </c>
      <c r="AF152" s="58"/>
    </row>
    <row r="153" spans="1:32" s="78" customFormat="1">
      <c r="A153" s="8"/>
      <c r="B153" s="122">
        <v>15</v>
      </c>
      <c r="C153" s="125" t="s">
        <v>132</v>
      </c>
      <c r="D153" s="167">
        <v>80</v>
      </c>
      <c r="E153" s="122">
        <v>0</v>
      </c>
      <c r="F153" s="122"/>
      <c r="G153" s="72" t="s">
        <v>31</v>
      </c>
      <c r="H153" s="165">
        <v>23.5</v>
      </c>
      <c r="I153" s="165"/>
      <c r="J153" s="165"/>
      <c r="K153" s="165">
        <v>21</v>
      </c>
      <c r="L153" s="165"/>
      <c r="M153" s="165"/>
      <c r="N153" s="103"/>
      <c r="O153" s="74" t="s">
        <v>28</v>
      </c>
      <c r="P153" s="75"/>
      <c r="Q153" s="75" t="s">
        <v>133</v>
      </c>
      <c r="R153" s="76"/>
      <c r="S153" s="72"/>
      <c r="T153" s="77"/>
      <c r="U153" s="76"/>
      <c r="V153" s="72"/>
      <c r="W153" s="77"/>
      <c r="X153" s="76"/>
      <c r="Y153" s="78">
        <v>24.8</v>
      </c>
      <c r="Z153" s="78">
        <v>16.899999999999999</v>
      </c>
      <c r="AA153" s="79">
        <v>3.8</v>
      </c>
      <c r="AB153" s="80"/>
      <c r="AC153" s="78">
        <v>24.8</v>
      </c>
      <c r="AD153" s="78">
        <v>16.899999999999999</v>
      </c>
      <c r="AE153" s="79">
        <f t="shared" si="55"/>
        <v>-3.8</v>
      </c>
      <c r="AF153" s="81"/>
    </row>
    <row r="154" spans="1:32" s="78" customFormat="1">
      <c r="A154" s="8"/>
      <c r="B154" s="123"/>
      <c r="C154" s="126"/>
      <c r="D154" s="167"/>
      <c r="E154" s="124"/>
      <c r="F154" s="124"/>
      <c r="G154" s="72" t="s">
        <v>30</v>
      </c>
      <c r="H154" s="165">
        <v>25.5</v>
      </c>
      <c r="I154" s="165"/>
      <c r="J154" s="165"/>
      <c r="K154" s="165">
        <v>22.5</v>
      </c>
      <c r="L154" s="165"/>
      <c r="M154" s="165"/>
      <c r="N154" s="103"/>
      <c r="O154" s="74" t="s">
        <v>28</v>
      </c>
      <c r="P154" s="75"/>
      <c r="Q154" s="75"/>
      <c r="R154" s="76"/>
      <c r="S154" s="72"/>
      <c r="T154" s="77"/>
      <c r="U154" s="76"/>
      <c r="V154" s="72"/>
      <c r="W154" s="77"/>
      <c r="X154" s="76"/>
      <c r="AA154" s="79"/>
      <c r="AB154" s="80"/>
      <c r="AE154" s="79"/>
      <c r="AF154" s="81"/>
    </row>
    <row r="155" spans="1:32" s="78" customFormat="1">
      <c r="A155" s="8"/>
      <c r="B155" s="123"/>
      <c r="C155" s="126"/>
      <c r="D155" s="167"/>
      <c r="E155" s="72">
        <v>1</v>
      </c>
      <c r="F155" s="72" t="s">
        <v>134</v>
      </c>
      <c r="G155" s="72" t="s">
        <v>33</v>
      </c>
      <c r="H155" s="72">
        <v>23.5</v>
      </c>
      <c r="I155" s="72" t="str">
        <f t="shared" ref="I155:I160" si="72">$P155&amp;"*"&amp;$Q155&amp;"+"&amp;$AA155</f>
        <v>PMOT*0.56+12.74+3.8</v>
      </c>
      <c r="J155" s="72">
        <v>25.5</v>
      </c>
      <c r="K155" s="72">
        <v>21</v>
      </c>
      <c r="L155" s="72" t="str">
        <f t="shared" ref="L155:L160" si="73">$P155&amp;"*"&amp;$Q155&amp;$AE155</f>
        <v>PMOT*0.56+12.74-3.8</v>
      </c>
      <c r="M155" s="72">
        <v>22.5</v>
      </c>
      <c r="N155" s="103"/>
      <c r="O155" s="74" t="s">
        <v>28</v>
      </c>
      <c r="P155" s="75" t="s">
        <v>41</v>
      </c>
      <c r="Q155" s="75" t="s">
        <v>133</v>
      </c>
      <c r="R155" s="76"/>
      <c r="S155" s="72"/>
      <c r="T155" s="77"/>
      <c r="U155" s="76"/>
      <c r="V155" s="72"/>
      <c r="W155" s="77"/>
      <c r="X155" s="76"/>
      <c r="Y155" s="78">
        <v>24.8</v>
      </c>
      <c r="Z155" s="78">
        <v>16.899999999999999</v>
      </c>
      <c r="AA155" s="79">
        <v>3.8</v>
      </c>
      <c r="AB155" s="80"/>
      <c r="AC155" s="78">
        <v>24.8</v>
      </c>
      <c r="AD155" s="78">
        <v>16.899999999999999</v>
      </c>
      <c r="AE155" s="79">
        <f t="shared" si="55"/>
        <v>-3.8</v>
      </c>
      <c r="AF155" s="81"/>
    </row>
    <row r="156" spans="1:32" s="78" customFormat="1">
      <c r="A156" s="8"/>
      <c r="B156" s="123"/>
      <c r="C156" s="126"/>
      <c r="D156" s="167"/>
      <c r="E156" s="72">
        <v>2</v>
      </c>
      <c r="F156" s="72" t="s">
        <v>43</v>
      </c>
      <c r="G156" s="72" t="s">
        <v>33</v>
      </c>
      <c r="H156" s="72">
        <v>25</v>
      </c>
      <c r="I156" s="72" t="str">
        <f t="shared" si="72"/>
        <v>PMOT*0.56+12.74+3.8</v>
      </c>
      <c r="J156" s="72">
        <v>27</v>
      </c>
      <c r="K156" s="72">
        <v>19</v>
      </c>
      <c r="L156" s="72" t="str">
        <f t="shared" si="73"/>
        <v>PMOT*0.56+12.74-3.8</v>
      </c>
      <c r="M156" s="72">
        <v>22</v>
      </c>
      <c r="N156" s="103"/>
      <c r="O156" s="74" t="s">
        <v>28</v>
      </c>
      <c r="P156" s="75" t="s">
        <v>41</v>
      </c>
      <c r="Q156" s="75" t="s">
        <v>133</v>
      </c>
      <c r="R156" s="76"/>
      <c r="S156" s="72"/>
      <c r="T156" s="77"/>
      <c r="U156" s="76"/>
      <c r="V156" s="72"/>
      <c r="W156" s="77"/>
      <c r="X156" s="76"/>
      <c r="Y156" s="78">
        <v>24.8</v>
      </c>
      <c r="Z156" s="78">
        <v>16.899999999999999</v>
      </c>
      <c r="AA156" s="79">
        <v>3.8</v>
      </c>
      <c r="AB156" s="80"/>
      <c r="AC156" s="78">
        <v>24.8</v>
      </c>
      <c r="AD156" s="78">
        <v>16.899999999999999</v>
      </c>
      <c r="AE156" s="79">
        <f t="shared" si="55"/>
        <v>-3.8</v>
      </c>
      <c r="AF156" s="81"/>
    </row>
    <row r="157" spans="1:32" s="78" customFormat="1">
      <c r="A157" s="8"/>
      <c r="B157" s="123"/>
      <c r="C157" s="126"/>
      <c r="D157" s="167"/>
      <c r="E157" s="72">
        <v>3</v>
      </c>
      <c r="F157" s="72" t="s">
        <v>39</v>
      </c>
      <c r="G157" s="72" t="s">
        <v>33</v>
      </c>
      <c r="H157" s="72" t="str">
        <f>$Z157&amp;"*"&amp;$Q157&amp;"+"&amp;$AA157</f>
        <v>16.9*0.56+12.74+3.8</v>
      </c>
      <c r="I157" s="72" t="str">
        <f t="shared" si="72"/>
        <v>PMOT*0.56+12.74+3.8</v>
      </c>
      <c r="J157" s="72" t="str">
        <f>$Y157&amp;"*"&amp;$Q157&amp;"+"&amp;$AA157</f>
        <v>24.8*0.56+12.74+3.8</v>
      </c>
      <c r="K157" s="72" t="str">
        <f>$AD157&amp;"*"&amp;$Q157&amp;$AE157</f>
        <v>16.9*0.56+12.74-3.8</v>
      </c>
      <c r="L157" s="72" t="str">
        <f t="shared" si="73"/>
        <v>PMOT*0.56+12.74-3.8</v>
      </c>
      <c r="M157" s="72" t="str">
        <f>$AC157&amp;"*"&amp;$Q157&amp;$AE157</f>
        <v>24.8*0.56+12.74-3.8</v>
      </c>
      <c r="N157" s="103"/>
      <c r="O157" s="74" t="s">
        <v>28</v>
      </c>
      <c r="P157" s="75" t="s">
        <v>41</v>
      </c>
      <c r="Q157" s="75" t="s">
        <v>133</v>
      </c>
      <c r="R157" s="76"/>
      <c r="S157" s="72"/>
      <c r="T157" s="77"/>
      <c r="U157" s="76"/>
      <c r="V157" s="72"/>
      <c r="W157" s="77"/>
      <c r="X157" s="76"/>
      <c r="Y157" s="78">
        <v>24.8</v>
      </c>
      <c r="Z157" s="78">
        <v>16.899999999999999</v>
      </c>
      <c r="AA157" s="79">
        <v>3.8</v>
      </c>
      <c r="AB157" s="80"/>
      <c r="AC157" s="78">
        <v>24.8</v>
      </c>
      <c r="AD157" s="78">
        <v>16.899999999999999</v>
      </c>
      <c r="AE157" s="79">
        <f t="shared" si="55"/>
        <v>-3.8</v>
      </c>
      <c r="AF157" s="81"/>
    </row>
    <row r="158" spans="1:32" s="78" customFormat="1">
      <c r="A158" s="8"/>
      <c r="B158" s="123"/>
      <c r="C158" s="126"/>
      <c r="D158" s="128">
        <v>90</v>
      </c>
      <c r="E158" s="122">
        <v>0</v>
      </c>
      <c r="F158" s="122"/>
      <c r="G158" s="72" t="s">
        <v>31</v>
      </c>
      <c r="H158" s="107">
        <v>23</v>
      </c>
      <c r="I158" s="108"/>
      <c r="J158" s="109"/>
      <c r="K158" s="107">
        <v>21.5</v>
      </c>
      <c r="L158" s="108"/>
      <c r="M158" s="109"/>
      <c r="N158" s="103"/>
      <c r="O158" s="74" t="s">
        <v>28</v>
      </c>
      <c r="P158" s="75"/>
      <c r="Q158" s="75"/>
      <c r="R158" s="76"/>
      <c r="S158" s="72"/>
      <c r="T158" s="77"/>
      <c r="U158" s="76"/>
      <c r="V158" s="72"/>
      <c r="W158" s="77"/>
      <c r="X158" s="76"/>
      <c r="AA158" s="79"/>
      <c r="AB158" s="80"/>
      <c r="AE158" s="79"/>
      <c r="AF158" s="81"/>
    </row>
    <row r="159" spans="1:32" s="78" customFormat="1">
      <c r="A159" s="8"/>
      <c r="B159" s="123"/>
      <c r="C159" s="126"/>
      <c r="D159" s="129"/>
      <c r="E159" s="124"/>
      <c r="F159" s="124"/>
      <c r="G159" s="72" t="s">
        <v>30</v>
      </c>
      <c r="H159" s="107">
        <v>25</v>
      </c>
      <c r="I159" s="108"/>
      <c r="J159" s="109"/>
      <c r="K159" s="107">
        <v>23</v>
      </c>
      <c r="L159" s="108"/>
      <c r="M159" s="109"/>
      <c r="N159" s="103"/>
      <c r="O159" s="74" t="s">
        <v>28</v>
      </c>
      <c r="P159" s="75" t="s">
        <v>41</v>
      </c>
      <c r="Q159" s="75" t="s">
        <v>133</v>
      </c>
      <c r="R159" s="76"/>
      <c r="S159" s="72"/>
      <c r="T159" s="77"/>
      <c r="U159" s="76"/>
      <c r="V159" s="72"/>
      <c r="W159" s="77"/>
      <c r="X159" s="76"/>
      <c r="Y159" s="93">
        <v>24.8</v>
      </c>
      <c r="Z159" s="93">
        <v>16.899999999999999</v>
      </c>
      <c r="AA159" s="94">
        <v>2.8</v>
      </c>
      <c r="AB159" s="80"/>
      <c r="AC159" s="93">
        <v>24.8</v>
      </c>
      <c r="AD159" s="93">
        <v>16.899999999999999</v>
      </c>
      <c r="AE159" s="94">
        <f t="shared" ref="AE159:AE167" si="74">-AA159</f>
        <v>-2.8</v>
      </c>
      <c r="AF159" s="81"/>
    </row>
    <row r="160" spans="1:32" s="78" customFormat="1">
      <c r="A160" s="8"/>
      <c r="B160" s="123"/>
      <c r="C160" s="126"/>
      <c r="D160" s="129"/>
      <c r="E160" s="72">
        <v>1</v>
      </c>
      <c r="F160" s="72" t="s">
        <v>134</v>
      </c>
      <c r="G160" s="72" t="s">
        <v>33</v>
      </c>
      <c r="H160" s="72">
        <v>23</v>
      </c>
      <c r="I160" s="72" t="str">
        <f t="shared" si="72"/>
        <v>PMOT*0.56+12.74+2.8</v>
      </c>
      <c r="J160" s="72">
        <v>25</v>
      </c>
      <c r="K160" s="72">
        <v>21.5</v>
      </c>
      <c r="L160" s="72" t="str">
        <f t="shared" si="73"/>
        <v>PMOT*0.56+12.74-2.8</v>
      </c>
      <c r="M160" s="72">
        <v>23</v>
      </c>
      <c r="N160" s="103"/>
      <c r="O160" s="74" t="s">
        <v>28</v>
      </c>
      <c r="P160" s="75" t="s">
        <v>41</v>
      </c>
      <c r="Q160" s="75" t="s">
        <v>133</v>
      </c>
      <c r="R160" s="76"/>
      <c r="S160" s="72"/>
      <c r="T160" s="77"/>
      <c r="U160" s="76"/>
      <c r="V160" s="72"/>
      <c r="W160" s="77"/>
      <c r="X160" s="76"/>
      <c r="Y160" s="93">
        <v>24.8</v>
      </c>
      <c r="Z160" s="93">
        <v>16.899999999999999</v>
      </c>
      <c r="AA160" s="94">
        <v>2.8</v>
      </c>
      <c r="AB160" s="80"/>
      <c r="AC160" s="93">
        <v>24.8</v>
      </c>
      <c r="AD160" s="93">
        <v>16.899999999999999</v>
      </c>
      <c r="AE160" s="94">
        <f t="shared" si="74"/>
        <v>-2.8</v>
      </c>
      <c r="AF160" s="81"/>
    </row>
    <row r="161" spans="1:32" s="78" customFormat="1">
      <c r="A161" s="8"/>
      <c r="B161" s="123"/>
      <c r="C161" s="126"/>
      <c r="D161" s="129"/>
      <c r="E161" s="72">
        <v>2</v>
      </c>
      <c r="F161" s="72" t="s">
        <v>43</v>
      </c>
      <c r="G161" s="72" t="s">
        <v>33</v>
      </c>
      <c r="H161" s="72">
        <f>ROUND(AVERAGE(H151,H249),2)</f>
        <v>24</v>
      </c>
      <c r="I161" s="72" t="str">
        <f t="shared" ref="I161:I162" si="75">$P161&amp;"*"&amp;$Q161&amp;"+"&amp;$AA161</f>
        <v>PMOT*0.56+12.74+2.8</v>
      </c>
      <c r="J161" s="72">
        <f>ROUND(AVERAGE(J151,J249),2)</f>
        <v>26</v>
      </c>
      <c r="K161" s="72">
        <f>ROUND(AVERAGE(K151,K249),2)</f>
        <v>20</v>
      </c>
      <c r="L161" s="72" t="str">
        <f t="shared" ref="L161:L162" si="76">$P161&amp;"*"&amp;$Q161&amp;$AE161</f>
        <v>PMOT*0.56+12.74-2.8</v>
      </c>
      <c r="M161" s="72">
        <f>ROUND(AVERAGE(M151,M249),2)</f>
        <v>23</v>
      </c>
      <c r="N161" s="103"/>
      <c r="O161" s="74" t="s">
        <v>28</v>
      </c>
      <c r="P161" s="75" t="s">
        <v>41</v>
      </c>
      <c r="Q161" s="75" t="s">
        <v>133</v>
      </c>
      <c r="R161" s="76"/>
      <c r="S161" s="72"/>
      <c r="T161" s="77"/>
      <c r="U161" s="76"/>
      <c r="V161" s="72"/>
      <c r="W161" s="77"/>
      <c r="X161" s="76"/>
      <c r="Y161" s="93">
        <v>24.8</v>
      </c>
      <c r="Z161" s="93">
        <v>16.899999999999999</v>
      </c>
      <c r="AA161" s="94">
        <v>2.8</v>
      </c>
      <c r="AB161" s="80"/>
      <c r="AC161" s="93">
        <v>24.8</v>
      </c>
      <c r="AD161" s="93">
        <v>16.899999999999999</v>
      </c>
      <c r="AE161" s="94">
        <f t="shared" si="74"/>
        <v>-2.8</v>
      </c>
      <c r="AF161" s="81"/>
    </row>
    <row r="162" spans="1:32" s="78" customFormat="1">
      <c r="A162" s="8"/>
      <c r="B162" s="124"/>
      <c r="C162" s="127"/>
      <c r="D162" s="130"/>
      <c r="E162" s="72">
        <v>3</v>
      </c>
      <c r="F162" s="72" t="s">
        <v>39</v>
      </c>
      <c r="G162" s="72" t="s">
        <v>33</v>
      </c>
      <c r="H162" s="72" t="str">
        <f>$Z162&amp;"*"&amp;$Q162&amp;"+"&amp;$AA162</f>
        <v>16.9*0.56+12.74+2.8</v>
      </c>
      <c r="I162" s="72" t="str">
        <f t="shared" si="75"/>
        <v>PMOT*0.56+12.74+2.8</v>
      </c>
      <c r="J162" s="72" t="str">
        <f>$Y162&amp;"*"&amp;$Q162&amp;"+"&amp;$AA162</f>
        <v>24.8*0.56+12.74+2.8</v>
      </c>
      <c r="K162" s="72" t="str">
        <f>$AD162&amp;"*"&amp;$Q162&amp;$AE162</f>
        <v>16.9*0.56+12.74-2.8</v>
      </c>
      <c r="L162" s="72" t="str">
        <f t="shared" si="76"/>
        <v>PMOT*0.56+12.74-2.8</v>
      </c>
      <c r="M162" s="72" t="str">
        <f>$AC162&amp;"*"&amp;$Q162&amp;$AE162</f>
        <v>24.8*0.56+12.74-2.8</v>
      </c>
      <c r="N162" s="103"/>
      <c r="O162" s="74" t="s">
        <v>28</v>
      </c>
      <c r="P162" s="75" t="s">
        <v>41</v>
      </c>
      <c r="Q162" s="75" t="s">
        <v>133</v>
      </c>
      <c r="R162" s="76"/>
      <c r="S162" s="72"/>
      <c r="T162" s="77"/>
      <c r="U162" s="76"/>
      <c r="V162" s="72"/>
      <c r="W162" s="77"/>
      <c r="X162" s="76"/>
      <c r="Y162" s="93">
        <v>24.8</v>
      </c>
      <c r="Z162" s="93">
        <v>16.899999999999999</v>
      </c>
      <c r="AA162" s="94">
        <v>2.8</v>
      </c>
      <c r="AB162" s="80"/>
      <c r="AC162" s="93">
        <v>24.8</v>
      </c>
      <c r="AD162" s="93">
        <v>16.899999999999999</v>
      </c>
      <c r="AE162" s="94">
        <f t="shared" si="74"/>
        <v>-2.8</v>
      </c>
      <c r="AF162" s="81"/>
    </row>
    <row r="163" spans="1:32" s="55" customFormat="1">
      <c r="A163" s="8"/>
      <c r="B163" s="110">
        <v>16</v>
      </c>
      <c r="C163" s="113" t="s">
        <v>135</v>
      </c>
      <c r="D163" s="153">
        <v>80</v>
      </c>
      <c r="E163" s="110">
        <v>0</v>
      </c>
      <c r="F163" s="110"/>
      <c r="G163" s="70" t="s">
        <v>31</v>
      </c>
      <c r="H163" s="119">
        <v>23.5</v>
      </c>
      <c r="I163" s="120"/>
      <c r="J163" s="121"/>
      <c r="K163" s="119">
        <v>21</v>
      </c>
      <c r="L163" s="120"/>
      <c r="M163" s="121"/>
      <c r="N163" s="103"/>
      <c r="O163" s="71" t="s">
        <v>28</v>
      </c>
      <c r="P163" s="52" t="s">
        <v>41</v>
      </c>
      <c r="Q163" s="52" t="s">
        <v>136</v>
      </c>
      <c r="R163" s="53"/>
      <c r="S163" s="50"/>
      <c r="T163" s="54"/>
      <c r="U163" s="53"/>
      <c r="V163" s="50"/>
      <c r="W163" s="54"/>
      <c r="X163" s="53"/>
      <c r="Y163" s="55">
        <v>25.7</v>
      </c>
      <c r="Z163" s="55">
        <v>16.399999999999999</v>
      </c>
      <c r="AA163" s="56">
        <v>2.1</v>
      </c>
      <c r="AB163" s="57"/>
      <c r="AC163" s="55">
        <v>25.7</v>
      </c>
      <c r="AD163" s="55">
        <v>16.399999999999999</v>
      </c>
      <c r="AE163" s="56">
        <f t="shared" si="74"/>
        <v>-2.1</v>
      </c>
      <c r="AF163" s="58"/>
    </row>
    <row r="164" spans="1:32" s="55" customFormat="1">
      <c r="A164" s="8"/>
      <c r="B164" s="111"/>
      <c r="C164" s="114"/>
      <c r="D164" s="153"/>
      <c r="E164" s="112"/>
      <c r="F164" s="112"/>
      <c r="G164" s="70" t="s">
        <v>30</v>
      </c>
      <c r="H164" s="119">
        <v>25.5</v>
      </c>
      <c r="I164" s="120"/>
      <c r="J164" s="121"/>
      <c r="K164" s="119">
        <v>22.5</v>
      </c>
      <c r="L164" s="120"/>
      <c r="M164" s="121"/>
      <c r="N164" s="103"/>
      <c r="O164" s="71"/>
      <c r="P164" s="52"/>
      <c r="Q164" s="52"/>
      <c r="R164" s="53"/>
      <c r="S164" s="50"/>
      <c r="T164" s="54"/>
      <c r="U164" s="53"/>
      <c r="V164" s="50"/>
      <c r="W164" s="54"/>
      <c r="X164" s="53"/>
      <c r="AA164" s="56"/>
      <c r="AB164" s="57"/>
      <c r="AE164" s="56"/>
      <c r="AF164" s="58"/>
    </row>
    <row r="165" spans="1:32" s="55" customFormat="1">
      <c r="A165" s="8"/>
      <c r="B165" s="111"/>
      <c r="C165" s="114"/>
      <c r="D165" s="153"/>
      <c r="E165" s="50">
        <v>1</v>
      </c>
      <c r="F165" s="50" t="s">
        <v>134</v>
      </c>
      <c r="G165" s="50" t="s">
        <v>33</v>
      </c>
      <c r="H165" s="50">
        <v>23.5</v>
      </c>
      <c r="I165" s="50" t="str">
        <f t="shared" ref="I165" si="77">$P165&amp;"*"&amp;$Q165&amp;"+"&amp;$AA165</f>
        <v>PMOT*0.09+22.32+2.1</v>
      </c>
      <c r="J165" s="50">
        <v>25.5</v>
      </c>
      <c r="K165" s="50">
        <v>21</v>
      </c>
      <c r="L165" s="50" t="str">
        <f t="shared" ref="L165" si="78">$P165&amp;"*"&amp;$Q165&amp;$AE165</f>
        <v>PMOT*0.09+22.32-2.1</v>
      </c>
      <c r="M165" s="50">
        <v>22.5</v>
      </c>
      <c r="N165" s="103"/>
      <c r="O165" s="71" t="s">
        <v>28</v>
      </c>
      <c r="P165" s="52" t="s">
        <v>41</v>
      </c>
      <c r="Q165" s="52" t="s">
        <v>136</v>
      </c>
      <c r="R165" s="53"/>
      <c r="S165" s="50"/>
      <c r="T165" s="54"/>
      <c r="U165" s="53"/>
      <c r="V165" s="50"/>
      <c r="W165" s="54"/>
      <c r="X165" s="53"/>
      <c r="Y165" s="55">
        <v>25.7</v>
      </c>
      <c r="Z165" s="55">
        <v>16.399999999999999</v>
      </c>
      <c r="AA165" s="56">
        <v>2.1</v>
      </c>
      <c r="AB165" s="57"/>
      <c r="AC165" s="55">
        <v>25.7</v>
      </c>
      <c r="AD165" s="55">
        <v>16.399999999999999</v>
      </c>
      <c r="AE165" s="56">
        <f t="shared" si="74"/>
        <v>-2.1</v>
      </c>
      <c r="AF165" s="58"/>
    </row>
    <row r="166" spans="1:32" s="55" customFormat="1">
      <c r="A166" s="8"/>
      <c r="B166" s="111"/>
      <c r="C166" s="114"/>
      <c r="D166" s="153"/>
      <c r="E166" s="50">
        <v>2</v>
      </c>
      <c r="F166" s="50" t="s">
        <v>43</v>
      </c>
      <c r="G166" s="50" t="s">
        <v>33</v>
      </c>
      <c r="H166" s="50">
        <v>25</v>
      </c>
      <c r="I166" s="50" t="str">
        <f t="shared" ref="I166:I167" si="79">$P166&amp;"*"&amp;$Q166&amp;"+"&amp;$AA166</f>
        <v>PMOT*0.09+22.32+2.1</v>
      </c>
      <c r="J166" s="50">
        <v>27</v>
      </c>
      <c r="K166" s="50">
        <v>19</v>
      </c>
      <c r="L166" s="50" t="str">
        <f t="shared" ref="L166:L167" si="80">$P166&amp;"*"&amp;$Q166&amp;$AE166</f>
        <v>PMOT*0.09+22.32-2.1</v>
      </c>
      <c r="M166" s="50">
        <v>22</v>
      </c>
      <c r="N166" s="103"/>
      <c r="O166" s="71" t="s">
        <v>28</v>
      </c>
      <c r="P166" s="52" t="s">
        <v>41</v>
      </c>
      <c r="Q166" s="52" t="s">
        <v>136</v>
      </c>
      <c r="R166" s="53"/>
      <c r="S166" s="50"/>
      <c r="T166" s="54"/>
      <c r="U166" s="53"/>
      <c r="V166" s="50"/>
      <c r="W166" s="54"/>
      <c r="X166" s="53"/>
      <c r="Y166" s="55">
        <v>25.7</v>
      </c>
      <c r="Z166" s="55">
        <v>16.399999999999999</v>
      </c>
      <c r="AA166" s="56">
        <v>2.1</v>
      </c>
      <c r="AB166" s="57"/>
      <c r="AC166" s="55">
        <v>25.7</v>
      </c>
      <c r="AD166" s="55">
        <v>16.399999999999999</v>
      </c>
      <c r="AE166" s="56">
        <f t="shared" si="74"/>
        <v>-2.1</v>
      </c>
      <c r="AF166" s="58"/>
    </row>
    <row r="167" spans="1:32" s="55" customFormat="1">
      <c r="A167" s="8"/>
      <c r="B167" s="111"/>
      <c r="C167" s="114"/>
      <c r="D167" s="153"/>
      <c r="E167" s="50">
        <v>3</v>
      </c>
      <c r="F167" s="50" t="s">
        <v>137</v>
      </c>
      <c r="G167" s="50" t="s">
        <v>33</v>
      </c>
      <c r="H167" s="50" t="str">
        <f>$Z167&amp;"*"&amp;$Q167&amp;"+"&amp;$AA167</f>
        <v>16.4*0.09+22.32+2.1</v>
      </c>
      <c r="I167" s="50" t="str">
        <f t="shared" si="79"/>
        <v>PMOT*0.09+22.32+2.1</v>
      </c>
      <c r="J167" s="50" t="str">
        <f>$Y167&amp;"*"&amp;$Q167&amp;"+"&amp;$AA167</f>
        <v>25.7*0.09+22.32+2.1</v>
      </c>
      <c r="K167" s="50" t="str">
        <f>$AD167&amp;"*"&amp;$Q167&amp;$AE167</f>
        <v>16.4*0.09+22.32-2.1</v>
      </c>
      <c r="L167" s="50" t="str">
        <f t="shared" si="80"/>
        <v>PMOT*0.09+22.32-2.1</v>
      </c>
      <c r="M167" s="50" t="str">
        <f>$AC167&amp;"*"&amp;$Q167&amp;$AE167</f>
        <v>25.7*0.09+22.32-2.1</v>
      </c>
      <c r="N167" s="103"/>
      <c r="O167" s="71" t="s">
        <v>28</v>
      </c>
      <c r="P167" s="52" t="s">
        <v>41</v>
      </c>
      <c r="Q167" s="52" t="s">
        <v>136</v>
      </c>
      <c r="R167" s="53"/>
      <c r="S167" s="50"/>
      <c r="T167" s="54"/>
      <c r="U167" s="53"/>
      <c r="V167" s="50"/>
      <c r="W167" s="54"/>
      <c r="X167" s="53"/>
      <c r="Y167" s="55">
        <v>25.7</v>
      </c>
      <c r="Z167" s="55">
        <v>16.399999999999999</v>
      </c>
      <c r="AA167" s="56">
        <v>2.1</v>
      </c>
      <c r="AB167" s="57"/>
      <c r="AC167" s="55">
        <v>25.7</v>
      </c>
      <c r="AD167" s="55">
        <v>16.399999999999999</v>
      </c>
      <c r="AE167" s="56">
        <f t="shared" si="74"/>
        <v>-2.1</v>
      </c>
      <c r="AF167" s="58"/>
    </row>
    <row r="168" spans="1:32" s="55" customFormat="1">
      <c r="A168" s="8"/>
      <c r="B168" s="111"/>
      <c r="C168" s="114"/>
      <c r="D168" s="153">
        <v>90</v>
      </c>
      <c r="E168" s="110">
        <v>0</v>
      </c>
      <c r="F168" s="110"/>
      <c r="G168" s="70" t="s">
        <v>31</v>
      </c>
      <c r="H168" s="119">
        <v>23</v>
      </c>
      <c r="I168" s="120"/>
      <c r="J168" s="121"/>
      <c r="K168" s="119">
        <v>21.5</v>
      </c>
      <c r="L168" s="120"/>
      <c r="M168" s="121"/>
      <c r="N168" s="103"/>
      <c r="O168" s="71" t="s">
        <v>28</v>
      </c>
      <c r="P168" s="52" t="s">
        <v>41</v>
      </c>
      <c r="Q168" s="52" t="s">
        <v>136</v>
      </c>
      <c r="R168" s="53"/>
      <c r="S168" s="50"/>
      <c r="T168" s="54"/>
      <c r="U168" s="53"/>
      <c r="V168" s="50"/>
      <c r="W168" s="54"/>
      <c r="X168" s="53"/>
      <c r="Y168" s="93">
        <v>25.7</v>
      </c>
      <c r="Z168" s="93">
        <v>16.399999999999999</v>
      </c>
      <c r="AA168" s="94">
        <v>1.1000000000000001</v>
      </c>
      <c r="AB168" s="57"/>
      <c r="AC168" s="93">
        <v>25.7</v>
      </c>
      <c r="AD168" s="93">
        <v>16.399999999999999</v>
      </c>
      <c r="AE168" s="94">
        <f t="shared" ref="AE168:AE172" si="81">-AA168</f>
        <v>-1.1000000000000001</v>
      </c>
      <c r="AF168" s="58"/>
    </row>
    <row r="169" spans="1:32" s="55" customFormat="1">
      <c r="A169" s="8"/>
      <c r="B169" s="111"/>
      <c r="C169" s="114"/>
      <c r="D169" s="153"/>
      <c r="E169" s="112"/>
      <c r="F169" s="112"/>
      <c r="G169" s="70" t="s">
        <v>30</v>
      </c>
      <c r="H169" s="119">
        <v>25</v>
      </c>
      <c r="I169" s="120"/>
      <c r="J169" s="121"/>
      <c r="K169" s="119">
        <v>23</v>
      </c>
      <c r="L169" s="120"/>
      <c r="M169" s="121"/>
      <c r="N169" s="103"/>
      <c r="O169" s="71"/>
      <c r="P169" s="52"/>
      <c r="Q169" s="52"/>
      <c r="R169" s="53"/>
      <c r="S169" s="50"/>
      <c r="T169" s="54"/>
      <c r="U169" s="53"/>
      <c r="V169" s="50"/>
      <c r="W169" s="54"/>
      <c r="X169" s="53"/>
      <c r="Y169" s="93"/>
      <c r="Z169" s="93"/>
      <c r="AA169" s="94"/>
      <c r="AB169" s="57"/>
      <c r="AC169" s="93"/>
      <c r="AD169" s="93"/>
      <c r="AE169" s="94"/>
      <c r="AF169" s="58"/>
    </row>
    <row r="170" spans="1:32" s="55" customFormat="1">
      <c r="A170" s="8"/>
      <c r="B170" s="111"/>
      <c r="C170" s="114"/>
      <c r="D170" s="153"/>
      <c r="E170" s="50">
        <v>1</v>
      </c>
      <c r="F170" s="50" t="s">
        <v>134</v>
      </c>
      <c r="G170" s="50" t="s">
        <v>33</v>
      </c>
      <c r="H170" s="50">
        <v>25</v>
      </c>
      <c r="I170" s="50" t="str">
        <f t="shared" ref="I170" si="82">$P170&amp;"*"&amp;$Q170&amp;"+"&amp;$AA170</f>
        <v>PMOT*0.09+22.32+1.1</v>
      </c>
      <c r="J170" s="50">
        <v>25</v>
      </c>
      <c r="K170" s="50">
        <v>23</v>
      </c>
      <c r="L170" s="50" t="str">
        <f t="shared" ref="L170" si="83">$P170&amp;"*"&amp;$Q170&amp;$AE170</f>
        <v>PMOT*0.09+22.32-1.1</v>
      </c>
      <c r="M170" s="50">
        <v>23</v>
      </c>
      <c r="N170" s="103"/>
      <c r="O170" s="71" t="s">
        <v>28</v>
      </c>
      <c r="P170" s="52" t="s">
        <v>41</v>
      </c>
      <c r="Q170" s="52" t="s">
        <v>136</v>
      </c>
      <c r="R170" s="53"/>
      <c r="S170" s="50"/>
      <c r="T170" s="54"/>
      <c r="U170" s="53"/>
      <c r="V170" s="50"/>
      <c r="W170" s="54"/>
      <c r="X170" s="53"/>
      <c r="Y170" s="93">
        <v>25.7</v>
      </c>
      <c r="Z170" s="93">
        <v>16.399999999999999</v>
      </c>
      <c r="AA170" s="94">
        <v>1.1000000000000001</v>
      </c>
      <c r="AB170" s="57"/>
      <c r="AC170" s="93">
        <v>25.7</v>
      </c>
      <c r="AD170" s="93">
        <v>16.399999999999999</v>
      </c>
      <c r="AE170" s="94">
        <f t="shared" si="81"/>
        <v>-1.1000000000000001</v>
      </c>
      <c r="AF170" s="58"/>
    </row>
    <row r="171" spans="1:32" s="55" customFormat="1">
      <c r="A171" s="8"/>
      <c r="B171" s="111"/>
      <c r="C171" s="114"/>
      <c r="D171" s="153"/>
      <c r="E171" s="50">
        <v>2</v>
      </c>
      <c r="F171" s="50" t="s">
        <v>43</v>
      </c>
      <c r="G171" s="50" t="s">
        <v>33</v>
      </c>
      <c r="H171" s="50">
        <f>ROUND(AVERAGE(H161,H253),2)</f>
        <v>24</v>
      </c>
      <c r="I171" s="50" t="str">
        <f t="shared" ref="I171:I172" si="84">$P171&amp;"*"&amp;$Q171&amp;"+"&amp;$AA171</f>
        <v>PMOT*0.09+22.32+1.1</v>
      </c>
      <c r="J171" s="50">
        <f>ROUND(AVERAGE(J161,J253),2)</f>
        <v>26</v>
      </c>
      <c r="K171" s="50">
        <f>ROUND(AVERAGE(K161,K253),2)</f>
        <v>20</v>
      </c>
      <c r="L171" s="50" t="str">
        <f t="shared" ref="L171:L172" si="85">$P171&amp;"*"&amp;$Q171&amp;$AE171</f>
        <v>PMOT*0.09+22.32-1.1</v>
      </c>
      <c r="M171" s="50">
        <f>ROUND(AVERAGE(M161,M253),2)</f>
        <v>23</v>
      </c>
      <c r="N171" s="103"/>
      <c r="O171" s="71" t="s">
        <v>28</v>
      </c>
      <c r="P171" s="52" t="s">
        <v>41</v>
      </c>
      <c r="Q171" s="52" t="s">
        <v>136</v>
      </c>
      <c r="R171" s="53"/>
      <c r="S171" s="50"/>
      <c r="T171" s="54"/>
      <c r="U171" s="53"/>
      <c r="V171" s="50"/>
      <c r="W171" s="54"/>
      <c r="X171" s="53"/>
      <c r="Y171" s="93">
        <v>25.7</v>
      </c>
      <c r="Z171" s="93">
        <v>16.399999999999999</v>
      </c>
      <c r="AA171" s="94">
        <v>1.1000000000000001</v>
      </c>
      <c r="AB171" s="57"/>
      <c r="AC171" s="93">
        <v>25.7</v>
      </c>
      <c r="AD171" s="93">
        <v>16.399999999999999</v>
      </c>
      <c r="AE171" s="94">
        <f t="shared" si="81"/>
        <v>-1.1000000000000001</v>
      </c>
      <c r="AF171" s="58"/>
    </row>
    <row r="172" spans="1:32" s="55" customFormat="1">
      <c r="A172" s="8"/>
      <c r="B172" s="112"/>
      <c r="C172" s="115"/>
      <c r="D172" s="153"/>
      <c r="E172" s="50">
        <v>3</v>
      </c>
      <c r="F172" s="50" t="s">
        <v>137</v>
      </c>
      <c r="G172" s="50" t="s">
        <v>33</v>
      </c>
      <c r="H172" s="50" t="str">
        <f>$Z172&amp;"*"&amp;$Q172&amp;"+"&amp;$AA172</f>
        <v>16.4*0.09+22.32+1.1</v>
      </c>
      <c r="I172" s="50" t="str">
        <f t="shared" si="84"/>
        <v>PMOT*0.09+22.32+1.1</v>
      </c>
      <c r="J172" s="50" t="str">
        <f>$Y172&amp;"*"&amp;$Q172&amp;"+"&amp;$AA172</f>
        <v>25.7*0.09+22.32+1.1</v>
      </c>
      <c r="K172" s="50" t="str">
        <f>$AD172&amp;"*"&amp;$Q172&amp;$AE172</f>
        <v>16.4*0.09+22.32-1.1</v>
      </c>
      <c r="L172" s="50" t="str">
        <f t="shared" si="85"/>
        <v>PMOT*0.09+22.32-1.1</v>
      </c>
      <c r="M172" s="50" t="str">
        <f>$AC172&amp;"*"&amp;$Q172&amp;$AE172</f>
        <v>25.7*0.09+22.32-1.1</v>
      </c>
      <c r="N172" s="103"/>
      <c r="O172" s="71" t="s">
        <v>28</v>
      </c>
      <c r="P172" s="52" t="s">
        <v>41</v>
      </c>
      <c r="Q172" s="52" t="s">
        <v>136</v>
      </c>
      <c r="R172" s="53"/>
      <c r="S172" s="50"/>
      <c r="T172" s="54"/>
      <c r="U172" s="53"/>
      <c r="V172" s="50"/>
      <c r="W172" s="54"/>
      <c r="X172" s="53"/>
      <c r="Y172" s="93">
        <v>25.7</v>
      </c>
      <c r="Z172" s="93">
        <v>16.399999999999999</v>
      </c>
      <c r="AA172" s="94">
        <v>1.1000000000000001</v>
      </c>
      <c r="AB172" s="57"/>
      <c r="AC172" s="93">
        <v>25.7</v>
      </c>
      <c r="AD172" s="93">
        <v>16.399999999999999</v>
      </c>
      <c r="AE172" s="94">
        <f t="shared" si="81"/>
        <v>-1.1000000000000001</v>
      </c>
      <c r="AF172" s="58"/>
    </row>
    <row r="173" spans="1:32" s="78" customFormat="1" ht="14.25" customHeight="1">
      <c r="A173" s="8"/>
      <c r="B173" s="122">
        <v>17</v>
      </c>
      <c r="C173" s="125" t="s">
        <v>138</v>
      </c>
      <c r="D173" s="128">
        <v>80</v>
      </c>
      <c r="E173" s="72">
        <v>0</v>
      </c>
      <c r="F173" s="72"/>
      <c r="G173" s="73" t="s">
        <v>33</v>
      </c>
      <c r="H173" s="107">
        <v>25</v>
      </c>
      <c r="I173" s="108"/>
      <c r="J173" s="109"/>
      <c r="K173" s="107">
        <v>20</v>
      </c>
      <c r="L173" s="108"/>
      <c r="M173" s="109"/>
      <c r="N173" s="103"/>
      <c r="O173" s="74"/>
      <c r="P173" s="75" t="s">
        <v>41</v>
      </c>
      <c r="Q173" s="75"/>
      <c r="R173" s="76"/>
      <c r="S173" s="72"/>
      <c r="T173" s="77"/>
      <c r="U173" s="76"/>
      <c r="V173" s="72"/>
      <c r="W173" s="77"/>
      <c r="X173" s="76"/>
      <c r="AA173" s="79"/>
      <c r="AB173" s="80"/>
      <c r="AE173" s="79"/>
      <c r="AF173" s="81"/>
    </row>
    <row r="174" spans="1:32" s="78" customFormat="1">
      <c r="A174" s="8"/>
      <c r="B174" s="123"/>
      <c r="C174" s="126"/>
      <c r="D174" s="129"/>
      <c r="E174" s="122">
        <v>1</v>
      </c>
      <c r="F174" s="122" t="s">
        <v>139</v>
      </c>
      <c r="G174" s="72" t="s">
        <v>31</v>
      </c>
      <c r="H174" s="72">
        <v>25</v>
      </c>
      <c r="I174" s="72" t="str">
        <f t="shared" ref="I174:I228" si="86">$P174&amp;"*"&amp;$Q174&amp;"+"&amp;$AA174</f>
        <v>PMOT*0.48+13.9+3</v>
      </c>
      <c r="J174" s="72">
        <v>25</v>
      </c>
      <c r="K174" s="72">
        <v>20</v>
      </c>
      <c r="L174" s="72" t="str">
        <f t="shared" ref="L174:L228" si="87">$P174&amp;"*"&amp;$Q174&amp;$AE174</f>
        <v>PMOT*0.48+13.9-3</v>
      </c>
      <c r="M174" s="72">
        <v>20</v>
      </c>
      <c r="N174" s="103"/>
      <c r="O174" s="74"/>
      <c r="P174" s="75" t="s">
        <v>41</v>
      </c>
      <c r="Q174" s="75" t="s">
        <v>140</v>
      </c>
      <c r="R174" s="76"/>
      <c r="S174" s="72"/>
      <c r="T174" s="77"/>
      <c r="U174" s="76"/>
      <c r="V174" s="72"/>
      <c r="W174" s="77"/>
      <c r="X174" s="76"/>
      <c r="Y174" s="78">
        <v>25.25</v>
      </c>
      <c r="Z174" s="78">
        <v>11.25</v>
      </c>
      <c r="AA174" s="79">
        <v>3</v>
      </c>
      <c r="AB174" s="80"/>
      <c r="AC174" s="78">
        <f>Y174</f>
        <v>25.25</v>
      </c>
      <c r="AD174" s="78">
        <f>Z174</f>
        <v>11.25</v>
      </c>
      <c r="AE174" s="79">
        <f>-AA174</f>
        <v>-3</v>
      </c>
      <c r="AF174" s="81"/>
    </row>
    <row r="175" spans="1:32" s="78" customFormat="1">
      <c r="A175" s="8"/>
      <c r="B175" s="123"/>
      <c r="C175" s="126"/>
      <c r="D175" s="129"/>
      <c r="E175" s="124"/>
      <c r="F175" s="124"/>
      <c r="G175" s="72" t="s">
        <v>30</v>
      </c>
      <c r="H175" s="72">
        <v>25</v>
      </c>
      <c r="I175" s="72" t="str">
        <f t="shared" si="86"/>
        <v>PMOT*0.59+9.6+3</v>
      </c>
      <c r="J175" s="72">
        <v>25</v>
      </c>
      <c r="K175" s="72">
        <v>20</v>
      </c>
      <c r="L175" s="72" t="str">
        <f t="shared" si="87"/>
        <v>PMOT*0.59+9.6-3</v>
      </c>
      <c r="M175" s="72">
        <v>20</v>
      </c>
      <c r="N175" s="103"/>
      <c r="O175" s="74"/>
      <c r="P175" s="75" t="s">
        <v>41</v>
      </c>
      <c r="Q175" s="75" t="s">
        <v>141</v>
      </c>
      <c r="R175" s="76"/>
      <c r="S175" s="72"/>
      <c r="T175" s="77"/>
      <c r="U175" s="76"/>
      <c r="V175" s="72"/>
      <c r="W175" s="77"/>
      <c r="X175" s="76"/>
      <c r="Y175" s="78">
        <v>45</v>
      </c>
      <c r="Z175" s="78">
        <v>23</v>
      </c>
      <c r="AA175" s="79">
        <v>3</v>
      </c>
      <c r="AB175" s="80"/>
      <c r="AC175" s="78">
        <f t="shared" ref="AC175:AC179" si="88">Y175</f>
        <v>45</v>
      </c>
      <c r="AD175" s="78">
        <f t="shared" ref="AD175:AD179" si="89">Z175</f>
        <v>23</v>
      </c>
      <c r="AE175" s="79">
        <f t="shared" ref="AE175:AE179" si="90">-AA175</f>
        <v>-3</v>
      </c>
      <c r="AF175" s="81"/>
    </row>
    <row r="176" spans="1:32" s="78" customFormat="1">
      <c r="A176" s="8"/>
      <c r="B176" s="123"/>
      <c r="C176" s="126"/>
      <c r="D176" s="129"/>
      <c r="E176" s="122">
        <v>2</v>
      </c>
      <c r="F176" s="122" t="s">
        <v>43</v>
      </c>
      <c r="G176" s="72" t="s">
        <v>31</v>
      </c>
      <c r="H176" s="72">
        <v>27</v>
      </c>
      <c r="I176" s="72" t="str">
        <f t="shared" si="86"/>
        <v>PMOT*0.48+13.9+3</v>
      </c>
      <c r="J176" s="72">
        <v>25</v>
      </c>
      <c r="K176" s="72">
        <v>19</v>
      </c>
      <c r="L176" s="72" t="str">
        <f t="shared" si="87"/>
        <v>PMOT*0.48+13.9-3</v>
      </c>
      <c r="M176" s="72">
        <v>22</v>
      </c>
      <c r="N176" s="103"/>
      <c r="O176" s="74"/>
      <c r="P176" s="75" t="s">
        <v>41</v>
      </c>
      <c r="Q176" s="75" t="s">
        <v>140</v>
      </c>
      <c r="R176" s="76"/>
      <c r="S176" s="72"/>
      <c r="T176" s="77"/>
      <c r="U176" s="76"/>
      <c r="V176" s="72"/>
      <c r="W176" s="77"/>
      <c r="X176" s="76"/>
      <c r="Y176" s="78">
        <v>25.25</v>
      </c>
      <c r="Z176" s="78">
        <v>11.25</v>
      </c>
      <c r="AA176" s="79">
        <v>3</v>
      </c>
      <c r="AB176" s="80"/>
      <c r="AC176" s="78">
        <f t="shared" si="88"/>
        <v>25.25</v>
      </c>
      <c r="AD176" s="78">
        <f t="shared" si="89"/>
        <v>11.25</v>
      </c>
      <c r="AE176" s="79">
        <f t="shared" si="90"/>
        <v>-3</v>
      </c>
      <c r="AF176" s="81"/>
    </row>
    <row r="177" spans="1:32" s="78" customFormat="1">
      <c r="A177" s="8"/>
      <c r="B177" s="123"/>
      <c r="C177" s="126"/>
      <c r="D177" s="129"/>
      <c r="E177" s="124"/>
      <c r="F177" s="124"/>
      <c r="G177" s="72" t="s">
        <v>30</v>
      </c>
      <c r="H177" s="72">
        <v>27</v>
      </c>
      <c r="I177" s="72" t="str">
        <f t="shared" si="86"/>
        <v>PMOT*0.59+9.6+3</v>
      </c>
      <c r="J177" s="72">
        <v>25</v>
      </c>
      <c r="K177" s="72">
        <v>19</v>
      </c>
      <c r="L177" s="72" t="str">
        <f t="shared" si="87"/>
        <v>PMOT*0.59+9.6-3</v>
      </c>
      <c r="M177" s="72">
        <v>22</v>
      </c>
      <c r="N177" s="103"/>
      <c r="O177" s="74"/>
      <c r="P177" s="75" t="s">
        <v>41</v>
      </c>
      <c r="Q177" s="75" t="s">
        <v>141</v>
      </c>
      <c r="R177" s="76"/>
      <c r="S177" s="72"/>
      <c r="T177" s="77"/>
      <c r="U177" s="76"/>
      <c r="V177" s="72"/>
      <c r="W177" s="77"/>
      <c r="X177" s="76"/>
      <c r="Y177" s="78">
        <v>45</v>
      </c>
      <c r="Z177" s="78">
        <v>23</v>
      </c>
      <c r="AA177" s="79">
        <v>3</v>
      </c>
      <c r="AB177" s="80"/>
      <c r="AC177" s="78">
        <f t="shared" si="88"/>
        <v>45</v>
      </c>
      <c r="AD177" s="78">
        <f t="shared" si="89"/>
        <v>23</v>
      </c>
      <c r="AE177" s="79">
        <f t="shared" si="90"/>
        <v>-3</v>
      </c>
      <c r="AF177" s="81"/>
    </row>
    <row r="178" spans="1:32" s="78" customFormat="1">
      <c r="A178" s="8"/>
      <c r="B178" s="123"/>
      <c r="C178" s="126"/>
      <c r="D178" s="129"/>
      <c r="E178" s="122">
        <v>3</v>
      </c>
      <c r="F178" s="122" t="s">
        <v>39</v>
      </c>
      <c r="G178" s="72" t="s">
        <v>31</v>
      </c>
      <c r="H178" s="72" t="str">
        <f>$Z178&amp;"*"&amp;$Q178&amp;"+"&amp;$AA178</f>
        <v>11.25*0.48+13.9+3</v>
      </c>
      <c r="I178" s="72" t="str">
        <f t="shared" si="86"/>
        <v>PMOT*0.48+13.9+3</v>
      </c>
      <c r="J178" s="72" t="str">
        <f>$Y178&amp;"*"&amp;$Q178&amp;"+"&amp;$AA178</f>
        <v>25.25*0.48+13.9+3</v>
      </c>
      <c r="K178" s="72" t="str">
        <f>$AD178&amp;"*"&amp;$Q178&amp;$AE178</f>
        <v>11.25*0.48+13.9-3</v>
      </c>
      <c r="L178" s="72" t="str">
        <f t="shared" si="87"/>
        <v>PMOT*0.48+13.9-3</v>
      </c>
      <c r="M178" s="72" t="str">
        <f>$AC178&amp;"*"&amp;$Q178&amp;$AE178</f>
        <v>25.25*0.48+13.9-3</v>
      </c>
      <c r="N178" s="103"/>
      <c r="O178" s="74"/>
      <c r="P178" s="75" t="s">
        <v>41</v>
      </c>
      <c r="Q178" s="75" t="s">
        <v>140</v>
      </c>
      <c r="R178" s="76"/>
      <c r="S178" s="72"/>
      <c r="T178" s="77"/>
      <c r="U178" s="76"/>
      <c r="V178" s="72"/>
      <c r="W178" s="77"/>
      <c r="X178" s="76"/>
      <c r="Y178" s="78">
        <v>25.25</v>
      </c>
      <c r="Z178" s="78">
        <v>11.25</v>
      </c>
      <c r="AA178" s="79">
        <v>3</v>
      </c>
      <c r="AB178" s="80"/>
      <c r="AC178" s="78">
        <f t="shared" si="88"/>
        <v>25.25</v>
      </c>
      <c r="AD178" s="78">
        <f t="shared" si="89"/>
        <v>11.25</v>
      </c>
      <c r="AE178" s="79">
        <f t="shared" si="90"/>
        <v>-3</v>
      </c>
      <c r="AF178" s="81"/>
    </row>
    <row r="179" spans="1:32" s="78" customFormat="1">
      <c r="A179" s="8"/>
      <c r="B179" s="123"/>
      <c r="C179" s="126"/>
      <c r="D179" s="130"/>
      <c r="E179" s="124"/>
      <c r="F179" s="124"/>
      <c r="G179" s="72" t="s">
        <v>30</v>
      </c>
      <c r="H179" s="72" t="str">
        <f>$Z179&amp;"*"&amp;$Q179&amp;"+"&amp;$AA179</f>
        <v>23*0.59+9.6+3</v>
      </c>
      <c r="I179" s="72" t="str">
        <f t="shared" si="86"/>
        <v>PMOT*0.59+9.6+3</v>
      </c>
      <c r="J179" s="72" t="str">
        <f>$Y179&amp;"*"&amp;$Q179&amp;"+"&amp;$AA179</f>
        <v>45*0.59+9.6+3</v>
      </c>
      <c r="K179" s="72" t="str">
        <f>$AD179&amp;"*"&amp;$Q179&amp;$AE179</f>
        <v>23*0.59+9.6-3</v>
      </c>
      <c r="L179" s="72" t="str">
        <f t="shared" si="87"/>
        <v>PMOT*0.59+9.6-3</v>
      </c>
      <c r="M179" s="72" t="str">
        <f>$AC179&amp;"*"&amp;$Q179&amp;$AE179</f>
        <v>45*0.59+9.6-3</v>
      </c>
      <c r="N179" s="103"/>
      <c r="O179" s="74"/>
      <c r="P179" s="75" t="s">
        <v>41</v>
      </c>
      <c r="Q179" s="75" t="s">
        <v>141</v>
      </c>
      <c r="R179" s="76"/>
      <c r="S179" s="72"/>
      <c r="T179" s="77"/>
      <c r="U179" s="76"/>
      <c r="V179" s="72"/>
      <c r="W179" s="77"/>
      <c r="X179" s="76"/>
      <c r="Y179" s="78">
        <v>45</v>
      </c>
      <c r="Z179" s="78">
        <v>23</v>
      </c>
      <c r="AA179" s="79">
        <v>3</v>
      </c>
      <c r="AB179" s="80"/>
      <c r="AC179" s="78">
        <f t="shared" si="88"/>
        <v>45</v>
      </c>
      <c r="AD179" s="78">
        <f t="shared" si="89"/>
        <v>23</v>
      </c>
      <c r="AE179" s="79">
        <f t="shared" si="90"/>
        <v>-3</v>
      </c>
      <c r="AF179" s="81"/>
    </row>
    <row r="180" spans="1:32" s="78" customFormat="1">
      <c r="A180" s="8"/>
      <c r="B180" s="123"/>
      <c r="C180" s="126"/>
      <c r="D180" s="128">
        <v>90</v>
      </c>
      <c r="E180" s="72">
        <v>0</v>
      </c>
      <c r="F180" s="73"/>
      <c r="G180" s="73" t="s">
        <v>33</v>
      </c>
      <c r="H180" s="107">
        <v>25</v>
      </c>
      <c r="I180" s="108"/>
      <c r="J180" s="109"/>
      <c r="K180" s="107">
        <v>20</v>
      </c>
      <c r="L180" s="108"/>
      <c r="M180" s="109"/>
      <c r="N180" s="103"/>
      <c r="O180" s="74"/>
      <c r="P180" s="75" t="s">
        <v>41</v>
      </c>
      <c r="Q180" s="75"/>
      <c r="R180" s="76"/>
      <c r="S180" s="72"/>
      <c r="T180" s="77"/>
      <c r="U180" s="76"/>
      <c r="V180" s="72"/>
      <c r="W180" s="77"/>
      <c r="X180" s="76"/>
      <c r="AA180" s="79"/>
      <c r="AB180" s="80"/>
      <c r="AE180" s="79"/>
      <c r="AF180" s="81"/>
    </row>
    <row r="181" spans="1:32" s="78" customFormat="1">
      <c r="A181" s="8"/>
      <c r="B181" s="123"/>
      <c r="C181" s="126"/>
      <c r="D181" s="129"/>
      <c r="E181" s="122">
        <v>1</v>
      </c>
      <c r="F181" s="122" t="s">
        <v>139</v>
      </c>
      <c r="G181" s="72" t="s">
        <v>31</v>
      </c>
      <c r="H181" s="72">
        <v>25</v>
      </c>
      <c r="I181" s="72" t="str">
        <f t="shared" si="86"/>
        <v>PMOT*0.48+13.9+2</v>
      </c>
      <c r="J181" s="72">
        <v>25</v>
      </c>
      <c r="K181" s="72">
        <v>20</v>
      </c>
      <c r="L181" s="72" t="str">
        <f t="shared" si="87"/>
        <v>PMOT*0.48+13.9-2</v>
      </c>
      <c r="M181" s="72">
        <v>20</v>
      </c>
      <c r="N181" s="103"/>
      <c r="O181" s="74"/>
      <c r="P181" s="75" t="s">
        <v>41</v>
      </c>
      <c r="Q181" s="75" t="s">
        <v>140</v>
      </c>
      <c r="R181" s="76"/>
      <c r="S181" s="72"/>
      <c r="T181" s="77"/>
      <c r="U181" s="76"/>
      <c r="V181" s="72"/>
      <c r="W181" s="77"/>
      <c r="X181" s="76"/>
      <c r="Y181" s="78">
        <v>25.25</v>
      </c>
      <c r="Z181" s="78">
        <v>11.25</v>
      </c>
      <c r="AA181" s="79">
        <v>2</v>
      </c>
      <c r="AB181" s="80"/>
      <c r="AC181" s="78">
        <f>Y181</f>
        <v>25.25</v>
      </c>
      <c r="AD181" s="78">
        <f>Z181</f>
        <v>11.25</v>
      </c>
      <c r="AE181" s="79">
        <f>-AA181</f>
        <v>-2</v>
      </c>
      <c r="AF181" s="81"/>
    </row>
    <row r="182" spans="1:32" s="78" customFormat="1">
      <c r="A182" s="8"/>
      <c r="B182" s="123"/>
      <c r="C182" s="126"/>
      <c r="D182" s="129"/>
      <c r="E182" s="124"/>
      <c r="F182" s="124"/>
      <c r="G182" s="72" t="s">
        <v>30</v>
      </c>
      <c r="H182" s="72">
        <v>25</v>
      </c>
      <c r="I182" s="72" t="str">
        <f t="shared" si="86"/>
        <v>PMOT*0.59+9.6+2</v>
      </c>
      <c r="J182" s="72">
        <v>25</v>
      </c>
      <c r="K182" s="72">
        <v>20</v>
      </c>
      <c r="L182" s="72" t="str">
        <f t="shared" si="87"/>
        <v>PMOT*0.59+9.6-2</v>
      </c>
      <c r="M182" s="72">
        <v>20</v>
      </c>
      <c r="N182" s="103"/>
      <c r="O182" s="74"/>
      <c r="P182" s="75" t="s">
        <v>41</v>
      </c>
      <c r="Q182" s="75" t="s">
        <v>141</v>
      </c>
      <c r="R182" s="76"/>
      <c r="S182" s="72"/>
      <c r="T182" s="77"/>
      <c r="U182" s="76"/>
      <c r="V182" s="72"/>
      <c r="W182" s="77"/>
      <c r="X182" s="76"/>
      <c r="Y182" s="78">
        <v>45</v>
      </c>
      <c r="Z182" s="78">
        <v>23</v>
      </c>
      <c r="AA182" s="79">
        <v>2</v>
      </c>
      <c r="AB182" s="80"/>
      <c r="AC182" s="78">
        <f t="shared" ref="AC182:AC186" si="91">Y182</f>
        <v>45</v>
      </c>
      <c r="AD182" s="78">
        <f t="shared" ref="AD182:AD186" si="92">Z182</f>
        <v>23</v>
      </c>
      <c r="AE182" s="79">
        <f t="shared" ref="AE182:AE186" si="93">-AA182</f>
        <v>-2</v>
      </c>
      <c r="AF182" s="81"/>
    </row>
    <row r="183" spans="1:32" s="78" customFormat="1">
      <c r="A183" s="8"/>
      <c r="B183" s="123"/>
      <c r="C183" s="126"/>
      <c r="D183" s="129"/>
      <c r="E183" s="122">
        <v>2</v>
      </c>
      <c r="F183" s="122" t="s">
        <v>43</v>
      </c>
      <c r="G183" s="72" t="s">
        <v>31</v>
      </c>
      <c r="H183" s="72">
        <v>26</v>
      </c>
      <c r="I183" s="72" t="str">
        <f t="shared" si="86"/>
        <v>PMOT*0.48+13.9+2</v>
      </c>
      <c r="J183" s="72">
        <v>24</v>
      </c>
      <c r="K183" s="72">
        <v>20</v>
      </c>
      <c r="L183" s="72" t="str">
        <f t="shared" si="87"/>
        <v>PMOT*0.48+13.9-2</v>
      </c>
      <c r="M183" s="72">
        <v>23</v>
      </c>
      <c r="N183" s="103"/>
      <c r="O183" s="74"/>
      <c r="P183" s="75" t="s">
        <v>41</v>
      </c>
      <c r="Q183" s="75" t="s">
        <v>140</v>
      </c>
      <c r="R183" s="76"/>
      <c r="S183" s="72"/>
      <c r="T183" s="77"/>
      <c r="U183" s="76"/>
      <c r="V183" s="72"/>
      <c r="W183" s="77"/>
      <c r="X183" s="76"/>
      <c r="Y183" s="78">
        <v>25.25</v>
      </c>
      <c r="Z183" s="78">
        <v>11.25</v>
      </c>
      <c r="AA183" s="79">
        <v>2</v>
      </c>
      <c r="AB183" s="80"/>
      <c r="AC183" s="78">
        <f t="shared" si="91"/>
        <v>25.25</v>
      </c>
      <c r="AD183" s="78">
        <f t="shared" si="92"/>
        <v>11.25</v>
      </c>
      <c r="AE183" s="79">
        <f t="shared" si="93"/>
        <v>-2</v>
      </c>
      <c r="AF183" s="81"/>
    </row>
    <row r="184" spans="1:32" s="78" customFormat="1">
      <c r="A184" s="8"/>
      <c r="B184" s="123"/>
      <c r="C184" s="126"/>
      <c r="D184" s="129"/>
      <c r="E184" s="124"/>
      <c r="F184" s="124"/>
      <c r="G184" s="72" t="s">
        <v>30</v>
      </c>
      <c r="H184" s="72">
        <v>26</v>
      </c>
      <c r="I184" s="72" t="str">
        <f t="shared" si="86"/>
        <v>PMOT*0.59+9.6+2</v>
      </c>
      <c r="J184" s="72">
        <v>24</v>
      </c>
      <c r="K184" s="72">
        <v>20</v>
      </c>
      <c r="L184" s="72" t="str">
        <f t="shared" si="87"/>
        <v>PMOT*0.59+9.6-2</v>
      </c>
      <c r="M184" s="72">
        <v>23</v>
      </c>
      <c r="N184" s="103"/>
      <c r="O184" s="74"/>
      <c r="P184" s="75" t="s">
        <v>41</v>
      </c>
      <c r="Q184" s="75" t="s">
        <v>141</v>
      </c>
      <c r="R184" s="76"/>
      <c r="S184" s="72"/>
      <c r="T184" s="77"/>
      <c r="U184" s="76"/>
      <c r="V184" s="72"/>
      <c r="W184" s="77"/>
      <c r="X184" s="76"/>
      <c r="Y184" s="78">
        <v>45</v>
      </c>
      <c r="Z184" s="78">
        <v>23</v>
      </c>
      <c r="AA184" s="79">
        <v>2</v>
      </c>
      <c r="AB184" s="80"/>
      <c r="AC184" s="78">
        <f t="shared" si="91"/>
        <v>45</v>
      </c>
      <c r="AD184" s="78">
        <f t="shared" si="92"/>
        <v>23</v>
      </c>
      <c r="AE184" s="79">
        <f t="shared" si="93"/>
        <v>-2</v>
      </c>
      <c r="AF184" s="81"/>
    </row>
    <row r="185" spans="1:32" s="78" customFormat="1">
      <c r="A185" s="8"/>
      <c r="B185" s="123"/>
      <c r="C185" s="126"/>
      <c r="D185" s="129"/>
      <c r="E185" s="122">
        <v>3</v>
      </c>
      <c r="F185" s="122" t="s">
        <v>39</v>
      </c>
      <c r="G185" s="72" t="s">
        <v>31</v>
      </c>
      <c r="H185" s="72" t="str">
        <f>$Z185&amp;"*"&amp;$Q185&amp;"+"&amp;$AA185</f>
        <v>11.25*0.48+13.9+2</v>
      </c>
      <c r="I185" s="72" t="str">
        <f t="shared" si="86"/>
        <v>PMOT*0.48+13.9+2</v>
      </c>
      <c r="J185" s="72" t="str">
        <f>$Y185&amp;"*"&amp;$Q185&amp;"+"&amp;$AA185</f>
        <v>25.25*0.48+13.9+2</v>
      </c>
      <c r="K185" s="72" t="str">
        <f>$AD185&amp;"*"&amp;$Q185&amp;$AE185</f>
        <v>11.25*0.48+13.9-2</v>
      </c>
      <c r="L185" s="72" t="str">
        <f t="shared" si="87"/>
        <v>PMOT*0.48+13.9-2</v>
      </c>
      <c r="M185" s="72" t="str">
        <f>$AC185&amp;"*"&amp;$Q185&amp;$AE185</f>
        <v>25.25*0.48+13.9-2</v>
      </c>
      <c r="N185" s="103"/>
      <c r="O185" s="74"/>
      <c r="P185" s="75" t="s">
        <v>41</v>
      </c>
      <c r="Q185" s="75" t="s">
        <v>140</v>
      </c>
      <c r="R185" s="76"/>
      <c r="S185" s="72"/>
      <c r="T185" s="77"/>
      <c r="U185" s="76"/>
      <c r="V185" s="72"/>
      <c r="W185" s="77"/>
      <c r="X185" s="76"/>
      <c r="Y185" s="78">
        <v>25.25</v>
      </c>
      <c r="Z185" s="78">
        <v>11.25</v>
      </c>
      <c r="AA185" s="79">
        <v>2</v>
      </c>
      <c r="AB185" s="80"/>
      <c r="AC185" s="78">
        <f t="shared" si="91"/>
        <v>25.25</v>
      </c>
      <c r="AD185" s="78">
        <f t="shared" si="92"/>
        <v>11.25</v>
      </c>
      <c r="AE185" s="79">
        <f t="shared" si="93"/>
        <v>-2</v>
      </c>
      <c r="AF185" s="81"/>
    </row>
    <row r="186" spans="1:32" s="78" customFormat="1">
      <c r="A186" s="8"/>
      <c r="B186" s="124"/>
      <c r="C186" s="127"/>
      <c r="D186" s="130"/>
      <c r="E186" s="124"/>
      <c r="F186" s="124"/>
      <c r="G186" s="72" t="s">
        <v>30</v>
      </c>
      <c r="H186" s="72" t="str">
        <f>$Z186&amp;"*"&amp;$Q186&amp;"+"&amp;$AA186</f>
        <v>23*0.59+9.6+2</v>
      </c>
      <c r="I186" s="72" t="str">
        <f t="shared" si="86"/>
        <v>PMOT*0.59+9.6+2</v>
      </c>
      <c r="J186" s="72" t="str">
        <f>$Y186&amp;"*"&amp;$Q186&amp;"+"&amp;$AA186</f>
        <v>45*0.59+9.6+2</v>
      </c>
      <c r="K186" s="72" t="str">
        <f>$AD186&amp;"*"&amp;$Q186&amp;$AE186</f>
        <v>23*0.59+9.6-2</v>
      </c>
      <c r="L186" s="72" t="str">
        <f t="shared" si="87"/>
        <v>PMOT*0.59+9.6-2</v>
      </c>
      <c r="M186" s="72" t="str">
        <f>$AC186&amp;"*"&amp;$Q186&amp;$AE186</f>
        <v>45*0.59+9.6-2</v>
      </c>
      <c r="N186" s="103"/>
      <c r="O186" s="74"/>
      <c r="P186" s="75" t="s">
        <v>41</v>
      </c>
      <c r="Q186" s="75" t="s">
        <v>141</v>
      </c>
      <c r="R186" s="76"/>
      <c r="S186" s="72"/>
      <c r="T186" s="77"/>
      <c r="U186" s="76"/>
      <c r="V186" s="72"/>
      <c r="W186" s="77"/>
      <c r="X186" s="76"/>
      <c r="Y186" s="78">
        <v>45</v>
      </c>
      <c r="Z186" s="78">
        <v>23</v>
      </c>
      <c r="AA186" s="79">
        <v>2</v>
      </c>
      <c r="AB186" s="80"/>
      <c r="AC186" s="78">
        <f t="shared" si="91"/>
        <v>45</v>
      </c>
      <c r="AD186" s="78">
        <f t="shared" si="92"/>
        <v>23</v>
      </c>
      <c r="AE186" s="79">
        <f t="shared" si="93"/>
        <v>-2</v>
      </c>
      <c r="AF186" s="81"/>
    </row>
    <row r="187" spans="1:32" s="55" customFormat="1" ht="14.25" customHeight="1">
      <c r="A187" s="8"/>
      <c r="B187" s="110">
        <v>18</v>
      </c>
      <c r="C187" s="113" t="s">
        <v>142</v>
      </c>
      <c r="D187" s="116">
        <v>80</v>
      </c>
      <c r="E187" s="50">
        <v>0</v>
      </c>
      <c r="F187" s="50"/>
      <c r="G187" s="70" t="s">
        <v>33</v>
      </c>
      <c r="H187" s="119">
        <v>25</v>
      </c>
      <c r="I187" s="120"/>
      <c r="J187" s="121"/>
      <c r="K187" s="119">
        <v>20</v>
      </c>
      <c r="L187" s="120"/>
      <c r="M187" s="121"/>
      <c r="N187" s="103"/>
      <c r="O187" s="71"/>
      <c r="P187" s="52" t="s">
        <v>41</v>
      </c>
      <c r="Q187" s="52"/>
      <c r="R187" s="53"/>
      <c r="S187" s="50"/>
      <c r="T187" s="54"/>
      <c r="U187" s="53"/>
      <c r="V187" s="50"/>
      <c r="W187" s="54"/>
      <c r="X187" s="53"/>
      <c r="AA187" s="56"/>
      <c r="AB187" s="57"/>
      <c r="AE187" s="56"/>
      <c r="AF187" s="58"/>
    </row>
    <row r="188" spans="1:32" s="55" customFormat="1">
      <c r="A188" s="8"/>
      <c r="B188" s="111"/>
      <c r="C188" s="114"/>
      <c r="D188" s="117"/>
      <c r="E188" s="110">
        <v>1</v>
      </c>
      <c r="F188" s="110" t="s">
        <v>139</v>
      </c>
      <c r="G188" s="50" t="s">
        <v>31</v>
      </c>
      <c r="H188" s="50">
        <v>25</v>
      </c>
      <c r="I188" s="50" t="str">
        <f t="shared" si="86"/>
        <v>PMOT*0.84+5.3+3</v>
      </c>
      <c r="J188" s="50">
        <v>25</v>
      </c>
      <c r="K188" s="50">
        <v>20</v>
      </c>
      <c r="L188" s="50" t="str">
        <f t="shared" si="87"/>
        <v>PMOT*0.84+5.3-3</v>
      </c>
      <c r="M188" s="50">
        <v>20</v>
      </c>
      <c r="N188" s="103"/>
      <c r="O188" s="71"/>
      <c r="P188" s="52" t="s">
        <v>41</v>
      </c>
      <c r="Q188" s="52" t="s">
        <v>143</v>
      </c>
      <c r="R188" s="53"/>
      <c r="S188" s="50"/>
      <c r="T188" s="54"/>
      <c r="U188" s="53"/>
      <c r="V188" s="50"/>
      <c r="W188" s="54"/>
      <c r="X188" s="53"/>
      <c r="Y188" s="55">
        <v>27.5</v>
      </c>
      <c r="Z188" s="55">
        <v>15.5</v>
      </c>
      <c r="AA188" s="56">
        <v>3</v>
      </c>
      <c r="AB188" s="57"/>
      <c r="AC188" s="55">
        <f>Y188</f>
        <v>27.5</v>
      </c>
      <c r="AD188" s="55">
        <f>Z188</f>
        <v>15.5</v>
      </c>
      <c r="AE188" s="56">
        <f>-AA188</f>
        <v>-3</v>
      </c>
      <c r="AF188" s="58"/>
    </row>
    <row r="189" spans="1:32" s="55" customFormat="1">
      <c r="A189" s="8"/>
      <c r="B189" s="111"/>
      <c r="C189" s="114"/>
      <c r="D189" s="117"/>
      <c r="E189" s="112"/>
      <c r="F189" s="112"/>
      <c r="G189" s="50" t="s">
        <v>30</v>
      </c>
      <c r="H189" s="50">
        <v>25</v>
      </c>
      <c r="I189" s="50" t="str">
        <f t="shared" si="86"/>
        <v>PMOT*0.96-3.6+3</v>
      </c>
      <c r="J189" s="50">
        <v>25</v>
      </c>
      <c r="K189" s="50">
        <v>20</v>
      </c>
      <c r="L189" s="50" t="str">
        <f t="shared" si="87"/>
        <v>PMOT*0.96-3.6-3</v>
      </c>
      <c r="M189" s="50">
        <v>20</v>
      </c>
      <c r="N189" s="103"/>
      <c r="O189" s="71"/>
      <c r="P189" s="52" t="s">
        <v>41</v>
      </c>
      <c r="Q189" s="52" t="s">
        <v>144</v>
      </c>
      <c r="R189" s="53"/>
      <c r="S189" s="50"/>
      <c r="T189" s="54"/>
      <c r="U189" s="53"/>
      <c r="V189" s="50"/>
      <c r="W189" s="54"/>
      <c r="X189" s="53"/>
      <c r="Y189" s="55">
        <v>34</v>
      </c>
      <c r="Z189" s="55">
        <v>23</v>
      </c>
      <c r="AA189" s="56">
        <v>3</v>
      </c>
      <c r="AB189" s="57"/>
      <c r="AC189" s="55">
        <f t="shared" ref="AC189:AC193" si="94">Y189</f>
        <v>34</v>
      </c>
      <c r="AD189" s="55">
        <f t="shared" ref="AD189:AD193" si="95">Z189</f>
        <v>23</v>
      </c>
      <c r="AE189" s="56">
        <f t="shared" ref="AE189:AE193" si="96">-AA189</f>
        <v>-3</v>
      </c>
      <c r="AF189" s="58"/>
    </row>
    <row r="190" spans="1:32" s="55" customFormat="1">
      <c r="A190" s="8"/>
      <c r="B190" s="111"/>
      <c r="C190" s="114"/>
      <c r="D190" s="117"/>
      <c r="E190" s="110">
        <v>2</v>
      </c>
      <c r="F190" s="110" t="s">
        <v>43</v>
      </c>
      <c r="G190" s="50" t="s">
        <v>31</v>
      </c>
      <c r="H190" s="50">
        <v>27</v>
      </c>
      <c r="I190" s="50" t="str">
        <f t="shared" si="86"/>
        <v>PMOT*0.84+5.3+3</v>
      </c>
      <c r="J190" s="50">
        <v>25</v>
      </c>
      <c r="K190" s="50">
        <v>19</v>
      </c>
      <c r="L190" s="50" t="str">
        <f t="shared" si="87"/>
        <v>PMOT*0.84+5.3-3</v>
      </c>
      <c r="M190" s="50">
        <v>22</v>
      </c>
      <c r="N190" s="103"/>
      <c r="O190" s="71"/>
      <c r="P190" s="52" t="s">
        <v>41</v>
      </c>
      <c r="Q190" s="52" t="s">
        <v>143</v>
      </c>
      <c r="R190" s="53"/>
      <c r="S190" s="50"/>
      <c r="T190" s="54"/>
      <c r="U190" s="53"/>
      <c r="V190" s="50"/>
      <c r="W190" s="54"/>
      <c r="X190" s="53"/>
      <c r="Y190" s="55">
        <v>27.5</v>
      </c>
      <c r="Z190" s="55">
        <v>15.5</v>
      </c>
      <c r="AA190" s="56">
        <v>3</v>
      </c>
      <c r="AB190" s="57"/>
      <c r="AC190" s="55">
        <f t="shared" si="94"/>
        <v>27.5</v>
      </c>
      <c r="AD190" s="55">
        <f t="shared" si="95"/>
        <v>15.5</v>
      </c>
      <c r="AE190" s="56">
        <f t="shared" si="96"/>
        <v>-3</v>
      </c>
      <c r="AF190" s="58"/>
    </row>
    <row r="191" spans="1:32" s="55" customFormat="1">
      <c r="A191" s="8"/>
      <c r="B191" s="111"/>
      <c r="C191" s="114"/>
      <c r="D191" s="117"/>
      <c r="E191" s="112"/>
      <c r="F191" s="112"/>
      <c r="G191" s="50" t="s">
        <v>30</v>
      </c>
      <c r="H191" s="50">
        <v>27</v>
      </c>
      <c r="I191" s="50" t="str">
        <f t="shared" si="86"/>
        <v>PMOT*0.96-3.6+3</v>
      </c>
      <c r="J191" s="50">
        <v>25</v>
      </c>
      <c r="K191" s="50">
        <v>19</v>
      </c>
      <c r="L191" s="50" t="str">
        <f t="shared" si="87"/>
        <v>PMOT*0.96-3.6-3</v>
      </c>
      <c r="M191" s="50">
        <v>22</v>
      </c>
      <c r="N191" s="103"/>
      <c r="O191" s="71"/>
      <c r="P191" s="52" t="s">
        <v>41</v>
      </c>
      <c r="Q191" s="52" t="s">
        <v>144</v>
      </c>
      <c r="R191" s="53"/>
      <c r="S191" s="50"/>
      <c r="T191" s="54"/>
      <c r="U191" s="53"/>
      <c r="V191" s="50"/>
      <c r="W191" s="54"/>
      <c r="X191" s="53"/>
      <c r="Y191" s="55">
        <v>34</v>
      </c>
      <c r="Z191" s="55">
        <v>23</v>
      </c>
      <c r="AA191" s="56">
        <v>3</v>
      </c>
      <c r="AB191" s="57"/>
      <c r="AC191" s="55">
        <f t="shared" si="94"/>
        <v>34</v>
      </c>
      <c r="AD191" s="55">
        <f t="shared" si="95"/>
        <v>23</v>
      </c>
      <c r="AE191" s="56">
        <f t="shared" si="96"/>
        <v>-3</v>
      </c>
      <c r="AF191" s="58"/>
    </row>
    <row r="192" spans="1:32" s="55" customFormat="1">
      <c r="A192" s="8"/>
      <c r="B192" s="111"/>
      <c r="C192" s="114"/>
      <c r="D192" s="117"/>
      <c r="E192" s="110">
        <v>3</v>
      </c>
      <c r="F192" s="110" t="s">
        <v>39</v>
      </c>
      <c r="G192" s="50" t="s">
        <v>31</v>
      </c>
      <c r="H192" s="50" t="str">
        <f>$Z192&amp;"*"&amp;$Q192&amp;"+"&amp;$AA192</f>
        <v>15.5*0.84+5.3+3</v>
      </c>
      <c r="I192" s="50" t="str">
        <f t="shared" si="86"/>
        <v>PMOT*0.84+5.3+3</v>
      </c>
      <c r="J192" s="50" t="str">
        <f>$Y192&amp;"*"&amp;$Q192&amp;"+"&amp;$AA192</f>
        <v>27.5*0.84+5.3+3</v>
      </c>
      <c r="K192" s="50" t="str">
        <f>$AD192&amp;"*"&amp;$Q192&amp;$AE192</f>
        <v>15.5*0.84+5.3-3</v>
      </c>
      <c r="L192" s="50" t="str">
        <f t="shared" si="87"/>
        <v>PMOT*0.84+5.3-3</v>
      </c>
      <c r="M192" s="50" t="str">
        <f>$AC192&amp;"*"&amp;$Q192&amp;$AE192</f>
        <v>27.5*0.84+5.3-3</v>
      </c>
      <c r="N192" s="103"/>
      <c r="O192" s="71"/>
      <c r="P192" s="52" t="s">
        <v>41</v>
      </c>
      <c r="Q192" s="52" t="s">
        <v>143</v>
      </c>
      <c r="R192" s="53"/>
      <c r="S192" s="50"/>
      <c r="T192" s="54"/>
      <c r="U192" s="53"/>
      <c r="V192" s="50"/>
      <c r="W192" s="54"/>
      <c r="X192" s="53"/>
      <c r="Y192" s="55">
        <v>27.5</v>
      </c>
      <c r="Z192" s="55">
        <v>15.5</v>
      </c>
      <c r="AA192" s="56">
        <v>3</v>
      </c>
      <c r="AB192" s="57"/>
      <c r="AC192" s="55">
        <f t="shared" si="94"/>
        <v>27.5</v>
      </c>
      <c r="AD192" s="55">
        <f t="shared" si="95"/>
        <v>15.5</v>
      </c>
      <c r="AE192" s="56">
        <f t="shared" si="96"/>
        <v>-3</v>
      </c>
      <c r="AF192" s="58"/>
    </row>
    <row r="193" spans="1:32" s="55" customFormat="1">
      <c r="A193" s="8"/>
      <c r="B193" s="111"/>
      <c r="C193" s="114"/>
      <c r="D193" s="118"/>
      <c r="E193" s="112"/>
      <c r="F193" s="112"/>
      <c r="G193" s="50" t="s">
        <v>30</v>
      </c>
      <c r="H193" s="50" t="str">
        <f>$Z193&amp;"*"&amp;$Q193&amp;"+"&amp;$AA193</f>
        <v>23*0.96-3.6+3</v>
      </c>
      <c r="I193" s="50" t="str">
        <f t="shared" si="86"/>
        <v>PMOT*0.96-3.6+3</v>
      </c>
      <c r="J193" s="50" t="str">
        <f>$Y193&amp;"*"&amp;$Q193&amp;"+"&amp;$AA193</f>
        <v>34*0.96-3.6+3</v>
      </c>
      <c r="K193" s="50" t="str">
        <f>$AD193&amp;"*"&amp;$Q193&amp;$AE193</f>
        <v>23*0.96-3.6-3</v>
      </c>
      <c r="L193" s="50" t="str">
        <f t="shared" si="87"/>
        <v>PMOT*0.96-3.6-3</v>
      </c>
      <c r="M193" s="50" t="str">
        <f>$AC193&amp;"*"&amp;$Q193&amp;$AE193</f>
        <v>34*0.96-3.6-3</v>
      </c>
      <c r="N193" s="103"/>
      <c r="O193" s="71"/>
      <c r="P193" s="52" t="s">
        <v>41</v>
      </c>
      <c r="Q193" s="52" t="s">
        <v>144</v>
      </c>
      <c r="R193" s="53"/>
      <c r="S193" s="50"/>
      <c r="T193" s="54"/>
      <c r="U193" s="53"/>
      <c r="V193" s="50"/>
      <c r="W193" s="54"/>
      <c r="X193" s="53"/>
      <c r="Y193" s="55">
        <v>34</v>
      </c>
      <c r="Z193" s="55">
        <v>23</v>
      </c>
      <c r="AA193" s="56">
        <v>3</v>
      </c>
      <c r="AB193" s="57"/>
      <c r="AC193" s="55">
        <f t="shared" si="94"/>
        <v>34</v>
      </c>
      <c r="AD193" s="55">
        <f t="shared" si="95"/>
        <v>23</v>
      </c>
      <c r="AE193" s="56">
        <f t="shared" si="96"/>
        <v>-3</v>
      </c>
      <c r="AF193" s="58"/>
    </row>
    <row r="194" spans="1:32" s="55" customFormat="1">
      <c r="A194" s="8"/>
      <c r="B194" s="111"/>
      <c r="C194" s="114"/>
      <c r="D194" s="116">
        <v>90</v>
      </c>
      <c r="E194" s="50">
        <v>0</v>
      </c>
      <c r="F194" s="70"/>
      <c r="G194" s="70" t="s">
        <v>33</v>
      </c>
      <c r="H194" s="119">
        <v>25</v>
      </c>
      <c r="I194" s="120"/>
      <c r="J194" s="121"/>
      <c r="K194" s="119">
        <v>20</v>
      </c>
      <c r="L194" s="120"/>
      <c r="M194" s="121"/>
      <c r="N194" s="103"/>
      <c r="O194" s="71"/>
      <c r="P194" s="52" t="s">
        <v>41</v>
      </c>
      <c r="Q194" s="52"/>
      <c r="R194" s="53"/>
      <c r="S194" s="50"/>
      <c r="T194" s="54"/>
      <c r="U194" s="53"/>
      <c r="V194" s="50"/>
      <c r="W194" s="54"/>
      <c r="X194" s="53"/>
      <c r="AA194" s="56"/>
      <c r="AB194" s="57"/>
      <c r="AE194" s="56"/>
      <c r="AF194" s="58"/>
    </row>
    <row r="195" spans="1:32" s="55" customFormat="1">
      <c r="A195" s="8"/>
      <c r="B195" s="111"/>
      <c r="C195" s="114"/>
      <c r="D195" s="117"/>
      <c r="E195" s="110">
        <v>1</v>
      </c>
      <c r="F195" s="110" t="s">
        <v>139</v>
      </c>
      <c r="G195" s="50" t="s">
        <v>31</v>
      </c>
      <c r="H195" s="50">
        <v>25</v>
      </c>
      <c r="I195" s="50" t="str">
        <f t="shared" si="86"/>
        <v>PMOT*0.84+5.3+2</v>
      </c>
      <c r="J195" s="50">
        <v>25</v>
      </c>
      <c r="K195" s="50">
        <v>20</v>
      </c>
      <c r="L195" s="50" t="str">
        <f t="shared" si="87"/>
        <v>PMOT*0.84+5.3-2</v>
      </c>
      <c r="M195" s="50">
        <v>20</v>
      </c>
      <c r="N195" s="103"/>
      <c r="O195" s="71"/>
      <c r="P195" s="52" t="s">
        <v>41</v>
      </c>
      <c r="Q195" s="52" t="s">
        <v>143</v>
      </c>
      <c r="R195" s="53"/>
      <c r="S195" s="50"/>
      <c r="T195" s="54"/>
      <c r="U195" s="53"/>
      <c r="V195" s="50"/>
      <c r="W195" s="54"/>
      <c r="X195" s="53"/>
      <c r="Y195" s="55">
        <v>27.5</v>
      </c>
      <c r="Z195" s="55">
        <v>15.5</v>
      </c>
      <c r="AA195" s="56">
        <v>2</v>
      </c>
      <c r="AB195" s="57"/>
      <c r="AC195" s="55">
        <f>Y195</f>
        <v>27.5</v>
      </c>
      <c r="AD195" s="55">
        <f>Z195</f>
        <v>15.5</v>
      </c>
      <c r="AE195" s="56">
        <f>-AA195</f>
        <v>-2</v>
      </c>
      <c r="AF195" s="58"/>
    </row>
    <row r="196" spans="1:32" s="55" customFormat="1">
      <c r="A196" s="8"/>
      <c r="B196" s="111"/>
      <c r="C196" s="114"/>
      <c r="D196" s="117"/>
      <c r="E196" s="112"/>
      <c r="F196" s="112"/>
      <c r="G196" s="50" t="s">
        <v>30</v>
      </c>
      <c r="H196" s="50">
        <v>25</v>
      </c>
      <c r="I196" s="50" t="str">
        <f t="shared" si="86"/>
        <v>PMOT*0.96-3.6+2</v>
      </c>
      <c r="J196" s="50">
        <v>25</v>
      </c>
      <c r="K196" s="50">
        <v>20</v>
      </c>
      <c r="L196" s="50" t="str">
        <f t="shared" si="87"/>
        <v>PMOT*0.96-3.6-2</v>
      </c>
      <c r="M196" s="50">
        <v>20</v>
      </c>
      <c r="N196" s="103"/>
      <c r="O196" s="71"/>
      <c r="P196" s="52" t="s">
        <v>41</v>
      </c>
      <c r="Q196" s="52" t="s">
        <v>144</v>
      </c>
      <c r="R196" s="53"/>
      <c r="S196" s="50"/>
      <c r="T196" s="54"/>
      <c r="U196" s="53"/>
      <c r="V196" s="50"/>
      <c r="W196" s="54"/>
      <c r="X196" s="53"/>
      <c r="Y196" s="55">
        <v>34</v>
      </c>
      <c r="Z196" s="55">
        <v>23</v>
      </c>
      <c r="AA196" s="56">
        <v>2</v>
      </c>
      <c r="AB196" s="57"/>
      <c r="AC196" s="55">
        <f t="shared" ref="AC196:AC200" si="97">Y196</f>
        <v>34</v>
      </c>
      <c r="AD196" s="55">
        <f t="shared" ref="AD196:AD200" si="98">Z196</f>
        <v>23</v>
      </c>
      <c r="AE196" s="56">
        <f t="shared" ref="AE196:AE200" si="99">-AA196</f>
        <v>-2</v>
      </c>
      <c r="AF196" s="58"/>
    </row>
    <row r="197" spans="1:32" s="55" customFormat="1">
      <c r="A197" s="8"/>
      <c r="B197" s="111"/>
      <c r="C197" s="114"/>
      <c r="D197" s="117"/>
      <c r="E197" s="110">
        <v>2</v>
      </c>
      <c r="F197" s="110" t="s">
        <v>43</v>
      </c>
      <c r="G197" s="50" t="s">
        <v>31</v>
      </c>
      <c r="H197" s="50">
        <v>26</v>
      </c>
      <c r="I197" s="50" t="str">
        <f t="shared" si="86"/>
        <v>PMOT*0.84+5.3+2</v>
      </c>
      <c r="J197" s="50">
        <v>24</v>
      </c>
      <c r="K197" s="50">
        <v>20</v>
      </c>
      <c r="L197" s="50" t="str">
        <f t="shared" si="87"/>
        <v>PMOT*0.84+5.3-2</v>
      </c>
      <c r="M197" s="50">
        <v>23</v>
      </c>
      <c r="N197" s="103"/>
      <c r="O197" s="71"/>
      <c r="P197" s="52" t="s">
        <v>41</v>
      </c>
      <c r="Q197" s="52" t="s">
        <v>143</v>
      </c>
      <c r="R197" s="53"/>
      <c r="S197" s="50"/>
      <c r="T197" s="54"/>
      <c r="U197" s="53"/>
      <c r="V197" s="50"/>
      <c r="W197" s="54"/>
      <c r="X197" s="53"/>
      <c r="Y197" s="55">
        <v>27.5</v>
      </c>
      <c r="Z197" s="55">
        <v>15.5</v>
      </c>
      <c r="AA197" s="56">
        <v>2</v>
      </c>
      <c r="AB197" s="57"/>
      <c r="AC197" s="55">
        <f t="shared" si="97"/>
        <v>27.5</v>
      </c>
      <c r="AD197" s="55">
        <f t="shared" si="98"/>
        <v>15.5</v>
      </c>
      <c r="AE197" s="56">
        <f t="shared" si="99"/>
        <v>-2</v>
      </c>
      <c r="AF197" s="58"/>
    </row>
    <row r="198" spans="1:32" s="55" customFormat="1">
      <c r="A198" s="8"/>
      <c r="B198" s="111"/>
      <c r="C198" s="114"/>
      <c r="D198" s="117"/>
      <c r="E198" s="112"/>
      <c r="F198" s="112"/>
      <c r="G198" s="50" t="s">
        <v>30</v>
      </c>
      <c r="H198" s="50">
        <v>26</v>
      </c>
      <c r="I198" s="50" t="str">
        <f t="shared" si="86"/>
        <v>PMOT*0.96-3.6+2</v>
      </c>
      <c r="J198" s="50">
        <v>24</v>
      </c>
      <c r="K198" s="50">
        <v>20</v>
      </c>
      <c r="L198" s="50" t="str">
        <f t="shared" si="87"/>
        <v>PMOT*0.96-3.6-2</v>
      </c>
      <c r="M198" s="50">
        <v>23</v>
      </c>
      <c r="N198" s="103"/>
      <c r="O198" s="71"/>
      <c r="P198" s="52" t="s">
        <v>41</v>
      </c>
      <c r="Q198" s="52" t="s">
        <v>144</v>
      </c>
      <c r="R198" s="53"/>
      <c r="S198" s="50"/>
      <c r="T198" s="54"/>
      <c r="U198" s="53"/>
      <c r="V198" s="50"/>
      <c r="W198" s="54"/>
      <c r="X198" s="53"/>
      <c r="Y198" s="55">
        <v>34</v>
      </c>
      <c r="Z198" s="55">
        <v>23</v>
      </c>
      <c r="AA198" s="56">
        <v>2</v>
      </c>
      <c r="AB198" s="57"/>
      <c r="AC198" s="55">
        <f t="shared" si="97"/>
        <v>34</v>
      </c>
      <c r="AD198" s="55">
        <f t="shared" si="98"/>
        <v>23</v>
      </c>
      <c r="AE198" s="56">
        <f t="shared" si="99"/>
        <v>-2</v>
      </c>
      <c r="AF198" s="58"/>
    </row>
    <row r="199" spans="1:32" s="55" customFormat="1">
      <c r="A199" s="8"/>
      <c r="B199" s="111"/>
      <c r="C199" s="114"/>
      <c r="D199" s="117"/>
      <c r="E199" s="110">
        <v>3</v>
      </c>
      <c r="F199" s="110" t="s">
        <v>39</v>
      </c>
      <c r="G199" s="50" t="s">
        <v>31</v>
      </c>
      <c r="H199" s="50" t="str">
        <f>$Z199&amp;"*"&amp;$Q199&amp;"+"&amp;$AA199</f>
        <v>15.5*0.84+5.3+2</v>
      </c>
      <c r="I199" s="50" t="str">
        <f t="shared" si="86"/>
        <v>PMOT*0.84+5.3+2</v>
      </c>
      <c r="J199" s="50" t="str">
        <f>$Y199&amp;"*"&amp;$Q199&amp;"+"&amp;$AA199</f>
        <v>27.5*0.84+5.3+2</v>
      </c>
      <c r="K199" s="50" t="str">
        <f>$AD199&amp;"*"&amp;$Q199&amp;$AE199</f>
        <v>15.5*0.84+5.3-2</v>
      </c>
      <c r="L199" s="50" t="str">
        <f t="shared" si="87"/>
        <v>PMOT*0.84+5.3-2</v>
      </c>
      <c r="M199" s="50" t="str">
        <f>$AC199&amp;"*"&amp;$Q199&amp;$AE199</f>
        <v>27.5*0.84+5.3-2</v>
      </c>
      <c r="N199" s="103"/>
      <c r="O199" s="71"/>
      <c r="P199" s="52" t="s">
        <v>41</v>
      </c>
      <c r="Q199" s="52" t="s">
        <v>143</v>
      </c>
      <c r="R199" s="53"/>
      <c r="S199" s="50"/>
      <c r="T199" s="54"/>
      <c r="U199" s="53"/>
      <c r="V199" s="50"/>
      <c r="W199" s="54"/>
      <c r="X199" s="53"/>
      <c r="Y199" s="55">
        <v>27.5</v>
      </c>
      <c r="Z199" s="55">
        <v>15.5</v>
      </c>
      <c r="AA199" s="56">
        <v>2</v>
      </c>
      <c r="AB199" s="57"/>
      <c r="AC199" s="55">
        <f t="shared" si="97"/>
        <v>27.5</v>
      </c>
      <c r="AD199" s="55">
        <f t="shared" si="98"/>
        <v>15.5</v>
      </c>
      <c r="AE199" s="56">
        <f t="shared" si="99"/>
        <v>-2</v>
      </c>
      <c r="AF199" s="58"/>
    </row>
    <row r="200" spans="1:32" s="55" customFormat="1">
      <c r="A200" s="8"/>
      <c r="B200" s="112"/>
      <c r="C200" s="115"/>
      <c r="D200" s="118"/>
      <c r="E200" s="112"/>
      <c r="F200" s="112"/>
      <c r="G200" s="50" t="s">
        <v>30</v>
      </c>
      <c r="H200" s="50" t="str">
        <f>$Z200&amp;"*"&amp;$Q200&amp;"+"&amp;$AA200</f>
        <v>23*0.96-3.6+2</v>
      </c>
      <c r="I200" s="50" t="str">
        <f t="shared" si="86"/>
        <v>PMOT*0.96-3.6+2</v>
      </c>
      <c r="J200" s="50" t="str">
        <f>$Y200&amp;"*"&amp;$Q200&amp;"+"&amp;$AA200</f>
        <v>34*0.96-3.6+2</v>
      </c>
      <c r="K200" s="50" t="str">
        <f>$AD200&amp;"*"&amp;$Q200&amp;$AE200</f>
        <v>23*0.96-3.6-2</v>
      </c>
      <c r="L200" s="50" t="str">
        <f t="shared" si="87"/>
        <v>PMOT*0.96-3.6-2</v>
      </c>
      <c r="M200" s="50" t="str">
        <f>$AC200&amp;"*"&amp;$Q200&amp;$AE200</f>
        <v>34*0.96-3.6-2</v>
      </c>
      <c r="N200" s="103"/>
      <c r="O200" s="71"/>
      <c r="P200" s="52" t="s">
        <v>41</v>
      </c>
      <c r="Q200" s="52" t="s">
        <v>144</v>
      </c>
      <c r="R200" s="53"/>
      <c r="S200" s="50"/>
      <c r="T200" s="54"/>
      <c r="U200" s="53"/>
      <c r="V200" s="50"/>
      <c r="W200" s="54"/>
      <c r="X200" s="53"/>
      <c r="Y200" s="55">
        <v>34</v>
      </c>
      <c r="Z200" s="55">
        <v>23</v>
      </c>
      <c r="AA200" s="56">
        <v>2</v>
      </c>
      <c r="AB200" s="57"/>
      <c r="AC200" s="55">
        <f t="shared" si="97"/>
        <v>34</v>
      </c>
      <c r="AD200" s="55">
        <f t="shared" si="98"/>
        <v>23</v>
      </c>
      <c r="AE200" s="56">
        <f t="shared" si="99"/>
        <v>-2</v>
      </c>
      <c r="AF200" s="58"/>
    </row>
    <row r="201" spans="1:32" s="78" customFormat="1" ht="14.25" customHeight="1">
      <c r="A201" s="8"/>
      <c r="B201" s="122">
        <v>19</v>
      </c>
      <c r="C201" s="125" t="s">
        <v>145</v>
      </c>
      <c r="D201" s="128">
        <v>80</v>
      </c>
      <c r="E201" s="72">
        <v>0</v>
      </c>
      <c r="F201" s="72"/>
      <c r="G201" s="73" t="s">
        <v>33</v>
      </c>
      <c r="H201" s="107">
        <v>25</v>
      </c>
      <c r="I201" s="108"/>
      <c r="J201" s="109"/>
      <c r="K201" s="107">
        <v>20</v>
      </c>
      <c r="L201" s="108"/>
      <c r="M201" s="109"/>
      <c r="N201" s="103"/>
      <c r="O201" s="74"/>
      <c r="P201" s="75" t="s">
        <v>41</v>
      </c>
      <c r="Q201" s="75"/>
      <c r="R201" s="76"/>
      <c r="S201" s="72"/>
      <c r="T201" s="77"/>
      <c r="U201" s="76"/>
      <c r="V201" s="72"/>
      <c r="W201" s="77"/>
      <c r="X201" s="76"/>
      <c r="AA201" s="79"/>
      <c r="AB201" s="80"/>
      <c r="AE201" s="79"/>
      <c r="AF201" s="81"/>
    </row>
    <row r="202" spans="1:32" s="78" customFormat="1">
      <c r="A202" s="8"/>
      <c r="B202" s="123"/>
      <c r="C202" s="126"/>
      <c r="D202" s="129"/>
      <c r="E202" s="122">
        <v>1</v>
      </c>
      <c r="F202" s="122" t="s">
        <v>139</v>
      </c>
      <c r="G202" s="72" t="s">
        <v>31</v>
      </c>
      <c r="H202" s="72">
        <v>25</v>
      </c>
      <c r="I202" s="72" t="str">
        <f t="shared" si="86"/>
        <v>PMOT*0.27+17.9+2</v>
      </c>
      <c r="J202" s="72">
        <v>25</v>
      </c>
      <c r="K202" s="72">
        <v>20</v>
      </c>
      <c r="L202" s="72" t="str">
        <f t="shared" si="87"/>
        <v>PMOT*0.27+17.9-2</v>
      </c>
      <c r="M202" s="72">
        <v>20</v>
      </c>
      <c r="N202" s="103"/>
      <c r="O202" s="74"/>
      <c r="P202" s="75" t="s">
        <v>41</v>
      </c>
      <c r="Q202" s="75" t="s">
        <v>146</v>
      </c>
      <c r="R202" s="76"/>
      <c r="S202" s="72"/>
      <c r="T202" s="77"/>
      <c r="U202" s="76"/>
      <c r="V202" s="72"/>
      <c r="W202" s="77"/>
      <c r="X202" s="76"/>
      <c r="Y202" s="78">
        <v>25.25</v>
      </c>
      <c r="Z202" s="78">
        <v>5</v>
      </c>
      <c r="AA202" s="79">
        <v>2</v>
      </c>
      <c r="AB202" s="80"/>
      <c r="AC202" s="78">
        <f>Y202</f>
        <v>25.25</v>
      </c>
      <c r="AD202" s="78">
        <f>Z202</f>
        <v>5</v>
      </c>
      <c r="AE202" s="79">
        <f>-AA202</f>
        <v>-2</v>
      </c>
      <c r="AF202" s="81"/>
    </row>
    <row r="203" spans="1:32" s="78" customFormat="1">
      <c r="A203" s="8"/>
      <c r="B203" s="123"/>
      <c r="C203" s="126"/>
      <c r="D203" s="129"/>
      <c r="E203" s="124"/>
      <c r="F203" s="124"/>
      <c r="G203" s="72" t="s">
        <v>30</v>
      </c>
      <c r="H203" s="72">
        <v>25</v>
      </c>
      <c r="I203" s="72" t="str">
        <f t="shared" si="86"/>
        <v>PMOT*0.53+10.3+1</v>
      </c>
      <c r="J203" s="72">
        <v>25</v>
      </c>
      <c r="K203" s="72">
        <v>20</v>
      </c>
      <c r="L203" s="72" t="str">
        <f t="shared" si="87"/>
        <v>PMOT*0.53+10.3-1</v>
      </c>
      <c r="M203" s="72">
        <v>20</v>
      </c>
      <c r="N203" s="103"/>
      <c r="O203" s="74"/>
      <c r="P203" s="75" t="s">
        <v>41</v>
      </c>
      <c r="Q203" s="75" t="s">
        <v>147</v>
      </c>
      <c r="R203" s="76"/>
      <c r="S203" s="72"/>
      <c r="T203" s="77"/>
      <c r="U203" s="76"/>
      <c r="V203" s="72"/>
      <c r="W203" s="77"/>
      <c r="X203" s="76"/>
      <c r="Y203" s="78">
        <v>25.25</v>
      </c>
      <c r="Z203" s="78">
        <v>11.75</v>
      </c>
      <c r="AA203" s="79">
        <v>1</v>
      </c>
      <c r="AB203" s="80"/>
      <c r="AC203" s="78">
        <f t="shared" ref="AC203:AC207" si="100">Y203</f>
        <v>25.25</v>
      </c>
      <c r="AD203" s="78">
        <f t="shared" ref="AD203:AD207" si="101">Z203</f>
        <v>11.75</v>
      </c>
      <c r="AE203" s="79">
        <f t="shared" ref="AE203:AE207" si="102">-AA203</f>
        <v>-1</v>
      </c>
      <c r="AF203" s="81"/>
    </row>
    <row r="204" spans="1:32" s="78" customFormat="1">
      <c r="A204" s="8"/>
      <c r="B204" s="123"/>
      <c r="C204" s="126"/>
      <c r="D204" s="129"/>
      <c r="E204" s="122">
        <v>2</v>
      </c>
      <c r="F204" s="122" t="s">
        <v>43</v>
      </c>
      <c r="G204" s="72" t="s">
        <v>31</v>
      </c>
      <c r="H204" s="72">
        <v>27</v>
      </c>
      <c r="I204" s="72" t="str">
        <f t="shared" si="86"/>
        <v>PMOT*0.27+17.9+2</v>
      </c>
      <c r="J204" s="72">
        <v>25</v>
      </c>
      <c r="K204" s="72">
        <v>19</v>
      </c>
      <c r="L204" s="72" t="str">
        <f t="shared" si="87"/>
        <v>PMOT*0.27+17.9-2</v>
      </c>
      <c r="M204" s="72">
        <v>22</v>
      </c>
      <c r="N204" s="103"/>
      <c r="O204" s="74"/>
      <c r="P204" s="75" t="s">
        <v>41</v>
      </c>
      <c r="Q204" s="75" t="s">
        <v>146</v>
      </c>
      <c r="R204" s="76"/>
      <c r="S204" s="72"/>
      <c r="T204" s="77"/>
      <c r="U204" s="76"/>
      <c r="V204" s="72"/>
      <c r="W204" s="77"/>
      <c r="X204" s="76"/>
      <c r="Y204" s="78">
        <v>25.25</v>
      </c>
      <c r="Z204" s="78">
        <v>5</v>
      </c>
      <c r="AA204" s="79">
        <v>2</v>
      </c>
      <c r="AB204" s="80"/>
      <c r="AC204" s="78">
        <f t="shared" si="100"/>
        <v>25.25</v>
      </c>
      <c r="AD204" s="78">
        <f t="shared" si="101"/>
        <v>5</v>
      </c>
      <c r="AE204" s="79">
        <f t="shared" si="102"/>
        <v>-2</v>
      </c>
      <c r="AF204" s="81"/>
    </row>
    <row r="205" spans="1:32" s="78" customFormat="1">
      <c r="A205" s="8"/>
      <c r="B205" s="123"/>
      <c r="C205" s="126"/>
      <c r="D205" s="129"/>
      <c r="E205" s="124"/>
      <c r="F205" s="124"/>
      <c r="G205" s="72" t="s">
        <v>30</v>
      </c>
      <c r="H205" s="72">
        <v>27</v>
      </c>
      <c r="I205" s="72" t="str">
        <f t="shared" si="86"/>
        <v>PMOT*0.53+10.3+1</v>
      </c>
      <c r="J205" s="72">
        <v>25</v>
      </c>
      <c r="K205" s="72">
        <v>19</v>
      </c>
      <c r="L205" s="72" t="str">
        <f t="shared" si="87"/>
        <v>PMOT*0.53+10.3-1</v>
      </c>
      <c r="M205" s="72">
        <v>22</v>
      </c>
      <c r="N205" s="103"/>
      <c r="O205" s="74"/>
      <c r="P205" s="75" t="s">
        <v>41</v>
      </c>
      <c r="Q205" s="75" t="s">
        <v>147</v>
      </c>
      <c r="R205" s="76"/>
      <c r="S205" s="72"/>
      <c r="T205" s="77"/>
      <c r="U205" s="76"/>
      <c r="V205" s="72"/>
      <c r="W205" s="77"/>
      <c r="X205" s="76"/>
      <c r="Y205" s="78">
        <v>25.25</v>
      </c>
      <c r="Z205" s="78">
        <v>11.75</v>
      </c>
      <c r="AA205" s="79">
        <v>1</v>
      </c>
      <c r="AB205" s="80"/>
      <c r="AC205" s="78">
        <f t="shared" si="100"/>
        <v>25.25</v>
      </c>
      <c r="AD205" s="78">
        <f t="shared" si="101"/>
        <v>11.75</v>
      </c>
      <c r="AE205" s="79">
        <f t="shared" si="102"/>
        <v>-1</v>
      </c>
      <c r="AF205" s="81"/>
    </row>
    <row r="206" spans="1:32" s="78" customFormat="1">
      <c r="A206" s="8"/>
      <c r="B206" s="123"/>
      <c r="C206" s="126"/>
      <c r="D206" s="129"/>
      <c r="E206" s="122">
        <v>3</v>
      </c>
      <c r="F206" s="122" t="s">
        <v>39</v>
      </c>
      <c r="G206" s="72" t="s">
        <v>31</v>
      </c>
      <c r="H206" s="72" t="str">
        <f>$Z206&amp;"*"&amp;$Q206&amp;"+"&amp;$AA206</f>
        <v>5*0.27+17.9+2</v>
      </c>
      <c r="I206" s="72" t="str">
        <f t="shared" si="86"/>
        <v>PMOT*0.27+17.9+2</v>
      </c>
      <c r="J206" s="72" t="str">
        <f>$Y206&amp;"*"&amp;$Q206&amp;"+"&amp;$AA206</f>
        <v>25.25*0.27+17.9+2</v>
      </c>
      <c r="K206" s="72" t="str">
        <f>$AD206&amp;"*"&amp;$Q206&amp;$AE206</f>
        <v>5*0.27+17.9-2</v>
      </c>
      <c r="L206" s="72" t="str">
        <f t="shared" si="87"/>
        <v>PMOT*0.27+17.9-2</v>
      </c>
      <c r="M206" s="72" t="str">
        <f>$AC206&amp;"*"&amp;$Q206&amp;$AE206</f>
        <v>25.25*0.27+17.9-2</v>
      </c>
      <c r="N206" s="103"/>
      <c r="O206" s="74"/>
      <c r="P206" s="75" t="s">
        <v>41</v>
      </c>
      <c r="Q206" s="75" t="s">
        <v>146</v>
      </c>
      <c r="R206" s="76"/>
      <c r="S206" s="72"/>
      <c r="T206" s="77"/>
      <c r="U206" s="76"/>
      <c r="V206" s="72"/>
      <c r="W206" s="77"/>
      <c r="X206" s="76"/>
      <c r="Y206" s="78">
        <v>25.25</v>
      </c>
      <c r="Z206" s="78">
        <v>5</v>
      </c>
      <c r="AA206" s="79">
        <v>2</v>
      </c>
      <c r="AB206" s="80"/>
      <c r="AC206" s="78">
        <f t="shared" si="100"/>
        <v>25.25</v>
      </c>
      <c r="AD206" s="78">
        <f t="shared" si="101"/>
        <v>5</v>
      </c>
      <c r="AE206" s="79">
        <f t="shared" si="102"/>
        <v>-2</v>
      </c>
      <c r="AF206" s="81"/>
    </row>
    <row r="207" spans="1:32" s="78" customFormat="1">
      <c r="A207" s="8"/>
      <c r="B207" s="123"/>
      <c r="C207" s="126"/>
      <c r="D207" s="130"/>
      <c r="E207" s="124"/>
      <c r="F207" s="124"/>
      <c r="G207" s="72" t="s">
        <v>30</v>
      </c>
      <c r="H207" s="72" t="str">
        <f>$Z207&amp;"*"&amp;$Q207&amp;"+"&amp;$AA207</f>
        <v>11.75*0.53+10.3+1</v>
      </c>
      <c r="I207" s="72" t="str">
        <f t="shared" si="86"/>
        <v>PMOT*0.53+10.3+1</v>
      </c>
      <c r="J207" s="72" t="str">
        <f>$Y207&amp;"*"&amp;$Q207&amp;"+"&amp;$AA207</f>
        <v>25.25*0.53+10.3+1</v>
      </c>
      <c r="K207" s="72" t="str">
        <f>$AD207&amp;"*"&amp;$Q207&amp;$AE207</f>
        <v>11.75*0.53+10.3-1</v>
      </c>
      <c r="L207" s="72" t="str">
        <f t="shared" si="87"/>
        <v>PMOT*0.53+10.3-1</v>
      </c>
      <c r="M207" s="72" t="str">
        <f>$AC207&amp;"*"&amp;$Q207&amp;$AE207</f>
        <v>25.25*0.53+10.3-1</v>
      </c>
      <c r="N207" s="103"/>
      <c r="O207" s="74"/>
      <c r="P207" s="75" t="s">
        <v>41</v>
      </c>
      <c r="Q207" s="75" t="s">
        <v>147</v>
      </c>
      <c r="R207" s="76"/>
      <c r="S207" s="72"/>
      <c r="T207" s="77"/>
      <c r="U207" s="76"/>
      <c r="V207" s="72"/>
      <c r="W207" s="77"/>
      <c r="X207" s="76"/>
      <c r="Y207" s="78">
        <v>25.25</v>
      </c>
      <c r="Z207" s="78">
        <v>11.75</v>
      </c>
      <c r="AA207" s="79">
        <v>1</v>
      </c>
      <c r="AB207" s="80"/>
      <c r="AC207" s="78">
        <f t="shared" si="100"/>
        <v>25.25</v>
      </c>
      <c r="AD207" s="78">
        <f t="shared" si="101"/>
        <v>11.75</v>
      </c>
      <c r="AE207" s="79">
        <f t="shared" si="102"/>
        <v>-1</v>
      </c>
      <c r="AF207" s="81"/>
    </row>
    <row r="208" spans="1:32" s="78" customFormat="1">
      <c r="A208" s="8"/>
      <c r="B208" s="123"/>
      <c r="C208" s="126"/>
      <c r="D208" s="128">
        <v>90</v>
      </c>
      <c r="E208" s="72">
        <v>0</v>
      </c>
      <c r="F208" s="73"/>
      <c r="G208" s="73" t="s">
        <v>33</v>
      </c>
      <c r="H208" s="107">
        <v>25</v>
      </c>
      <c r="I208" s="108"/>
      <c r="J208" s="109"/>
      <c r="K208" s="107">
        <v>20</v>
      </c>
      <c r="L208" s="108"/>
      <c r="M208" s="109"/>
      <c r="N208" s="103"/>
      <c r="O208" s="74"/>
      <c r="P208" s="75" t="s">
        <v>41</v>
      </c>
      <c r="Q208" s="75"/>
      <c r="R208" s="76"/>
      <c r="S208" s="72"/>
      <c r="T208" s="77"/>
      <c r="U208" s="76"/>
      <c r="V208" s="72"/>
      <c r="W208" s="77"/>
      <c r="X208" s="76"/>
      <c r="AA208" s="79"/>
      <c r="AB208" s="80"/>
      <c r="AE208" s="79"/>
      <c r="AF208" s="81"/>
    </row>
    <row r="209" spans="1:32" s="78" customFormat="1">
      <c r="A209" s="8"/>
      <c r="B209" s="123"/>
      <c r="C209" s="126"/>
      <c r="D209" s="129"/>
      <c r="E209" s="122">
        <v>1</v>
      </c>
      <c r="F209" s="122" t="s">
        <v>139</v>
      </c>
      <c r="G209" s="72" t="s">
        <v>31</v>
      </c>
      <c r="H209" s="72">
        <v>25</v>
      </c>
      <c r="I209" s="72" t="str">
        <f t="shared" si="86"/>
        <v>PMOT*0.27+17.9+3</v>
      </c>
      <c r="J209" s="72">
        <v>25</v>
      </c>
      <c r="K209" s="72">
        <v>20</v>
      </c>
      <c r="L209" s="72" t="str">
        <f t="shared" si="87"/>
        <v>PMOT*0.27+17.9-3</v>
      </c>
      <c r="M209" s="72">
        <v>20</v>
      </c>
      <c r="N209" s="103"/>
      <c r="O209" s="74"/>
      <c r="P209" s="75" t="s">
        <v>41</v>
      </c>
      <c r="Q209" s="75" t="s">
        <v>146</v>
      </c>
      <c r="R209" s="76"/>
      <c r="S209" s="72"/>
      <c r="T209" s="77"/>
      <c r="U209" s="76"/>
      <c r="V209" s="72"/>
      <c r="W209" s="77"/>
      <c r="X209" s="76"/>
      <c r="Y209" s="78">
        <v>25.25</v>
      </c>
      <c r="Z209" s="78">
        <v>5</v>
      </c>
      <c r="AA209" s="79">
        <v>3</v>
      </c>
      <c r="AB209" s="80"/>
      <c r="AC209" s="78">
        <f>Y209</f>
        <v>25.25</v>
      </c>
      <c r="AD209" s="78">
        <f>Z209</f>
        <v>5</v>
      </c>
      <c r="AE209" s="79">
        <f>-AA209</f>
        <v>-3</v>
      </c>
      <c r="AF209" s="81"/>
    </row>
    <row r="210" spans="1:32" s="78" customFormat="1">
      <c r="A210" s="8"/>
      <c r="B210" s="123"/>
      <c r="C210" s="126"/>
      <c r="D210" s="129"/>
      <c r="E210" s="124"/>
      <c r="F210" s="124"/>
      <c r="G210" s="72" t="s">
        <v>30</v>
      </c>
      <c r="H210" s="72">
        <v>25</v>
      </c>
      <c r="I210" s="72" t="str">
        <f t="shared" si="86"/>
        <v>PMOT*0.53+10.3+2</v>
      </c>
      <c r="J210" s="72">
        <v>25</v>
      </c>
      <c r="K210" s="72">
        <v>20</v>
      </c>
      <c r="L210" s="72" t="str">
        <f t="shared" si="87"/>
        <v>PMOT*0.53+10.3-2</v>
      </c>
      <c r="M210" s="72">
        <v>20</v>
      </c>
      <c r="N210" s="103"/>
      <c r="O210" s="74"/>
      <c r="P210" s="75" t="s">
        <v>41</v>
      </c>
      <c r="Q210" s="75" t="s">
        <v>147</v>
      </c>
      <c r="R210" s="76"/>
      <c r="S210" s="72"/>
      <c r="T210" s="77"/>
      <c r="U210" s="76"/>
      <c r="V210" s="72"/>
      <c r="W210" s="77"/>
      <c r="X210" s="76"/>
      <c r="Y210" s="78">
        <v>25.25</v>
      </c>
      <c r="Z210" s="78">
        <v>11.75</v>
      </c>
      <c r="AA210" s="79">
        <v>2</v>
      </c>
      <c r="AB210" s="80"/>
      <c r="AC210" s="78">
        <f t="shared" ref="AC210:AC214" si="103">Y210</f>
        <v>25.25</v>
      </c>
      <c r="AD210" s="78">
        <f t="shared" ref="AD210:AD214" si="104">Z210</f>
        <v>11.75</v>
      </c>
      <c r="AE210" s="79">
        <f t="shared" ref="AE210:AE214" si="105">-AA210</f>
        <v>-2</v>
      </c>
      <c r="AF210" s="81"/>
    </row>
    <row r="211" spans="1:32" s="78" customFormat="1">
      <c r="A211" s="8"/>
      <c r="B211" s="123"/>
      <c r="C211" s="126"/>
      <c r="D211" s="129"/>
      <c r="E211" s="122">
        <v>2</v>
      </c>
      <c r="F211" s="122" t="s">
        <v>43</v>
      </c>
      <c r="G211" s="72" t="s">
        <v>31</v>
      </c>
      <c r="H211" s="72">
        <v>26</v>
      </c>
      <c r="I211" s="72" t="str">
        <f t="shared" si="86"/>
        <v>PMOT*0.27+17.9+3</v>
      </c>
      <c r="J211" s="72">
        <v>24</v>
      </c>
      <c r="K211" s="72">
        <v>20</v>
      </c>
      <c r="L211" s="72" t="str">
        <f t="shared" si="87"/>
        <v>PMOT*0.27+17.9-3</v>
      </c>
      <c r="M211" s="72">
        <v>23</v>
      </c>
      <c r="N211" s="103"/>
      <c r="O211" s="74"/>
      <c r="P211" s="75" t="s">
        <v>41</v>
      </c>
      <c r="Q211" s="75" t="s">
        <v>146</v>
      </c>
      <c r="R211" s="76"/>
      <c r="S211" s="72"/>
      <c r="T211" s="77"/>
      <c r="U211" s="76"/>
      <c r="V211" s="72"/>
      <c r="W211" s="77"/>
      <c r="X211" s="76"/>
      <c r="Y211" s="78">
        <v>25.25</v>
      </c>
      <c r="Z211" s="78">
        <v>5</v>
      </c>
      <c r="AA211" s="79">
        <v>3</v>
      </c>
      <c r="AB211" s="80"/>
      <c r="AC211" s="78">
        <f t="shared" si="103"/>
        <v>25.25</v>
      </c>
      <c r="AD211" s="78">
        <f t="shared" si="104"/>
        <v>5</v>
      </c>
      <c r="AE211" s="79">
        <f t="shared" si="105"/>
        <v>-3</v>
      </c>
      <c r="AF211" s="81"/>
    </row>
    <row r="212" spans="1:32" s="78" customFormat="1">
      <c r="A212" s="8"/>
      <c r="B212" s="123"/>
      <c r="C212" s="126"/>
      <c r="D212" s="129"/>
      <c r="E212" s="124"/>
      <c r="F212" s="124"/>
      <c r="G212" s="72" t="s">
        <v>30</v>
      </c>
      <c r="H212" s="72">
        <v>26</v>
      </c>
      <c r="I212" s="72" t="str">
        <f t="shared" si="86"/>
        <v>PMOT*0.53+10.3+2</v>
      </c>
      <c r="J212" s="72">
        <v>24</v>
      </c>
      <c r="K212" s="72">
        <v>20</v>
      </c>
      <c r="L212" s="72" t="str">
        <f t="shared" si="87"/>
        <v>PMOT*0.53+10.3-2</v>
      </c>
      <c r="M212" s="72">
        <v>23</v>
      </c>
      <c r="N212" s="103"/>
      <c r="O212" s="74"/>
      <c r="P212" s="75" t="s">
        <v>41</v>
      </c>
      <c r="Q212" s="75" t="s">
        <v>147</v>
      </c>
      <c r="R212" s="76"/>
      <c r="S212" s="72"/>
      <c r="T212" s="77"/>
      <c r="U212" s="76"/>
      <c r="V212" s="72"/>
      <c r="W212" s="77"/>
      <c r="X212" s="76"/>
      <c r="Y212" s="78">
        <v>25.25</v>
      </c>
      <c r="Z212" s="78">
        <v>11.75</v>
      </c>
      <c r="AA212" s="79">
        <v>2</v>
      </c>
      <c r="AB212" s="80"/>
      <c r="AC212" s="78">
        <f t="shared" si="103"/>
        <v>25.25</v>
      </c>
      <c r="AD212" s="78">
        <f t="shared" si="104"/>
        <v>11.75</v>
      </c>
      <c r="AE212" s="79">
        <f t="shared" si="105"/>
        <v>-2</v>
      </c>
      <c r="AF212" s="81"/>
    </row>
    <row r="213" spans="1:32" s="78" customFormat="1">
      <c r="A213" s="8"/>
      <c r="B213" s="123"/>
      <c r="C213" s="126"/>
      <c r="D213" s="129"/>
      <c r="E213" s="122">
        <v>3</v>
      </c>
      <c r="F213" s="122" t="s">
        <v>39</v>
      </c>
      <c r="G213" s="72" t="s">
        <v>31</v>
      </c>
      <c r="H213" s="72" t="str">
        <f>$Z213&amp;"*"&amp;$Q213&amp;"+"&amp;$AA213</f>
        <v>5*0.27+17.9+3</v>
      </c>
      <c r="I213" s="72" t="str">
        <f t="shared" si="86"/>
        <v>PMOT*0.27+17.9+3</v>
      </c>
      <c r="J213" s="72" t="str">
        <f>$Y213&amp;"*"&amp;$Q213&amp;"+"&amp;$AA213</f>
        <v>25.25*0.27+17.9+3</v>
      </c>
      <c r="K213" s="72" t="str">
        <f>$AD213&amp;"*"&amp;$Q213&amp;$AE213</f>
        <v>5*0.27+17.9-3</v>
      </c>
      <c r="L213" s="72" t="str">
        <f t="shared" si="87"/>
        <v>PMOT*0.27+17.9-3</v>
      </c>
      <c r="M213" s="72" t="str">
        <f>$AC213&amp;"*"&amp;$Q213&amp;$AE213</f>
        <v>25.25*0.27+17.9-3</v>
      </c>
      <c r="N213" s="103"/>
      <c r="O213" s="74"/>
      <c r="P213" s="75" t="s">
        <v>41</v>
      </c>
      <c r="Q213" s="75" t="s">
        <v>146</v>
      </c>
      <c r="R213" s="76"/>
      <c r="S213" s="72"/>
      <c r="T213" s="77"/>
      <c r="U213" s="76"/>
      <c r="V213" s="72"/>
      <c r="W213" s="77"/>
      <c r="X213" s="76"/>
      <c r="Y213" s="78">
        <v>25.25</v>
      </c>
      <c r="Z213" s="78">
        <v>5</v>
      </c>
      <c r="AA213" s="79">
        <v>3</v>
      </c>
      <c r="AB213" s="80"/>
      <c r="AC213" s="78">
        <f t="shared" si="103"/>
        <v>25.25</v>
      </c>
      <c r="AD213" s="78">
        <f t="shared" si="104"/>
        <v>5</v>
      </c>
      <c r="AE213" s="79">
        <f t="shared" si="105"/>
        <v>-3</v>
      </c>
      <c r="AF213" s="81"/>
    </row>
    <row r="214" spans="1:32" s="78" customFormat="1">
      <c r="A214" s="8"/>
      <c r="B214" s="124"/>
      <c r="C214" s="127"/>
      <c r="D214" s="130"/>
      <c r="E214" s="124"/>
      <c r="F214" s="124"/>
      <c r="G214" s="72" t="s">
        <v>30</v>
      </c>
      <c r="H214" s="72" t="str">
        <f>$Z214&amp;"*"&amp;$Q214&amp;"+"&amp;$AA214</f>
        <v>11.75*0.53+10.3+2</v>
      </c>
      <c r="I214" s="72" t="str">
        <f t="shared" si="86"/>
        <v>PMOT*0.53+10.3+2</v>
      </c>
      <c r="J214" s="72" t="str">
        <f>$Y214&amp;"*"&amp;$Q214&amp;"+"&amp;$AA214</f>
        <v>25.25*0.53+10.3+2</v>
      </c>
      <c r="K214" s="72" t="str">
        <f>$AD214&amp;"*"&amp;$Q214&amp;$AE214</f>
        <v>11.75*0.53+10.3-2</v>
      </c>
      <c r="L214" s="72" t="str">
        <f t="shared" si="87"/>
        <v>PMOT*0.53+10.3-2</v>
      </c>
      <c r="M214" s="72" t="str">
        <f>$AC214&amp;"*"&amp;$Q214&amp;$AE214</f>
        <v>25.25*0.53+10.3-2</v>
      </c>
      <c r="N214" s="103"/>
      <c r="O214" s="74"/>
      <c r="P214" s="75" t="s">
        <v>41</v>
      </c>
      <c r="Q214" s="75" t="s">
        <v>147</v>
      </c>
      <c r="R214" s="76"/>
      <c r="S214" s="72"/>
      <c r="T214" s="77"/>
      <c r="U214" s="76"/>
      <c r="V214" s="72"/>
      <c r="W214" s="77"/>
      <c r="X214" s="76"/>
      <c r="Y214" s="78">
        <v>25.25</v>
      </c>
      <c r="Z214" s="78">
        <v>11.75</v>
      </c>
      <c r="AA214" s="79">
        <v>2</v>
      </c>
      <c r="AB214" s="80"/>
      <c r="AC214" s="78">
        <f t="shared" si="103"/>
        <v>25.25</v>
      </c>
      <c r="AD214" s="78">
        <f t="shared" si="104"/>
        <v>11.75</v>
      </c>
      <c r="AE214" s="79">
        <f t="shared" si="105"/>
        <v>-2</v>
      </c>
      <c r="AF214" s="81"/>
    </row>
    <row r="215" spans="1:32" s="55" customFormat="1" ht="14.25" customHeight="1">
      <c r="A215" s="8"/>
      <c r="B215" s="110">
        <v>20</v>
      </c>
      <c r="C215" s="113" t="s">
        <v>148</v>
      </c>
      <c r="D215" s="116">
        <v>80</v>
      </c>
      <c r="E215" s="50">
        <v>0</v>
      </c>
      <c r="F215" s="50"/>
      <c r="G215" s="70" t="s">
        <v>33</v>
      </c>
      <c r="H215" s="119">
        <v>25</v>
      </c>
      <c r="I215" s="120"/>
      <c r="J215" s="121"/>
      <c r="K215" s="119">
        <v>20</v>
      </c>
      <c r="L215" s="120"/>
      <c r="M215" s="121"/>
      <c r="N215" s="103"/>
      <c r="O215" s="71"/>
      <c r="P215" s="52" t="s">
        <v>41</v>
      </c>
      <c r="Q215" s="52"/>
      <c r="R215" s="53"/>
      <c r="S215" s="50"/>
      <c r="T215" s="54"/>
      <c r="U215" s="53"/>
      <c r="V215" s="50"/>
      <c r="W215" s="54"/>
      <c r="X215" s="53"/>
      <c r="AA215" s="56"/>
      <c r="AB215" s="57"/>
      <c r="AE215" s="56"/>
      <c r="AF215" s="58"/>
    </row>
    <row r="216" spans="1:32" s="55" customFormat="1">
      <c r="A216" s="8"/>
      <c r="B216" s="111"/>
      <c r="C216" s="114"/>
      <c r="D216" s="117"/>
      <c r="E216" s="110">
        <v>1</v>
      </c>
      <c r="F216" s="110" t="s">
        <v>139</v>
      </c>
      <c r="G216" s="50" t="s">
        <v>31</v>
      </c>
      <c r="H216" s="50">
        <v>25</v>
      </c>
      <c r="I216" s="50" t="str">
        <f t="shared" si="86"/>
        <v>PMOT*0.38+15.7+2</v>
      </c>
      <c r="J216" s="50">
        <v>25</v>
      </c>
      <c r="K216" s="50">
        <v>20</v>
      </c>
      <c r="L216" s="50" t="str">
        <f t="shared" si="87"/>
        <v>PMOT*0.38+15.7-2</v>
      </c>
      <c r="M216" s="50">
        <v>20</v>
      </c>
      <c r="N216" s="103"/>
      <c r="O216" s="71"/>
      <c r="P216" s="52" t="s">
        <v>41</v>
      </c>
      <c r="Q216" s="52" t="s">
        <v>149</v>
      </c>
      <c r="R216" s="53"/>
      <c r="S216" s="50"/>
      <c r="T216" s="54"/>
      <c r="U216" s="53"/>
      <c r="V216" s="50"/>
      <c r="W216" s="54"/>
      <c r="X216" s="53"/>
      <c r="Y216" s="55">
        <v>29.75</v>
      </c>
      <c r="Z216" s="55">
        <v>13</v>
      </c>
      <c r="AA216" s="56">
        <v>2</v>
      </c>
      <c r="AB216" s="57"/>
      <c r="AC216" s="55">
        <f>Y216</f>
        <v>29.75</v>
      </c>
      <c r="AD216" s="55">
        <f>Z216</f>
        <v>13</v>
      </c>
      <c r="AE216" s="56">
        <f>-AA216</f>
        <v>-2</v>
      </c>
      <c r="AF216" s="58"/>
    </row>
    <row r="217" spans="1:32" s="55" customFormat="1">
      <c r="A217" s="8"/>
      <c r="B217" s="111"/>
      <c r="C217" s="114"/>
      <c r="D217" s="117"/>
      <c r="E217" s="112"/>
      <c r="F217" s="112"/>
      <c r="G217" s="50" t="s">
        <v>30</v>
      </c>
      <c r="H217" s="50">
        <v>25</v>
      </c>
      <c r="I217" s="50" t="str">
        <f t="shared" si="86"/>
        <v>PMOT*0.47+9.07+5</v>
      </c>
      <c r="J217" s="50">
        <v>25</v>
      </c>
      <c r="K217" s="50">
        <v>20</v>
      </c>
      <c r="L217" s="50" t="str">
        <f t="shared" si="87"/>
        <v>PMOT*0.47+9.07-5</v>
      </c>
      <c r="M217" s="50">
        <v>20</v>
      </c>
      <c r="N217" s="103"/>
      <c r="O217" s="71"/>
      <c r="P217" s="52" t="s">
        <v>41</v>
      </c>
      <c r="Q217" s="52" t="s">
        <v>150</v>
      </c>
      <c r="R217" s="53"/>
      <c r="S217" s="50"/>
      <c r="T217" s="54"/>
      <c r="U217" s="53"/>
      <c r="V217" s="50"/>
      <c r="W217" s="54"/>
      <c r="X217" s="53"/>
      <c r="Y217" s="55">
        <v>45</v>
      </c>
      <c r="Z217" s="55">
        <v>23</v>
      </c>
      <c r="AA217" s="56">
        <v>5</v>
      </c>
      <c r="AB217" s="57"/>
      <c r="AC217" s="55">
        <f t="shared" ref="AC217:AC221" si="106">Y217</f>
        <v>45</v>
      </c>
      <c r="AD217" s="55">
        <f t="shared" ref="AD217:AD221" si="107">Z217</f>
        <v>23</v>
      </c>
      <c r="AE217" s="56">
        <f t="shared" ref="AE217:AE221" si="108">-AA217</f>
        <v>-5</v>
      </c>
      <c r="AF217" s="58"/>
    </row>
    <row r="218" spans="1:32" s="55" customFormat="1">
      <c r="A218" s="8"/>
      <c r="B218" s="111"/>
      <c r="C218" s="114"/>
      <c r="D218" s="117"/>
      <c r="E218" s="110">
        <v>2</v>
      </c>
      <c r="F218" s="110" t="s">
        <v>43</v>
      </c>
      <c r="G218" s="50" t="s">
        <v>31</v>
      </c>
      <c r="H218" s="50">
        <v>27</v>
      </c>
      <c r="I218" s="50" t="str">
        <f t="shared" si="86"/>
        <v>PMOT*0.38+15.7+2</v>
      </c>
      <c r="J218" s="50">
        <v>25</v>
      </c>
      <c r="K218" s="50">
        <v>19</v>
      </c>
      <c r="L218" s="50" t="str">
        <f t="shared" si="87"/>
        <v>PMOT*0.38+15.7-2</v>
      </c>
      <c r="M218" s="50">
        <v>22</v>
      </c>
      <c r="N218" s="103"/>
      <c r="O218" s="71"/>
      <c r="P218" s="52" t="s">
        <v>41</v>
      </c>
      <c r="Q218" s="52" t="s">
        <v>149</v>
      </c>
      <c r="R218" s="53"/>
      <c r="S218" s="50"/>
      <c r="T218" s="54"/>
      <c r="U218" s="53"/>
      <c r="V218" s="50"/>
      <c r="W218" s="54"/>
      <c r="X218" s="53"/>
      <c r="Y218" s="55">
        <v>29.75</v>
      </c>
      <c r="Z218" s="55">
        <v>13</v>
      </c>
      <c r="AA218" s="56">
        <v>2</v>
      </c>
      <c r="AB218" s="57"/>
      <c r="AC218" s="55">
        <f t="shared" si="106"/>
        <v>29.75</v>
      </c>
      <c r="AD218" s="55">
        <f t="shared" si="107"/>
        <v>13</v>
      </c>
      <c r="AE218" s="56">
        <f t="shared" si="108"/>
        <v>-2</v>
      </c>
      <c r="AF218" s="58"/>
    </row>
    <row r="219" spans="1:32" s="55" customFormat="1">
      <c r="A219" s="8"/>
      <c r="B219" s="111"/>
      <c r="C219" s="114"/>
      <c r="D219" s="117"/>
      <c r="E219" s="112"/>
      <c r="F219" s="112"/>
      <c r="G219" s="50" t="s">
        <v>30</v>
      </c>
      <c r="H219" s="50">
        <v>27</v>
      </c>
      <c r="I219" s="50" t="str">
        <f t="shared" si="86"/>
        <v>PMOT*0.47+9.07+5</v>
      </c>
      <c r="J219" s="50">
        <v>25</v>
      </c>
      <c r="K219" s="50">
        <v>19</v>
      </c>
      <c r="L219" s="50" t="str">
        <f t="shared" si="87"/>
        <v>PMOT*0.47+9.07-5</v>
      </c>
      <c r="M219" s="50">
        <v>22</v>
      </c>
      <c r="N219" s="103"/>
      <c r="O219" s="71"/>
      <c r="P219" s="52" t="s">
        <v>41</v>
      </c>
      <c r="Q219" s="52" t="s">
        <v>150</v>
      </c>
      <c r="R219" s="53"/>
      <c r="S219" s="50"/>
      <c r="T219" s="54"/>
      <c r="U219" s="53"/>
      <c r="V219" s="50"/>
      <c r="W219" s="54"/>
      <c r="X219" s="53"/>
      <c r="Y219" s="55">
        <v>45</v>
      </c>
      <c r="Z219" s="55">
        <v>23</v>
      </c>
      <c r="AA219" s="56">
        <v>5</v>
      </c>
      <c r="AB219" s="57"/>
      <c r="AC219" s="55">
        <f t="shared" si="106"/>
        <v>45</v>
      </c>
      <c r="AD219" s="55">
        <f t="shared" si="107"/>
        <v>23</v>
      </c>
      <c r="AE219" s="56">
        <f t="shared" si="108"/>
        <v>-5</v>
      </c>
      <c r="AF219" s="58"/>
    </row>
    <row r="220" spans="1:32" s="55" customFormat="1">
      <c r="A220" s="8"/>
      <c r="B220" s="111"/>
      <c r="C220" s="114"/>
      <c r="D220" s="117"/>
      <c r="E220" s="110">
        <v>3</v>
      </c>
      <c r="F220" s="110" t="s">
        <v>39</v>
      </c>
      <c r="G220" s="50" t="s">
        <v>31</v>
      </c>
      <c r="H220" s="50" t="str">
        <f>$Z220&amp;"*"&amp;$Q220&amp;"+"&amp;$AA220</f>
        <v>13*0.38+15.7+2</v>
      </c>
      <c r="I220" s="50" t="str">
        <f t="shared" si="86"/>
        <v>PMOT*0.38+15.7+2</v>
      </c>
      <c r="J220" s="50" t="str">
        <f>$Y220&amp;"*"&amp;$Q220&amp;"+"&amp;$AA220</f>
        <v>29.75*0.38+15.7+2</v>
      </c>
      <c r="K220" s="50" t="str">
        <f>$AD220&amp;"*"&amp;$Q220&amp;$AE220</f>
        <v>13*0.38+15.7-2</v>
      </c>
      <c r="L220" s="50" t="str">
        <f t="shared" si="87"/>
        <v>PMOT*0.38+15.7-2</v>
      </c>
      <c r="M220" s="50" t="str">
        <f>$AC220&amp;"*"&amp;$Q220&amp;$AE220</f>
        <v>29.75*0.38+15.7-2</v>
      </c>
      <c r="N220" s="103"/>
      <c r="O220" s="71"/>
      <c r="P220" s="52" t="s">
        <v>41</v>
      </c>
      <c r="Q220" s="52" t="s">
        <v>149</v>
      </c>
      <c r="R220" s="53"/>
      <c r="S220" s="50"/>
      <c r="T220" s="54"/>
      <c r="U220" s="53"/>
      <c r="V220" s="50"/>
      <c r="W220" s="54"/>
      <c r="X220" s="53"/>
      <c r="Y220" s="55">
        <v>29.75</v>
      </c>
      <c r="Z220" s="55">
        <v>13</v>
      </c>
      <c r="AA220" s="56">
        <v>2</v>
      </c>
      <c r="AB220" s="57"/>
      <c r="AC220" s="55">
        <f t="shared" si="106"/>
        <v>29.75</v>
      </c>
      <c r="AD220" s="55">
        <f t="shared" si="107"/>
        <v>13</v>
      </c>
      <c r="AE220" s="56">
        <f t="shared" si="108"/>
        <v>-2</v>
      </c>
      <c r="AF220" s="58"/>
    </row>
    <row r="221" spans="1:32" s="55" customFormat="1">
      <c r="A221" s="8"/>
      <c r="B221" s="111"/>
      <c r="C221" s="114"/>
      <c r="D221" s="118"/>
      <c r="E221" s="112"/>
      <c r="F221" s="112"/>
      <c r="G221" s="50" t="s">
        <v>30</v>
      </c>
      <c r="H221" s="50" t="str">
        <f>$Z221&amp;"*"&amp;$Q221&amp;"+"&amp;$AA221</f>
        <v>23*0.47+9.07+5</v>
      </c>
      <c r="I221" s="50" t="str">
        <f t="shared" si="86"/>
        <v>PMOT*0.47+9.07+5</v>
      </c>
      <c r="J221" s="50" t="str">
        <f>$Y221&amp;"*"&amp;$Q221&amp;"+"&amp;$AA221</f>
        <v>45*0.47+9.07+5</v>
      </c>
      <c r="K221" s="50" t="str">
        <f>$AD221&amp;"*"&amp;$Q221&amp;$AE221</f>
        <v>23*0.47+9.07-5</v>
      </c>
      <c r="L221" s="50" t="str">
        <f t="shared" si="87"/>
        <v>PMOT*0.47+9.07-5</v>
      </c>
      <c r="M221" s="50" t="str">
        <f>$AC221&amp;"*"&amp;$Q221&amp;$AE221</f>
        <v>45*0.47+9.07-5</v>
      </c>
      <c r="N221" s="103"/>
      <c r="O221" s="71"/>
      <c r="P221" s="52" t="s">
        <v>41</v>
      </c>
      <c r="Q221" s="52" t="s">
        <v>150</v>
      </c>
      <c r="R221" s="53"/>
      <c r="S221" s="50"/>
      <c r="T221" s="54"/>
      <c r="U221" s="53"/>
      <c r="V221" s="50"/>
      <c r="W221" s="54"/>
      <c r="X221" s="53"/>
      <c r="Y221" s="55">
        <v>45</v>
      </c>
      <c r="Z221" s="55">
        <v>23</v>
      </c>
      <c r="AA221" s="56">
        <v>5</v>
      </c>
      <c r="AB221" s="57"/>
      <c r="AC221" s="55">
        <f t="shared" si="106"/>
        <v>45</v>
      </c>
      <c r="AD221" s="55">
        <f t="shared" si="107"/>
        <v>23</v>
      </c>
      <c r="AE221" s="56">
        <f t="shared" si="108"/>
        <v>-5</v>
      </c>
      <c r="AF221" s="58"/>
    </row>
    <row r="222" spans="1:32" s="55" customFormat="1">
      <c r="A222" s="8"/>
      <c r="B222" s="111"/>
      <c r="C222" s="114"/>
      <c r="D222" s="116">
        <v>90</v>
      </c>
      <c r="E222" s="50">
        <v>0</v>
      </c>
      <c r="F222" s="70"/>
      <c r="G222" s="70" t="s">
        <v>33</v>
      </c>
      <c r="H222" s="119">
        <v>25</v>
      </c>
      <c r="I222" s="120"/>
      <c r="J222" s="121"/>
      <c r="K222" s="119">
        <v>20</v>
      </c>
      <c r="L222" s="120"/>
      <c r="M222" s="121"/>
      <c r="N222" s="103"/>
      <c r="O222" s="71"/>
      <c r="P222" s="52" t="s">
        <v>41</v>
      </c>
      <c r="Q222" s="52"/>
      <c r="R222" s="53"/>
      <c r="S222" s="50"/>
      <c r="T222" s="54"/>
      <c r="U222" s="53"/>
      <c r="V222" s="50"/>
      <c r="W222" s="54"/>
      <c r="X222" s="53"/>
      <c r="AA222" s="56"/>
      <c r="AB222" s="57"/>
      <c r="AE222" s="56"/>
      <c r="AF222" s="58"/>
    </row>
    <row r="223" spans="1:32" s="55" customFormat="1">
      <c r="A223" s="8"/>
      <c r="B223" s="111"/>
      <c r="C223" s="114"/>
      <c r="D223" s="117"/>
      <c r="E223" s="110">
        <v>1</v>
      </c>
      <c r="F223" s="110" t="s">
        <v>139</v>
      </c>
      <c r="G223" s="50" t="s">
        <v>31</v>
      </c>
      <c r="H223" s="50">
        <v>25</v>
      </c>
      <c r="I223" s="50" t="str">
        <f t="shared" si="86"/>
        <v>PMOT*0.38+15.7+3</v>
      </c>
      <c r="J223" s="50">
        <v>25</v>
      </c>
      <c r="K223" s="50">
        <v>20</v>
      </c>
      <c r="L223" s="50" t="str">
        <f t="shared" si="87"/>
        <v>PMOT*0.38+15.7-3</v>
      </c>
      <c r="M223" s="50">
        <v>20</v>
      </c>
      <c r="N223" s="103"/>
      <c r="O223" s="71"/>
      <c r="P223" s="52" t="s">
        <v>41</v>
      </c>
      <c r="Q223" s="52" t="s">
        <v>149</v>
      </c>
      <c r="R223" s="53"/>
      <c r="S223" s="50"/>
      <c r="T223" s="54"/>
      <c r="U223" s="53"/>
      <c r="V223" s="50"/>
      <c r="W223" s="54"/>
      <c r="X223" s="53"/>
      <c r="Y223" s="55">
        <v>29.75</v>
      </c>
      <c r="Z223" s="55">
        <v>13</v>
      </c>
      <c r="AA223" s="56">
        <v>3</v>
      </c>
      <c r="AB223" s="57"/>
      <c r="AC223" s="55">
        <f>Y223</f>
        <v>29.75</v>
      </c>
      <c r="AD223" s="55">
        <f>Z223</f>
        <v>13</v>
      </c>
      <c r="AE223" s="56">
        <f>-AA223</f>
        <v>-3</v>
      </c>
      <c r="AF223" s="58"/>
    </row>
    <row r="224" spans="1:32" s="55" customFormat="1">
      <c r="A224" s="8"/>
      <c r="B224" s="111"/>
      <c r="C224" s="114"/>
      <c r="D224" s="117"/>
      <c r="E224" s="112"/>
      <c r="F224" s="112"/>
      <c r="G224" s="50" t="s">
        <v>30</v>
      </c>
      <c r="H224" s="50">
        <v>25</v>
      </c>
      <c r="I224" s="50" t="str">
        <f t="shared" si="86"/>
        <v>PMOT*0.47+9.07+6</v>
      </c>
      <c r="J224" s="50">
        <v>25</v>
      </c>
      <c r="K224" s="50">
        <v>20</v>
      </c>
      <c r="L224" s="50" t="str">
        <f t="shared" si="87"/>
        <v>PMOT*0.47+9.07-6</v>
      </c>
      <c r="M224" s="50">
        <v>20</v>
      </c>
      <c r="N224" s="103"/>
      <c r="O224" s="71"/>
      <c r="P224" s="52" t="s">
        <v>41</v>
      </c>
      <c r="Q224" s="52" t="s">
        <v>150</v>
      </c>
      <c r="R224" s="53"/>
      <c r="S224" s="50"/>
      <c r="T224" s="54"/>
      <c r="U224" s="53"/>
      <c r="V224" s="50"/>
      <c r="W224" s="54"/>
      <c r="X224" s="53"/>
      <c r="Y224" s="55">
        <v>45</v>
      </c>
      <c r="Z224" s="55">
        <v>23</v>
      </c>
      <c r="AA224" s="56">
        <v>6</v>
      </c>
      <c r="AB224" s="57"/>
      <c r="AC224" s="55">
        <f t="shared" ref="AC224:AC228" si="109">Y224</f>
        <v>45</v>
      </c>
      <c r="AD224" s="55">
        <f t="shared" ref="AD224:AD228" si="110">Z224</f>
        <v>23</v>
      </c>
      <c r="AE224" s="56">
        <f t="shared" ref="AE224:AE228" si="111">-AA224</f>
        <v>-6</v>
      </c>
      <c r="AF224" s="58"/>
    </row>
    <row r="225" spans="1:32" s="55" customFormat="1">
      <c r="A225" s="8"/>
      <c r="B225" s="111"/>
      <c r="C225" s="114"/>
      <c r="D225" s="117"/>
      <c r="E225" s="110">
        <v>2</v>
      </c>
      <c r="F225" s="110" t="s">
        <v>43</v>
      </c>
      <c r="G225" s="50" t="s">
        <v>31</v>
      </c>
      <c r="H225" s="50">
        <v>26</v>
      </c>
      <c r="I225" s="50" t="str">
        <f t="shared" si="86"/>
        <v>PMOT*0.38+15.7+3</v>
      </c>
      <c r="J225" s="50">
        <v>24</v>
      </c>
      <c r="K225" s="50">
        <v>20</v>
      </c>
      <c r="L225" s="50" t="str">
        <f t="shared" si="87"/>
        <v>PMOT*0.38+15.7-3</v>
      </c>
      <c r="M225" s="50">
        <v>23</v>
      </c>
      <c r="N225" s="103"/>
      <c r="O225" s="71"/>
      <c r="P225" s="52" t="s">
        <v>41</v>
      </c>
      <c r="Q225" s="52" t="s">
        <v>149</v>
      </c>
      <c r="R225" s="53"/>
      <c r="S225" s="50"/>
      <c r="T225" s="54"/>
      <c r="U225" s="53"/>
      <c r="V225" s="50"/>
      <c r="W225" s="54"/>
      <c r="X225" s="53"/>
      <c r="Y225" s="55">
        <v>29.75</v>
      </c>
      <c r="Z225" s="55">
        <v>13</v>
      </c>
      <c r="AA225" s="56">
        <v>3</v>
      </c>
      <c r="AB225" s="57"/>
      <c r="AC225" s="55">
        <f t="shared" si="109"/>
        <v>29.75</v>
      </c>
      <c r="AD225" s="55">
        <f t="shared" si="110"/>
        <v>13</v>
      </c>
      <c r="AE225" s="56">
        <f t="shared" si="111"/>
        <v>-3</v>
      </c>
      <c r="AF225" s="58"/>
    </row>
    <row r="226" spans="1:32" s="55" customFormat="1">
      <c r="A226" s="8"/>
      <c r="B226" s="111"/>
      <c r="C226" s="114"/>
      <c r="D226" s="117"/>
      <c r="E226" s="112"/>
      <c r="F226" s="112"/>
      <c r="G226" s="50" t="s">
        <v>30</v>
      </c>
      <c r="H226" s="50">
        <v>26</v>
      </c>
      <c r="I226" s="50" t="str">
        <f t="shared" si="86"/>
        <v>PMOT*0.47+9.07+6</v>
      </c>
      <c r="J226" s="50">
        <v>24</v>
      </c>
      <c r="K226" s="50">
        <v>20</v>
      </c>
      <c r="L226" s="50" t="str">
        <f t="shared" si="87"/>
        <v>PMOT*0.47+9.07-6</v>
      </c>
      <c r="M226" s="50">
        <v>23</v>
      </c>
      <c r="N226" s="103"/>
      <c r="O226" s="71"/>
      <c r="P226" s="52" t="s">
        <v>41</v>
      </c>
      <c r="Q226" s="52" t="s">
        <v>150</v>
      </c>
      <c r="R226" s="53"/>
      <c r="S226" s="50"/>
      <c r="T226" s="54"/>
      <c r="U226" s="53"/>
      <c r="V226" s="50"/>
      <c r="W226" s="54"/>
      <c r="X226" s="53"/>
      <c r="Y226" s="55">
        <v>45</v>
      </c>
      <c r="Z226" s="55">
        <v>23</v>
      </c>
      <c r="AA226" s="56">
        <v>6</v>
      </c>
      <c r="AB226" s="57"/>
      <c r="AC226" s="55">
        <f t="shared" si="109"/>
        <v>45</v>
      </c>
      <c r="AD226" s="55">
        <f t="shared" si="110"/>
        <v>23</v>
      </c>
      <c r="AE226" s="56">
        <f t="shared" si="111"/>
        <v>-6</v>
      </c>
      <c r="AF226" s="58"/>
    </row>
    <row r="227" spans="1:32" s="55" customFormat="1">
      <c r="A227" s="8"/>
      <c r="B227" s="111"/>
      <c r="C227" s="114"/>
      <c r="D227" s="117"/>
      <c r="E227" s="110">
        <v>3</v>
      </c>
      <c r="F227" s="110" t="s">
        <v>39</v>
      </c>
      <c r="G227" s="50" t="s">
        <v>31</v>
      </c>
      <c r="H227" s="50" t="str">
        <f>$Z227&amp;"*"&amp;$Q227&amp;"+"&amp;$AA227</f>
        <v>13*0.38+15.7+3</v>
      </c>
      <c r="I227" s="50" t="str">
        <f t="shared" si="86"/>
        <v>PMOT*0.38+15.7+3</v>
      </c>
      <c r="J227" s="50" t="str">
        <f>$Y227&amp;"*"&amp;$Q227&amp;"+"&amp;$AA227</f>
        <v>29.75*0.38+15.7+3</v>
      </c>
      <c r="K227" s="50" t="str">
        <f>$AD227&amp;"*"&amp;$Q227&amp;$AE227</f>
        <v>13*0.38+15.7-3</v>
      </c>
      <c r="L227" s="50" t="str">
        <f t="shared" si="87"/>
        <v>PMOT*0.38+15.7-3</v>
      </c>
      <c r="M227" s="50" t="str">
        <f>$AC227&amp;"*"&amp;$Q227&amp;$AE227</f>
        <v>29.75*0.38+15.7-3</v>
      </c>
      <c r="N227" s="103"/>
      <c r="O227" s="71"/>
      <c r="P227" s="52" t="s">
        <v>41</v>
      </c>
      <c r="Q227" s="52" t="s">
        <v>149</v>
      </c>
      <c r="R227" s="53"/>
      <c r="S227" s="50"/>
      <c r="T227" s="54"/>
      <c r="U227" s="53"/>
      <c r="V227" s="50"/>
      <c r="W227" s="54"/>
      <c r="X227" s="53"/>
      <c r="Y227" s="55">
        <v>29.75</v>
      </c>
      <c r="Z227" s="55">
        <v>13</v>
      </c>
      <c r="AA227" s="56">
        <v>3</v>
      </c>
      <c r="AB227" s="57"/>
      <c r="AC227" s="55">
        <f t="shared" si="109"/>
        <v>29.75</v>
      </c>
      <c r="AD227" s="55">
        <f t="shared" si="110"/>
        <v>13</v>
      </c>
      <c r="AE227" s="56">
        <f t="shared" si="111"/>
        <v>-3</v>
      </c>
      <c r="AF227" s="58"/>
    </row>
    <row r="228" spans="1:32" s="55" customFormat="1">
      <c r="A228" s="8"/>
      <c r="B228" s="112"/>
      <c r="C228" s="115"/>
      <c r="D228" s="118"/>
      <c r="E228" s="112"/>
      <c r="F228" s="112"/>
      <c r="G228" s="50" t="s">
        <v>30</v>
      </c>
      <c r="H228" s="50" t="str">
        <f>$Z228&amp;"*"&amp;$Q228&amp;"+"&amp;$AA228</f>
        <v>23*0.47+9.07+6</v>
      </c>
      <c r="I228" s="50" t="str">
        <f t="shared" si="86"/>
        <v>PMOT*0.47+9.07+6</v>
      </c>
      <c r="J228" s="50" t="str">
        <f>$Y228&amp;"*"&amp;$Q228&amp;"+"&amp;$AA228</f>
        <v>45*0.47+9.07+6</v>
      </c>
      <c r="K228" s="50" t="str">
        <f>$AD228&amp;"*"&amp;$Q228&amp;$AE228</f>
        <v>23*0.47+9.07-6</v>
      </c>
      <c r="L228" s="50" t="str">
        <f t="shared" si="87"/>
        <v>PMOT*0.47+9.07-6</v>
      </c>
      <c r="M228" s="50" t="str">
        <f>$AC228&amp;"*"&amp;$Q228&amp;$AE228</f>
        <v>45*0.47+9.07-6</v>
      </c>
      <c r="N228" s="103"/>
      <c r="O228" s="71"/>
      <c r="P228" s="52" t="s">
        <v>41</v>
      </c>
      <c r="Q228" s="52" t="s">
        <v>150</v>
      </c>
      <c r="R228" s="53"/>
      <c r="S228" s="50"/>
      <c r="T228" s="54"/>
      <c r="U228" s="53"/>
      <c r="V228" s="50"/>
      <c r="W228" s="54"/>
      <c r="X228" s="53"/>
      <c r="Y228" s="55">
        <v>45</v>
      </c>
      <c r="Z228" s="55">
        <v>23</v>
      </c>
      <c r="AA228" s="56">
        <v>6</v>
      </c>
      <c r="AB228" s="57"/>
      <c r="AC228" s="55">
        <f t="shared" si="109"/>
        <v>45</v>
      </c>
      <c r="AD228" s="55">
        <f t="shared" si="110"/>
        <v>23</v>
      </c>
      <c r="AE228" s="56">
        <f t="shared" si="111"/>
        <v>-6</v>
      </c>
      <c r="AF228" s="58"/>
    </row>
    <row r="229" spans="1:32" s="78" customFormat="1">
      <c r="A229" s="8"/>
      <c r="B229" s="165">
        <v>21</v>
      </c>
      <c r="C229" s="166" t="s">
        <v>151</v>
      </c>
      <c r="D229" s="167">
        <v>80</v>
      </c>
      <c r="E229" s="72">
        <v>0</v>
      </c>
      <c r="F229" s="72" t="s">
        <v>77</v>
      </c>
      <c r="G229" s="72" t="s">
        <v>33</v>
      </c>
      <c r="H229" s="165" t="s">
        <v>77</v>
      </c>
      <c r="I229" s="165"/>
      <c r="J229" s="165"/>
      <c r="K229" s="165" t="s">
        <v>77</v>
      </c>
      <c r="L229" s="165"/>
      <c r="M229" s="165"/>
      <c r="N229" s="103"/>
      <c r="O229" s="74" t="s">
        <v>78</v>
      </c>
      <c r="P229" s="75" t="s">
        <v>41</v>
      </c>
      <c r="Q229" s="75" t="s">
        <v>152</v>
      </c>
      <c r="R229" s="76"/>
      <c r="S229" s="72"/>
      <c r="T229" s="77"/>
      <c r="U229" s="76"/>
      <c r="V229" s="72"/>
      <c r="W229" s="77"/>
      <c r="X229" s="76"/>
      <c r="Y229" s="78">
        <v>20</v>
      </c>
      <c r="Z229" s="78">
        <v>6.5</v>
      </c>
      <c r="AA229" s="79">
        <v>4</v>
      </c>
      <c r="AB229" s="80"/>
      <c r="AC229" s="78">
        <v>20</v>
      </c>
      <c r="AD229" s="78">
        <v>6.5</v>
      </c>
      <c r="AE229" s="79">
        <f>-AA229</f>
        <v>-4</v>
      </c>
      <c r="AF229" s="81"/>
    </row>
    <row r="230" spans="1:32" s="78" customFormat="1">
      <c r="A230" s="8"/>
      <c r="B230" s="165"/>
      <c r="C230" s="166"/>
      <c r="D230" s="167"/>
      <c r="E230" s="72">
        <v>1</v>
      </c>
      <c r="F230" s="72" t="s">
        <v>77</v>
      </c>
      <c r="G230" s="72" t="s">
        <v>33</v>
      </c>
      <c r="H230" s="72" t="s">
        <v>77</v>
      </c>
      <c r="I230" s="72" t="s">
        <v>77</v>
      </c>
      <c r="J230" s="72" t="s">
        <v>77</v>
      </c>
      <c r="K230" s="72" t="s">
        <v>77</v>
      </c>
      <c r="L230" s="72" t="s">
        <v>77</v>
      </c>
      <c r="M230" s="72" t="s">
        <v>77</v>
      </c>
      <c r="N230" s="103"/>
      <c r="O230" s="74" t="s">
        <v>78</v>
      </c>
      <c r="P230" s="75" t="s">
        <v>41</v>
      </c>
      <c r="Q230" s="75" t="s">
        <v>152</v>
      </c>
      <c r="R230" s="76"/>
      <c r="S230" s="72"/>
      <c r="T230" s="77"/>
      <c r="U230" s="76"/>
      <c r="V230" s="72"/>
      <c r="W230" s="77"/>
      <c r="X230" s="76"/>
      <c r="Y230" s="78">
        <v>20</v>
      </c>
      <c r="Z230" s="78">
        <v>6.5</v>
      </c>
      <c r="AA230" s="79">
        <v>4</v>
      </c>
      <c r="AB230" s="80"/>
      <c r="AC230" s="78">
        <v>20</v>
      </c>
      <c r="AD230" s="78">
        <v>6.5</v>
      </c>
      <c r="AE230" s="79">
        <f t="shared" ref="AE230:AE236" si="112">-AA230</f>
        <v>-4</v>
      </c>
      <c r="AF230" s="81"/>
    </row>
    <row r="231" spans="1:32" s="78" customFormat="1">
      <c r="A231" s="8"/>
      <c r="B231" s="165"/>
      <c r="C231" s="166"/>
      <c r="D231" s="167"/>
      <c r="E231" s="72">
        <v>2</v>
      </c>
      <c r="F231" s="72" t="s">
        <v>43</v>
      </c>
      <c r="G231" s="72" t="s">
        <v>33</v>
      </c>
      <c r="H231" s="72">
        <v>25</v>
      </c>
      <c r="I231" s="72" t="str">
        <f t="shared" ref="I231:I232" si="113">$P231&amp;"*"&amp;$Q231&amp;"+"&amp;$AA231</f>
        <v>PMOT*0.678+13.51+4</v>
      </c>
      <c r="J231" s="72">
        <v>27</v>
      </c>
      <c r="K231" s="72">
        <v>19</v>
      </c>
      <c r="L231" s="72" t="str">
        <f t="shared" ref="L231:L232" si="114">$P231&amp;"*"&amp;$Q231&amp;$AE231</f>
        <v>PMOT*0.678+13.51-4</v>
      </c>
      <c r="M231" s="72">
        <v>22</v>
      </c>
      <c r="N231" s="103"/>
      <c r="O231" s="74" t="s">
        <v>28</v>
      </c>
      <c r="P231" s="75" t="s">
        <v>41</v>
      </c>
      <c r="Q231" s="75" t="s">
        <v>152</v>
      </c>
      <c r="R231" s="76"/>
      <c r="S231" s="72"/>
      <c r="T231" s="77"/>
      <c r="U231" s="76"/>
      <c r="V231" s="72"/>
      <c r="W231" s="77"/>
      <c r="X231" s="76"/>
      <c r="Y231" s="78">
        <v>20</v>
      </c>
      <c r="Z231" s="78">
        <v>6.5</v>
      </c>
      <c r="AA231" s="79">
        <v>4</v>
      </c>
      <c r="AB231" s="80"/>
      <c r="AC231" s="78">
        <v>20</v>
      </c>
      <c r="AD231" s="78">
        <v>6.5</v>
      </c>
      <c r="AE231" s="79">
        <f t="shared" si="112"/>
        <v>-4</v>
      </c>
      <c r="AF231" s="81"/>
    </row>
    <row r="232" spans="1:32" s="78" customFormat="1">
      <c r="A232" s="8"/>
      <c r="B232" s="165"/>
      <c r="C232" s="166"/>
      <c r="D232" s="167"/>
      <c r="E232" s="72">
        <v>3</v>
      </c>
      <c r="F232" s="72" t="s">
        <v>39</v>
      </c>
      <c r="G232" s="72" t="s">
        <v>33</v>
      </c>
      <c r="H232" s="72" t="str">
        <f>$Z232&amp;"*"&amp;$Q232&amp;"+"&amp;$AA232</f>
        <v>6.5*0.678+13.51+4</v>
      </c>
      <c r="I232" s="72" t="str">
        <f t="shared" si="113"/>
        <v>PMOT*0.678+13.51+4</v>
      </c>
      <c r="J232" s="72" t="str">
        <f>$Y232&amp;"*"&amp;$Q232&amp;"+"&amp;$AA232</f>
        <v>20*0.678+13.51+4</v>
      </c>
      <c r="K232" s="72" t="str">
        <f>$AD232&amp;"*"&amp;$Q232&amp;$AE232</f>
        <v>6.5*0.678+13.51-4</v>
      </c>
      <c r="L232" s="72" t="str">
        <f t="shared" si="114"/>
        <v>PMOT*0.678+13.51-4</v>
      </c>
      <c r="M232" s="72" t="str">
        <f>$AC232&amp;"*"&amp;$Q232&amp;$AE232</f>
        <v>20*0.678+13.51-4</v>
      </c>
      <c r="N232" s="103"/>
      <c r="O232" s="74" t="s">
        <v>28</v>
      </c>
      <c r="P232" s="75" t="s">
        <v>41</v>
      </c>
      <c r="Q232" s="75" t="s">
        <v>152</v>
      </c>
      <c r="R232" s="76"/>
      <c r="S232" s="72"/>
      <c r="T232" s="77"/>
      <c r="U232" s="76"/>
      <c r="V232" s="72"/>
      <c r="W232" s="77"/>
      <c r="X232" s="76"/>
      <c r="Y232" s="78">
        <v>20</v>
      </c>
      <c r="Z232" s="78">
        <v>6.5</v>
      </c>
      <c r="AA232" s="79">
        <v>4</v>
      </c>
      <c r="AB232" s="80"/>
      <c r="AC232" s="78">
        <v>20</v>
      </c>
      <c r="AD232" s="78">
        <v>6.5</v>
      </c>
      <c r="AE232" s="79">
        <f t="shared" si="112"/>
        <v>-4</v>
      </c>
      <c r="AF232" s="81"/>
    </row>
    <row r="233" spans="1:32" s="78" customFormat="1">
      <c r="A233" s="8"/>
      <c r="B233" s="165"/>
      <c r="C233" s="166"/>
      <c r="D233" s="167">
        <v>90</v>
      </c>
      <c r="E233" s="72">
        <v>0</v>
      </c>
      <c r="F233" s="72" t="s">
        <v>77</v>
      </c>
      <c r="G233" s="72" t="s">
        <v>33</v>
      </c>
      <c r="H233" s="165" t="s">
        <v>77</v>
      </c>
      <c r="I233" s="165"/>
      <c r="J233" s="165"/>
      <c r="K233" s="165" t="s">
        <v>77</v>
      </c>
      <c r="L233" s="165"/>
      <c r="M233" s="165"/>
      <c r="N233" s="103"/>
      <c r="O233" s="74" t="s">
        <v>78</v>
      </c>
      <c r="P233" s="75" t="s">
        <v>41</v>
      </c>
      <c r="Q233" s="75" t="s">
        <v>152</v>
      </c>
      <c r="R233" s="76"/>
      <c r="S233" s="72"/>
      <c r="T233" s="77"/>
      <c r="U233" s="76"/>
      <c r="V233" s="72"/>
      <c r="W233" s="77"/>
      <c r="X233" s="76"/>
      <c r="Y233" s="78">
        <v>20</v>
      </c>
      <c r="Z233" s="78">
        <v>6.5</v>
      </c>
      <c r="AA233" s="79">
        <v>2.5</v>
      </c>
      <c r="AB233" s="80"/>
      <c r="AC233" s="78">
        <v>20</v>
      </c>
      <c r="AD233" s="78">
        <v>6.5</v>
      </c>
      <c r="AE233" s="79">
        <f t="shared" si="112"/>
        <v>-2.5</v>
      </c>
      <c r="AF233" s="81"/>
    </row>
    <row r="234" spans="1:32" s="78" customFormat="1">
      <c r="A234" s="8"/>
      <c r="B234" s="165"/>
      <c r="C234" s="166"/>
      <c r="D234" s="167"/>
      <c r="E234" s="72">
        <v>1</v>
      </c>
      <c r="F234" s="72" t="s">
        <v>77</v>
      </c>
      <c r="G234" s="72" t="s">
        <v>33</v>
      </c>
      <c r="H234" s="72" t="s">
        <v>77</v>
      </c>
      <c r="I234" s="72" t="s">
        <v>77</v>
      </c>
      <c r="J234" s="72" t="s">
        <v>77</v>
      </c>
      <c r="K234" s="72" t="s">
        <v>77</v>
      </c>
      <c r="L234" s="72" t="s">
        <v>77</v>
      </c>
      <c r="M234" s="72" t="s">
        <v>77</v>
      </c>
      <c r="N234" s="103"/>
      <c r="O234" s="74" t="s">
        <v>78</v>
      </c>
      <c r="P234" s="75" t="s">
        <v>41</v>
      </c>
      <c r="Q234" s="75" t="s">
        <v>152</v>
      </c>
      <c r="R234" s="76"/>
      <c r="S234" s="72"/>
      <c r="T234" s="77"/>
      <c r="U234" s="76"/>
      <c r="V234" s="72"/>
      <c r="W234" s="77"/>
      <c r="X234" s="76"/>
      <c r="Y234" s="78">
        <v>20</v>
      </c>
      <c r="Z234" s="78">
        <v>6.5</v>
      </c>
      <c r="AA234" s="79">
        <v>2.5</v>
      </c>
      <c r="AB234" s="80"/>
      <c r="AC234" s="78">
        <v>20</v>
      </c>
      <c r="AD234" s="78">
        <v>6.5</v>
      </c>
      <c r="AE234" s="79">
        <f t="shared" si="112"/>
        <v>-2.5</v>
      </c>
      <c r="AF234" s="81"/>
    </row>
    <row r="235" spans="1:32" s="78" customFormat="1">
      <c r="A235" s="8"/>
      <c r="B235" s="165"/>
      <c r="C235" s="166"/>
      <c r="D235" s="167"/>
      <c r="E235" s="72">
        <v>2</v>
      </c>
      <c r="F235" s="72" t="s">
        <v>43</v>
      </c>
      <c r="G235" s="72" t="s">
        <v>33</v>
      </c>
      <c r="H235" s="72">
        <v>24</v>
      </c>
      <c r="I235" s="72" t="str">
        <f t="shared" ref="I235:I236" si="115">$P235&amp;"*"&amp;$Q235&amp;"+"&amp;$AA235</f>
        <v>PMOT*0.678+13.51+2.5</v>
      </c>
      <c r="J235" s="72">
        <v>26</v>
      </c>
      <c r="K235" s="72">
        <v>20</v>
      </c>
      <c r="L235" s="72" t="str">
        <f t="shared" ref="L235:L236" si="116">$P235&amp;"*"&amp;$Q235&amp;$AE235</f>
        <v>PMOT*0.678+13.51-2.5</v>
      </c>
      <c r="M235" s="72">
        <v>23</v>
      </c>
      <c r="N235" s="103"/>
      <c r="O235" s="74" t="s">
        <v>28</v>
      </c>
      <c r="P235" s="75" t="s">
        <v>41</v>
      </c>
      <c r="Q235" s="75" t="s">
        <v>152</v>
      </c>
      <c r="R235" s="76"/>
      <c r="S235" s="72"/>
      <c r="T235" s="77"/>
      <c r="U235" s="76"/>
      <c r="V235" s="72"/>
      <c r="W235" s="77"/>
      <c r="X235" s="76"/>
      <c r="Y235" s="78">
        <v>20</v>
      </c>
      <c r="Z235" s="78">
        <v>6.5</v>
      </c>
      <c r="AA235" s="79">
        <v>2.5</v>
      </c>
      <c r="AB235" s="80"/>
      <c r="AC235" s="78">
        <v>20</v>
      </c>
      <c r="AD235" s="78">
        <v>6.5</v>
      </c>
      <c r="AE235" s="79">
        <f t="shared" si="112"/>
        <v>-2.5</v>
      </c>
      <c r="AF235" s="81"/>
    </row>
    <row r="236" spans="1:32" s="78" customFormat="1">
      <c r="A236" s="8"/>
      <c r="B236" s="165"/>
      <c r="C236" s="166"/>
      <c r="D236" s="167"/>
      <c r="E236" s="72">
        <v>3</v>
      </c>
      <c r="F236" s="72" t="s">
        <v>39</v>
      </c>
      <c r="G236" s="72" t="s">
        <v>33</v>
      </c>
      <c r="H236" s="72" t="str">
        <f>$Z236&amp;"*"&amp;$Q236&amp;"+"&amp;$AA236</f>
        <v>6.5*0.678+13.51+2.5</v>
      </c>
      <c r="I236" s="72" t="str">
        <f t="shared" si="115"/>
        <v>PMOT*0.678+13.51+2.5</v>
      </c>
      <c r="J236" s="72" t="str">
        <f>$Y236&amp;"*"&amp;$Q236&amp;"+"&amp;$AA236</f>
        <v>20*0.678+13.51+2.5</v>
      </c>
      <c r="K236" s="72" t="str">
        <f>$AD236&amp;"*"&amp;$Q236&amp;$AE236</f>
        <v>6.5*0.678+13.51-2.5</v>
      </c>
      <c r="L236" s="72" t="str">
        <f t="shared" si="116"/>
        <v>PMOT*0.678+13.51-2.5</v>
      </c>
      <c r="M236" s="72" t="str">
        <f>$AC236&amp;"*"&amp;$Q236&amp;$AE236</f>
        <v>20*0.678+13.51-2.5</v>
      </c>
      <c r="N236" s="103"/>
      <c r="O236" s="74" t="s">
        <v>28</v>
      </c>
      <c r="P236" s="75" t="s">
        <v>41</v>
      </c>
      <c r="Q236" s="75" t="s">
        <v>152</v>
      </c>
      <c r="R236" s="76"/>
      <c r="S236" s="72"/>
      <c r="T236" s="77"/>
      <c r="U236" s="76"/>
      <c r="V236" s="72"/>
      <c r="W236" s="77"/>
      <c r="X236" s="76"/>
      <c r="Y236" s="78">
        <v>20</v>
      </c>
      <c r="Z236" s="78">
        <v>6.5</v>
      </c>
      <c r="AA236" s="79">
        <v>2.5</v>
      </c>
      <c r="AB236" s="80"/>
      <c r="AC236" s="78">
        <v>20</v>
      </c>
      <c r="AD236" s="78">
        <v>6.5</v>
      </c>
      <c r="AE236" s="79">
        <f t="shared" si="112"/>
        <v>-2.5</v>
      </c>
      <c r="AF236" s="81"/>
    </row>
    <row r="237" spans="1:32" s="78" customFormat="1">
      <c r="A237" s="8"/>
      <c r="B237" s="110">
        <v>22</v>
      </c>
      <c r="C237" s="113" t="s">
        <v>153</v>
      </c>
      <c r="D237" s="116" t="s">
        <v>154</v>
      </c>
      <c r="E237" s="110">
        <v>0</v>
      </c>
      <c r="F237" s="50" t="s">
        <v>49</v>
      </c>
      <c r="G237" s="50" t="s">
        <v>31</v>
      </c>
      <c r="H237" s="185">
        <v>23</v>
      </c>
      <c r="I237" s="186"/>
      <c r="J237" s="187"/>
      <c r="K237" s="185">
        <v>21</v>
      </c>
      <c r="L237" s="186"/>
      <c r="M237" s="187"/>
      <c r="N237" s="103"/>
      <c r="O237" s="71"/>
      <c r="P237" s="52"/>
      <c r="Q237" s="52"/>
      <c r="R237" s="53"/>
      <c r="S237" s="50"/>
      <c r="T237" s="54"/>
      <c r="U237" s="53"/>
      <c r="V237" s="50"/>
      <c r="W237" s="54"/>
      <c r="X237" s="53"/>
      <c r="Y237" s="55"/>
      <c r="Z237" s="55"/>
      <c r="AA237" s="56"/>
      <c r="AB237" s="57"/>
      <c r="AC237" s="55"/>
      <c r="AD237" s="55"/>
      <c r="AE237" s="56"/>
      <c r="AF237" s="81"/>
    </row>
    <row r="238" spans="1:32" s="78" customFormat="1">
      <c r="A238" s="8"/>
      <c r="B238" s="111"/>
      <c r="C238" s="114"/>
      <c r="D238" s="118"/>
      <c r="E238" s="112"/>
      <c r="F238" s="50" t="s">
        <v>49</v>
      </c>
      <c r="G238" s="50" t="s">
        <v>30</v>
      </c>
      <c r="H238" s="185">
        <v>25.5</v>
      </c>
      <c r="I238" s="186"/>
      <c r="J238" s="187"/>
      <c r="K238" s="185">
        <v>23.5</v>
      </c>
      <c r="L238" s="186"/>
      <c r="M238" s="187"/>
      <c r="N238" s="103"/>
      <c r="O238" s="71"/>
      <c r="P238" s="52"/>
      <c r="Q238" s="52"/>
      <c r="R238" s="53"/>
      <c r="S238" s="50"/>
      <c r="T238" s="54"/>
      <c r="U238" s="53"/>
      <c r="V238" s="50"/>
      <c r="W238" s="54"/>
      <c r="X238" s="53"/>
      <c r="Y238" s="55"/>
      <c r="Z238" s="55"/>
      <c r="AA238" s="56"/>
      <c r="AB238" s="57"/>
      <c r="AC238" s="55"/>
      <c r="AD238" s="55"/>
      <c r="AE238" s="56"/>
      <c r="AF238" s="81"/>
    </row>
    <row r="239" spans="1:32" s="78" customFormat="1">
      <c r="A239" s="8"/>
      <c r="B239" s="111"/>
      <c r="C239" s="114"/>
      <c r="D239" s="116" t="s">
        <v>155</v>
      </c>
      <c r="E239" s="110">
        <v>0</v>
      </c>
      <c r="F239" s="50" t="s">
        <v>49</v>
      </c>
      <c r="G239" s="50" t="s">
        <v>31</v>
      </c>
      <c r="H239" s="151">
        <v>24</v>
      </c>
      <c r="I239" s="151"/>
      <c r="J239" s="151"/>
      <c r="K239" s="151">
        <v>20</v>
      </c>
      <c r="L239" s="151"/>
      <c r="M239" s="151"/>
      <c r="N239" s="103"/>
      <c r="O239" s="71"/>
      <c r="P239" s="52"/>
      <c r="Q239" s="52"/>
      <c r="R239" s="53"/>
      <c r="S239" s="50"/>
      <c r="T239" s="54"/>
      <c r="U239" s="53"/>
      <c r="V239" s="50"/>
      <c r="W239" s="54"/>
      <c r="X239" s="53"/>
      <c r="Y239" s="55"/>
      <c r="Z239" s="55"/>
      <c r="AA239" s="56"/>
      <c r="AB239" s="57"/>
      <c r="AC239" s="55"/>
      <c r="AD239" s="55"/>
      <c r="AE239" s="56"/>
      <c r="AF239" s="81"/>
    </row>
    <row r="240" spans="1:32" s="78" customFormat="1">
      <c r="A240" s="8"/>
      <c r="B240" s="111"/>
      <c r="C240" s="114"/>
      <c r="D240" s="118"/>
      <c r="E240" s="112"/>
      <c r="F240" s="50" t="s">
        <v>49</v>
      </c>
      <c r="G240" s="50" t="s">
        <v>30</v>
      </c>
      <c r="H240" s="151">
        <v>26</v>
      </c>
      <c r="I240" s="151"/>
      <c r="J240" s="151"/>
      <c r="K240" s="151">
        <v>23</v>
      </c>
      <c r="L240" s="151"/>
      <c r="M240" s="151"/>
      <c r="N240" s="103"/>
      <c r="O240" s="71"/>
      <c r="P240" s="52"/>
      <c r="Q240" s="52"/>
      <c r="R240" s="53"/>
      <c r="S240" s="50"/>
      <c r="T240" s="54"/>
      <c r="U240" s="53"/>
      <c r="V240" s="50"/>
      <c r="W240" s="54"/>
      <c r="X240" s="53"/>
      <c r="Y240" s="55"/>
      <c r="Z240" s="55"/>
      <c r="AA240" s="56"/>
      <c r="AB240" s="57"/>
      <c r="AC240" s="55"/>
      <c r="AD240" s="55"/>
      <c r="AE240" s="56"/>
      <c r="AF240" s="81"/>
    </row>
    <row r="241" spans="1:32" s="78" customFormat="1">
      <c r="A241" s="8"/>
      <c r="B241" s="111"/>
      <c r="C241" s="114"/>
      <c r="D241" s="116" t="s">
        <v>156</v>
      </c>
      <c r="E241" s="110">
        <v>0</v>
      </c>
      <c r="F241" s="50" t="s">
        <v>49</v>
      </c>
      <c r="G241" s="50" t="s">
        <v>31</v>
      </c>
      <c r="H241" s="151">
        <v>25</v>
      </c>
      <c r="I241" s="151"/>
      <c r="J241" s="151"/>
      <c r="K241" s="151">
        <v>19</v>
      </c>
      <c r="L241" s="151"/>
      <c r="M241" s="151"/>
      <c r="N241" s="103"/>
      <c r="O241" s="71"/>
      <c r="P241" s="52"/>
      <c r="Q241" s="52"/>
      <c r="R241" s="53"/>
      <c r="S241" s="50"/>
      <c r="T241" s="54"/>
      <c r="U241" s="53"/>
      <c r="V241" s="50"/>
      <c r="W241" s="54"/>
      <c r="X241" s="53"/>
      <c r="Y241" s="55"/>
      <c r="Z241" s="55"/>
      <c r="AA241" s="56"/>
      <c r="AB241" s="57"/>
      <c r="AC241" s="55"/>
      <c r="AD241" s="55"/>
      <c r="AE241" s="56"/>
      <c r="AF241" s="81"/>
    </row>
    <row r="242" spans="1:32" s="78" customFormat="1">
      <c r="A242" s="8"/>
      <c r="B242" s="112"/>
      <c r="C242" s="115"/>
      <c r="D242" s="118"/>
      <c r="E242" s="112"/>
      <c r="F242" s="50" t="s">
        <v>49</v>
      </c>
      <c r="G242" s="50" t="s">
        <v>30</v>
      </c>
      <c r="H242" s="151">
        <v>27</v>
      </c>
      <c r="I242" s="151"/>
      <c r="J242" s="151"/>
      <c r="K242" s="151">
        <v>22</v>
      </c>
      <c r="L242" s="151"/>
      <c r="M242" s="151"/>
      <c r="N242" s="103"/>
      <c r="O242" s="71"/>
      <c r="P242" s="52"/>
      <c r="Q242" s="52"/>
      <c r="R242" s="53"/>
      <c r="S242" s="50"/>
      <c r="T242" s="54"/>
      <c r="U242" s="53"/>
      <c r="V242" s="50"/>
      <c r="W242" s="54"/>
      <c r="X242" s="53"/>
      <c r="Y242" s="55"/>
      <c r="Z242" s="55"/>
      <c r="AA242" s="56"/>
      <c r="AB242" s="57"/>
      <c r="AC242" s="55"/>
      <c r="AD242" s="55"/>
      <c r="AE242" s="56"/>
      <c r="AF242" s="81"/>
    </row>
    <row r="243" spans="1:32">
      <c r="B243" s="162" t="s">
        <v>157</v>
      </c>
      <c r="C243" s="162"/>
      <c r="D243" s="162"/>
      <c r="E243" s="162"/>
      <c r="F243" s="162"/>
      <c r="G243" s="162"/>
      <c r="H243" s="162"/>
      <c r="I243" s="162"/>
      <c r="J243" s="162"/>
      <c r="K243" s="162"/>
      <c r="L243" s="162"/>
      <c r="M243" s="162"/>
      <c r="O243" s="5"/>
      <c r="P243" s="10"/>
      <c r="Q243" s="10"/>
      <c r="R243" s="11"/>
      <c r="S243" s="4"/>
      <c r="T243" s="12"/>
      <c r="U243" s="11"/>
      <c r="V243" s="4"/>
      <c r="W243" s="12"/>
      <c r="X243" s="11"/>
    </row>
    <row r="244" spans="1:32">
      <c r="B244" s="162" t="s">
        <v>158</v>
      </c>
      <c r="C244" s="162"/>
      <c r="D244" s="162"/>
      <c r="E244" s="162"/>
      <c r="F244" s="162"/>
      <c r="G244" s="162"/>
      <c r="H244" s="162"/>
      <c r="I244" s="162"/>
      <c r="J244" s="162"/>
      <c r="K244" s="162"/>
      <c r="L244" s="162"/>
      <c r="M244" s="162"/>
      <c r="O244" s="5"/>
      <c r="P244" s="10"/>
      <c r="Q244" s="10"/>
      <c r="R244" s="11"/>
      <c r="S244" s="4"/>
      <c r="T244" s="12"/>
      <c r="U244" s="11"/>
      <c r="V244" s="4"/>
      <c r="W244" s="12"/>
      <c r="X244" s="11"/>
    </row>
    <row r="245" spans="1:32">
      <c r="B245" s="162" t="s">
        <v>159</v>
      </c>
      <c r="C245" s="162"/>
      <c r="D245" s="162"/>
      <c r="E245" s="162"/>
      <c r="F245" s="162"/>
      <c r="G245" s="162"/>
      <c r="H245" s="162"/>
      <c r="I245" s="162"/>
      <c r="J245" s="162"/>
      <c r="K245" s="162"/>
      <c r="L245" s="162"/>
      <c r="M245" s="162"/>
      <c r="O245" s="5"/>
      <c r="P245" s="10"/>
      <c r="Q245" s="10"/>
      <c r="R245" s="11"/>
      <c r="S245" s="4"/>
      <c r="T245" s="12"/>
      <c r="U245" s="11"/>
      <c r="V245" s="4"/>
      <c r="W245" s="12"/>
      <c r="X245" s="11"/>
    </row>
    <row r="246" spans="1:32">
      <c r="B246" s="162" t="s">
        <v>160</v>
      </c>
      <c r="C246" s="162"/>
      <c r="D246" s="162"/>
      <c r="E246" s="162"/>
      <c r="F246" s="162"/>
      <c r="G246" s="162"/>
      <c r="H246" s="162"/>
      <c r="I246" s="162"/>
      <c r="J246" s="162"/>
      <c r="K246" s="162"/>
      <c r="L246" s="162"/>
      <c r="M246" s="162"/>
      <c r="O246" s="5"/>
      <c r="P246" s="10"/>
      <c r="Q246" s="10"/>
      <c r="R246" s="11"/>
      <c r="S246" s="4"/>
      <c r="T246" s="12"/>
      <c r="U246" s="11"/>
      <c r="V246" s="4"/>
      <c r="W246" s="12"/>
      <c r="X246" s="11"/>
    </row>
    <row r="247" spans="1:32">
      <c r="B247" s="162" t="s">
        <v>161</v>
      </c>
      <c r="C247" s="162"/>
      <c r="D247" s="162"/>
      <c r="E247" s="162"/>
      <c r="F247" s="162"/>
      <c r="G247" s="162"/>
      <c r="H247" s="162"/>
      <c r="I247" s="162"/>
      <c r="J247" s="162"/>
      <c r="K247" s="162"/>
      <c r="L247" s="162"/>
      <c r="M247" s="162"/>
    </row>
  </sheetData>
  <mergeCells count="319">
    <mergeCell ref="K241:M241"/>
    <mergeCell ref="K242:M242"/>
    <mergeCell ref="K239:M239"/>
    <mergeCell ref="K240:M240"/>
    <mergeCell ref="H237:J237"/>
    <mergeCell ref="K237:M237"/>
    <mergeCell ref="K238:M238"/>
    <mergeCell ref="H238:J238"/>
    <mergeCell ref="D237:D238"/>
    <mergeCell ref="D239:D240"/>
    <mergeCell ref="D241:D242"/>
    <mergeCell ref="B237:B242"/>
    <mergeCell ref="C237:C242"/>
    <mergeCell ref="E237:E238"/>
    <mergeCell ref="E239:E240"/>
    <mergeCell ref="E241:E242"/>
    <mergeCell ref="H241:J241"/>
    <mergeCell ref="H242:J242"/>
    <mergeCell ref="H239:J239"/>
    <mergeCell ref="H240:J240"/>
    <mergeCell ref="H106:J106"/>
    <mergeCell ref="K106:M106"/>
    <mergeCell ref="H107:J107"/>
    <mergeCell ref="K107:M107"/>
    <mergeCell ref="H108:J108"/>
    <mergeCell ref="K108:M108"/>
    <mergeCell ref="H109:J109"/>
    <mergeCell ref="K109:M109"/>
    <mergeCell ref="B1:C2"/>
    <mergeCell ref="B105:B128"/>
    <mergeCell ref="B89:B96"/>
    <mergeCell ref="B37:B38"/>
    <mergeCell ref="D1:D2"/>
    <mergeCell ref="E1:E2"/>
    <mergeCell ref="H1:J1"/>
    <mergeCell ref="K1:M1"/>
    <mergeCell ref="H14:J14"/>
    <mergeCell ref="K14:M14"/>
    <mergeCell ref="B19:B28"/>
    <mergeCell ref="D19:D23"/>
    <mergeCell ref="H19:J19"/>
    <mergeCell ref="K19:M19"/>
    <mergeCell ref="D24:D28"/>
    <mergeCell ref="H24:J24"/>
    <mergeCell ref="B247:M247"/>
    <mergeCell ref="E153:E154"/>
    <mergeCell ref="E163:E164"/>
    <mergeCell ref="H154:J154"/>
    <mergeCell ref="K154:M154"/>
    <mergeCell ref="H164:J164"/>
    <mergeCell ref="K164:M164"/>
    <mergeCell ref="H158:J158"/>
    <mergeCell ref="K158:M158"/>
    <mergeCell ref="H169:J169"/>
    <mergeCell ref="K169:M169"/>
    <mergeCell ref="F163:F164"/>
    <mergeCell ref="F153:F154"/>
    <mergeCell ref="F158:F159"/>
    <mergeCell ref="F168:F169"/>
    <mergeCell ref="E168:E169"/>
    <mergeCell ref="E158:E159"/>
    <mergeCell ref="D158:D162"/>
    <mergeCell ref="B229:B236"/>
    <mergeCell ref="C229:C236"/>
    <mergeCell ref="D229:D232"/>
    <mergeCell ref="H229:J229"/>
    <mergeCell ref="H173:J173"/>
    <mergeCell ref="K173:M173"/>
    <mergeCell ref="H180:J180"/>
    <mergeCell ref="K180:M180"/>
    <mergeCell ref="H25:J25"/>
    <mergeCell ref="K25:M25"/>
    <mergeCell ref="D180:D186"/>
    <mergeCell ref="C173:C186"/>
    <mergeCell ref="C89:C96"/>
    <mergeCell ref="K229:M229"/>
    <mergeCell ref="K93:M93"/>
    <mergeCell ref="D89:D92"/>
    <mergeCell ref="H89:J89"/>
    <mergeCell ref="K89:M89"/>
    <mergeCell ref="D93:D96"/>
    <mergeCell ref="H93:J93"/>
    <mergeCell ref="H130:J130"/>
    <mergeCell ref="H131:J131"/>
    <mergeCell ref="H132:J132"/>
    <mergeCell ref="H133:J133"/>
    <mergeCell ref="K130:M130"/>
    <mergeCell ref="D153:D157"/>
    <mergeCell ref="H153:J153"/>
    <mergeCell ref="K153:M153"/>
    <mergeCell ref="D163:D167"/>
    <mergeCell ref="H163:J163"/>
    <mergeCell ref="D233:D236"/>
    <mergeCell ref="H233:J233"/>
    <mergeCell ref="K233:M233"/>
    <mergeCell ref="H9:J9"/>
    <mergeCell ref="K9:M9"/>
    <mergeCell ref="D14:D18"/>
    <mergeCell ref="E4:E5"/>
    <mergeCell ref="E9:E10"/>
    <mergeCell ref="E14:E15"/>
    <mergeCell ref="E24:E25"/>
    <mergeCell ref="F4:F5"/>
    <mergeCell ref="F9:F10"/>
    <mergeCell ref="F14:F15"/>
    <mergeCell ref="E19:E20"/>
    <mergeCell ref="F19:F20"/>
    <mergeCell ref="K15:M15"/>
    <mergeCell ref="H20:J20"/>
    <mergeCell ref="K20:M20"/>
    <mergeCell ref="D173:D179"/>
    <mergeCell ref="H159:J159"/>
    <mergeCell ref="K159:M159"/>
    <mergeCell ref="D168:D172"/>
    <mergeCell ref="H168:J168"/>
    <mergeCell ref="K168:M168"/>
    <mergeCell ref="B173:B186"/>
    <mergeCell ref="E185:E186"/>
    <mergeCell ref="F185:F186"/>
    <mergeCell ref="F174:F175"/>
    <mergeCell ref="E174:E175"/>
    <mergeCell ref="E176:E177"/>
    <mergeCell ref="E178:E179"/>
    <mergeCell ref="F176:F177"/>
    <mergeCell ref="F178:F179"/>
    <mergeCell ref="E181:E182"/>
    <mergeCell ref="F181:F182"/>
    <mergeCell ref="F183:F184"/>
    <mergeCell ref="E183:E184"/>
    <mergeCell ref="B153:B162"/>
    <mergeCell ref="C153:C162"/>
    <mergeCell ref="D129:D140"/>
    <mergeCell ref="H129:J129"/>
    <mergeCell ref="K129:M129"/>
    <mergeCell ref="C129:C152"/>
    <mergeCell ref="B129:B152"/>
    <mergeCell ref="K131:M131"/>
    <mergeCell ref="K132:M132"/>
    <mergeCell ref="K133:M133"/>
    <mergeCell ref="H141:J141"/>
    <mergeCell ref="K141:M141"/>
    <mergeCell ref="H142:J142"/>
    <mergeCell ref="K142:M142"/>
    <mergeCell ref="H143:J143"/>
    <mergeCell ref="K143:M143"/>
    <mergeCell ref="H144:J144"/>
    <mergeCell ref="K144:M144"/>
    <mergeCell ref="H145:J145"/>
    <mergeCell ref="K145:M145"/>
    <mergeCell ref="K163:M163"/>
    <mergeCell ref="C163:C172"/>
    <mergeCell ref="B163:B172"/>
    <mergeCell ref="C81:C88"/>
    <mergeCell ref="D81:D84"/>
    <mergeCell ref="D73:D76"/>
    <mergeCell ref="H81:J81"/>
    <mergeCell ref="K81:M81"/>
    <mergeCell ref="D85:D88"/>
    <mergeCell ref="H85:J85"/>
    <mergeCell ref="K85:M85"/>
    <mergeCell ref="D141:D152"/>
    <mergeCell ref="C105:C128"/>
    <mergeCell ref="D105:D116"/>
    <mergeCell ref="H105:J105"/>
    <mergeCell ref="K105:M105"/>
    <mergeCell ref="D117:D128"/>
    <mergeCell ref="H117:J117"/>
    <mergeCell ref="K117:M117"/>
    <mergeCell ref="H118:J118"/>
    <mergeCell ref="K118:M118"/>
    <mergeCell ref="H119:J119"/>
    <mergeCell ref="K119:M119"/>
    <mergeCell ref="H120:J120"/>
    <mergeCell ref="B243:M243"/>
    <mergeCell ref="B244:M244"/>
    <mergeCell ref="B245:M245"/>
    <mergeCell ref="B246:M246"/>
    <mergeCell ref="B29:B36"/>
    <mergeCell ref="D29:D32"/>
    <mergeCell ref="H29:J29"/>
    <mergeCell ref="K29:M29"/>
    <mergeCell ref="D33:D36"/>
    <mergeCell ref="H33:J33"/>
    <mergeCell ref="K33:M33"/>
    <mergeCell ref="C39:C40"/>
    <mergeCell ref="B49:B60"/>
    <mergeCell ref="C49:C60"/>
    <mergeCell ref="D49:D52"/>
    <mergeCell ref="H49:J49"/>
    <mergeCell ref="H73:J73"/>
    <mergeCell ref="K73:M73"/>
    <mergeCell ref="D77:D80"/>
    <mergeCell ref="H77:J77"/>
    <mergeCell ref="K77:M77"/>
    <mergeCell ref="B73:B80"/>
    <mergeCell ref="C73:C80"/>
    <mergeCell ref="B81:B88"/>
    <mergeCell ref="K24:M24"/>
    <mergeCell ref="C4:C18"/>
    <mergeCell ref="C19:C28"/>
    <mergeCell ref="F1:F2"/>
    <mergeCell ref="F24:F25"/>
    <mergeCell ref="G1:G2"/>
    <mergeCell ref="H5:J5"/>
    <mergeCell ref="K5:M5"/>
    <mergeCell ref="H10:J10"/>
    <mergeCell ref="K10:M10"/>
    <mergeCell ref="H15:J15"/>
    <mergeCell ref="AB1:AE1"/>
    <mergeCell ref="B97:B104"/>
    <mergeCell ref="C97:C104"/>
    <mergeCell ref="D97:D100"/>
    <mergeCell ref="H97:J97"/>
    <mergeCell ref="K97:M97"/>
    <mergeCell ref="D101:D104"/>
    <mergeCell ref="H101:J101"/>
    <mergeCell ref="K101:M101"/>
    <mergeCell ref="B41:B48"/>
    <mergeCell ref="C41:C48"/>
    <mergeCell ref="D41:D44"/>
    <mergeCell ref="H41:J41"/>
    <mergeCell ref="K41:M41"/>
    <mergeCell ref="D45:D48"/>
    <mergeCell ref="H45:J45"/>
    <mergeCell ref="K45:M45"/>
    <mergeCell ref="B61:B72"/>
    <mergeCell ref="C61:C72"/>
    <mergeCell ref="D61:D64"/>
    <mergeCell ref="H61:J61"/>
    <mergeCell ref="K61:M61"/>
    <mergeCell ref="D65:D68"/>
    <mergeCell ref="H65:J65"/>
    <mergeCell ref="B39:B40"/>
    <mergeCell ref="R1:T1"/>
    <mergeCell ref="U1:W1"/>
    <mergeCell ref="X1:AA1"/>
    <mergeCell ref="K65:M65"/>
    <mergeCell ref="D69:D72"/>
    <mergeCell ref="H69:J69"/>
    <mergeCell ref="K69:M69"/>
    <mergeCell ref="K49:M49"/>
    <mergeCell ref="D53:D56"/>
    <mergeCell ref="H53:J53"/>
    <mergeCell ref="K53:M53"/>
    <mergeCell ref="D57:D60"/>
    <mergeCell ref="H57:J57"/>
    <mergeCell ref="K57:M57"/>
    <mergeCell ref="H3:J3"/>
    <mergeCell ref="K3:M3"/>
    <mergeCell ref="C29:C36"/>
    <mergeCell ref="C37:C38"/>
    <mergeCell ref="B4:B18"/>
    <mergeCell ref="D4:D8"/>
    <mergeCell ref="H4:J4"/>
    <mergeCell ref="K4:M4"/>
    <mergeCell ref="D9:D13"/>
    <mergeCell ref="B187:B200"/>
    <mergeCell ref="C187:C200"/>
    <mergeCell ref="D187:D193"/>
    <mergeCell ref="H187:J187"/>
    <mergeCell ref="K187:M187"/>
    <mergeCell ref="E188:E189"/>
    <mergeCell ref="F188:F189"/>
    <mergeCell ref="E190:E191"/>
    <mergeCell ref="F190:F191"/>
    <mergeCell ref="E192:E193"/>
    <mergeCell ref="F192:F193"/>
    <mergeCell ref="D194:D200"/>
    <mergeCell ref="H194:J194"/>
    <mergeCell ref="K194:M194"/>
    <mergeCell ref="E195:E196"/>
    <mergeCell ref="F195:F196"/>
    <mergeCell ref="E197:E198"/>
    <mergeCell ref="F197:F198"/>
    <mergeCell ref="E199:E200"/>
    <mergeCell ref="F199:F200"/>
    <mergeCell ref="C201:C214"/>
    <mergeCell ref="D201:D207"/>
    <mergeCell ref="H201:J201"/>
    <mergeCell ref="K201:M201"/>
    <mergeCell ref="E202:E203"/>
    <mergeCell ref="F202:F203"/>
    <mergeCell ref="E204:E205"/>
    <mergeCell ref="F204:F205"/>
    <mergeCell ref="E206:E207"/>
    <mergeCell ref="F206:F207"/>
    <mergeCell ref="D208:D214"/>
    <mergeCell ref="H208:J208"/>
    <mergeCell ref="K208:M208"/>
    <mergeCell ref="E209:E210"/>
    <mergeCell ref="F209:F210"/>
    <mergeCell ref="E211:E212"/>
    <mergeCell ref="F211:F212"/>
    <mergeCell ref="E213:E214"/>
    <mergeCell ref="F213:F214"/>
    <mergeCell ref="K120:M120"/>
    <mergeCell ref="H121:J121"/>
    <mergeCell ref="K121:M121"/>
    <mergeCell ref="B215:B228"/>
    <mergeCell ref="C215:C228"/>
    <mergeCell ref="D215:D221"/>
    <mergeCell ref="H215:J215"/>
    <mergeCell ref="K215:M215"/>
    <mergeCell ref="E216:E217"/>
    <mergeCell ref="F216:F217"/>
    <mergeCell ref="E218:E219"/>
    <mergeCell ref="F218:F219"/>
    <mergeCell ref="E220:E221"/>
    <mergeCell ref="F220:F221"/>
    <mergeCell ref="D222:D228"/>
    <mergeCell ref="H222:J222"/>
    <mergeCell ref="K222:M222"/>
    <mergeCell ref="E223:E224"/>
    <mergeCell ref="F223:F224"/>
    <mergeCell ref="E225:E226"/>
    <mergeCell ref="F225:F226"/>
    <mergeCell ref="E227:E228"/>
    <mergeCell ref="F227:F228"/>
    <mergeCell ref="B201:B214"/>
  </mergeCells>
  <phoneticPr fontId="1" type="noConversion"/>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2A5E3-76B1-482F-8B64-AF8B4B335613}">
  <dimension ref="C2:F25"/>
  <sheetViews>
    <sheetView workbookViewId="0">
      <selection activeCell="C2" sqref="C2:F25"/>
    </sheetView>
  </sheetViews>
  <sheetFormatPr defaultRowHeight="14.25"/>
  <cols>
    <col min="1" max="1" width="2.140625" customWidth="1"/>
    <col min="2" max="2" width="3.7109375" bestFit="1" customWidth="1"/>
    <col min="3" max="3" width="13" bestFit="1" customWidth="1"/>
    <col min="4" max="4" width="23.28515625" bestFit="1" customWidth="1"/>
    <col min="5" max="5" width="9.5703125" bestFit="1" customWidth="1"/>
    <col min="6" max="6" width="255.5703125" bestFit="1" customWidth="1"/>
    <col min="7" max="7" width="21.85546875" bestFit="1" customWidth="1"/>
    <col min="8" max="8" width="19.85546875" customWidth="1"/>
    <col min="9" max="9" width="21.85546875" bestFit="1" customWidth="1"/>
    <col min="10" max="10" width="21.42578125" bestFit="1" customWidth="1"/>
    <col min="11" max="11" width="20.42578125" customWidth="1"/>
    <col min="12" max="12" width="21.42578125" bestFit="1" customWidth="1"/>
  </cols>
  <sheetData>
    <row r="2" spans="3:6">
      <c r="C2" t="s">
        <v>162</v>
      </c>
      <c r="D2" t="s">
        <v>163</v>
      </c>
      <c r="E2" t="s">
        <v>164</v>
      </c>
      <c r="F2" t="s">
        <v>165</v>
      </c>
    </row>
    <row r="3" spans="3:6">
      <c r="C3">
        <v>0</v>
      </c>
      <c r="D3" t="s">
        <v>166</v>
      </c>
      <c r="E3" t="s">
        <v>167</v>
      </c>
      <c r="F3" t="s">
        <v>168</v>
      </c>
    </row>
    <row r="4" spans="3:6">
      <c r="C4">
        <v>1</v>
      </c>
      <c r="D4" t="s">
        <v>169</v>
      </c>
      <c r="E4" t="s">
        <v>170</v>
      </c>
      <c r="F4" t="s">
        <v>171</v>
      </c>
    </row>
    <row r="5" spans="3:6">
      <c r="C5">
        <v>2</v>
      </c>
      <c r="D5" t="s">
        <v>40</v>
      </c>
      <c r="E5" t="s">
        <v>172</v>
      </c>
      <c r="F5" t="s">
        <v>173</v>
      </c>
    </row>
    <row r="6" spans="3:6">
      <c r="C6">
        <v>3</v>
      </c>
      <c r="D6" t="s">
        <v>44</v>
      </c>
      <c r="E6" t="s">
        <v>174</v>
      </c>
      <c r="F6" t="s">
        <v>175</v>
      </c>
    </row>
    <row r="7" spans="3:6">
      <c r="C7">
        <v>4</v>
      </c>
      <c r="D7" t="s">
        <v>176</v>
      </c>
      <c r="E7" t="s">
        <v>177</v>
      </c>
      <c r="F7" t="s">
        <v>178</v>
      </c>
    </row>
    <row r="8" spans="3:6">
      <c r="C8">
        <v>5</v>
      </c>
      <c r="D8" t="s">
        <v>179</v>
      </c>
      <c r="E8" t="s">
        <v>177</v>
      </c>
      <c r="F8" t="s">
        <v>178</v>
      </c>
    </row>
    <row r="9" spans="3:6">
      <c r="C9">
        <v>6</v>
      </c>
      <c r="D9" t="s">
        <v>76</v>
      </c>
      <c r="E9" t="s">
        <v>177</v>
      </c>
      <c r="F9" t="s">
        <v>180</v>
      </c>
    </row>
    <row r="10" spans="3:6">
      <c r="C10">
        <v>7</v>
      </c>
      <c r="D10" t="s">
        <v>83</v>
      </c>
      <c r="E10" t="s">
        <v>181</v>
      </c>
      <c r="F10" t="s">
        <v>182</v>
      </c>
    </row>
    <row r="11" spans="3:6">
      <c r="C11">
        <v>8</v>
      </c>
      <c r="D11" t="s">
        <v>87</v>
      </c>
      <c r="E11" t="s">
        <v>181</v>
      </c>
      <c r="F11" t="s">
        <v>182</v>
      </c>
    </row>
    <row r="12" spans="3:6">
      <c r="C12">
        <v>9</v>
      </c>
      <c r="D12" t="s">
        <v>89</v>
      </c>
      <c r="E12" t="s">
        <v>181</v>
      </c>
      <c r="F12" t="s">
        <v>183</v>
      </c>
    </row>
    <row r="13" spans="3:6">
      <c r="C13">
        <v>10</v>
      </c>
      <c r="D13" t="s">
        <v>91</v>
      </c>
      <c r="E13" t="s">
        <v>181</v>
      </c>
      <c r="F13" t="s">
        <v>183</v>
      </c>
    </row>
    <row r="14" spans="3:6">
      <c r="C14">
        <v>11</v>
      </c>
      <c r="D14" t="s">
        <v>93</v>
      </c>
      <c r="E14" t="s">
        <v>181</v>
      </c>
      <c r="F14" t="s">
        <v>184</v>
      </c>
    </row>
    <row r="15" spans="3:6">
      <c r="C15">
        <v>12</v>
      </c>
      <c r="D15" t="s">
        <v>95</v>
      </c>
      <c r="E15" t="s">
        <v>185</v>
      </c>
      <c r="F15" t="s">
        <v>186</v>
      </c>
    </row>
    <row r="16" spans="3:6">
      <c r="C16">
        <v>13</v>
      </c>
      <c r="D16" t="s">
        <v>98</v>
      </c>
      <c r="E16" t="s">
        <v>187</v>
      </c>
      <c r="F16" t="s">
        <v>188</v>
      </c>
    </row>
    <row r="17" spans="3:6">
      <c r="C17">
        <v>14</v>
      </c>
      <c r="D17" t="s">
        <v>130</v>
      </c>
      <c r="E17" t="s">
        <v>187</v>
      </c>
      <c r="F17" t="s">
        <v>189</v>
      </c>
    </row>
    <row r="18" spans="3:6">
      <c r="C18">
        <v>15</v>
      </c>
      <c r="D18" t="s">
        <v>132</v>
      </c>
      <c r="E18" t="s">
        <v>190</v>
      </c>
      <c r="F18" t="s">
        <v>191</v>
      </c>
    </row>
    <row r="19" spans="3:6">
      <c r="C19">
        <v>16</v>
      </c>
      <c r="D19" t="s">
        <v>135</v>
      </c>
      <c r="E19" t="s">
        <v>190</v>
      </c>
      <c r="F19" t="s">
        <v>191</v>
      </c>
    </row>
    <row r="20" spans="3:6">
      <c r="C20">
        <v>17</v>
      </c>
      <c r="D20" t="s">
        <v>138</v>
      </c>
      <c r="E20" t="s">
        <v>192</v>
      </c>
      <c r="F20" t="s">
        <v>193</v>
      </c>
    </row>
    <row r="21" spans="3:6">
      <c r="C21">
        <v>18</v>
      </c>
      <c r="D21" t="s">
        <v>142</v>
      </c>
      <c r="E21" t="s">
        <v>192</v>
      </c>
      <c r="F21" t="s">
        <v>193</v>
      </c>
    </row>
    <row r="22" spans="3:6">
      <c r="C22">
        <v>19</v>
      </c>
      <c r="D22" t="s">
        <v>145</v>
      </c>
      <c r="E22" t="s">
        <v>192</v>
      </c>
      <c r="F22" t="s">
        <v>193</v>
      </c>
    </row>
    <row r="23" spans="3:6">
      <c r="C23">
        <v>20</v>
      </c>
      <c r="D23" t="s">
        <v>148</v>
      </c>
      <c r="E23" t="s">
        <v>192</v>
      </c>
      <c r="F23" t="s">
        <v>193</v>
      </c>
    </row>
    <row r="24" spans="3:6">
      <c r="C24">
        <v>21</v>
      </c>
      <c r="D24" t="s">
        <v>151</v>
      </c>
      <c r="E24" t="s">
        <v>194</v>
      </c>
      <c r="F24" t="s">
        <v>195</v>
      </c>
    </row>
    <row r="25" spans="3:6">
      <c r="C25">
        <v>22</v>
      </c>
      <c r="D25" t="s">
        <v>153</v>
      </c>
      <c r="E25" t="s">
        <v>172</v>
      </c>
      <c r="F25" t="s">
        <v>196</v>
      </c>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E217B-3DE1-496B-9578-B02504056CC8}">
  <dimension ref="C2:G20"/>
  <sheetViews>
    <sheetView workbookViewId="0">
      <selection activeCell="G9" sqref="G9"/>
    </sheetView>
  </sheetViews>
  <sheetFormatPr defaultRowHeight="14.25"/>
  <cols>
    <col min="1" max="1" width="2.140625" customWidth="1"/>
    <col min="2" max="2" width="3.7109375" bestFit="1" customWidth="1"/>
    <col min="3" max="3" width="13" bestFit="1" customWidth="1"/>
    <col min="4" max="4" width="16.42578125" bestFit="1" customWidth="1"/>
    <col min="5" max="5" width="9.5703125" bestFit="1" customWidth="1"/>
    <col min="6" max="6" width="9.5703125" customWidth="1"/>
    <col min="7" max="7" width="24.85546875" customWidth="1"/>
    <col min="8" max="8" width="21.85546875" bestFit="1" customWidth="1"/>
    <col min="9" max="9" width="19.85546875" customWidth="1"/>
    <col min="10" max="10" width="21.85546875" bestFit="1" customWidth="1"/>
    <col min="11" max="11" width="21.42578125" bestFit="1" customWidth="1"/>
    <col min="12" max="12" width="20.42578125" customWidth="1"/>
    <col min="13" max="13" width="21.42578125" bestFit="1" customWidth="1"/>
  </cols>
  <sheetData>
    <row r="2" spans="3:7">
      <c r="C2" s="2" t="s">
        <v>162</v>
      </c>
      <c r="D2" s="2" t="s">
        <v>163</v>
      </c>
      <c r="E2" s="2" t="s">
        <v>164</v>
      </c>
      <c r="F2" s="2" t="s">
        <v>165</v>
      </c>
      <c r="G2" t="s">
        <v>165</v>
      </c>
    </row>
    <row r="3" spans="3:7">
      <c r="C3" s="2">
        <v>0</v>
      </c>
      <c r="D3" s="2" t="s">
        <v>24</v>
      </c>
      <c r="E3" s="2" t="s">
        <v>167</v>
      </c>
      <c r="F3" s="2"/>
      <c r="G3" t="s">
        <v>168</v>
      </c>
    </row>
    <row r="4" spans="3:7">
      <c r="C4" s="2">
        <v>1</v>
      </c>
      <c r="D4" s="2" t="s">
        <v>197</v>
      </c>
      <c r="E4" s="2" t="s">
        <v>170</v>
      </c>
      <c r="F4" s="2"/>
      <c r="G4" t="s">
        <v>171</v>
      </c>
    </row>
    <row r="5" spans="3:7">
      <c r="C5" s="2">
        <v>2</v>
      </c>
      <c r="D5" s="2" t="s">
        <v>198</v>
      </c>
      <c r="E5" s="2" t="s">
        <v>172</v>
      </c>
      <c r="F5" s="2"/>
      <c r="G5" t="s">
        <v>173</v>
      </c>
    </row>
    <row r="6" spans="3:7">
      <c r="C6" s="2">
        <v>3</v>
      </c>
      <c r="D6" s="2" t="s">
        <v>199</v>
      </c>
      <c r="E6" s="2" t="s">
        <v>174</v>
      </c>
      <c r="F6" s="2"/>
      <c r="G6" t="s">
        <v>175</v>
      </c>
    </row>
    <row r="7" spans="3:7">
      <c r="C7" s="2">
        <v>4</v>
      </c>
      <c r="D7" s="2" t="s">
        <v>200</v>
      </c>
      <c r="E7" s="2" t="s">
        <v>177</v>
      </c>
      <c r="F7" s="2"/>
      <c r="G7" t="s">
        <v>178</v>
      </c>
    </row>
    <row r="8" spans="3:7">
      <c r="C8" s="2">
        <v>5</v>
      </c>
      <c r="D8" s="2" t="s">
        <v>201</v>
      </c>
      <c r="E8" s="2" t="s">
        <v>177</v>
      </c>
      <c r="F8" s="2"/>
      <c r="G8" t="s">
        <v>178</v>
      </c>
    </row>
    <row r="9" spans="3:7">
      <c r="C9" s="2">
        <v>6</v>
      </c>
      <c r="D9" s="2" t="s">
        <v>202</v>
      </c>
      <c r="E9" s="2" t="s">
        <v>177</v>
      </c>
      <c r="F9" s="2"/>
      <c r="G9" t="s">
        <v>180</v>
      </c>
    </row>
    <row r="10" spans="3:7">
      <c r="C10" s="2">
        <v>7</v>
      </c>
      <c r="D10" s="2" t="s">
        <v>203</v>
      </c>
      <c r="E10" s="2" t="s">
        <v>181</v>
      </c>
      <c r="F10" s="2"/>
      <c r="G10" t="s">
        <v>182</v>
      </c>
    </row>
    <row r="11" spans="3:7">
      <c r="C11" s="2">
        <v>8</v>
      </c>
      <c r="D11" s="2" t="s">
        <v>204</v>
      </c>
      <c r="E11" s="2" t="s">
        <v>181</v>
      </c>
      <c r="F11" s="2"/>
      <c r="G11" t="s">
        <v>182</v>
      </c>
    </row>
    <row r="12" spans="3:7">
      <c r="C12" s="2">
        <v>9</v>
      </c>
      <c r="D12" s="2" t="s">
        <v>205</v>
      </c>
      <c r="E12" s="2" t="s">
        <v>181</v>
      </c>
      <c r="F12" s="2"/>
      <c r="G12" t="s">
        <v>183</v>
      </c>
    </row>
    <row r="13" spans="3:7">
      <c r="C13" s="2">
        <v>10</v>
      </c>
      <c r="D13" s="2" t="s">
        <v>206</v>
      </c>
      <c r="E13" s="2" t="s">
        <v>181</v>
      </c>
      <c r="F13" s="2"/>
      <c r="G13" t="s">
        <v>183</v>
      </c>
    </row>
    <row r="14" spans="3:7">
      <c r="C14" s="2">
        <v>11</v>
      </c>
      <c r="D14" s="2" t="s">
        <v>207</v>
      </c>
      <c r="E14" s="2" t="s">
        <v>181</v>
      </c>
      <c r="F14" s="2"/>
      <c r="G14" t="s">
        <v>184</v>
      </c>
    </row>
    <row r="15" spans="3:7">
      <c r="C15" s="2">
        <v>12</v>
      </c>
      <c r="D15" s="2" t="s">
        <v>208</v>
      </c>
      <c r="E15" s="2" t="s">
        <v>185</v>
      </c>
      <c r="F15" s="2"/>
      <c r="G15" t="s">
        <v>186</v>
      </c>
    </row>
    <row r="16" spans="3:7">
      <c r="C16" s="2">
        <v>13</v>
      </c>
      <c r="D16" s="2" t="s">
        <v>209</v>
      </c>
      <c r="E16" s="2" t="s">
        <v>187</v>
      </c>
      <c r="F16" s="2"/>
      <c r="G16" t="s">
        <v>188</v>
      </c>
    </row>
    <row r="17" spans="3:7">
      <c r="C17" s="2">
        <v>14</v>
      </c>
      <c r="D17" s="2" t="s">
        <v>210</v>
      </c>
      <c r="E17" s="2" t="s">
        <v>187</v>
      </c>
      <c r="F17" s="2"/>
      <c r="G17" t="s">
        <v>189</v>
      </c>
    </row>
    <row r="18" spans="3:7">
      <c r="C18" s="2">
        <v>15</v>
      </c>
      <c r="D18" s="2" t="s">
        <v>211</v>
      </c>
      <c r="E18" s="2" t="s">
        <v>190</v>
      </c>
      <c r="F18" s="2"/>
      <c r="G18" t="s">
        <v>191</v>
      </c>
    </row>
    <row r="19" spans="3:7">
      <c r="C19" s="2">
        <v>16</v>
      </c>
      <c r="D19" s="2" t="s">
        <v>212</v>
      </c>
      <c r="E19" s="2" t="s">
        <v>190</v>
      </c>
      <c r="F19" s="2"/>
      <c r="G19" t="s">
        <v>191</v>
      </c>
    </row>
    <row r="20" spans="3:7">
      <c r="F20" s="3"/>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C7CE1-A7C7-4991-97F4-D934DC658E65}">
  <dimension ref="C2:G19"/>
  <sheetViews>
    <sheetView zoomScale="85" zoomScaleNormal="85" workbookViewId="0">
      <selection activeCell="G3" sqref="G3"/>
    </sheetView>
  </sheetViews>
  <sheetFormatPr defaultColWidth="9.140625" defaultRowHeight="14.25"/>
  <cols>
    <col min="1" max="1" width="2.140625" style="1" customWidth="1"/>
    <col min="2" max="2" width="3.7109375" style="1" bestFit="1" customWidth="1"/>
    <col min="3" max="3" width="13" style="1" bestFit="1" customWidth="1"/>
    <col min="4" max="4" width="16.42578125" style="1" bestFit="1" customWidth="1"/>
    <col min="5" max="5" width="9.5703125" style="1" bestFit="1" customWidth="1"/>
    <col min="6" max="6" width="24.85546875" style="1" customWidth="1"/>
    <col min="7" max="7" width="54.28515625" style="1" customWidth="1"/>
    <col min="8" max="8" width="21.85546875" style="1" bestFit="1" customWidth="1"/>
    <col min="9" max="9" width="19.85546875" style="1" customWidth="1"/>
    <col min="10" max="10" width="21.85546875" style="1" bestFit="1" customWidth="1"/>
    <col min="11" max="11" width="21.42578125" style="1" bestFit="1" customWidth="1"/>
    <col min="12" max="12" width="20.42578125" style="1" customWidth="1"/>
    <col min="13" max="13" width="21.42578125" style="1" bestFit="1" customWidth="1"/>
    <col min="14" max="16384" width="9.140625" style="1"/>
  </cols>
  <sheetData>
    <row r="2" spans="3:7">
      <c r="C2" s="1" t="s">
        <v>162</v>
      </c>
      <c r="D2" s="1" t="s">
        <v>163</v>
      </c>
      <c r="E2" s="1" t="s">
        <v>164</v>
      </c>
      <c r="F2" s="1" t="s">
        <v>165</v>
      </c>
    </row>
    <row r="3" spans="3:7" ht="114.2">
      <c r="C3" s="1">
        <v>0</v>
      </c>
      <c r="D3" s="1" t="s">
        <v>24</v>
      </c>
      <c r="E3" s="1" t="s">
        <v>167</v>
      </c>
      <c r="F3" s="1" t="s">
        <v>168</v>
      </c>
      <c r="G3" s="1" t="str">
        <f>$C$2&amp;": "&amp;C3&amp;"; "&amp;$D$2&amp;": "&amp;D3&amp;"; "&amp;$E$2&amp;": "&amp;E3&amp;"; "&amp;$F$2&amp;": "&amp;F3</f>
        <v>ComfStand No.: 0; ComfStand Name: CTE; Area: Spain; Reference: The Government of Spain. Royal Decree 314/2006. Approving the Spanish Technical Building Code CTE-DB-HE-1 2013:1–43. https://www.boe.es/eli/es/rd/2006/03/17/314 (accessed August 6, 2021).</v>
      </c>
    </row>
    <row r="4" spans="3:7" ht="228.2">
      <c r="C4" s="1">
        <v>1</v>
      </c>
      <c r="D4" s="1" t="s">
        <v>197</v>
      </c>
      <c r="E4" s="1" t="s">
        <v>170</v>
      </c>
      <c r="F4" s="1" t="s">
        <v>171</v>
      </c>
      <c r="G4" s="1" t="str">
        <f t="shared" ref="G4:G19" si="0">$C$2&amp;": "&amp;C4&amp;"; "&amp;$D$2&amp;": "&amp;D4&amp;"; "&amp;$E$2&amp;": "&amp;E4&amp;"; "&amp;$F$2&amp;": "&amp;F4</f>
        <v>ComfStand No.: 1; ComfStand Name: EN16798-1; Area: Europe; Reference: European committee for standardization. EN 16798-1:2019 Energy performance of buildings. Ventilation for buildings. Indoor environmental input parameters for design and assessment of energy performance of buildings addressing indoor air quality, thermal environment, lighting and acoustics. 2019. https://en.tienda.aenor.com/norma-bsi-bs-en-16798-1-2019-000000000030297474 (accessed August 6, 2021).</v>
      </c>
    </row>
    <row r="5" spans="3:7" ht="71.45">
      <c r="C5" s="1">
        <v>2</v>
      </c>
      <c r="D5" s="1" t="s">
        <v>198</v>
      </c>
      <c r="E5" s="1" t="s">
        <v>172</v>
      </c>
      <c r="F5" s="1" t="s">
        <v>173</v>
      </c>
      <c r="G5" s="1" t="str">
        <f t="shared" si="0"/>
        <v>ComfStand No.: 2; ComfStand Name: ASHRAE 55; Area: Worldwide; Reference: ASHRAE Standard 55-2020 Thermal Environmental Conditions for Human Occupancy, ASHRAE Standard (2020).</v>
      </c>
    </row>
    <row r="6" spans="3:7" ht="128.44999999999999">
      <c r="C6" s="1">
        <v>3</v>
      </c>
      <c r="D6" s="1" t="s">
        <v>199</v>
      </c>
      <c r="E6" s="1" t="s">
        <v>174</v>
      </c>
      <c r="F6" s="1" t="s">
        <v>175</v>
      </c>
      <c r="G6" s="1" t="str">
        <f t="shared" si="0"/>
        <v>ComfStand No.: 3; ComfStand Name: JPN·Rijal; Area: Japan; Reference: Rijal, H. B., Humphreys, M. A., &amp; Nicol, J. F. (2019). Adaptive model and the adaptive mechanisms for thermal comfort in Japanese dwellings. Energy and Buildings, 202, 109371. https://doi.org/10.1016/j.enbuild.2019.109371</v>
      </c>
    </row>
    <row r="7" spans="3:7" ht="114.2">
      <c r="C7" s="1">
        <v>4</v>
      </c>
      <c r="D7" s="1" t="s">
        <v>200</v>
      </c>
      <c r="E7" s="1" t="s">
        <v>177</v>
      </c>
      <c r="F7" s="1" t="s">
        <v>178</v>
      </c>
      <c r="G7" s="1" t="str">
        <f t="shared" si="0"/>
        <v>ComfStand No.: 4; ComfStand Name: GBT50785·Cold; Area: China; Reference: MOHURD, Evaluation Standard for Indoor Thermal Environment in Civil Buildings (GB/T 50785-2012), Ministry of Housing and Urban-Rural Development (MOHURD), Beijing, China, 2012.</v>
      </c>
    </row>
    <row r="8" spans="3:7" ht="114.2">
      <c r="C8" s="1">
        <v>5</v>
      </c>
      <c r="D8" s="1" t="s">
        <v>201</v>
      </c>
      <c r="E8" s="1" t="s">
        <v>177</v>
      </c>
      <c r="F8" s="1" t="s">
        <v>178</v>
      </c>
      <c r="G8" s="1" t="str">
        <f t="shared" si="0"/>
        <v>ComfStand No.: 5; ComfStand Name: GBT50785·HotMild; Area: China; Reference: MOHURD, Evaluation Standard for Indoor Thermal Environment in Civil Buildings (GB/T 50785-2012), Ministry of Housing and Urban-Rural Development (MOHURD), Beijing, China, 2012.</v>
      </c>
    </row>
    <row r="9" spans="3:7" ht="142.69999999999999">
      <c r="C9" s="1">
        <v>6</v>
      </c>
      <c r="D9" s="1" t="s">
        <v>202</v>
      </c>
      <c r="E9" s="1" t="s">
        <v>177</v>
      </c>
      <c r="F9" s="1" t="s">
        <v>180</v>
      </c>
      <c r="G9" s="1" t="str">
        <f t="shared" si="0"/>
        <v>ComfStand No.: 6; ComfStand Name: CHN·Yang; Area: China; Reference: Yang, L., Fu, R., He, W., He, Q., &amp; Liu, Y. (2020). Adaptive thermal comfort and climate responsive building design strategies in dry–hot and dry–cold areas: Case study in Turpan, China. Energy and Buildings, 209, 109678. https://doi.org/10.1016/j.enbuild.2019.109678</v>
      </c>
    </row>
    <row r="10" spans="3:7" ht="156.94999999999999">
      <c r="C10" s="1">
        <v>7</v>
      </c>
      <c r="D10" s="1" t="s">
        <v>203</v>
      </c>
      <c r="E10" s="1" t="s">
        <v>181</v>
      </c>
      <c r="F10" s="1" t="s">
        <v>182</v>
      </c>
      <c r="G10" s="1" t="str">
        <f t="shared" si="0"/>
        <v>ComfStand No.: 7; ComfStand Name: IMAC·C·NV; Area: India; Reference: Manu, S., Shukla, Y., Rawal, R., Thomas, L. E., &amp; de Dear, R. (2016). Field studies of thermal comfort across multiple climate zones for the subcontinent: India Model for Adaptive Comfort (IMAC). Building and Environment, 98, 55–70. https://doi.org/10.1016/j.buildenv.2015.12.019</v>
      </c>
    </row>
    <row r="11" spans="3:7" ht="156.94999999999999">
      <c r="C11" s="1">
        <v>8</v>
      </c>
      <c r="D11" s="1" t="s">
        <v>204</v>
      </c>
      <c r="E11" s="1" t="s">
        <v>181</v>
      </c>
      <c r="F11" s="1" t="s">
        <v>182</v>
      </c>
      <c r="G11" s="1" t="str">
        <f t="shared" si="0"/>
        <v>ComfStand No.: 8; ComfStand Name: IMAC·C·MM; Area: India; Reference: Manu, S., Shukla, Y., Rawal, R., Thomas, L. E., &amp; de Dear, R. (2016). Field studies of thermal comfort across multiple climate zones for the subcontinent: India Model for Adaptive Comfort (IMAC). Building and Environment, 98, 55–70. https://doi.org/10.1016/j.buildenv.2015.12.019</v>
      </c>
    </row>
    <row r="12" spans="3:7" ht="199.7">
      <c r="C12" s="1">
        <v>9</v>
      </c>
      <c r="D12" s="1" t="s">
        <v>205</v>
      </c>
      <c r="E12" s="1" t="s">
        <v>181</v>
      </c>
      <c r="F12" s="1" t="s">
        <v>183</v>
      </c>
      <c r="G12" s="1" t="str">
        <f t="shared" si="0"/>
        <v>ComfStand No.: 9; ComfStand Name: IMAC·R·7DRM; Area: India; Reference: Rawal, R., Shukla, Y., Vardhan, V., Asrani, S., Schweiker, M., de Dear, R., Garg, V., Mathur, J., Prakash, S., Diddi, S., Ranjan, S. V., Siddiqui, A. N., &amp; Somani, G. (2022). Adaptive thermal comfort model based on field studies in five climate zones across India. Building and Environment, 219, 109187. https://doi.org/10.1016/J.BUILDENV.2022.109187</v>
      </c>
    </row>
    <row r="13" spans="3:7" ht="199.7">
      <c r="C13" s="1">
        <v>10</v>
      </c>
      <c r="D13" s="1" t="s">
        <v>206</v>
      </c>
      <c r="E13" s="1" t="s">
        <v>181</v>
      </c>
      <c r="F13" s="1" t="s">
        <v>183</v>
      </c>
      <c r="G13" s="1" t="str">
        <f t="shared" si="0"/>
        <v>ComfStand No.: 10; ComfStand Name: IMAC·R·30DRM; Area: India; Reference: Rawal, R., Shukla, Y., Vardhan, V., Asrani, S., Schweiker, M., de Dear, R., Garg, V., Mathur, J., Prakash, S., Diddi, S., Ranjan, S. V., Siddiqui, A. N., &amp; Somani, G. (2022). Adaptive thermal comfort model based on field studies in five climate zones across India. Building and Environment, 219, 109187. https://doi.org/10.1016/J.BUILDENV.2022.109187</v>
      </c>
    </row>
    <row r="14" spans="3:7" ht="171.2">
      <c r="C14" s="1">
        <v>11</v>
      </c>
      <c r="D14" s="1" t="s">
        <v>207</v>
      </c>
      <c r="E14" s="1" t="s">
        <v>181</v>
      </c>
      <c r="F14" s="1" t="s">
        <v>184</v>
      </c>
      <c r="G14" s="1" t="str">
        <f t="shared" si="0"/>
        <v>ComfStand No.: 11; ComfStand Name: IND·Dhaka; Area: India; Reference: Dhaka, S., Mathur, J., Brager, G., &amp; Honnekeri, A. (2015). Assessment of thermal environmental conditions and quantification of thermal adaptation in naturally ventilated buildings in composite climate of India. Building and Environment, 86, 17–28. https://doi.org/10.1016/J.BUILDENV.2014.11.024</v>
      </c>
    </row>
    <row r="15" spans="3:7" ht="156.94999999999999">
      <c r="C15" s="1">
        <v>12</v>
      </c>
      <c r="D15" s="1" t="s">
        <v>208</v>
      </c>
      <c r="E15" s="1" t="s">
        <v>185</v>
      </c>
      <c r="F15" s="1" t="s">
        <v>186</v>
      </c>
      <c r="G15" s="1" t="str">
        <f t="shared" si="0"/>
        <v>ComfStand No.: 12; ComfStand Name: ROM·Udrea; Area: Romania; Reference: Udrea, I., Croitoru, C., Nastase, I., Crutescu, R., &amp; Badescu, V. (2018). First adaptive thermal comfort equation for naturally ventilated buildings in Bucharest, Romania. International Journal of Ventilation, 17(3), 149–165. https://doi.org/10.1080/14733315.2017.1356057</v>
      </c>
    </row>
    <row r="16" spans="3:7" ht="114.2">
      <c r="C16" s="1">
        <v>13</v>
      </c>
      <c r="D16" s="1" t="s">
        <v>209</v>
      </c>
      <c r="E16" s="1" t="s">
        <v>187</v>
      </c>
      <c r="F16" s="1" t="s">
        <v>188</v>
      </c>
      <c r="G16" s="1" t="str">
        <f t="shared" si="0"/>
        <v>ComfStand No.: 13; ComfStand Name: AUS·Williamson; Area: Australia; Reference: Williamson, T., &amp; Daniel, L. (2020). A new adaptive thermal comfort model for homes in temperate climates of Australia. Energy and Buildings, 210, 109728. https://doi.org/10.1016/j.enbuild.2019.109728</v>
      </c>
    </row>
    <row r="17" spans="3:7" ht="128.44999999999999">
      <c r="C17" s="1">
        <v>14</v>
      </c>
      <c r="D17" s="1" t="s">
        <v>210</v>
      </c>
      <c r="E17" s="1" t="s">
        <v>187</v>
      </c>
      <c r="F17" s="1" t="s">
        <v>189</v>
      </c>
      <c r="G17" s="1" t="str">
        <f t="shared" si="0"/>
        <v>ComfStand No.: 14; ComfStand Name: AUS·DeDear; Area: Australia; Reference: de Dear, R., Kim, J., &amp; Parkinson, T. (2018). Residential adaptive comfort in a humid subtropical climate—Sydney Australia. Energy and Buildings, 158, 1296–1305. https://doi.org/10.1016/j.enbuild.2017.11.028</v>
      </c>
    </row>
    <row r="18" spans="3:7" ht="142.69999999999999">
      <c r="C18" s="1">
        <v>15</v>
      </c>
      <c r="D18" s="1" t="s">
        <v>211</v>
      </c>
      <c r="E18" s="1" t="s">
        <v>190</v>
      </c>
      <c r="F18" s="1" t="s">
        <v>191</v>
      </c>
      <c r="G18" s="1" t="str">
        <f t="shared" si="0"/>
        <v>ComfStand No.: 15; ComfStand Name: BRA·Rupp·NV; Area: Brazil; Reference: Rupp, R. F., de Dear, R., &amp; Ghisi, E. (2018). Field study of mixed-mode office buildings in Southern Brazil using an adaptive thermal comfort framework. Energy and Buildings, 158, 1475–1486. https://doi.org/10.1016/J.ENBUILD.2017.11.047</v>
      </c>
    </row>
    <row r="19" spans="3:7" ht="142.69999999999999">
      <c r="C19" s="1">
        <v>16</v>
      </c>
      <c r="D19" s="1" t="s">
        <v>212</v>
      </c>
      <c r="E19" s="1" t="s">
        <v>190</v>
      </c>
      <c r="F19" s="1" t="s">
        <v>191</v>
      </c>
      <c r="G19" s="1" t="str">
        <f t="shared" si="0"/>
        <v>ComfStand No.: 16; ComfStand Name: BRA·Rupp·AC; Area: Brazil; Reference: Rupp, R. F., de Dear, R., &amp; Ghisi, E. (2018). Field study of mixed-mode office buildings in Southern Brazil using an adaptive thermal comfort framework. Energy and Buildings, 158, 1475–1486. https://doi.org/10.1016/J.ENBUILD.2017.11.047</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Sánchez-García</dc:creator>
  <cp:keywords/>
  <dc:description/>
  <cp:lastModifiedBy>DANIEL SANCHEZ GARCIA</cp:lastModifiedBy>
  <cp:revision/>
  <dcterms:created xsi:type="dcterms:W3CDTF">2022-07-06T11:22:32Z</dcterms:created>
  <dcterms:modified xsi:type="dcterms:W3CDTF">2025-05-06T13:47:29Z</dcterms:modified>
  <cp:category/>
  <cp:contentStatus/>
</cp:coreProperties>
</file>