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iel\Analog\Takshila VLSI - Analog Circuit Design\"/>
    </mc:Choice>
  </mc:AlternateContent>
  <xr:revisionPtr revIDLastSave="0" documentId="8_{A947E9DF-16A3-4513-84CA-6FB3A013A633}" xr6:coauthVersionLast="47" xr6:coauthVersionMax="47" xr10:uidLastSave="{00000000-0000-0000-0000-000000000000}"/>
  <bookViews>
    <workbookView xWindow="38290" yWindow="7550" windowWidth="19420" windowHeight="10300" xr2:uid="{0EBCBF39-C269-4498-9380-C93EAE6C8A2B}"/>
  </bookViews>
  <sheets>
    <sheet name="OTA" sheetId="1" r:id="rId1"/>
  </sheets>
  <externalReferences>
    <externalReference r:id="rId2"/>
  </externalReferences>
  <definedNames>
    <definedName name="I_ref">[1]Cascode_CM!$B$3</definedName>
    <definedName name="L">[1]Cascode_CM!$B$13</definedName>
    <definedName name="unCox">[1]Cascode_CM!$B$18</definedName>
    <definedName name="V_b">[1]Cascode_CM!$B$8</definedName>
    <definedName name="V_th">[1]Cascode_CM!$B$5</definedName>
    <definedName name="Vdd">[1]Cascode_CM!$B$2</definedName>
    <definedName name="Vgs1_">[1]Cascode_CM!$B$9</definedName>
    <definedName name="Vgs2_">[1]Cascode_CM!$B$11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5" i="1"/>
  <c r="B14" i="1"/>
  <c r="B13" i="1"/>
  <c r="D12" i="1"/>
  <c r="G9" i="1"/>
  <c r="G8" i="1"/>
  <c r="G7" i="1"/>
  <c r="B6" i="1"/>
  <c r="G5" i="1"/>
  <c r="B5" i="1"/>
  <c r="G4" i="1"/>
  <c r="G11" i="1" s="1"/>
  <c r="G12" i="1" s="1"/>
  <c r="H12" i="1" s="1"/>
  <c r="B2" i="1"/>
  <c r="B3" i="1" s="1"/>
  <c r="B1" i="1"/>
</calcChain>
</file>

<file path=xl/sharedStrings.xml><?xml version="1.0" encoding="utf-8"?>
<sst xmlns="http://schemas.openxmlformats.org/spreadsheetml/2006/main" count="59" uniqueCount="55">
  <si>
    <t>Verr</t>
  </si>
  <si>
    <t>&lt; 8mV</t>
  </si>
  <si>
    <t>Verr = Vin*(1/(1+bA))</t>
  </si>
  <si>
    <t>A</t>
  </si>
  <si>
    <t>&gt; 200</t>
  </si>
  <si>
    <t>for Buffer, b=1 =&gt; A = (Vin/Verr)-1</t>
  </si>
  <si>
    <t>Equation</t>
  </si>
  <si>
    <t>A_dB</t>
  </si>
  <si>
    <t xml:space="preserve">T_rise - </t>
  </si>
  <si>
    <t>Vaa</t>
  </si>
  <si>
    <t>V</t>
  </si>
  <si>
    <t>T_slew</t>
  </si>
  <si>
    <t>t1 = C(Vslew)/Itail</t>
  </si>
  <si>
    <t>C/Itail</t>
  </si>
  <si>
    <t>Isrc</t>
  </si>
  <si>
    <t>10uA</t>
  </si>
  <si>
    <t>Vswing = dVin</t>
  </si>
  <si>
    <t>CL</t>
  </si>
  <si>
    <t>100pF</t>
  </si>
  <si>
    <t xml:space="preserve">gm1 </t>
  </si>
  <si>
    <t>gm=2Id/Vov, gm/Id = 15</t>
  </si>
  <si>
    <t>ICMR-</t>
  </si>
  <si>
    <t>=Vov5+Vov1+Vthn</t>
  </si>
  <si>
    <t>Vsm,sig = sqrt(2)*Vov =&gt;</t>
  </si>
  <si>
    <t>Const</t>
  </si>
  <si>
    <t>Vov5</t>
  </si>
  <si>
    <t>simulate</t>
  </si>
  <si>
    <t>Vslew = Vswing - Vsm,sig</t>
  </si>
  <si>
    <t>Vov1</t>
  </si>
  <si>
    <t>calc</t>
  </si>
  <si>
    <t>T_sm_sig</t>
  </si>
  <si>
    <t>t2 = RC*ln(Vsm,sig/Vacc)</t>
  </si>
  <si>
    <t>ICMR+</t>
  </si>
  <si>
    <t>=Vaa-Vthp-Vov3+Vthn</t>
  </si>
  <si>
    <t xml:space="preserve"> Rout,CL</t>
  </si>
  <si>
    <t>RC = C/gm = C/(15*Itail/2)</t>
  </si>
  <si>
    <t>Vov3</t>
  </si>
  <si>
    <t>current mirror</t>
  </si>
  <si>
    <t xml:space="preserve">=&gt; T_rise = </t>
  </si>
  <si>
    <t>Vin</t>
  </si>
  <si>
    <t>=&gt; Itail</t>
  </si>
  <si>
    <t>uA</t>
  </si>
  <si>
    <t>dVin</t>
  </si>
  <si>
    <t>Tsm,sig</t>
  </si>
  <si>
    <t>500ns</t>
  </si>
  <si>
    <t>Vout settling time</t>
  </si>
  <si>
    <t>Vacc</t>
  </si>
  <si>
    <t>500uV</t>
  </si>
  <si>
    <t>PM</t>
  </si>
  <si>
    <t xml:space="preserve"> &gt; 60</t>
  </si>
  <si>
    <t>spec</t>
  </si>
  <si>
    <t>Vthp</t>
  </si>
  <si>
    <t>Vthn</t>
  </si>
  <si>
    <t>unCox</t>
  </si>
  <si>
    <t>215u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</si>
</sst>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niel\Analog\Takshila%20VLSI%20-%20Analog%20Circuit%20Design\design_assignmet.xlsx" TargetMode="External"/><Relationship Id="rId1" Type="http://schemas.openxmlformats.org/officeDocument/2006/relationships/externalLinkPath" Target="design_assignm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dsat"/>
      <sheetName val="Cascode_CM"/>
      <sheetName val="CD_Buffer"/>
      <sheetName val="Telescopic"/>
      <sheetName val="OTA"/>
      <sheetName val="2 stage OTA"/>
    </sheetNames>
    <sheetDataSet>
      <sheetData sheetId="0"/>
      <sheetData sheetId="1">
        <row r="2">
          <cell r="B2">
            <v>2</v>
          </cell>
        </row>
        <row r="3">
          <cell r="B3">
            <v>1.0000000000000001E-5</v>
          </cell>
        </row>
        <row r="5">
          <cell r="B5">
            <v>0.47</v>
          </cell>
        </row>
        <row r="8">
          <cell r="B8">
            <v>0.9</v>
          </cell>
        </row>
        <row r="9">
          <cell r="B9">
            <v>0.6</v>
          </cell>
        </row>
        <row r="11">
          <cell r="B11">
            <v>0.5</v>
          </cell>
        </row>
        <row r="13">
          <cell r="B13">
            <v>1</v>
          </cell>
        </row>
        <row r="18">
          <cell r="B18">
            <v>2.1499999999999999E-4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BF9F-68C5-4DEC-9633-38768431209F}">
  <dimension ref="A1:I20"/>
  <sheetViews>
    <sheetView tabSelected="1" zoomScaleNormal="100" workbookViewId="0">
      <selection activeCell="D10" sqref="D10"/>
    </sheetView>
  </sheetViews>
  <sheetFormatPr defaultRowHeight="13.5" x14ac:dyDescent="0.35"/>
  <cols>
    <col min="2" max="2" width="9.75" bestFit="1" customWidth="1"/>
    <col min="3" max="3" width="11.75" bestFit="1" customWidth="1"/>
    <col min="4" max="4" width="30.9375" customWidth="1"/>
    <col min="5" max="5" width="11.125" customWidth="1"/>
    <col min="6" max="6" width="30.0625" customWidth="1"/>
    <col min="7" max="8" width="12.0625" bestFit="1" customWidth="1"/>
  </cols>
  <sheetData>
    <row r="1" spans="1:9" ht="13.9" x14ac:dyDescent="0.4">
      <c r="A1" t="s">
        <v>0</v>
      </c>
      <c r="B1" s="1">
        <f>0.03</f>
        <v>0.03</v>
      </c>
      <c r="C1" t="s">
        <v>1</v>
      </c>
      <c r="D1" s="2" t="s">
        <v>2</v>
      </c>
      <c r="E1" s="3"/>
    </row>
    <row r="2" spans="1:9" ht="13.9" x14ac:dyDescent="0.4">
      <c r="A2" t="s">
        <v>3</v>
      </c>
      <c r="B2">
        <f>(C12/B1)-1</f>
        <v>52.333333333333336</v>
      </c>
      <c r="C2" t="s">
        <v>4</v>
      </c>
      <c r="D2" t="s">
        <v>5</v>
      </c>
      <c r="E2" s="3" t="s">
        <v>6</v>
      </c>
    </row>
    <row r="3" spans="1:9" ht="13.9" x14ac:dyDescent="0.4">
      <c r="A3" t="s">
        <v>7</v>
      </c>
      <c r="B3">
        <f>20*LOG10(B2)</f>
        <v>34.375567953791432</v>
      </c>
      <c r="E3" s="3" t="s">
        <v>8</v>
      </c>
      <c r="F3" s="2"/>
      <c r="H3" s="2"/>
    </row>
    <row r="4" spans="1:9" x14ac:dyDescent="0.35">
      <c r="A4" t="s">
        <v>9</v>
      </c>
      <c r="B4">
        <v>2</v>
      </c>
      <c r="C4" t="s">
        <v>10</v>
      </c>
      <c r="E4" t="s">
        <v>11</v>
      </c>
      <c r="F4" s="2" t="s">
        <v>12</v>
      </c>
      <c r="G4" s="4">
        <f>G8</f>
        <v>0.31143819168358733</v>
      </c>
      <c r="H4" t="s">
        <v>13</v>
      </c>
    </row>
    <row r="5" spans="1:9" x14ac:dyDescent="0.35">
      <c r="A5" t="s">
        <v>14</v>
      </c>
      <c r="B5">
        <f>0.00001</f>
        <v>1.0000000000000001E-5</v>
      </c>
      <c r="C5" t="s">
        <v>15</v>
      </c>
      <c r="F5" t="s">
        <v>16</v>
      </c>
      <c r="G5">
        <f>B13</f>
        <v>0.5</v>
      </c>
    </row>
    <row r="6" spans="1:9" x14ac:dyDescent="0.35">
      <c r="A6" t="s">
        <v>17</v>
      </c>
      <c r="B6">
        <f>0.0000000001</f>
        <v>1E-10</v>
      </c>
      <c r="C6" t="s">
        <v>18</v>
      </c>
      <c r="D6" t="s">
        <v>19</v>
      </c>
      <c r="F6" t="s">
        <v>20</v>
      </c>
    </row>
    <row r="7" spans="1:9" x14ac:dyDescent="0.35">
      <c r="A7" t="s">
        <v>21</v>
      </c>
      <c r="B7">
        <v>1.1000000000000001</v>
      </c>
      <c r="C7" t="s">
        <v>10</v>
      </c>
      <c r="D7" s="2" t="s">
        <v>22</v>
      </c>
      <c r="F7" t="s">
        <v>23</v>
      </c>
      <c r="G7" s="4">
        <f>SQRT(2)*2/15</f>
        <v>0.1885618083164127</v>
      </c>
      <c r="H7" t="s">
        <v>24</v>
      </c>
    </row>
    <row r="8" spans="1:9" x14ac:dyDescent="0.35">
      <c r="A8" s="5" t="s">
        <v>25</v>
      </c>
      <c r="B8" s="5">
        <v>0.25</v>
      </c>
      <c r="C8" s="5" t="s">
        <v>26</v>
      </c>
      <c r="F8" t="s">
        <v>27</v>
      </c>
      <c r="G8" s="4">
        <f>G5-G7</f>
        <v>0.31143819168358733</v>
      </c>
    </row>
    <row r="9" spans="1:9" x14ac:dyDescent="0.35">
      <c r="A9" s="5" t="s">
        <v>28</v>
      </c>
      <c r="B9" s="5">
        <v>0.1</v>
      </c>
      <c r="C9" s="5" t="s">
        <v>29</v>
      </c>
      <c r="E9" t="s">
        <v>30</v>
      </c>
      <c r="F9" s="2" t="s">
        <v>31</v>
      </c>
      <c r="G9" s="4">
        <f>(2/15)*LN(G7/B15)</f>
        <v>0.79100973723730539</v>
      </c>
      <c r="H9" t="s">
        <v>13</v>
      </c>
    </row>
    <row r="10" spans="1:9" x14ac:dyDescent="0.35">
      <c r="A10" t="s">
        <v>32</v>
      </c>
      <c r="B10">
        <v>1.6</v>
      </c>
      <c r="D10" s="2" t="s">
        <v>33</v>
      </c>
      <c r="E10" t="s">
        <v>34</v>
      </c>
      <c r="F10" t="s">
        <v>35</v>
      </c>
    </row>
    <row r="11" spans="1:9" x14ac:dyDescent="0.35">
      <c r="A11" s="5" t="s">
        <v>36</v>
      </c>
      <c r="B11" s="5">
        <v>0.2</v>
      </c>
      <c r="C11" s="5" t="s">
        <v>37</v>
      </c>
      <c r="D11" s="2"/>
      <c r="F11" s="2" t="s">
        <v>38</v>
      </c>
      <c r="G11" s="4">
        <f>G4+G9</f>
        <v>1.1024479289208928</v>
      </c>
      <c r="H11" t="s">
        <v>13</v>
      </c>
    </row>
    <row r="12" spans="1:9" x14ac:dyDescent="0.35">
      <c r="A12" t="s">
        <v>39</v>
      </c>
      <c r="B12">
        <v>1.1000000000000001</v>
      </c>
      <c r="C12">
        <v>1.6</v>
      </c>
      <c r="D12">
        <f>C12-B12</f>
        <v>0.5</v>
      </c>
      <c r="F12" s="2" t="s">
        <v>40</v>
      </c>
      <c r="G12" s="1">
        <f>G11*B6/B14</f>
        <v>2.2048958578417858E-4</v>
      </c>
      <c r="H12" s="4">
        <f>G12*1000000</f>
        <v>220.48958578417859</v>
      </c>
      <c r="I12" t="s">
        <v>41</v>
      </c>
    </row>
    <row r="13" spans="1:9" x14ac:dyDescent="0.35">
      <c r="A13" t="s">
        <v>42</v>
      </c>
      <c r="B13">
        <f>C12-B12</f>
        <v>0.5</v>
      </c>
      <c r="G13" s="2"/>
    </row>
    <row r="14" spans="1:9" x14ac:dyDescent="0.35">
      <c r="A14" t="s">
        <v>43</v>
      </c>
      <c r="B14">
        <f>0.0000005</f>
        <v>4.9999999999999998E-7</v>
      </c>
      <c r="C14" t="s">
        <v>44</v>
      </c>
      <c r="D14" t="s">
        <v>45</v>
      </c>
      <c r="G14" s="2"/>
    </row>
    <row r="15" spans="1:9" x14ac:dyDescent="0.35">
      <c r="A15" t="s">
        <v>46</v>
      </c>
      <c r="B15">
        <f>0.0005</f>
        <v>5.0000000000000001E-4</v>
      </c>
      <c r="C15" t="s">
        <v>47</v>
      </c>
    </row>
    <row r="16" spans="1:9" ht="13.9" x14ac:dyDescent="0.4">
      <c r="A16" t="s">
        <v>48</v>
      </c>
      <c r="B16" t="s">
        <v>49</v>
      </c>
      <c r="C16" s="3" t="s">
        <v>50</v>
      </c>
    </row>
    <row r="18" spans="1:4" x14ac:dyDescent="0.35">
      <c r="A18" t="s">
        <v>51</v>
      </c>
      <c r="B18">
        <v>0.7</v>
      </c>
    </row>
    <row r="19" spans="1:4" x14ac:dyDescent="0.35">
      <c r="A19" t="s">
        <v>52</v>
      </c>
      <c r="B19">
        <v>0.7</v>
      </c>
    </row>
    <row r="20" spans="1:4" x14ac:dyDescent="0.35">
      <c r="A20" s="5" t="s">
        <v>53</v>
      </c>
      <c r="B20" s="5">
        <f>0.000215</f>
        <v>2.1499999999999999E-4</v>
      </c>
      <c r="C20" t="s">
        <v>54</v>
      </c>
      <c r="D20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Login</dc:creator>
  <cp:lastModifiedBy>New Login</cp:lastModifiedBy>
  <dcterms:created xsi:type="dcterms:W3CDTF">2023-09-19T19:35:54Z</dcterms:created>
  <dcterms:modified xsi:type="dcterms:W3CDTF">2023-09-19T19:36:30Z</dcterms:modified>
</cp:coreProperties>
</file>