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ml.chartshapes+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D:\Academics EE\projects\Excel Projects\"/>
    </mc:Choice>
  </mc:AlternateContent>
  <xr:revisionPtr revIDLastSave="0" documentId="13_ncr:1_{60550581-4D98-4613-A895-A40AE3983E24}" xr6:coauthVersionLast="47" xr6:coauthVersionMax="47" xr10:uidLastSave="{00000000-0000-0000-0000-000000000000}"/>
  <bookViews>
    <workbookView minimized="1" xWindow="6960" yWindow="816" windowWidth="7500" windowHeight="7728" firstSheet="3" activeTab="9" xr2:uid="{00000000-000D-0000-FFFF-FFFF00000000}"/>
  </bookViews>
  <sheets>
    <sheet name="Data" sheetId="1" r:id="rId1"/>
    <sheet name="Detail1" sheetId="12" r:id="rId2"/>
    <sheet name="sales &amp; profit " sheetId="3" r:id="rId3"/>
    <sheet name="category vs profit" sheetId="4" r:id="rId4"/>
    <sheet name="sales by category" sheetId="5" r:id="rId5"/>
    <sheet name="map" sheetId="6" r:id="rId6"/>
    <sheet name="sub cat." sheetId="7" r:id="rId7"/>
    <sheet name="kpi" sheetId="11" r:id="rId8"/>
    <sheet name="yoy growth" sheetId="15" r:id="rId9"/>
    <sheet name="Report" sheetId="13" r:id="rId10"/>
  </sheets>
  <definedNames>
    <definedName name="_xlchart.v1.0" hidden="1">'category vs profit'!$D$4:$D$7</definedName>
    <definedName name="_xlchart.v1.1" hidden="1">'category vs profit'!$E$3</definedName>
    <definedName name="_xlchart.v1.2" hidden="1">'category vs profit'!$E$4:$E$7</definedName>
    <definedName name="_xlchart.v1.7" hidden="1">'category vs profit'!$D$4:$D$7</definedName>
    <definedName name="_xlchart.v1.8" hidden="1">'category vs profit'!$E$3</definedName>
    <definedName name="_xlchart.v1.9" hidden="1">'category vs profit'!$E$4:$E$7</definedName>
    <definedName name="_xlchart.v5.10" hidden="1">map!$D$1</definedName>
    <definedName name="_xlchart.v5.11" hidden="1">map!$D$2:$D$50</definedName>
    <definedName name="_xlchart.v5.12" hidden="1">map!$E$1</definedName>
    <definedName name="_xlchart.v5.13" hidden="1">map!$E$2:$E$50</definedName>
    <definedName name="_xlchart.v5.3" hidden="1">map!$D$1</definedName>
    <definedName name="_xlchart.v5.4" hidden="1">map!$D$2:$D$50</definedName>
    <definedName name="_xlchart.v5.5" hidden="1">map!$E$1</definedName>
    <definedName name="_xlchart.v5.6" hidden="1">map!$E$2:$E$50</definedName>
    <definedName name="Slicer_Region">#N/A</definedName>
    <definedName name="Slicer_Segment">#N/A</definedName>
    <definedName name="Slicer_Year">#N/A</definedName>
    <definedName name="Slicer_Years__Order_Date">#N/A</definedName>
  </definedNames>
  <calcPr calcId="191029"/>
  <pivotCaches>
    <pivotCache cacheId="1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8" roundtripDataSignature="AMtx7mgYS6wfnPy0iIjdhtUlD2xFm8j14w=="/>
    </ext>
  </extLst>
</workbook>
</file>

<file path=xl/calcChain.xml><?xml version="1.0" encoding="utf-8"?>
<calcChain xmlns="http://schemas.openxmlformats.org/spreadsheetml/2006/main">
  <c r="D2" i="6" l="1"/>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 i="6"/>
  <c r="E11" i="6"/>
  <c r="E34" i="6"/>
  <c r="E6" i="6"/>
  <c r="E38" i="6"/>
  <c r="E29" i="6"/>
  <c r="E31" i="6"/>
  <c r="E45" i="6"/>
  <c r="E7" i="4"/>
  <c r="E12" i="6"/>
  <c r="E8" i="6"/>
  <c r="E44" i="6"/>
  <c r="H18" i="11"/>
  <c r="E50" i="6"/>
  <c r="E5" i="6"/>
  <c r="E10" i="6"/>
  <c r="E42" i="6"/>
  <c r="E3" i="6"/>
  <c r="E43" i="6"/>
  <c r="B18" i="11"/>
  <c r="G11" i="15"/>
  <c r="E48" i="6"/>
  <c r="E18" i="11"/>
  <c r="K18" i="11"/>
  <c r="E26" i="6"/>
  <c r="E32" i="6"/>
  <c r="E35" i="6"/>
  <c r="E16" i="6"/>
  <c r="E39" i="6"/>
  <c r="I11" i="15"/>
  <c r="E20" i="6"/>
  <c r="H11" i="15"/>
  <c r="E9" i="6"/>
  <c r="E14" i="6"/>
  <c r="E7" i="6"/>
  <c r="E49" i="6"/>
  <c r="E18" i="6"/>
  <c r="J11" i="15"/>
  <c r="E22" i="6"/>
  <c r="E5" i="4"/>
  <c r="E40" i="6"/>
  <c r="E46" i="6"/>
  <c r="E24" i="6"/>
  <c r="E47" i="6"/>
  <c r="E33" i="6"/>
  <c r="E28" i="6"/>
  <c r="E17" i="6"/>
  <c r="E6" i="4"/>
  <c r="E37" i="6"/>
  <c r="E15" i="6"/>
  <c r="E13" i="6"/>
  <c r="E23" i="6"/>
  <c r="N18" i="11"/>
  <c r="E4" i="6"/>
  <c r="E36" i="6"/>
  <c r="E41" i="6"/>
  <c r="E25" i="6"/>
  <c r="K11" i="15"/>
  <c r="E4" i="4"/>
  <c r="E27" i="6"/>
  <c r="E21" i="6"/>
  <c r="E19" i="6"/>
  <c r="E30" i="6"/>
</calcChain>
</file>

<file path=xl/sharedStrings.xml><?xml version="1.0" encoding="utf-8"?>
<sst xmlns="http://schemas.openxmlformats.org/spreadsheetml/2006/main" count="139370" uniqueCount="10955">
  <si>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</si>
  <si>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</si>
  <si>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</si>
  <si>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</si>
  <si>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</si>
  <si>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</si>
  <si>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</si>
  <si>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</si>
  <si>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</si>
  <si>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</si>
  <si>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</si>
  <si>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</si>
  <si>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</si>
  <si>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</si>
  <si>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</si>
  <si>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</si>
  <si>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</si>
  <si>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</si>
  <si>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</si>
  <si>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</si>
  <si>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</si>
  <si>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</si>
  <si>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</si>
  <si>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</si>
  <si>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</si>
  <si>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</si>
  <si>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</si>
  <si>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</si>
  <si>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</si>
  <si>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</si>
  <si>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</si>
  <si>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</si>
  <si>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</si>
  <si>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</si>
  <si>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</si>
  <si>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</si>
  <si>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</si>
  <si>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</si>
  <si>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</si>
  <si>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</si>
  <si>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</si>
  <si>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</si>
  <si>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</si>
  <si>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</si>
  <si>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</si>
  <si>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</si>
  <si>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</si>
  <si>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</si>
  <si>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</si>
  <si>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</si>
  <si>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</si>
  <si>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</si>
  <si>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</si>
  <si>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</si>
  <si>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</si>
  <si>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</si>
  <si>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</si>
  <si>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</si>
  <si>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</si>
  <si>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</si>
  <si>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</si>
  <si>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</si>
  <si>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</si>
  <si>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</si>
  <si>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</si>
  <si>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</si>
  <si>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</si>
  <si>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</si>
  <si>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</si>
  <si>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</si>
  <si>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</si>
  <si>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</si>
  <si>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</si>
  <si>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</si>
  <si>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</si>
  <si>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</si>
  <si>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</si>
  <si>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</si>
  <si>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</si>
  <si>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</si>
  <si>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</si>
  <si>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</si>
  <si>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</si>
  <si>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</si>
  <si>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</si>
  <si>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</si>
  <si>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</si>
  <si>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</si>
  <si>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</si>
  <si>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</si>
  <si>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</si>
  <si>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</si>
  <si>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</si>
  <si>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</si>
  <si>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</si>
  <si>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</si>
  <si>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</si>
  <si>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</si>
  <si>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</si>
  <si>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</si>
  <si>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</si>
  <si>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</si>
  <si>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</si>
  <si>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</si>
  <si>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</si>
  <si>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</si>
  <si>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</si>
  <si>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</si>
  <si>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</si>
  <si>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</si>
  <si>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</si>
  <si>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</si>
  <si>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</si>
  <si>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</si>
  <si>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</si>
  <si>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</si>
  <si>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</si>
  <si>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</si>
  <si>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</si>
  <si>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</si>
  <si>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</si>
  <si>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</si>
  <si>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</si>
  <si>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</si>
  <si>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</si>
  <si>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</si>
  <si>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</si>
  <si>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</si>
  <si>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</si>
  <si>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</si>
  <si>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</si>
  <si>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</si>
  <si>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</si>
  <si>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</si>
  <si>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</si>
  <si>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</si>
  <si>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</si>
  <si>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</si>
  <si>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</si>
  <si>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</si>
  <si>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</si>
  <si>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</si>
  <si>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</si>
  <si>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</si>
  <si>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</si>
  <si>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</si>
  <si>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</si>
  <si>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</si>
  <si>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</si>
  <si>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</si>
  <si>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</si>
  <si>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</si>
  <si>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</si>
  <si>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</si>
  <si>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</si>
  <si>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</si>
  <si>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</si>
  <si>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</si>
  <si>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</si>
  <si>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</si>
  <si>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</si>
  <si>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</si>
  <si>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</si>
  <si>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</si>
  <si>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</si>
  <si>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</si>
  <si>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</si>
  <si>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</si>
  <si>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</si>
  <si>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</si>
  <si>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</si>
  <si>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</si>
  <si>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</si>
  <si>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</si>
  <si>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</si>
  <si>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</si>
  <si>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</si>
  <si>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</si>
  <si>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</si>
  <si>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</si>
  <si>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</si>
  <si>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</si>
  <si>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</si>
  <si>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</si>
  <si>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</si>
  <si>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</si>
  <si>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</si>
  <si>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</si>
  <si>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</si>
  <si>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</si>
  <si>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</si>
  <si>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</si>
  <si>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</si>
  <si>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</si>
  <si>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</si>
  <si>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</si>
  <si>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</si>
  <si>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</si>
  <si>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</si>
  <si>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</si>
  <si>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</si>
  <si>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</si>
  <si>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</si>
  <si>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</si>
  <si>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</si>
  <si>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</si>
  <si>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</si>
  <si>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</si>
  <si>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</si>
  <si>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</si>
  <si>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</si>
  <si>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</si>
  <si>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</si>
  <si>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</si>
  <si>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</si>
  <si>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</si>
  <si>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</si>
  <si>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</si>
  <si>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</si>
  <si>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</si>
  <si>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</si>
  <si>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</si>
  <si>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</si>
  <si>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</si>
  <si>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</si>
  <si>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</si>
  <si>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</si>
  <si>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</si>
  <si>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</si>
  <si>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</si>
  <si>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</si>
  <si>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</si>
  <si>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</si>
  <si>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</si>
  <si>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</si>
  <si>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</si>
  <si>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</si>
  <si>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</si>
  <si>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</si>
  <si>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</si>
  <si>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</si>
  <si>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</si>
  <si>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</si>
  <si>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</si>
  <si>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</si>
  <si>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</si>
  <si>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</si>
  <si>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</si>
  <si>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</si>
  <si>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</si>
  <si>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</si>
  <si>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</si>
  <si>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</si>
  <si>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</si>
  <si>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</si>
  <si>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</si>
  <si>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</si>
  <si>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</si>
  <si>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</si>
  <si>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</si>
  <si>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</si>
  <si>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</si>
  <si>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</si>
  <si>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</si>
  <si>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</si>
  <si>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</si>
  <si>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</si>
  <si>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</si>
  <si>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</si>
  <si>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</si>
  <si>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</si>
  <si>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</si>
  <si>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</si>
  <si>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</si>
  <si>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</si>
  <si>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</si>
  <si>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</si>
  <si>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</si>
  <si>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</si>
  <si>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</si>
  <si>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</si>
  <si>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</si>
  <si>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</si>
  <si>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</si>
  <si>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</si>
  <si>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</si>
  <si>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</si>
  <si>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</si>
  <si>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</si>
  <si>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</si>
  <si>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</si>
  <si>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</si>
  <si>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</si>
  <si>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</si>
  <si>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</si>
  <si>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</si>
  <si>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</si>
  <si>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</si>
  <si>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</si>
  <si>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</si>
  <si>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</si>
  <si>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</si>
  <si>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</si>
  <si>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</si>
  <si>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</si>
  <si>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</si>
  <si>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</si>
  <si>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</si>
  <si>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</si>
  <si>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</si>
  <si>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</si>
  <si>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</si>
  <si>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</si>
  <si>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</si>
  <si>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</si>
  <si>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</si>
  <si>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</si>
  <si>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</si>
  <si>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</si>
  <si>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</si>
  <si>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</si>
  <si>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</si>
  <si>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</si>
  <si>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</si>
  <si>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</si>
  <si>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</si>
  <si>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</si>
  <si>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</si>
  <si>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</si>
  <si>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</si>
  <si>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</si>
  <si>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</si>
  <si>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</si>
  <si>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</si>
  <si>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</si>
  <si>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</si>
  <si>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</si>
  <si>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</si>
  <si>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</si>
  <si>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</si>
  <si>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</si>
  <si>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</si>
  <si>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</si>
  <si>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</si>
  <si>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</si>
  <si>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</si>
  <si>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</si>
  <si>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</si>
  <si>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</si>
  <si>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</si>
  <si>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</si>
  <si>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</si>
  <si>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</si>
  <si>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</si>
  <si>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</si>
  <si>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</si>
  <si>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</si>
  <si>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</si>
  <si>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</si>
  <si>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</si>
  <si>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</si>
  <si>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</si>
  <si>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</si>
  <si>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</si>
  <si>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</si>
  <si>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</si>
  <si>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</si>
  <si>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</si>
  <si>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</si>
  <si>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</si>
  <si>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</si>
  <si>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</si>
  <si>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</si>
  <si>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</si>
  <si>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</si>
  <si>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</si>
  <si>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</si>
  <si>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</si>
  <si>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</si>
  <si>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</si>
  <si>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</si>
  <si>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</si>
  <si>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</si>
  <si>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</si>
  <si>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</si>
  <si>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</si>
  <si>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</si>
  <si>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</si>
  <si>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</si>
  <si>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</si>
  <si>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</si>
  <si>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</si>
  <si>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</si>
  <si>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</si>
  <si>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</si>
  <si>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</si>
  <si>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</si>
  <si>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</si>
  <si>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</si>
  <si>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</si>
  <si>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</si>
  <si>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</si>
  <si>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</si>
  <si>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</si>
  <si>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</si>
  <si>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</si>
  <si>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</si>
  <si>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</si>
  <si>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</si>
  <si>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</si>
  <si>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</si>
  <si>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</si>
  <si>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</si>
  <si>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</si>
  <si>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</si>
  <si>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</si>
  <si>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</si>
  <si>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</si>
  <si>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</si>
  <si>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</si>
  <si>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</si>
  <si>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</si>
  <si>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</si>
  <si>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</si>
  <si>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</si>
  <si>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</si>
  <si>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</si>
  <si>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</si>
  <si>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</si>
  <si>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</si>
  <si>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</si>
  <si>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</si>
  <si>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</si>
  <si>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</si>
  <si>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</si>
  <si>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</si>
  <si>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</si>
  <si>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</si>
  <si>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</si>
  <si>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</si>
  <si>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</si>
  <si>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</si>
  <si>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</si>
  <si>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</si>
  <si>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</si>
  <si>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</si>
  <si>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</si>
  <si>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</si>
  <si>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</si>
  <si>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</si>
  <si>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</si>
  <si>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</si>
  <si>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</si>
  <si>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</si>
  <si>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</si>
  <si>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</si>
  <si>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</si>
  <si>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</si>
  <si>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</si>
  <si>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</si>
  <si>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</si>
  <si>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</si>
  <si>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</si>
  <si>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</si>
  <si>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</si>
  <si>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</si>
  <si>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</si>
  <si>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</si>
  <si>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</si>
  <si>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</si>
  <si>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</si>
  <si>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</si>
  <si>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</si>
  <si>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</si>
  <si>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</si>
  <si>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</si>
  <si>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</si>
  <si>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</si>
  <si>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</si>
  <si>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</si>
  <si>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</si>
  <si>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</si>
  <si>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</si>
  <si>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</si>
  <si>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</si>
  <si>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</si>
  <si>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</si>
  <si>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</si>
  <si>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</si>
  <si>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</si>
  <si>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</si>
  <si>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</si>
  <si>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</si>
  <si>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</si>
  <si>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</si>
  <si>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</si>
  <si>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</si>
  <si>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</si>
  <si>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</si>
  <si>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</si>
  <si>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</si>
  <si>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</si>
  <si>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</si>
  <si>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</si>
  <si>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</si>
  <si>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</si>
  <si>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</si>
  <si>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</si>
  <si>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</si>
  <si>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</si>
  <si>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</si>
  <si>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</si>
  <si>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</si>
  <si>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</si>
  <si>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</si>
  <si>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</si>
  <si>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</si>
  <si>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</si>
  <si>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</si>
  <si>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</si>
  <si>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</si>
  <si>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</si>
  <si>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</si>
  <si>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</si>
  <si>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</si>
  <si>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</si>
  <si>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</si>
  <si>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</si>
  <si>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</si>
  <si>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</si>
  <si>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</si>
  <si>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</si>
  <si>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</si>
  <si>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</si>
  <si>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</si>
  <si>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</si>
  <si>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</si>
  <si>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</si>
  <si>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</si>
  <si>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</si>
  <si>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</si>
  <si>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</si>
  <si>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</si>
  <si>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</si>
  <si>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</si>
  <si>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</si>
  <si>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</si>
  <si>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</si>
  <si>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</si>
  <si>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</si>
  <si>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</si>
  <si>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</si>
  <si>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</si>
  <si>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</si>
  <si>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</si>
  <si>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</si>
  <si>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</si>
  <si>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</si>
  <si>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</si>
  <si>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</si>
  <si>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</si>
  <si>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</si>
  <si>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</si>
  <si>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</si>
  <si>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</si>
  <si>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</si>
  <si>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</si>
  <si>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</si>
  <si>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</si>
  <si>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</si>
  <si>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</si>
  <si>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</si>
  <si>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</si>
  <si>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</si>
  <si>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</si>
  <si>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</si>
  <si>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</si>
  <si>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</si>
  <si>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</si>
  <si>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</si>
  <si>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</si>
  <si>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</si>
  <si>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</si>
  <si>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</si>
  <si>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</si>
  <si>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</si>
  <si>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</si>
  <si>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</si>
  <si>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</si>
  <si>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</si>
  <si>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</si>
  <si>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</si>
  <si>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</si>
  <si>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</si>
  <si>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</si>
  <si>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</si>
  <si>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</si>
  <si>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</si>
  <si>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</si>
  <si>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</si>
  <si>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</si>
  <si>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</si>
  <si>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</si>
  <si>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</si>
  <si>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</si>
  <si>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</si>
  <si>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</si>
  <si>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</si>
  <si>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</si>
  <si>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</si>
  <si>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</si>
  <si>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</si>
  <si>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</si>
  <si>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</si>
  <si>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</si>
  <si>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</si>
  <si>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</si>
  <si>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</si>
  <si>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</si>
  <si>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</si>
  <si>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</si>
  <si>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</si>
  <si>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</si>
  <si>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</si>
  <si>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</si>
  <si>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</si>
  <si>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</si>
  <si>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</si>
  <si>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</si>
  <si>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</si>
  <si>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</si>
  <si>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</si>
  <si>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</si>
  <si>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</si>
  <si>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</si>
  <si>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</si>
  <si>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</si>
  <si>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</si>
  <si>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</si>
  <si>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</si>
  <si>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</si>
  <si>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</si>
  <si>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</si>
  <si>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</si>
  <si>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</si>
  <si>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</si>
  <si>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</si>
  <si>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</si>
  <si>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</si>
  <si>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</si>
  <si>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</si>
  <si>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</si>
  <si>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</si>
  <si>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</si>
  <si>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</si>
  <si>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</si>
  <si>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</si>
  <si>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</si>
  <si>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</si>
  <si>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</si>
  <si>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</si>
  <si>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</si>
  <si>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</si>
  <si>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</si>
  <si>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</si>
  <si>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</si>
  <si>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</si>
  <si>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</si>
  <si>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</si>
  <si>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</si>
  <si>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</si>
  <si>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</si>
  <si>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</si>
  <si>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</si>
  <si>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</si>
  <si>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</si>
  <si>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</si>
  <si>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</si>
  <si>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</si>
  <si>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</si>
  <si>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</si>
  <si>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</si>
  <si>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</si>
  <si>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</si>
  <si>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</si>
  <si>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</si>
  <si>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</si>
  <si>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</si>
  <si>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</si>
  <si>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</si>
  <si>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</si>
  <si>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</si>
  <si>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</si>
  <si>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</si>
  <si>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</si>
  <si>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</si>
  <si>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</si>
  <si>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</si>
  <si>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</si>
  <si>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</si>
  <si>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</si>
  <si>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</si>
  <si>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</si>
  <si>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</si>
  <si>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</si>
  <si>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</si>
  <si>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</si>
  <si>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</si>
  <si>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</si>
  <si>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</si>
  <si>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</si>
  <si>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</si>
  <si>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</si>
  <si>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</si>
  <si>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</si>
  <si>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</si>
  <si>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</si>
  <si>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</si>
  <si>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</si>
  <si>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</si>
  <si>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</si>
  <si>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</si>
  <si>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</si>
  <si>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</si>
  <si>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</si>
  <si>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</si>
  <si>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</si>
  <si>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</si>
  <si>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</si>
  <si>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</si>
  <si>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</si>
  <si>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</si>
  <si>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</si>
  <si>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</si>
  <si>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</si>
  <si>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</si>
  <si>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</si>
  <si>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</si>
  <si>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</si>
  <si>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</si>
  <si>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</si>
  <si>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</si>
  <si>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</si>
  <si>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</si>
  <si>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</si>
  <si>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</si>
  <si>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</si>
  <si>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</si>
  <si>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</si>
  <si>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</si>
  <si>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</si>
  <si>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</si>
  <si>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</si>
  <si>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</si>
  <si>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</si>
  <si>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</si>
  <si>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</si>
  <si>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</si>
  <si>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</si>
  <si>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</si>
  <si>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</si>
  <si>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</si>
  <si>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</si>
  <si>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</si>
  <si>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</si>
  <si>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</si>
  <si>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</si>
  <si>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</si>
  <si>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</si>
  <si>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</si>
  <si>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</si>
  <si>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</si>
  <si>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</si>
  <si>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</si>
  <si>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</si>
  <si>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</si>
  <si>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</si>
  <si>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</si>
  <si>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</si>
  <si>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</si>
  <si>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</si>
  <si>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</si>
  <si>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</si>
  <si>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</si>
  <si>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</si>
  <si>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</si>
  <si>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</si>
  <si>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</si>
  <si>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</si>
  <si>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</si>
  <si>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</si>
  <si>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</si>
  <si>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</si>
  <si>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</si>
  <si>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</si>
  <si>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</si>
  <si>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</si>
  <si>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</si>
  <si>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</si>
  <si>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</si>
  <si>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</si>
  <si>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</si>
  <si>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</si>
  <si>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</si>
  <si>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</si>
  <si>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</si>
  <si>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</si>
  <si>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</si>
  <si>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</si>
  <si>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</si>
  <si>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</si>
  <si>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</si>
  <si>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</si>
  <si>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</si>
  <si>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</si>
  <si>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</si>
  <si>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</si>
  <si>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</si>
  <si>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</si>
  <si>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</si>
  <si>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</si>
  <si>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</si>
  <si>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</si>
  <si>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</si>
  <si>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</si>
  <si>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</si>
  <si>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</si>
  <si>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</si>
  <si>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</si>
  <si>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</si>
  <si>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</si>
  <si>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</si>
  <si>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</si>
  <si>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</si>
  <si>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</si>
  <si>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</si>
  <si>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</si>
  <si>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</si>
  <si>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</si>
  <si>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</si>
  <si>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</si>
  <si>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</si>
  <si>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</si>
  <si>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</si>
  <si>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</si>
  <si>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</si>
  <si>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</si>
  <si>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</si>
  <si>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</si>
  <si>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</si>
  <si>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</si>
  <si>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</si>
  <si>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</si>
  <si>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</si>
  <si>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</si>
  <si>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</si>
  <si>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</si>
  <si>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</si>
  <si>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</si>
  <si>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</si>
  <si>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</si>
  <si>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</si>
  <si>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</si>
  <si>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</si>
  <si>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</si>
  <si>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</si>
  <si>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</si>
  <si>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</si>
  <si>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</si>
  <si>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</si>
  <si>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</si>
  <si>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</si>
  <si>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</si>
  <si>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</si>
  <si>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</si>
  <si>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</si>
  <si>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</si>
  <si>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</si>
  <si>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</si>
  <si>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</si>
  <si>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</si>
  <si>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</si>
  <si>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</si>
  <si>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</si>
  <si>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</si>
  <si>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</si>
  <si>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</si>
  <si>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</si>
  <si>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</si>
  <si>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</si>
  <si>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</si>
  <si>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</si>
  <si>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</si>
  <si>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</si>
  <si>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</si>
  <si>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</si>
  <si>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</si>
  <si>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</si>
  <si>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</si>
  <si>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</si>
  <si>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</si>
  <si>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</si>
  <si>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</si>
  <si>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</si>
  <si>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</si>
  <si>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</si>
  <si>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</si>
  <si>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</si>
  <si>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</si>
  <si>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</si>
  <si>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</si>
  <si>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</si>
  <si>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</si>
  <si>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</si>
  <si>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</si>
  <si>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</si>
  <si>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</si>
  <si>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</si>
  <si>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</si>
  <si>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</si>
  <si>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</si>
  <si>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</si>
  <si>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</si>
  <si>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</si>
  <si>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</si>
  <si>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</si>
  <si>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</si>
  <si>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</si>
  <si>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</si>
  <si>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</si>
  <si>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</si>
  <si>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</si>
  <si>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</si>
  <si>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</si>
  <si>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</si>
  <si>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</si>
  <si>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</si>
  <si>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</si>
  <si>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</si>
  <si>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</si>
  <si>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</si>
  <si>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</si>
  <si>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</si>
  <si>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</si>
  <si>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</si>
  <si>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</si>
  <si>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</si>
  <si>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</si>
  <si>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</si>
  <si>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</si>
  <si>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</si>
  <si>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</si>
  <si>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</si>
  <si>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</si>
  <si>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</si>
  <si>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</si>
  <si>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</si>
  <si>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</si>
  <si>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</si>
  <si>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</si>
  <si>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</si>
  <si>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</si>
  <si>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</si>
  <si>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</si>
  <si>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</si>
  <si>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</si>
  <si>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</si>
  <si>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</si>
  <si>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</si>
  <si>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</si>
  <si>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</si>
  <si>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</si>
  <si>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</si>
  <si>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</si>
  <si>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</si>
  <si>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</si>
  <si>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</si>
  <si>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</si>
  <si>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</si>
  <si>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</si>
  <si>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</si>
  <si>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</si>
  <si>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</si>
  <si>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</si>
  <si>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</si>
  <si>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</si>
  <si>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</si>
  <si>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</si>
  <si>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</si>
  <si>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</si>
  <si>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</si>
  <si>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</si>
  <si>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</si>
  <si>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</si>
  <si>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</si>
  <si>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</si>
  <si>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</si>
  <si>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</si>
  <si>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</si>
  <si>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</si>
  <si>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</si>
  <si>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</si>
  <si>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</si>
  <si>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</si>
  <si>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</si>
  <si>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</si>
  <si>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</si>
  <si>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</si>
  <si>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</si>
  <si>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</si>
  <si>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</si>
  <si>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</si>
  <si>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</si>
  <si>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</si>
  <si>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</si>
  <si>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</si>
  <si>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</si>
  <si>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</si>
  <si>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</si>
  <si>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</si>
  <si>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</si>
  <si>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</si>
  <si>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</si>
  <si>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</si>
  <si>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</si>
  <si>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</si>
  <si>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</si>
  <si>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</si>
  <si>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</si>
  <si>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</si>
  <si>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</si>
  <si>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</si>
  <si>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</si>
  <si>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</si>
  <si>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</si>
  <si>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</si>
  <si>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</si>
  <si>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</si>
  <si>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</si>
  <si>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</si>
  <si>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</si>
  <si>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</si>
  <si>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</si>
  <si>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</si>
  <si>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</si>
  <si>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</si>
  <si>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</si>
  <si>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</si>
  <si>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</si>
  <si>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</si>
  <si>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</si>
  <si>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</si>
  <si>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</si>
  <si>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</si>
  <si>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</si>
  <si>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</si>
  <si>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</si>
  <si>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</si>
  <si>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</si>
  <si>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</si>
  <si>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</si>
  <si>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</si>
  <si>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</si>
  <si>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</si>
  <si>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</si>
  <si>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</si>
  <si>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</si>
  <si>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</si>
  <si>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</si>
  <si>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</si>
  <si>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</si>
  <si>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</si>
  <si>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</si>
  <si>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</si>
  <si>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</si>
  <si>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</si>
  <si>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</si>
  <si>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</si>
  <si>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</si>
  <si>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</si>
  <si>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</si>
  <si>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</si>
  <si>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</si>
  <si>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</si>
  <si>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</si>
  <si>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</si>
  <si>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</si>
  <si>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</si>
  <si>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</si>
  <si>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</si>
  <si>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</si>
  <si>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</si>
  <si>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</si>
  <si>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</si>
  <si>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</si>
  <si>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</si>
  <si>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</si>
  <si>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</si>
  <si>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</si>
  <si>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</si>
  <si>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</si>
  <si>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</si>
  <si>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</si>
  <si>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</si>
  <si>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</si>
  <si>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</si>
  <si>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</si>
  <si>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</si>
  <si>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</si>
  <si>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</si>
  <si>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</si>
  <si>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</si>
  <si>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</si>
  <si>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</si>
  <si>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</si>
  <si>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</si>
  <si>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</si>
  <si>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</si>
  <si>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</si>
  <si>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</si>
  <si>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</si>
  <si>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</si>
  <si>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</si>
  <si>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</si>
  <si>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</si>
  <si>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</si>
  <si>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</si>
  <si>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</si>
  <si>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</si>
  <si>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</si>
  <si>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</si>
  <si>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</si>
  <si>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</si>
  <si>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</si>
  <si>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</si>
  <si>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</si>
  <si>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</si>
  <si>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</si>
  <si>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</si>
  <si>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</si>
  <si>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</si>
  <si>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</si>
  <si>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</si>
  <si>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</si>
  <si>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</si>
  <si>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</si>
  <si>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</si>
  <si>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</si>
  <si>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</si>
  <si>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</si>
  <si>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</si>
  <si>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</si>
  <si>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</si>
  <si>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</si>
  <si>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</si>
  <si>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</si>
  <si>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</si>
  <si>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</si>
  <si>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</si>
  <si>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</si>
  <si>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</si>
  <si>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</si>
  <si>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</si>
  <si>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</si>
  <si>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</si>
  <si>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</si>
  <si>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</si>
  <si>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</si>
  <si>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</si>
  <si>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</si>
  <si>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</si>
  <si>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</si>
  <si>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</si>
  <si>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</si>
  <si>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</si>
  <si>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</si>
  <si>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</si>
  <si>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</si>
  <si>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</si>
  <si>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</si>
  <si>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</si>
  <si>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</si>
  <si>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</si>
  <si>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</si>
  <si>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</si>
  <si>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</si>
  <si>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</si>
  <si>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</si>
  <si>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</si>
  <si>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</si>
  <si>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</si>
  <si>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</si>
  <si>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</si>
  <si>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</si>
  <si>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</si>
  <si>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</si>
  <si>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</si>
  <si>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</si>
  <si>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</si>
  <si>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</si>
  <si>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</si>
  <si>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</si>
  <si>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</si>
  <si>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</si>
  <si>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</si>
  <si>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</si>
  <si>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</si>
  <si>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</si>
  <si>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</si>
  <si>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</si>
  <si>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</si>
  <si>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</si>
  <si>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</si>
  <si>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</si>
  <si>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</si>
  <si>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</si>
  <si>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</si>
  <si>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</si>
  <si>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</si>
  <si>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</si>
  <si>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</si>
  <si>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</si>
  <si>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</si>
  <si>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</si>
  <si>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</si>
  <si>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</si>
  <si>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</si>
  <si>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</si>
  <si>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</si>
  <si>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</si>
  <si>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</si>
  <si>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</si>
  <si>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</si>
  <si>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</si>
  <si>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</si>
  <si>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</si>
  <si>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</si>
  <si>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</si>
  <si>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</si>
  <si>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</si>
  <si>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</si>
  <si>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</si>
  <si>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</si>
  <si>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</si>
  <si>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</si>
  <si>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</si>
  <si>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</si>
  <si>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</si>
  <si>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</si>
  <si>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</si>
  <si>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</si>
  <si>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</si>
  <si>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</si>
  <si>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</si>
  <si>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</si>
  <si>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</si>
  <si>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</si>
  <si>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</si>
  <si>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</si>
  <si>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</si>
  <si>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</si>
  <si>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</si>
  <si>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</si>
  <si>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</si>
  <si>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</si>
  <si>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</si>
  <si>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</si>
  <si>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</si>
  <si>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</si>
  <si>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</si>
  <si>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</si>
  <si>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</si>
  <si>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</si>
  <si>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</si>
  <si>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</si>
  <si>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</si>
  <si>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</si>
  <si>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</si>
  <si>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</si>
  <si>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</si>
  <si>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</si>
  <si>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</si>
  <si>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</si>
  <si>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</si>
  <si>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</si>
  <si>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</si>
  <si>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</si>
  <si>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</si>
  <si>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</si>
  <si>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</si>
  <si>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</si>
  <si>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</si>
  <si>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</si>
  <si>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</si>
  <si>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</si>
  <si>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</si>
  <si>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</si>
  <si>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</si>
  <si>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</si>
  <si>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</si>
  <si>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</si>
  <si>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</si>
  <si>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</si>
  <si>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</si>
  <si>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</si>
  <si>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</si>
  <si>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</si>
  <si>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</si>
  <si>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</si>
  <si>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</si>
  <si>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</si>
  <si>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</si>
  <si>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</si>
  <si>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</si>
  <si>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</si>
  <si>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</si>
  <si>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</si>
  <si>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</si>
  <si>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</si>
  <si>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</si>
  <si>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</si>
  <si>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</si>
  <si>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</si>
  <si>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</si>
  <si>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</si>
  <si>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</si>
  <si>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</si>
  <si>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</si>
  <si>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</si>
  <si>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</si>
  <si>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</si>
  <si>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</si>
  <si>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</si>
  <si>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</si>
  <si>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</si>
  <si>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</si>
  <si>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</si>
  <si>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</si>
  <si>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</si>
  <si>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</si>
  <si>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</si>
  <si>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</si>
  <si>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</si>
  <si>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</si>
  <si>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</si>
  <si>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</si>
  <si>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</si>
  <si>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</si>
  <si>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</si>
  <si>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</si>
  <si>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</si>
  <si>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</si>
  <si>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</si>
  <si>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</si>
  <si>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</si>
  <si>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</si>
  <si>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</si>
  <si>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</si>
  <si>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</si>
  <si>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</si>
  <si>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</si>
  <si>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</si>
  <si>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</si>
  <si>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</si>
  <si>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</si>
  <si>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</si>
  <si>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</si>
  <si>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</si>
  <si>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</si>
  <si>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</si>
  <si>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</si>
  <si>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</si>
  <si>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</si>
  <si>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</si>
  <si>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</si>
  <si>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</si>
  <si>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</si>
  <si>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</si>
  <si>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</si>
  <si>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</si>
  <si>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</si>
  <si>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</si>
  <si>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</si>
  <si>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</si>
  <si>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</si>
  <si>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</si>
  <si>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</si>
  <si>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</si>
  <si>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</si>
  <si>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</si>
  <si>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</si>
  <si>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</si>
  <si>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</si>
  <si>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</si>
  <si>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</si>
  <si>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</si>
  <si>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</si>
  <si>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</si>
  <si>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</si>
  <si>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</si>
  <si>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</si>
  <si>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</si>
  <si>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</si>
  <si>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</si>
  <si>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</si>
  <si>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</si>
  <si>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</si>
  <si>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</si>
  <si>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</si>
  <si>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</si>
  <si>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</si>
  <si>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</si>
  <si>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</si>
  <si>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</si>
  <si>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</si>
  <si>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</si>
  <si>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</si>
  <si>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</si>
  <si>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</si>
  <si>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</si>
  <si>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</si>
  <si>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</si>
  <si>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</si>
  <si>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</si>
  <si>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</si>
  <si>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</si>
  <si>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</si>
  <si>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</si>
  <si>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</si>
  <si>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</si>
  <si>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</si>
  <si>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</si>
  <si>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</si>
  <si>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</si>
  <si>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</si>
  <si>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</si>
  <si>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</si>
  <si>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</si>
  <si>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</si>
  <si>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</si>
  <si>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</si>
  <si>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</si>
  <si>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</si>
  <si>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</si>
  <si>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</si>
  <si>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</si>
  <si>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</si>
  <si>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</si>
  <si>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</si>
  <si>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</si>
  <si>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</si>
  <si>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</si>
  <si>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</si>
  <si>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</si>
  <si>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</si>
  <si>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</si>
  <si>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</si>
  <si>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</si>
  <si>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</si>
  <si>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</si>
  <si>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</si>
  <si>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</si>
  <si>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</si>
  <si>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</si>
  <si>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</si>
  <si>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</si>
  <si>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</si>
  <si>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</si>
  <si>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</si>
  <si>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</si>
  <si>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</si>
  <si>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</si>
  <si>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</si>
  <si>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</si>
  <si>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</si>
  <si>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</si>
  <si>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</si>
  <si>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</si>
  <si>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</si>
  <si>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</si>
  <si>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</si>
  <si>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</si>
  <si>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</si>
  <si>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</si>
  <si>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</si>
  <si>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</si>
  <si>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</si>
  <si>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</si>
  <si>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</si>
  <si>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</si>
  <si>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</si>
  <si>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</si>
  <si>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</si>
  <si>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</si>
  <si>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</si>
  <si>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</si>
  <si>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</si>
  <si>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</si>
  <si>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</si>
  <si>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</si>
  <si>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</si>
  <si>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</si>
  <si>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</si>
  <si>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</si>
  <si>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</si>
  <si>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</si>
  <si>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</si>
  <si>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</si>
  <si>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</si>
  <si>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</si>
  <si>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</si>
  <si>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</si>
  <si>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</si>
  <si>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</si>
  <si>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</si>
  <si>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</si>
  <si>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</si>
  <si>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</si>
  <si>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</si>
  <si>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</si>
  <si>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</si>
  <si>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</si>
  <si>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</si>
  <si>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</si>
  <si>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</si>
  <si>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</si>
  <si>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</si>
  <si>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</si>
  <si>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</si>
  <si>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</si>
  <si>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</si>
  <si>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</si>
  <si>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</si>
  <si>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</si>
  <si>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</si>
  <si>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</si>
  <si>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</si>
  <si>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</si>
  <si>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</si>
  <si>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</si>
  <si>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</si>
  <si>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</si>
  <si>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</si>
  <si>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</si>
  <si>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</si>
  <si>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</si>
  <si>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</si>
  <si>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</si>
  <si>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</si>
  <si>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</si>
  <si>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</si>
  <si>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</si>
  <si>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</si>
  <si>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</si>
  <si>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</si>
  <si>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</si>
  <si>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</si>
  <si>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</si>
  <si>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</si>
  <si>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</si>
  <si>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</si>
  <si>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</si>
  <si>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</si>
  <si>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</si>
  <si>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</si>
  <si>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</si>
  <si>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</si>
  <si>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</si>
  <si>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</si>
  <si>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</si>
  <si>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</si>
  <si>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</si>
  <si>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</si>
  <si>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</si>
  <si>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</si>
  <si>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</si>
  <si>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</si>
  <si>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</si>
  <si>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</si>
  <si>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</si>
  <si>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</si>
  <si>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</si>
  <si>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</si>
  <si>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</si>
  <si>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</si>
  <si>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</si>
  <si>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</si>
  <si>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</si>
  <si>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</si>
  <si>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</si>
  <si>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</si>
  <si>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</si>
  <si>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</si>
  <si>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</si>
  <si>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</si>
  <si>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</si>
  <si>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</si>
  <si>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</si>
  <si>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</si>
  <si>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</si>
  <si>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</si>
  <si>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</si>
  <si>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</si>
  <si>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</si>
  <si>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</si>
  <si>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</si>
  <si>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</si>
  <si>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</si>
  <si>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</si>
  <si>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</si>
  <si>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</si>
  <si>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</si>
  <si>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</si>
  <si>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</si>
  <si>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</si>
  <si>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</si>
  <si>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</si>
  <si>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</si>
  <si>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</si>
  <si>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</si>
  <si>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</si>
  <si>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</si>
  <si>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</si>
  <si>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</si>
  <si>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</si>
  <si>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</si>
  <si>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</si>
  <si>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</si>
  <si>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</si>
  <si>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</si>
  <si>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</si>
  <si>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</si>
  <si>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</si>
  <si>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</si>
  <si>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</si>
  <si>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</si>
  <si>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</si>
  <si>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</si>
  <si>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</si>
  <si>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</si>
  <si>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</si>
  <si>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</si>
  <si>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</si>
  <si>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</si>
  <si>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</si>
  <si>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</si>
  <si>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</si>
  <si>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</si>
  <si>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</si>
  <si>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</si>
  <si>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</si>
  <si>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</si>
  <si>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</si>
  <si>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</si>
  <si>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</si>
  <si>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</si>
  <si>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</si>
  <si>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</si>
  <si>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</si>
  <si>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</si>
  <si>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</si>
  <si>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</si>
  <si>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</si>
  <si>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</si>
  <si>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</si>
  <si>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</si>
  <si>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</si>
  <si>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</si>
  <si>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</si>
  <si>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</si>
  <si>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</si>
  <si>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</si>
  <si>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</si>
  <si>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</si>
  <si>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</si>
  <si>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</si>
  <si>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</si>
  <si>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</si>
  <si>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</si>
  <si>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</si>
  <si>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</si>
  <si>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</si>
  <si>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</si>
  <si>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</si>
  <si>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</si>
  <si>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</si>
  <si>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</si>
  <si>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</si>
  <si>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</si>
  <si>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</si>
  <si>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</si>
  <si>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</si>
  <si>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</si>
  <si>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</si>
  <si>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</si>
  <si>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</si>
  <si>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</si>
  <si>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</si>
  <si>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</si>
  <si>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</si>
  <si>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</si>
  <si>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</si>
  <si>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</si>
  <si>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</si>
  <si>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</si>
  <si>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</si>
  <si>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</si>
  <si>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</si>
  <si>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</si>
  <si>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</si>
  <si>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</si>
  <si>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</si>
  <si>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</si>
  <si>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</si>
  <si>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</si>
  <si>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</si>
  <si>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</si>
  <si>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</si>
  <si>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</si>
  <si>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</si>
  <si>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</si>
  <si>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</si>
  <si>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</si>
  <si>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</si>
  <si>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</si>
  <si>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</si>
  <si>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</si>
  <si>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</si>
  <si>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</si>
  <si>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</si>
  <si>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</si>
  <si>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</si>
  <si>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</si>
  <si>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</si>
  <si>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</si>
  <si>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</si>
  <si>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</si>
  <si>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</si>
  <si>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</si>
  <si>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</si>
  <si>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</si>
  <si>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</si>
  <si>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</si>
  <si>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</si>
  <si>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</si>
  <si>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</si>
  <si>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</si>
  <si>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</si>
  <si>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</si>
  <si>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</si>
  <si>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</si>
  <si>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</si>
  <si>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</si>
  <si>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</si>
  <si>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</si>
  <si>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</si>
  <si>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</si>
  <si>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</si>
  <si>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</si>
  <si>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</si>
  <si>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</si>
  <si>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</si>
  <si>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</si>
  <si>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</si>
  <si>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</si>
  <si>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</si>
  <si>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</si>
  <si>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</si>
  <si>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</si>
  <si>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</si>
  <si>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</si>
  <si>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</si>
  <si>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</si>
  <si>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</si>
  <si>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</si>
  <si>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</si>
  <si>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</si>
  <si>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</si>
  <si>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</si>
  <si>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</si>
  <si>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</si>
  <si>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</si>
  <si>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</si>
  <si>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</si>
  <si>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</si>
  <si>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</si>
  <si>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</si>
  <si>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</si>
  <si>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</si>
  <si>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</si>
  <si>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</si>
  <si>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</si>
  <si>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</si>
  <si>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</si>
  <si>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</si>
  <si>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</si>
  <si>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</si>
  <si>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</si>
  <si>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</si>
  <si>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</si>
  <si>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</si>
  <si>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</si>
  <si>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</si>
  <si>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</si>
  <si>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</si>
  <si>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</si>
  <si>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</si>
  <si>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</si>
  <si>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</si>
  <si>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</si>
  <si>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</si>
  <si>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</si>
  <si>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</si>
  <si>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</si>
  <si>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</si>
  <si>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</si>
  <si>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</si>
  <si>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</si>
  <si>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</si>
  <si>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</si>
  <si>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</si>
  <si>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</si>
  <si>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</si>
  <si>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</si>
  <si>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</si>
  <si>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</si>
  <si>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</si>
  <si>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</si>
  <si>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</si>
  <si>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</si>
  <si>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</si>
  <si>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</si>
  <si>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</si>
  <si>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</si>
  <si>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</si>
  <si>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</si>
  <si>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</si>
  <si>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</si>
  <si>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</si>
  <si>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</si>
  <si>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</si>
  <si>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</si>
  <si>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</si>
  <si>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</si>
  <si>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</si>
  <si>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</si>
  <si>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</si>
  <si>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</si>
  <si>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</si>
  <si>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</si>
  <si>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</si>
  <si>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</si>
  <si>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</si>
  <si>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</si>
  <si>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</si>
  <si>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</si>
  <si>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</si>
  <si>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</si>
  <si>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</si>
  <si>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</si>
  <si>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</si>
  <si>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</si>
  <si>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</si>
  <si>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</si>
  <si>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</si>
  <si>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</si>
  <si>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</si>
  <si>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</si>
  <si>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</si>
  <si>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</si>
  <si>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</si>
  <si>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</si>
  <si>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</si>
  <si>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</si>
  <si>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</si>
  <si>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</si>
  <si>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</si>
  <si>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</si>
  <si>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</si>
  <si>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</si>
  <si>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</si>
  <si>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</si>
  <si>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</si>
  <si>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</si>
  <si>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</si>
  <si>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</si>
  <si>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</si>
  <si>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</si>
  <si>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</si>
  <si>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</si>
  <si>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</si>
  <si>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</si>
  <si>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</si>
  <si>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</si>
  <si>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</si>
  <si>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</si>
  <si>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</si>
  <si>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</si>
  <si>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</si>
  <si>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</si>
  <si>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</si>
  <si>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</si>
  <si>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</si>
  <si>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</si>
  <si>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</si>
  <si>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</si>
  <si>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</si>
  <si>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</si>
  <si>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</si>
  <si>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</si>
  <si>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</si>
  <si>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</si>
  <si>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</si>
  <si>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</si>
  <si>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</si>
  <si>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</si>
  <si>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</si>
  <si>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</si>
  <si>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</si>
  <si>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</si>
  <si>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</si>
  <si>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</si>
  <si>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</si>
  <si>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</si>
  <si>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</si>
  <si>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</si>
  <si>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</si>
  <si>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</si>
  <si>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</si>
  <si>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</si>
  <si>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</si>
  <si>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</si>
  <si>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</si>
  <si>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</si>
  <si>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</si>
  <si>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</si>
  <si>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</si>
  <si>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</si>
  <si>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</si>
  <si>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</si>
  <si>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</si>
  <si>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</si>
  <si>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</si>
  <si>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</si>
  <si>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</si>
  <si>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</si>
  <si>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</si>
  <si>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</si>
  <si>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</si>
  <si>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</si>
  <si>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</si>
  <si>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</si>
  <si>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</si>
  <si>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</si>
  <si>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</si>
  <si>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</si>
  <si>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</si>
  <si>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</si>
  <si>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</si>
  <si>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</si>
  <si>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</si>
  <si>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</si>
  <si>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</si>
  <si>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</si>
  <si>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</si>
  <si>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</si>
  <si>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</si>
  <si>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</si>
  <si>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</si>
  <si>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</si>
  <si>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</si>
  <si>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</si>
  <si>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</si>
  <si>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</si>
  <si>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</si>
  <si>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</si>
  <si>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</si>
  <si>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</si>
  <si>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</si>
  <si>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</si>
  <si>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</si>
  <si>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</si>
  <si>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</si>
  <si>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</si>
  <si>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</si>
  <si>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</si>
  <si>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</si>
  <si>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</si>
  <si>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</si>
  <si>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</si>
  <si>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</si>
  <si>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</si>
  <si>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</si>
  <si>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</si>
  <si>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</si>
  <si>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</si>
  <si>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</si>
  <si>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</si>
  <si>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</si>
  <si>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</si>
  <si>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</si>
  <si>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</si>
  <si>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</si>
  <si>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</si>
  <si>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</si>
  <si>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</si>
  <si>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</si>
  <si>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</si>
  <si>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</si>
  <si>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</si>
  <si>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</si>
  <si>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</si>
  <si>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</si>
  <si>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</si>
  <si>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</si>
  <si>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</si>
  <si>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</si>
  <si>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</si>
  <si>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</si>
  <si>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</si>
  <si>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</si>
  <si>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</si>
  <si>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</si>
  <si>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</si>
  <si>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</si>
  <si>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</si>
  <si>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</si>
  <si>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</si>
  <si>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</si>
  <si>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</si>
  <si>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</si>
  <si>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</si>
  <si>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</si>
  <si>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</si>
  <si>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</si>
  <si>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</si>
  <si>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</si>
  <si>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</si>
  <si>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</si>
  <si>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</si>
  <si>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</si>
  <si>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</si>
  <si>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</si>
  <si>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</si>
  <si>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</si>
  <si>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</si>
  <si>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</si>
  <si>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</si>
  <si>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</si>
  <si>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</si>
  <si>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</si>
  <si>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</si>
  <si>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</si>
  <si>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</si>
  <si>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</si>
  <si>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</si>
  <si>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</si>
  <si>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</si>
  <si>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</si>
  <si>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</si>
  <si>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</si>
  <si>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</si>
  <si>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</si>
  <si>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</si>
  <si>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</si>
  <si>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</si>
  <si>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</si>
  <si>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</si>
  <si>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</si>
  <si>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</si>
  <si>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</si>
  <si>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</si>
  <si>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</si>
  <si>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</si>
  <si>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</si>
  <si>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</si>
  <si>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</si>
  <si>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</si>
  <si>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</si>
  <si>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</si>
  <si>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</si>
  <si>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</si>
  <si>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</si>
  <si>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</si>
  <si>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</si>
  <si>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</si>
  <si>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</si>
  <si>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</si>
  <si>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</si>
  <si>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</si>
  <si>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</si>
  <si>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</si>
  <si>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</si>
  <si>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</si>
  <si>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</si>
  <si>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</si>
  <si>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</si>
  <si>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</si>
  <si>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</si>
  <si>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</si>
  <si>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</si>
  <si>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</si>
  <si>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</si>
  <si>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</si>
  <si>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</si>
  <si>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</si>
  <si>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</si>
  <si>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</si>
  <si>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</si>
  <si>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</si>
  <si>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</si>
  <si>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</si>
  <si>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</si>
  <si>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</si>
  <si>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</si>
  <si>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</si>
  <si>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</si>
  <si>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</si>
  <si>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</si>
  <si>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</si>
  <si>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</si>
  <si>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</si>
  <si>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</si>
  <si>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</si>
  <si>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</si>
  <si>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</si>
  <si>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</si>
  <si>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</si>
  <si>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</si>
  <si>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</si>
  <si>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</si>
  <si>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</si>
  <si>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</si>
  <si>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</si>
  <si>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</si>
  <si>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</si>
  <si>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</si>
  <si>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</si>
  <si>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</si>
  <si>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</si>
  <si>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</si>
  <si>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</si>
  <si>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</si>
  <si>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</si>
  <si>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</si>
  <si>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</si>
  <si>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</si>
  <si>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</si>
  <si>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</si>
  <si>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</si>
  <si>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</si>
  <si>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</si>
  <si>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</si>
  <si>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</si>
  <si>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</si>
  <si>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</si>
  <si>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</si>
  <si>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</si>
  <si>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</si>
  <si>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</si>
  <si>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</si>
  <si>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</si>
  <si>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</si>
  <si>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</si>
  <si>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</si>
  <si>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</si>
  <si>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</si>
  <si>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</si>
  <si>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</si>
  <si>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</si>
  <si>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</si>
  <si>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</si>
  <si>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</si>
  <si>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</si>
  <si>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</si>
  <si>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</si>
  <si>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</si>
  <si>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</si>
  <si>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</si>
  <si>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</si>
  <si>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</si>
  <si>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</si>
  <si>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</si>
  <si>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</si>
  <si>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</si>
  <si>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</si>
  <si>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</si>
  <si>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</si>
  <si>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</si>
  <si>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</si>
  <si>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</si>
  <si>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</si>
  <si>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</si>
  <si>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</si>
  <si>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</si>
  <si>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</si>
  <si>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</si>
  <si>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</si>
  <si>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</si>
  <si>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</si>
  <si>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</si>
  <si>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</si>
  <si>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</si>
  <si>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</si>
  <si>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</si>
  <si>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</si>
  <si>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</si>
  <si>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</si>
  <si>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</si>
  <si>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</si>
  <si>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</si>
  <si>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</si>
  <si>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</si>
  <si>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</si>
  <si>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</si>
  <si>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</si>
  <si>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</si>
  <si>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</si>
  <si>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</si>
  <si>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</si>
  <si>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</si>
  <si>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</si>
  <si>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</si>
  <si>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</si>
  <si>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</si>
  <si>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</si>
  <si>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</si>
  <si>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</si>
  <si>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</si>
  <si>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</si>
  <si>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</si>
  <si>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</si>
  <si>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</si>
  <si>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</si>
  <si>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</si>
  <si>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</si>
  <si>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</si>
  <si>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</si>
  <si>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</si>
  <si>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</si>
  <si>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</si>
  <si>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</si>
  <si>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</si>
  <si>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</si>
  <si>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</si>
  <si>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</si>
  <si>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</si>
  <si>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</si>
  <si>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</si>
  <si>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</si>
  <si>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</si>
  <si>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</si>
  <si>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</si>
  <si>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</si>
  <si>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</si>
  <si>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</si>
  <si>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</si>
  <si>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</si>
  <si>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</si>
  <si>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</si>
  <si>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</si>
  <si>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</si>
  <si>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</si>
  <si>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</si>
  <si>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</si>
  <si>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</si>
  <si>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</si>
  <si>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</si>
  <si>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</si>
  <si>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</si>
  <si>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</si>
  <si>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</si>
  <si>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</si>
  <si>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</si>
  <si>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</si>
  <si>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</si>
  <si>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</si>
  <si>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</si>
  <si>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</si>
  <si>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</si>
  <si>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</si>
  <si>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</si>
  <si>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</si>
  <si>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</si>
  <si>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</si>
  <si>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</si>
  <si>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</si>
  <si>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</si>
  <si>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</si>
  <si>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</si>
  <si>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</si>
  <si>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</si>
  <si>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</si>
  <si>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</si>
  <si>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</si>
  <si>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</si>
  <si>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</si>
  <si>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</si>
  <si>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</si>
  <si>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</si>
  <si>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</si>
  <si>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</si>
  <si>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</si>
  <si>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</si>
  <si>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</si>
  <si>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</si>
  <si>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</si>
  <si>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</si>
  <si>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</si>
  <si>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</si>
  <si>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</si>
  <si>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</si>
  <si>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</si>
  <si>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</si>
  <si>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</si>
  <si>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</si>
  <si>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</si>
  <si>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</si>
  <si>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</si>
  <si>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</si>
  <si>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</si>
  <si>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</si>
  <si>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</si>
  <si>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</si>
  <si>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</si>
  <si>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</si>
  <si>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</si>
  <si>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</si>
  <si>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</si>
  <si>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</si>
  <si>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</si>
  <si>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</si>
  <si>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</si>
  <si>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</si>
  <si>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</si>
  <si>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</si>
  <si>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</si>
  <si>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</si>
  <si>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</si>
  <si>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</si>
  <si>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</si>
  <si>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</si>
  <si>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</si>
  <si>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</si>
  <si>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</si>
  <si>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</si>
  <si>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</si>
  <si>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</si>
  <si>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</si>
  <si>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</si>
  <si>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</si>
  <si>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</si>
  <si>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</si>
  <si>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</si>
  <si>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</si>
  <si>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</si>
  <si>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</si>
  <si>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</si>
  <si>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</si>
  <si>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</si>
  <si>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</si>
  <si>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</si>
  <si>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</si>
  <si>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</si>
  <si>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</si>
  <si>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</si>
  <si>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</si>
  <si>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</si>
  <si>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</si>
  <si>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</si>
  <si>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</si>
  <si>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</si>
  <si>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</si>
  <si>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</si>
  <si>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</si>
  <si>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</si>
  <si>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</si>
  <si>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</si>
  <si>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</si>
  <si>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</si>
  <si>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</si>
  <si>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</si>
  <si>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</si>
  <si>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</si>
  <si>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</si>
  <si>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</si>
  <si>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</si>
  <si>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</si>
  <si>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</si>
  <si>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</si>
  <si>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</si>
  <si>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</si>
  <si>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</si>
  <si>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</si>
  <si>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</si>
  <si>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</si>
  <si>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</si>
  <si>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</si>
  <si>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</si>
  <si>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</si>
  <si>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</si>
  <si>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</si>
  <si>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</si>
  <si>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</si>
  <si>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</si>
  <si>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</si>
  <si>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</si>
  <si>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</si>
  <si>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</si>
  <si>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</si>
  <si>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</si>
  <si>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</si>
  <si>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</si>
  <si>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</si>
  <si>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</si>
  <si>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</si>
  <si>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</si>
  <si>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</si>
  <si>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</si>
  <si>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</si>
  <si>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</si>
  <si>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</si>
  <si>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</si>
  <si>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</si>
  <si>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</si>
  <si>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</si>
  <si>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</si>
  <si>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</si>
  <si>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</si>
  <si>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</si>
  <si>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</si>
  <si>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</si>
  <si>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</si>
  <si>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</si>
  <si>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</si>
  <si>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</si>
  <si>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</si>
  <si>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</si>
  <si>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</si>
  <si>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</si>
  <si>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</si>
  <si>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</si>
  <si>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</si>
  <si>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</si>
  <si>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</si>
  <si>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</si>
  <si>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</si>
  <si>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</si>
  <si>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</si>
  <si>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</si>
  <si>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</si>
  <si>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</si>
  <si>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</si>
  <si>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</si>
  <si>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</si>
  <si>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</si>
  <si>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</si>
  <si>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</si>
  <si>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</si>
  <si>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</si>
  <si>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</si>
  <si>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</si>
  <si>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</si>
  <si>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</si>
  <si>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</si>
  <si>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</si>
  <si>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</si>
  <si>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</si>
  <si>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</si>
  <si>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</si>
  <si>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</si>
  <si>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</si>
  <si>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</si>
  <si>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</si>
  <si>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</si>
  <si>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</si>
  <si>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</si>
  <si>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</si>
  <si>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</si>
  <si>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</si>
  <si>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</si>
  <si>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</si>
  <si>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</si>
  <si>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</si>
  <si>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</si>
  <si>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</si>
  <si>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</si>
  <si>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</si>
  <si>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</si>
  <si>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</si>
  <si>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</si>
  <si>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</si>
  <si>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</si>
  <si>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</si>
  <si>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</si>
  <si>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</si>
  <si>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</si>
  <si>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</si>
  <si>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</si>
  <si>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</si>
  <si>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</si>
  <si>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</si>
  <si>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</si>
  <si>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</si>
  <si>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</si>
  <si>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</si>
  <si>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</si>
  <si>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</si>
  <si>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</si>
  <si>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</si>
  <si>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</si>
  <si>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</si>
  <si>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</si>
  <si>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</si>
  <si>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</si>
  <si>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</si>
  <si>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</si>
  <si>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</si>
  <si>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</si>
  <si>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</si>
  <si>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</si>
  <si>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</si>
  <si>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</si>
  <si>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</si>
  <si>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</si>
  <si>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</si>
  <si>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</si>
  <si>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</si>
  <si>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</si>
  <si>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</si>
  <si>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</si>
  <si>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</si>
  <si>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</si>
  <si>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</si>
  <si>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</si>
  <si>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</si>
  <si>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</si>
  <si>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</si>
  <si>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</si>
  <si>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</si>
  <si>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</si>
  <si>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</si>
  <si>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</si>
  <si>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</si>
  <si>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</si>
  <si>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</si>
  <si>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</si>
  <si>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</si>
  <si>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</si>
  <si>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</si>
  <si>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</si>
  <si>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</si>
  <si>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</si>
  <si>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</si>
  <si>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</si>
  <si>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</si>
  <si>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</si>
  <si>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</si>
  <si>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</si>
  <si>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</si>
  <si>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</si>
  <si>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</si>
  <si>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</si>
  <si>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</si>
  <si>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</si>
  <si>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</si>
  <si>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</si>
  <si>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</si>
  <si>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</si>
  <si>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</si>
  <si>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</si>
  <si>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</si>
  <si>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</si>
  <si>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</si>
  <si>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</si>
  <si>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</si>
  <si>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</si>
  <si>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</si>
  <si>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</si>
  <si>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</si>
  <si>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</si>
  <si>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</si>
  <si>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</si>
  <si>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</si>
  <si>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</si>
  <si>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</si>
  <si>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</si>
  <si>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</si>
  <si>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</si>
  <si>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</si>
  <si>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</si>
  <si>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</si>
  <si>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</si>
  <si>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</si>
  <si>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</si>
  <si>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</si>
  <si>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</si>
  <si>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</si>
  <si>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</si>
  <si>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</si>
  <si>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</si>
  <si>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</si>
  <si>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</si>
  <si>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</si>
  <si>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</si>
  <si>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</si>
  <si>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</si>
  <si>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</si>
  <si>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</si>
  <si>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</si>
  <si>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</si>
  <si>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</si>
  <si>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</si>
  <si>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</si>
  <si>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</si>
  <si>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</si>
  <si>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</si>
  <si>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</si>
  <si>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</si>
  <si>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</si>
  <si>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</si>
  <si>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</si>
  <si>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</si>
  <si>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</si>
  <si>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</si>
  <si>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</si>
  <si>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</si>
  <si>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</si>
  <si>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</si>
  <si>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</si>
  <si>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</si>
  <si>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</si>
  <si>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</si>
  <si>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</si>
  <si>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</si>
  <si>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</si>
  <si>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</si>
  <si>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</si>
  <si>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</si>
  <si>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</si>
  <si>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</si>
  <si>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</si>
  <si>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</si>
  <si>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</si>
  <si>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</si>
  <si>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</si>
  <si>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</si>
  <si>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</si>
  <si>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</si>
  <si>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</si>
  <si>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</si>
  <si>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</si>
  <si>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</si>
  <si>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</si>
  <si>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</si>
  <si>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</si>
  <si>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</si>
  <si>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</si>
  <si>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</si>
  <si>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</si>
  <si>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</si>
  <si>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</si>
  <si>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</si>
  <si>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</si>
  <si>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</si>
  <si>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</si>
  <si>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</si>
  <si>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</si>
  <si>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</si>
  <si>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</si>
  <si>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</si>
  <si>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</si>
  <si>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</si>
  <si>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</si>
  <si>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</si>
  <si>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</si>
  <si>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</si>
  <si>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</si>
  <si>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</si>
  <si>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</si>
  <si>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</si>
  <si>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</si>
  <si>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</si>
  <si>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</si>
  <si>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</si>
  <si>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</si>
  <si>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</si>
  <si>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</si>
  <si>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</si>
  <si>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</si>
  <si>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</si>
  <si>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</si>
  <si>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</si>
  <si>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</si>
  <si>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</si>
  <si>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</si>
  <si>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</si>
  <si>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</si>
  <si>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</si>
  <si>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</si>
  <si>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</si>
  <si>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</si>
  <si>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</si>
  <si>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</si>
  <si>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</si>
  <si>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</si>
  <si>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</si>
  <si>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</si>
  <si>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</si>
  <si>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</si>
  <si>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</si>
  <si>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</si>
  <si>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</si>
  <si>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</si>
  <si>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</si>
  <si>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</si>
  <si>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</si>
  <si>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</si>
  <si>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</si>
  <si>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</si>
  <si>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</si>
  <si>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</si>
  <si>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</si>
  <si>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</si>
  <si>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</si>
  <si>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</si>
  <si>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</si>
  <si>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</si>
  <si>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</si>
  <si>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</si>
  <si>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</si>
  <si>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</si>
  <si>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</si>
  <si>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</si>
  <si>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</si>
  <si>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</si>
  <si>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</si>
  <si>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</si>
  <si>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</si>
  <si>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</si>
  <si>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</si>
  <si>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</si>
  <si>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</si>
  <si>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</si>
  <si>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</si>
  <si>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</si>
  <si>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</si>
  <si>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</si>
  <si>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</si>
  <si>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</si>
  <si>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</si>
  <si>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</si>
  <si>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</si>
  <si>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</si>
  <si>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</si>
  <si>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</si>
  <si>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</si>
  <si>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</si>
  <si>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</si>
  <si>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</si>
  <si>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</si>
  <si>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</si>
  <si>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</si>
  <si>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</si>
  <si>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</si>
  <si>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</si>
  <si>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</si>
  <si>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</si>
  <si>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</si>
  <si>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</si>
  <si>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</si>
  <si>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</si>
  <si>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</si>
  <si>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</si>
  <si>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</si>
  <si>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</si>
  <si>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</si>
  <si>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</si>
  <si>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</si>
  <si>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</si>
  <si>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</si>
  <si>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</si>
  <si>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</si>
  <si>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</si>
  <si>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</si>
  <si>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</si>
  <si>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</si>
  <si>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</si>
  <si>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</si>
  <si>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</si>
  <si>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</si>
  <si>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</si>
  <si>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</si>
  <si>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</si>
  <si>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</si>
  <si>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</si>
  <si>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</si>
  <si>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</si>
  <si>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</si>
  <si>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</si>
  <si>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</si>
  <si>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</si>
  <si>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</si>
  <si>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</si>
  <si>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</si>
  <si>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</si>
  <si>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</si>
  <si>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</si>
  <si>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</si>
  <si>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</si>
  <si>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</si>
  <si>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</si>
  <si>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</si>
  <si>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</si>
  <si>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</si>
  <si>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</si>
  <si>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</si>
  <si>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</si>
  <si>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</si>
  <si>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</si>
  <si>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</si>
  <si>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</si>
  <si>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</si>
  <si>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</si>
  <si>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</si>
  <si>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</si>
  <si>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</si>
  <si>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</si>
  <si>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</si>
  <si>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</si>
  <si>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</si>
  <si>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</si>
  <si>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</si>
  <si>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</si>
  <si>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</si>
  <si>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</si>
  <si>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</si>
  <si>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</si>
  <si>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</si>
  <si>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</si>
  <si>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</si>
  <si>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</si>
  <si>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</si>
  <si>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</si>
  <si>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</si>
  <si>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</si>
  <si>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</si>
  <si>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</si>
  <si>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</si>
  <si>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</si>
  <si>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</si>
  <si>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</si>
  <si>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</si>
  <si>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</si>
  <si>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</si>
  <si>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</si>
  <si>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</si>
  <si>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</si>
  <si>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</si>
  <si>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</si>
  <si>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</si>
  <si>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</si>
  <si>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</si>
  <si>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</si>
  <si>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</si>
  <si>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</si>
  <si>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</si>
  <si>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</si>
  <si>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</si>
  <si>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</si>
  <si>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</si>
  <si>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</si>
  <si>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</si>
  <si>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</si>
  <si>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</si>
  <si>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</si>
  <si>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</si>
  <si>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</si>
  <si>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</si>
  <si>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</si>
  <si>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</si>
  <si>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</si>
  <si>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</si>
  <si>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</si>
  <si>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</si>
  <si>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</si>
  <si>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</si>
  <si>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</si>
  <si>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</si>
  <si>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</si>
  <si>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</si>
  <si>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</si>
  <si>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</si>
  <si>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</si>
  <si>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</si>
  <si>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</si>
  <si>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</si>
  <si>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</si>
  <si>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</si>
  <si>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</si>
  <si>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</si>
  <si>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</si>
  <si>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</si>
  <si>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</si>
  <si>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</si>
  <si>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</si>
  <si>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</si>
  <si>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</si>
  <si>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</si>
  <si>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</si>
  <si>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</si>
  <si>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</si>
  <si>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</si>
  <si>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</si>
  <si>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</si>
  <si>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</si>
  <si>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</si>
  <si>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</si>
  <si>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</si>
  <si>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</si>
  <si>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</si>
  <si>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</si>
  <si>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</si>
  <si>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</si>
  <si>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</si>
  <si>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</si>
  <si>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</si>
  <si>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</si>
  <si>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</si>
  <si>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</si>
  <si>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</si>
  <si>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</si>
  <si>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</si>
  <si>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</si>
  <si>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</si>
  <si>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</si>
  <si>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</si>
  <si>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</si>
  <si>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</si>
  <si>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</si>
  <si>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</si>
  <si>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</si>
  <si>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</si>
  <si>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</si>
  <si>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</si>
  <si>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</si>
  <si>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</si>
  <si>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</si>
  <si>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</si>
  <si>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</si>
  <si>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</si>
  <si>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</si>
  <si>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</si>
  <si>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</si>
  <si>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</si>
  <si>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</si>
  <si>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</si>
  <si>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</si>
  <si>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</si>
  <si>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</si>
  <si>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</si>
  <si>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</si>
  <si>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</si>
  <si>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</si>
  <si>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</si>
  <si>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</si>
  <si>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</si>
  <si>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</si>
  <si>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</si>
  <si>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</si>
  <si>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</si>
  <si>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</si>
  <si>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</si>
  <si>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</si>
  <si>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</si>
  <si>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</si>
  <si>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</si>
  <si>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</si>
  <si>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</si>
  <si>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</si>
  <si>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</si>
  <si>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</si>
  <si>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</si>
  <si>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</si>
  <si>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</si>
  <si>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</si>
  <si>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</si>
  <si>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</si>
  <si>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</si>
  <si>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</si>
  <si>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</si>
  <si>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</si>
  <si>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</si>
  <si>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</si>
  <si>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</si>
  <si>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</si>
  <si>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</si>
  <si>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</si>
  <si>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</si>
  <si>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</si>
  <si>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</si>
  <si>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</si>
  <si>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</si>
  <si>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</si>
  <si>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</si>
  <si>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</si>
  <si>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</si>
  <si>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</si>
  <si>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</si>
  <si>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</si>
  <si>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</si>
  <si>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</si>
  <si>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</si>
  <si>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</si>
  <si>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</si>
  <si>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</si>
  <si>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</si>
  <si>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</si>
  <si>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</si>
  <si>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</si>
  <si>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</si>
  <si>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</si>
  <si>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</si>
  <si>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</si>
  <si>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</si>
  <si>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</si>
  <si>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</si>
  <si>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</si>
  <si>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</si>
  <si>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</si>
  <si>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</si>
  <si>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</si>
  <si>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</si>
  <si>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</si>
  <si>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</si>
  <si>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</si>
  <si>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</si>
  <si>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</si>
  <si>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</si>
  <si>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</si>
  <si>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</si>
  <si>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</si>
  <si>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</si>
  <si>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</si>
  <si>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</si>
  <si>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</si>
  <si>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</si>
  <si>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</si>
  <si>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</si>
  <si>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</si>
  <si>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</si>
  <si>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</si>
  <si>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</si>
  <si>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</si>
  <si>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</si>
  <si>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</si>
  <si>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</si>
  <si>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</si>
  <si>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</si>
  <si>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</si>
  <si>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</si>
  <si>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</si>
  <si>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</si>
  <si>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</si>
  <si>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</si>
  <si>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</si>
  <si>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</si>
  <si>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</si>
  <si>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</si>
  <si>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</si>
  <si>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</si>
  <si>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</si>
  <si>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</si>
  <si>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</si>
  <si>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</si>
  <si>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</si>
  <si>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</si>
  <si>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</si>
  <si>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</si>
  <si>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</si>
  <si>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</si>
  <si>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</si>
  <si>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</si>
  <si>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</si>
  <si>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</si>
  <si>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</si>
  <si>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</si>
  <si>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</si>
  <si>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</si>
  <si>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</si>
  <si>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</si>
  <si>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</si>
  <si>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</si>
  <si>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</si>
  <si>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</si>
  <si>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</si>
  <si>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</si>
  <si>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</si>
  <si>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</si>
  <si>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</si>
  <si>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</si>
  <si>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</si>
  <si>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</si>
  <si>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</si>
  <si>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</si>
  <si>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</si>
  <si>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</si>
  <si>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</si>
  <si>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</si>
  <si>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</si>
  <si>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</si>
  <si>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</si>
  <si>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</si>
  <si>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</si>
  <si>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</si>
  <si>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</si>
  <si>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</si>
  <si>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</si>
  <si>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</si>
  <si>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</si>
  <si>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</si>
  <si>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</si>
  <si>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</si>
  <si>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</si>
  <si>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</si>
  <si>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</si>
  <si>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</si>
  <si>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</si>
  <si>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</si>
  <si>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</si>
  <si>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</si>
  <si>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</si>
  <si>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</si>
  <si>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</si>
  <si>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</si>
  <si>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</si>
  <si>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</si>
  <si>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</si>
  <si>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</si>
  <si>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</si>
  <si>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</si>
  <si>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</si>
  <si>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</si>
  <si>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</si>
  <si>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</si>
  <si>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</si>
  <si>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</si>
  <si>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</si>
  <si>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</si>
  <si>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</si>
  <si>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</si>
  <si>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</si>
  <si>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</si>
  <si>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</si>
  <si>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</si>
  <si>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</si>
  <si>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</si>
  <si>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</si>
  <si>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</si>
  <si>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</si>
  <si>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</si>
  <si>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</si>
  <si>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</si>
  <si>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</si>
  <si>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</si>
  <si>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</si>
  <si>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</si>
  <si>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</si>
  <si>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</si>
  <si>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</si>
  <si>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</si>
  <si>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</si>
  <si>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</si>
  <si>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</si>
  <si>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</si>
  <si>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</si>
  <si>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</si>
  <si>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</si>
  <si>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</si>
  <si>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</si>
  <si>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</si>
  <si>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</si>
  <si>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</si>
  <si>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</si>
  <si>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</si>
  <si>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</si>
  <si>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</si>
  <si>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</si>
  <si>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</si>
  <si>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</si>
  <si>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</si>
  <si>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</si>
  <si>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</si>
  <si>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</si>
  <si>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</si>
  <si>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</si>
  <si>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</si>
  <si>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</si>
  <si>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</si>
  <si>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</si>
  <si>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</si>
  <si>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</si>
  <si>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</si>
  <si>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</si>
  <si>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</si>
  <si>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</si>
  <si>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</si>
  <si>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</si>
  <si>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</si>
  <si>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</si>
  <si>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</si>
  <si>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</si>
  <si>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</si>
  <si>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</si>
  <si>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</si>
  <si>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</si>
  <si>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</si>
  <si>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</si>
  <si>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</si>
  <si>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</si>
  <si>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</si>
  <si>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</si>
  <si>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</si>
  <si>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</si>
  <si>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</si>
  <si>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</si>
  <si>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</si>
  <si>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</si>
  <si>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</si>
  <si>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</si>
  <si>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</si>
  <si>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</si>
  <si>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</si>
  <si>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</si>
  <si>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</si>
  <si>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</si>
  <si>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</si>
  <si>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</si>
  <si>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</si>
  <si>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</si>
  <si>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</si>
  <si>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</si>
  <si>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</si>
  <si>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</si>
  <si>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</si>
  <si>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</si>
  <si>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</si>
  <si>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</si>
  <si>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</si>
  <si>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</si>
  <si>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</si>
  <si>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</si>
  <si>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</si>
  <si>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</si>
  <si>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</si>
  <si>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</si>
  <si>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</si>
  <si>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</si>
  <si>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</si>
  <si>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</si>
  <si>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</si>
  <si>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</si>
  <si>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</si>
  <si>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</si>
  <si>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</si>
  <si>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</si>
  <si>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</si>
  <si>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</si>
  <si>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</si>
  <si>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</si>
  <si>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</si>
  <si>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</si>
  <si>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</si>
  <si>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</si>
  <si>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</si>
  <si>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</si>
  <si>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</si>
  <si>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</si>
  <si>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</si>
  <si>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</si>
  <si>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</si>
  <si>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</si>
  <si>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</si>
  <si>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</si>
  <si>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</si>
  <si>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</si>
  <si>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</si>
  <si>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</si>
  <si>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</si>
  <si>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</si>
  <si>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</si>
  <si>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</si>
  <si>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</si>
  <si>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</si>
  <si>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</si>
  <si>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</si>
  <si>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</si>
  <si>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</si>
  <si>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</si>
  <si>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</si>
  <si>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</si>
  <si>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</si>
  <si>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</si>
  <si>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</si>
  <si>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</si>
  <si>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</si>
  <si>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</si>
  <si>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</si>
  <si>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</si>
  <si>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</si>
  <si>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</si>
  <si>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</si>
  <si>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</si>
  <si>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</si>
  <si>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</si>
  <si>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</si>
  <si>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</si>
  <si>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</si>
  <si>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</si>
  <si>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</si>
  <si>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</si>
  <si>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</si>
  <si>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</si>
  <si>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</si>
  <si>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</si>
  <si>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</si>
  <si>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</si>
  <si>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</si>
  <si>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</si>
  <si>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</si>
  <si>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</si>
  <si>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</si>
  <si>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</si>
  <si>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</si>
  <si>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</si>
  <si>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</si>
  <si>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</si>
  <si>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</si>
  <si>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</si>
  <si>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</si>
  <si>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</si>
  <si>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</si>
  <si>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</si>
  <si>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</si>
  <si>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</si>
  <si>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</si>
  <si>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</si>
  <si>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</si>
  <si>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</si>
  <si>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</si>
  <si>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</si>
  <si>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</si>
  <si>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</si>
  <si>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</si>
  <si>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</si>
  <si>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</si>
  <si>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</si>
  <si>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</si>
  <si>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</si>
  <si>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</si>
  <si>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</si>
  <si>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</si>
  <si>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</si>
  <si>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</si>
  <si>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</si>
  <si>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</si>
  <si>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</si>
  <si>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</si>
  <si>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</si>
  <si>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</si>
  <si>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</si>
  <si>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</si>
  <si>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</si>
  <si>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</si>
  <si>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</si>
  <si>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</si>
  <si>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</si>
  <si>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</si>
  <si>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</si>
  <si>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</si>
  <si>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</si>
  <si>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</si>
  <si>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</si>
  <si>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</si>
  <si>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</si>
  <si>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</si>
  <si>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</si>
  <si>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</si>
  <si>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</si>
  <si>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</si>
  <si>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</si>
  <si>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</si>
  <si>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</si>
  <si>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</si>
  <si>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</si>
  <si>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</si>
  <si>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</si>
  <si>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</si>
  <si>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</si>
  <si>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</si>
  <si>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</si>
  <si>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</si>
  <si>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</si>
  <si>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</si>
  <si>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</si>
  <si>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</si>
  <si>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</si>
  <si>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</si>
  <si>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</si>
  <si>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</si>
  <si>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</si>
  <si>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</si>
  <si>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</si>
  <si>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</si>
  <si>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</si>
  <si>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</si>
  <si>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</si>
  <si>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</si>
  <si>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</si>
  <si>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</si>
  <si>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</si>
  <si>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</si>
  <si>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</si>
  <si>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</si>
  <si>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</si>
  <si>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</si>
  <si>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</si>
  <si>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</si>
  <si>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</si>
  <si>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</si>
  <si>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</si>
  <si>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</si>
  <si>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</si>
  <si>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</si>
  <si>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</si>
  <si>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</si>
  <si>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</si>
  <si>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</si>
  <si>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</si>
  <si>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</si>
  <si>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</si>
  <si>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</si>
  <si>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</si>
  <si>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</si>
  <si>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</si>
  <si>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</si>
  <si>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</si>
  <si>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</si>
  <si>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</si>
  <si>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</si>
  <si>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</si>
  <si>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</si>
  <si>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</si>
  <si>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</si>
  <si>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</si>
  <si>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</si>
  <si>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</si>
  <si>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</si>
  <si>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</si>
  <si>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</si>
  <si>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</si>
  <si>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</si>
  <si>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</si>
  <si>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</si>
  <si>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</si>
  <si>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</si>
  <si>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</si>
  <si>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</si>
  <si>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</si>
  <si>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</si>
  <si>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</si>
  <si>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</si>
  <si>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</si>
  <si>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</si>
  <si>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</si>
  <si>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</si>
  <si>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</si>
  <si>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</si>
  <si>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</si>
  <si>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</si>
  <si>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</si>
  <si>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</si>
  <si>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</si>
  <si>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</si>
  <si>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</si>
  <si>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</si>
  <si>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</si>
  <si>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</si>
  <si>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</si>
  <si>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</si>
  <si>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</si>
  <si>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</si>
  <si>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</si>
  <si>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</si>
  <si>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</si>
  <si>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</si>
  <si>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</si>
  <si>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</si>
  <si>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</si>
  <si>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</si>
  <si>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</si>
  <si>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</si>
  <si>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</si>
  <si>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</si>
  <si>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</si>
  <si>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</si>
  <si>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</si>
  <si>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</si>
  <si>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</si>
  <si>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</si>
  <si>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</si>
  <si>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</si>
  <si>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</si>
  <si>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</si>
  <si>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</si>
  <si>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</si>
  <si>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</si>
  <si>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</si>
  <si>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</si>
  <si>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</si>
  <si>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</si>
  <si>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</si>
  <si>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</si>
  <si>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</si>
  <si>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</si>
  <si>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</si>
  <si>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</si>
  <si>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</si>
  <si>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</si>
  <si>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</si>
  <si>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</si>
  <si>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</si>
  <si>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</si>
  <si>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</si>
  <si>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</si>
  <si>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</si>
  <si>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</si>
  <si>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</si>
  <si>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</si>
  <si>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</si>
  <si>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</si>
  <si>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</si>
  <si>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</si>
  <si>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</si>
  <si>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</si>
  <si>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</si>
  <si>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</si>
  <si>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</si>
  <si>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</si>
  <si>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</si>
  <si>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</si>
  <si>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</si>
  <si>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</si>
  <si>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</si>
  <si>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</si>
  <si>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</si>
  <si>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</si>
  <si>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</si>
  <si>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</si>
  <si>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</si>
  <si>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</si>
  <si>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</si>
  <si>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</si>
  <si>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</si>
  <si>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</si>
  <si>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</si>
  <si>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</si>
  <si>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</si>
  <si>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</si>
  <si>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</si>
  <si>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</si>
  <si>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</si>
  <si>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</si>
  <si>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</si>
  <si>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</si>
  <si>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</si>
  <si>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</si>
  <si>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</si>
  <si>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</si>
  <si>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</si>
  <si>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</si>
  <si>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</si>
  <si>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</si>
  <si>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</si>
  <si>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</si>
  <si>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</si>
  <si>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</si>
  <si>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</si>
  <si>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</si>
  <si>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</si>
  <si>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</si>
  <si>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</si>
  <si>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</si>
  <si>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</si>
  <si>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</si>
  <si>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</si>
  <si>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</si>
  <si>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</si>
  <si>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</si>
  <si>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</si>
  <si>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</si>
  <si>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</si>
  <si>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</si>
  <si>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</si>
  <si>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</si>
  <si>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</si>
  <si>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</si>
  <si>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</si>
  <si>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</si>
  <si>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</si>
  <si>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</si>
  <si>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</si>
  <si>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</si>
  <si>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</si>
  <si>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</si>
  <si>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</si>
  <si>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</si>
  <si>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</si>
  <si>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</si>
  <si>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</si>
  <si>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</si>
  <si>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</si>
  <si>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</si>
  <si>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</si>
  <si>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</si>
  <si>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</si>
  <si>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</si>
  <si>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</si>
  <si>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</si>
  <si>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</si>
  <si>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</si>
  <si>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</si>
  <si>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</si>
  <si>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</si>
  <si>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</si>
  <si>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</si>
  <si>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</si>
  <si>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</si>
  <si>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</si>
  <si>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</si>
  <si>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</si>
  <si>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</si>
  <si>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</si>
  <si>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</si>
  <si>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</si>
  <si>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</si>
  <si>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</si>
  <si>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</si>
  <si>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</si>
  <si>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</si>
  <si>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</si>
  <si>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</si>
  <si>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</si>
  <si>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</si>
  <si>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</si>
  <si>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</si>
  <si>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</si>
  <si>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</si>
  <si>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</si>
  <si>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</si>
  <si>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</si>
  <si>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</si>
  <si>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</si>
  <si>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</si>
  <si>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</si>
  <si>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</si>
  <si>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</si>
  <si>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</si>
  <si>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</si>
  <si>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</si>
  <si>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</si>
  <si>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</si>
  <si>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</si>
  <si>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</si>
  <si>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</si>
  <si>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</si>
  <si>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</si>
  <si>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</si>
  <si>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</si>
  <si>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</si>
  <si>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</si>
  <si>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</si>
  <si>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</si>
  <si>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</si>
  <si>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</si>
  <si>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</si>
  <si>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</si>
  <si>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</si>
  <si>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</si>
  <si>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</si>
  <si>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</si>
  <si>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</si>
  <si>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</si>
  <si>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</si>
  <si>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</si>
  <si>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</si>
  <si>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</si>
  <si>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</si>
  <si>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</si>
  <si>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</si>
  <si>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</si>
  <si>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</si>
  <si>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</si>
  <si>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</si>
  <si>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</si>
  <si>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</si>
  <si>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</si>
  <si>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</si>
  <si>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</si>
  <si>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</si>
  <si>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</si>
  <si>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</si>
  <si>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</si>
  <si>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</si>
  <si>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</si>
  <si>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</si>
  <si>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</si>
  <si>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</si>
  <si>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</si>
  <si>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</si>
  <si>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</si>
  <si>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</si>
  <si>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</si>
  <si>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</si>
  <si>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</si>
  <si>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</si>
  <si>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</si>
  <si>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</si>
  <si>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</si>
  <si>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</si>
  <si>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</si>
  <si>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</si>
  <si>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</si>
  <si>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</si>
  <si>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</si>
  <si>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</si>
  <si>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</si>
  <si>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</si>
  <si>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</si>
  <si>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</si>
  <si>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</si>
  <si>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</si>
  <si>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</si>
  <si>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</si>
  <si>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</si>
  <si>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</si>
  <si>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</si>
  <si>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</si>
  <si>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</si>
  <si>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</si>
  <si>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</si>
  <si>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</si>
  <si>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</si>
  <si>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</si>
  <si>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</si>
  <si>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</si>
  <si>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</si>
  <si>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</si>
  <si>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</si>
  <si>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</si>
  <si>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</si>
  <si>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</si>
  <si>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</si>
  <si>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</si>
  <si>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</si>
  <si>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</si>
  <si>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</si>
  <si>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</si>
  <si>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</si>
  <si>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</si>
  <si>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</si>
  <si>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</si>
  <si>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</si>
  <si>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</si>
  <si>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</si>
  <si>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</si>
  <si>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</si>
  <si>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</si>
  <si>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</si>
  <si>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</si>
  <si>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</si>
  <si>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</si>
  <si>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</si>
  <si>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</si>
  <si>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</si>
  <si>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</si>
  <si>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</si>
  <si>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</si>
  <si>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</si>
  <si>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</si>
  <si>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</si>
  <si>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</si>
  <si>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</si>
  <si>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</si>
  <si>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</si>
  <si>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</si>
  <si>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</si>
  <si>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</si>
  <si>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</si>
  <si>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</si>
  <si>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</si>
  <si>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</si>
  <si>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</si>
  <si>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</si>
  <si>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</si>
  <si>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</si>
  <si>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</si>
  <si>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</si>
  <si>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</si>
  <si>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</si>
  <si>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</si>
  <si>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</si>
  <si>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</si>
  <si>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</si>
  <si>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</si>
  <si>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</si>
  <si>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</si>
  <si>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</si>
  <si>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</si>
  <si>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</si>
  <si>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</si>
  <si>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</si>
  <si>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</si>
  <si>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</si>
  <si>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</si>
  <si>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</si>
  <si>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</si>
  <si>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</si>
  <si>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</si>
  <si>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</si>
  <si>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</si>
  <si>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</si>
  <si>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</si>
  <si>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</si>
  <si>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</si>
  <si>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</si>
  <si>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</si>
  <si>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</si>
  <si>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</si>
  <si>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</si>
  <si>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</si>
  <si>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</si>
  <si>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</si>
  <si>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</si>
  <si>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</si>
  <si>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</si>
  <si>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</si>
  <si>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</si>
  <si>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</si>
  <si>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</si>
  <si>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</si>
  <si>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</si>
  <si>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</si>
  <si>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</si>
  <si>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</si>
  <si>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</si>
  <si>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</si>
  <si>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</si>
  <si>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</si>
  <si>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</si>
  <si>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</si>
  <si>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</si>
  <si>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</si>
  <si>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</si>
  <si>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</si>
  <si>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</si>
  <si>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</si>
  <si>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</si>
  <si>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</si>
  <si>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</si>
  <si>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</si>
  <si>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</si>
  <si>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</si>
  <si>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</si>
  <si>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</si>
  <si>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</si>
  <si>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</si>
  <si>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</si>
  <si>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</si>
  <si>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</si>
  <si>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</si>
  <si>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</si>
  <si>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</si>
  <si>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</si>
  <si>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</si>
  <si>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</si>
  <si>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</si>
  <si>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</si>
  <si>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</si>
  <si>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</si>
  <si>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</si>
  <si>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</si>
  <si>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</si>
  <si>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</si>
  <si>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</si>
  <si>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</si>
  <si>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</si>
  <si>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</si>
  <si>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</si>
  <si>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</si>
  <si>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</si>
  <si>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</si>
  <si>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</si>
  <si>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</si>
  <si>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</si>
  <si>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</si>
  <si>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</si>
  <si>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</si>
  <si>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</si>
  <si>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</si>
  <si>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</si>
  <si>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</si>
  <si>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</si>
  <si>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</si>
  <si>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</si>
  <si>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</si>
  <si>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</si>
  <si>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</si>
  <si>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</si>
  <si>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</si>
  <si>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</si>
  <si>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</si>
  <si>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</si>
  <si>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</si>
  <si>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</si>
  <si>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</si>
  <si>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</si>
  <si>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</si>
  <si>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</si>
  <si>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</si>
  <si>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</si>
  <si>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</si>
  <si>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</si>
  <si>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</si>
  <si>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</si>
  <si>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</si>
  <si>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</si>
  <si>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</si>
  <si>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</si>
  <si>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</si>
  <si>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</si>
  <si>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</si>
  <si>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</si>
  <si>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</si>
  <si>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</si>
  <si>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</si>
  <si>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</si>
  <si>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</si>
  <si>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</si>
  <si>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</si>
  <si>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</si>
  <si>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</si>
  <si>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</si>
  <si>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</si>
  <si>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</si>
  <si>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</si>
  <si>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</si>
  <si>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</si>
  <si>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</si>
  <si>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</si>
  <si>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</si>
  <si>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</si>
  <si>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</si>
  <si>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</si>
  <si>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</si>
  <si>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</si>
  <si>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</si>
  <si>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</si>
  <si>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</si>
  <si>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</si>
  <si>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</si>
  <si>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</si>
  <si>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</si>
  <si>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</si>
  <si>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</si>
  <si>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</si>
  <si>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</si>
  <si>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</si>
  <si>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</si>
  <si>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</si>
  <si>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</si>
  <si>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</si>
  <si>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</si>
  <si>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</si>
  <si>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</si>
  <si>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</si>
  <si>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</si>
  <si>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</si>
  <si>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</si>
  <si>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</si>
  <si>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</si>
  <si>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</si>
  <si>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</si>
  <si>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</si>
  <si>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</si>
  <si>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</si>
  <si>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</si>
  <si>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</si>
  <si>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</si>
  <si>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</si>
  <si>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</si>
  <si>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</si>
  <si>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</si>
  <si>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</si>
  <si>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</si>
  <si>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</si>
  <si>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</si>
  <si>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</si>
  <si>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</si>
  <si>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</si>
  <si>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</si>
  <si>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</si>
  <si>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</si>
  <si>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</si>
  <si>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</si>
  <si>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</si>
  <si>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</si>
  <si>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</si>
  <si>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</si>
  <si>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</si>
  <si>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</si>
  <si>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</si>
  <si>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</si>
  <si>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</si>
  <si>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</si>
  <si>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</si>
  <si>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</si>
  <si>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</si>
  <si>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</si>
  <si>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</si>
  <si>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</si>
  <si>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</si>
  <si>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</si>
  <si>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</si>
  <si>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</si>
  <si>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</si>
  <si>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</si>
  <si>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</si>
  <si>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</si>
  <si>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</si>
  <si>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</si>
  <si>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</si>
  <si>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</si>
  <si>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</si>
  <si>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</si>
  <si>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</si>
  <si>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</si>
  <si>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</si>
  <si>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</si>
  <si>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</si>
  <si>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</si>
  <si>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</si>
  <si>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</si>
  <si>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</si>
  <si>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</si>
  <si>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</si>
  <si>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</si>
  <si>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</si>
  <si>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</si>
  <si>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</si>
  <si>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</si>
  <si>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</si>
  <si>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</si>
  <si>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</si>
  <si>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</si>
  <si>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</si>
  <si>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</si>
  <si>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</si>
  <si>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</si>
  <si>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</si>
  <si>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</si>
  <si>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</si>
  <si>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</si>
  <si>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</si>
  <si>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</si>
  <si>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</si>
  <si>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</si>
  <si>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</si>
  <si>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</si>
  <si>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</si>
  <si>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</si>
  <si>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</si>
  <si>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</si>
  <si>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</si>
  <si>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</si>
  <si>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</si>
  <si>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</si>
  <si>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</si>
  <si>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</si>
  <si>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</si>
  <si>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</si>
  <si>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</si>
  <si>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</si>
  <si>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</si>
  <si>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</si>
  <si>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</si>
  <si>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</si>
  <si>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</si>
  <si>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</si>
  <si>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</si>
  <si>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</si>
  <si>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</si>
  <si>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</si>
  <si>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</si>
  <si>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</si>
  <si>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</si>
  <si>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</si>
  <si>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</si>
  <si>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</si>
  <si>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</si>
  <si>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</si>
  <si>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</si>
  <si>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</si>
  <si>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</si>
  <si>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</si>
  <si>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</si>
  <si>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</si>
  <si>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</si>
  <si>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</si>
  <si>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</si>
  <si>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</si>
  <si>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</si>
  <si>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</si>
  <si>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</si>
  <si>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</si>
  <si>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</si>
  <si>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</si>
  <si>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</si>
  <si>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</si>
  <si>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</si>
  <si>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</si>
  <si>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</si>
  <si>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</si>
  <si>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</si>
  <si>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</si>
  <si>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</si>
  <si>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</si>
  <si>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</si>
  <si>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</si>
  <si>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</si>
  <si>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</si>
  <si>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</si>
  <si>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</si>
  <si>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</si>
  <si>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</si>
  <si>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</si>
  <si>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</si>
  <si>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</si>
  <si>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</si>
  <si>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</si>
  <si>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</si>
  <si>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</si>
  <si>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</si>
  <si>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</si>
  <si>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</si>
  <si>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</si>
  <si>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</si>
  <si>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</si>
  <si>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</si>
  <si>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</si>
  <si>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</si>
  <si>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</si>
  <si>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</si>
  <si>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</si>
  <si>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</si>
  <si>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</si>
  <si>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</si>
  <si>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</si>
  <si>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</si>
  <si>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</si>
  <si>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</si>
  <si>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</si>
  <si>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</si>
  <si>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</si>
  <si>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</si>
  <si>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</si>
  <si>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</si>
  <si>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</si>
  <si>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</si>
  <si>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</si>
  <si>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</si>
  <si>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</si>
  <si>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</si>
  <si>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</si>
  <si>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</si>
  <si>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</si>
  <si>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</si>
  <si>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</si>
  <si>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</si>
  <si>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</si>
  <si>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</si>
  <si>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</si>
  <si>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</si>
  <si>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</si>
  <si>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</si>
  <si>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</si>
  <si>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</si>
  <si>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</si>
  <si>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</si>
  <si>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</si>
  <si>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</si>
  <si>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</si>
  <si>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</si>
  <si>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</si>
  <si>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</si>
  <si>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</si>
  <si>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</si>
  <si>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</si>
  <si>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</si>
  <si>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</si>
  <si>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</si>
  <si>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</si>
  <si>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</si>
  <si>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</si>
  <si>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</si>
  <si>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</si>
  <si>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</si>
  <si>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</si>
  <si>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</si>
  <si>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</si>
  <si>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</si>
  <si>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</si>
  <si>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</si>
  <si>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</si>
  <si>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</si>
  <si>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</si>
  <si>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</si>
  <si>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</si>
  <si>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</si>
  <si>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</si>
  <si>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</si>
  <si>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</si>
  <si>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</si>
  <si>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</si>
  <si>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</si>
  <si>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</si>
  <si>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</si>
  <si>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</si>
  <si>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</si>
  <si>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</si>
  <si>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</si>
  <si>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</si>
  <si>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</si>
  <si>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</si>
  <si>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</si>
  <si>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</si>
  <si>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</si>
  <si>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</si>
  <si>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</si>
  <si>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</si>
  <si>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</si>
  <si>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</si>
  <si>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</si>
  <si>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</si>
  <si>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</si>
  <si>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</si>
  <si>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</si>
  <si>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</si>
  <si>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</si>
  <si>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</si>
  <si>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</si>
  <si>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</si>
  <si>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</si>
  <si>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</si>
  <si>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</si>
  <si>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</si>
  <si>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</si>
  <si>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</si>
  <si>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</si>
  <si>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</si>
  <si>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</si>
  <si>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</si>
  <si>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</si>
  <si>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</si>
  <si>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</si>
  <si>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</si>
  <si>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</si>
  <si>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</si>
  <si>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</si>
  <si>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</si>
  <si>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</si>
  <si>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</si>
  <si>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</si>
  <si>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</si>
  <si>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</si>
  <si>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</si>
  <si>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</si>
  <si>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</si>
  <si>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</si>
  <si>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</si>
  <si>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</si>
  <si>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</si>
  <si>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</si>
  <si>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</si>
  <si>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</si>
  <si>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</si>
  <si>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</si>
  <si>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</si>
  <si>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</si>
  <si>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</si>
  <si>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</si>
  <si>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</si>
  <si>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</si>
  <si>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</si>
  <si>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</si>
  <si>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</si>
  <si>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</si>
  <si>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</si>
  <si>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</si>
  <si>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</si>
  <si>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</si>
  <si>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</si>
  <si>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</si>
  <si>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</si>
  <si>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</si>
  <si>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</si>
  <si>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</si>
  <si>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</si>
  <si>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</si>
  <si>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</si>
  <si>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</si>
  <si>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</si>
  <si>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</si>
  <si>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</si>
  <si>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</si>
  <si>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</si>
  <si>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</si>
  <si>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</si>
  <si>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</si>
  <si>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</si>
  <si>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</si>
  <si>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</si>
  <si>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</si>
  <si>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</si>
  <si>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</si>
  <si>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</si>
  <si>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</si>
  <si>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</si>
  <si>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</si>
  <si>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</si>
  <si>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</si>
  <si>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</si>
  <si>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</si>
  <si>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</si>
  <si>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</si>
  <si>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</si>
  <si>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</si>
  <si>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</si>
  <si>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</si>
  <si>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</si>
  <si>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</si>
  <si>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</si>
  <si>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</si>
  <si>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</si>
  <si>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</si>
  <si>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</si>
  <si>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</si>
  <si>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</si>
  <si>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</si>
  <si>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</si>
  <si>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</si>
  <si>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</si>
  <si>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</si>
  <si>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</si>
  <si>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</si>
  <si>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</si>
  <si>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</si>
  <si>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</si>
  <si>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</si>
  <si>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</si>
  <si>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</si>
  <si>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</si>
  <si>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</si>
  <si>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</si>
  <si>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</si>
  <si>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</si>
  <si>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</si>
  <si>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</si>
  <si>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</si>
  <si>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</si>
  <si>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</si>
  <si>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</si>
  <si>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</si>
  <si>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</si>
  <si>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</si>
  <si>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</si>
  <si>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</si>
  <si>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</si>
  <si>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</si>
  <si>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</si>
  <si>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</si>
  <si>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</si>
  <si>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</si>
  <si>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</si>
  <si>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</si>
  <si>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</si>
  <si>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</si>
  <si>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</si>
  <si>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</si>
  <si>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</si>
  <si>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</si>
  <si>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</si>
  <si>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</si>
  <si>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</si>
  <si>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</si>
  <si>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</si>
  <si>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</si>
  <si>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</si>
  <si>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</si>
  <si>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</si>
  <si>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</si>
  <si>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</si>
  <si>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</si>
  <si>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</si>
  <si>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</si>
  <si>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</si>
  <si>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</si>
  <si>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</si>
  <si>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</si>
  <si>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</si>
  <si>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</si>
  <si>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</si>
  <si>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</si>
  <si>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</si>
  <si>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</si>
  <si>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</si>
  <si>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</si>
  <si>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</si>
  <si>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</si>
  <si>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</si>
  <si>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</si>
  <si>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</si>
  <si>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</si>
  <si>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</si>
  <si>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</si>
  <si>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</si>
  <si>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</si>
  <si>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</si>
  <si>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</si>
  <si>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</si>
  <si>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</si>
  <si>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</si>
  <si>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</si>
  <si>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</si>
  <si>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</si>
  <si>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</si>
  <si>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</si>
  <si>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</si>
  <si>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</si>
  <si>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</si>
  <si>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</si>
  <si>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</si>
  <si>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</si>
  <si>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</si>
  <si>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</si>
  <si>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</si>
  <si>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</si>
  <si>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</si>
  <si>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</si>
  <si>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</si>
  <si>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</si>
  <si>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</si>
  <si>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</si>
  <si>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</si>
  <si>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</si>
  <si>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</si>
  <si>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</si>
  <si>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</si>
  <si>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</si>
  <si>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</si>
  <si>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</si>
  <si>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</si>
  <si>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</si>
  <si>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</si>
  <si>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</si>
  <si>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</si>
  <si>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</si>
  <si>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</si>
  <si>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</si>
  <si>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</si>
  <si>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</si>
  <si>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</si>
  <si>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</si>
  <si>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</si>
  <si>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</si>
  <si>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</si>
  <si>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</si>
  <si>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</si>
  <si>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</si>
  <si>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</si>
  <si>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</si>
  <si>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</si>
  <si>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</si>
  <si>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</si>
  <si>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</si>
  <si>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</si>
  <si>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</si>
  <si>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</si>
  <si>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</si>
  <si>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</si>
  <si>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</si>
  <si>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</si>
  <si>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</si>
  <si>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</si>
  <si>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</si>
  <si>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</si>
  <si>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</si>
  <si>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</si>
  <si>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</si>
  <si>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</si>
  <si>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</si>
  <si>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</si>
  <si>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</si>
  <si>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</si>
  <si>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</si>
  <si>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</si>
  <si>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</si>
  <si>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</si>
  <si>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</si>
  <si>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</si>
  <si>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</si>
  <si>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</si>
  <si>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</si>
  <si>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</si>
  <si>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</si>
  <si>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</si>
  <si>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</si>
  <si>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</si>
  <si>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</si>
  <si>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</si>
  <si>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</si>
  <si>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</si>
  <si>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</si>
  <si>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</si>
  <si>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</si>
  <si>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</si>
  <si>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</si>
  <si>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</si>
  <si>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</si>
  <si>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</si>
  <si>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</si>
  <si>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</si>
  <si>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</si>
  <si>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</si>
  <si>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</si>
  <si>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</si>
  <si>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</si>
  <si>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</si>
  <si>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</si>
  <si>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</si>
  <si>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</si>
  <si>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</si>
  <si>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</si>
  <si>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</si>
  <si>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</si>
  <si>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</si>
  <si>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</si>
  <si>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</si>
  <si>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</si>
  <si>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</si>
  <si>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</si>
  <si>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</si>
  <si>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</si>
  <si>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</si>
  <si>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</si>
  <si>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</si>
  <si>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</si>
  <si>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</si>
  <si>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</si>
  <si>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</si>
  <si>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</si>
  <si>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</si>
  <si>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</si>
  <si>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</si>
  <si>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</si>
  <si>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</si>
  <si>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</si>
  <si>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</si>
  <si>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</si>
  <si>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</si>
  <si>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</si>
  <si>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</si>
  <si>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</si>
  <si>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</si>
  <si>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</si>
  <si>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</si>
  <si>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</si>
  <si>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</si>
  <si>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</si>
  <si>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</si>
  <si>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</si>
  <si>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</si>
  <si>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</si>
  <si>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</si>
  <si>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</si>
  <si>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</si>
  <si>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</si>
  <si>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</si>
  <si>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</si>
  <si>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</si>
  <si>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</si>
  <si>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</si>
  <si>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</si>
  <si>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</si>
  <si>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</si>
  <si>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</si>
  <si>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</si>
  <si>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</si>
  <si>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</si>
  <si>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</si>
  <si>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</si>
  <si>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</si>
  <si>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</si>
  <si>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</si>
  <si>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</si>
  <si>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</si>
  <si>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</si>
  <si>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</si>
  <si>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</si>
  <si>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</si>
  <si>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</si>
  <si>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</si>
  <si>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</si>
  <si>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</si>
  <si>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</si>
  <si>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</si>
  <si>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</si>
  <si>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</si>
  <si>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</si>
  <si>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</si>
  <si>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</si>
  <si>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</si>
  <si>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</si>
  <si>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</si>
  <si>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</si>
  <si>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</si>
  <si>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</si>
  <si>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</si>
  <si>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</si>
  <si>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</si>
  <si>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</si>
  <si>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</si>
  <si>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</si>
  <si>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</si>
  <si>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</si>
  <si>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</si>
  <si>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</si>
  <si>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</si>
  <si>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</si>
  <si>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</si>
  <si>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</si>
  <si>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</si>
  <si>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</si>
  <si>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</si>
  <si>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</si>
  <si>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</si>
  <si>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</si>
  <si>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</si>
  <si>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</si>
  <si>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</si>
  <si>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</si>
  <si>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</si>
  <si>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</si>
  <si>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</si>
  <si>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</si>
  <si>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</si>
  <si>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</si>
  <si>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</si>
  <si>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</si>
  <si>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</si>
  <si>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</si>
  <si>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</si>
  <si>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</si>
  <si>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</si>
  <si>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</si>
  <si>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</si>
  <si>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</si>
  <si>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</si>
  <si>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</si>
  <si>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</si>
  <si>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</si>
  <si>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</si>
  <si>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</si>
  <si>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</si>
  <si>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</si>
  <si>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</si>
  <si>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</si>
  <si>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</si>
  <si>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</si>
  <si>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</si>
  <si>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</si>
  <si>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</si>
  <si>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</si>
  <si>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</si>
  <si>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</si>
  <si>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</si>
  <si>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</si>
  <si>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</si>
  <si>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</si>
  <si>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</si>
  <si>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</si>
  <si>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</si>
  <si>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</si>
  <si>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</si>
  <si>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</si>
  <si>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</si>
  <si>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</si>
  <si>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</si>
  <si>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</si>
  <si>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</si>
  <si>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</si>
  <si>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</si>
  <si>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</si>
  <si>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</si>
  <si>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</si>
  <si>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</si>
  <si>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</si>
  <si>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</si>
  <si>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</si>
  <si>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</si>
  <si>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</si>
  <si>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</si>
  <si>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</si>
  <si>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</si>
  <si>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</si>
  <si>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</si>
  <si>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</si>
  <si>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</si>
  <si>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</si>
  <si>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</si>
  <si>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</si>
  <si>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</si>
  <si>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</si>
  <si>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</si>
  <si>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</si>
  <si>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</si>
  <si>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</si>
  <si>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</si>
  <si>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</si>
  <si>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</si>
  <si>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</si>
  <si>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</si>
  <si>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</si>
  <si>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</si>
  <si>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</si>
  <si>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</si>
  <si>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</si>
  <si>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</si>
  <si>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</si>
  <si>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</si>
  <si>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</si>
  <si>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</si>
  <si>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</si>
  <si>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</si>
  <si>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</si>
  <si>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</si>
  <si>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</si>
  <si>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</si>
  <si>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</si>
  <si>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</si>
  <si>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</si>
  <si>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</si>
  <si>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</si>
  <si>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</si>
  <si>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</si>
  <si>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</si>
  <si>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</si>
  <si>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</si>
  <si>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</si>
  <si>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</si>
  <si>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</si>
  <si>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</si>
  <si>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</si>
  <si>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</si>
  <si>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</si>
  <si>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</si>
  <si>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</si>
  <si>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</si>
  <si>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</si>
  <si>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</si>
  <si>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</si>
  <si>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</si>
  <si>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</si>
  <si>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</si>
  <si>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</si>
  <si>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</si>
  <si>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</si>
  <si>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</si>
  <si>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</si>
  <si>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</si>
  <si>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</si>
  <si>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</si>
  <si>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</si>
  <si>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</si>
  <si>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</si>
  <si>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</si>
  <si>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</si>
  <si>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</si>
  <si>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</si>
  <si>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</si>
  <si>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</si>
  <si>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</si>
  <si>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</si>
  <si>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</si>
  <si>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</si>
  <si>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</si>
  <si>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</si>
  <si>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</si>
  <si>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</si>
  <si>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</si>
  <si>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</si>
  <si>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</si>
  <si>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</si>
  <si>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</si>
  <si>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</si>
  <si>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</si>
  <si>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</si>
  <si>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</si>
  <si>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</si>
  <si>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</si>
  <si>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</si>
  <si>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</si>
  <si>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</si>
  <si>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</si>
  <si>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</si>
  <si>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</si>
  <si>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</si>
  <si>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</si>
  <si>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</si>
  <si>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</si>
  <si>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</si>
  <si>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</si>
  <si>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</si>
  <si>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</si>
  <si>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</si>
  <si>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</si>
  <si>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</si>
  <si>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</si>
  <si>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</si>
  <si>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</si>
  <si>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</si>
  <si>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</si>
  <si>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</si>
  <si>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</si>
  <si>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</si>
  <si>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</si>
  <si>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</si>
  <si>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</si>
  <si>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</si>
  <si>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</si>
  <si>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</si>
  <si>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</si>
  <si>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</si>
  <si>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</si>
  <si>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</si>
  <si>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</si>
  <si>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</si>
  <si>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</si>
  <si>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</si>
  <si>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</si>
  <si>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</si>
  <si>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</si>
  <si>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</si>
  <si>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</si>
  <si>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</si>
  <si>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</si>
  <si>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</si>
  <si>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</si>
  <si>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</si>
  <si>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</si>
  <si>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</si>
  <si>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</si>
  <si>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</si>
  <si>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</si>
  <si>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</si>
  <si>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</si>
  <si>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</si>
  <si>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</si>
  <si>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</si>
  <si>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</si>
  <si>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</si>
  <si>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</si>
  <si>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</si>
  <si>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</si>
  <si>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</si>
  <si>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</si>
  <si>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</si>
  <si>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</si>
  <si>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</si>
  <si>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</si>
  <si>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</si>
  <si>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</si>
  <si>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</si>
  <si>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</si>
  <si>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</si>
  <si>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</si>
  <si>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</si>
  <si>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</si>
  <si>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</si>
  <si>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</si>
  <si>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</si>
  <si>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</si>
  <si>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</si>
  <si>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</si>
  <si>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</si>
  <si>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</si>
  <si>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</si>
  <si>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</si>
  <si>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</si>
  <si>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</si>
  <si>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</si>
  <si>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</si>
  <si>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</si>
  <si>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</si>
  <si>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</si>
  <si>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</si>
  <si>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</si>
  <si>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</si>
  <si>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</si>
  <si>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</si>
  <si>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</si>
  <si>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</si>
  <si>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</si>
  <si>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</si>
  <si>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</si>
  <si>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</si>
  <si>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</si>
  <si>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</si>
  <si>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</si>
  <si>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</si>
  <si>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</si>
  <si>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</si>
  <si>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</si>
  <si>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</si>
  <si>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</si>
  <si>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</si>
  <si>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</si>
  <si>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</si>
  <si>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</si>
  <si>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</si>
  <si>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</si>
  <si>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</si>
  <si>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</si>
  <si>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</si>
  <si>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</si>
  <si>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</si>
  <si>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</si>
  <si>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</si>
  <si>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</si>
  <si>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</si>
  <si>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</si>
  <si>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</si>
  <si>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</si>
  <si>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</si>
  <si>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</si>
  <si>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</si>
  <si>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</si>
  <si>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</si>
  <si>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</si>
  <si>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</si>
  <si>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</si>
  <si>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</si>
  <si>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</si>
  <si>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</si>
  <si>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</si>
  <si>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</si>
  <si>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</si>
  <si>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</si>
  <si>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</si>
  <si>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</si>
  <si>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</si>
  <si>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</si>
  <si>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</si>
  <si>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</si>
  <si>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</si>
  <si>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</si>
  <si>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</si>
  <si>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</si>
  <si>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</si>
  <si>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</si>
  <si>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</si>
  <si>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</si>
  <si>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</si>
  <si>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</si>
  <si>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</si>
  <si>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</si>
  <si>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</si>
  <si>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</si>
  <si>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</si>
  <si>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</si>
  <si>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</si>
  <si>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</si>
  <si>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</si>
  <si>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</si>
  <si>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</si>
  <si>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</si>
  <si>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</si>
  <si>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</si>
  <si>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</si>
  <si>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</si>
  <si>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</si>
  <si>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</si>
  <si>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</si>
  <si>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</si>
  <si>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</si>
  <si>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</si>
  <si>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</si>
  <si>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</si>
  <si>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</si>
  <si>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</si>
  <si>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</si>
  <si>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</si>
  <si>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</si>
  <si>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</si>
  <si>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</si>
  <si>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</si>
  <si>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</si>
  <si>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</si>
  <si>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</si>
  <si>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</si>
  <si>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</si>
  <si>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</si>
  <si>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</si>
  <si>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</si>
  <si>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</si>
  <si>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</si>
  <si>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</si>
  <si>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</si>
  <si>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</si>
  <si>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</si>
  <si>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</si>
  <si>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</si>
  <si>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</si>
  <si>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</si>
  <si>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</si>
  <si>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</si>
  <si>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</si>
  <si>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</si>
  <si>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</si>
  <si>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</si>
  <si>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</si>
  <si>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</si>
  <si>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</si>
  <si>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</si>
  <si>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</si>
  <si>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</si>
  <si>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</si>
  <si>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</si>
  <si>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</si>
  <si>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</si>
  <si>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</si>
  <si>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</si>
  <si>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</si>
  <si>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</si>
  <si>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</si>
  <si>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</si>
  <si>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</si>
  <si>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</si>
  <si>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</si>
  <si>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</si>
  <si>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</si>
  <si>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</si>
  <si>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</si>
  <si>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</si>
  <si>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</si>
  <si>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</si>
  <si>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</si>
  <si>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</si>
  <si>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</si>
  <si>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</si>
  <si>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</si>
  <si>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</si>
  <si>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</si>
  <si>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</si>
  <si>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</si>
  <si>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</si>
  <si>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</si>
  <si>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</si>
  <si>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</si>
  <si>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</si>
  <si>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</si>
  <si>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</si>
  <si>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</si>
  <si>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</si>
  <si>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</si>
  <si>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</si>
  <si>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</si>
  <si>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</si>
  <si>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</si>
  <si>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</si>
  <si>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</si>
  <si>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</si>
  <si>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</si>
  <si>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</si>
  <si>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</si>
  <si>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</si>
  <si>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</si>
  <si>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</si>
  <si>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</si>
  <si>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</si>
  <si>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</si>
  <si>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</si>
  <si>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</si>
  <si>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</si>
  <si>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</si>
  <si>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</si>
  <si>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</si>
  <si>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</si>
  <si>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</si>
  <si>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</si>
  <si>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</si>
  <si>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</si>
  <si>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</si>
  <si>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</si>
  <si>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</si>
  <si>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</si>
  <si>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</si>
  <si>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</si>
  <si>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</si>
  <si>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</si>
  <si>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</si>
  <si>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</si>
  <si>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</si>
  <si>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</si>
  <si>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</si>
  <si>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</si>
  <si>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</si>
  <si>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</si>
  <si>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</si>
  <si>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</si>
  <si>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</si>
  <si>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</si>
  <si>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</si>
  <si>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</si>
  <si>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</si>
  <si>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</si>
  <si>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</si>
  <si>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</si>
  <si>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</si>
  <si>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</si>
  <si>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</si>
  <si>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</si>
  <si>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</si>
  <si>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</si>
  <si>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</si>
  <si>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</si>
  <si>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</si>
  <si>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</si>
  <si>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</si>
  <si>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</si>
  <si>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</si>
  <si>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</si>
  <si>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</si>
  <si>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</si>
  <si>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</si>
  <si>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</si>
  <si>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</si>
  <si>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</si>
  <si>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</si>
  <si>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</si>
  <si>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</si>
  <si>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</si>
  <si>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</si>
  <si>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</si>
  <si>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</si>
  <si>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</si>
  <si>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</si>
  <si>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</si>
  <si>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</si>
  <si>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</si>
  <si>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</si>
  <si>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</si>
  <si>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</si>
  <si>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</si>
  <si>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</si>
  <si>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</si>
  <si>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</si>
  <si>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</si>
  <si>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</si>
  <si>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</si>
  <si>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</si>
  <si>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</si>
  <si>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</si>
  <si>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</si>
  <si>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</si>
  <si>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</si>
  <si>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</si>
  <si>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</si>
  <si>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</si>
  <si>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</si>
  <si>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</si>
  <si>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</si>
  <si>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</si>
  <si>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</si>
  <si>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</si>
  <si>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</si>
  <si>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</si>
  <si>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</si>
  <si>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</si>
  <si>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</si>
  <si>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</si>
  <si>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</si>
  <si>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</si>
  <si>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</si>
  <si>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</si>
  <si>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</si>
  <si>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</si>
  <si>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</si>
  <si>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</si>
  <si>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</si>
  <si>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</si>
  <si>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</si>
  <si>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</si>
  <si>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</si>
  <si>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</si>
  <si>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</si>
  <si>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</si>
  <si>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</si>
  <si>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</si>
  <si>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</si>
  <si>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</si>
  <si>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</si>
  <si>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</si>
  <si>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</si>
  <si>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</si>
  <si>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</si>
  <si>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</si>
  <si>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</si>
  <si>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</si>
  <si>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</si>
  <si>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</si>
  <si>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</si>
  <si>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</si>
  <si>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</si>
  <si>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</si>
  <si>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</si>
  <si>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</si>
  <si>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</si>
  <si>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</si>
  <si>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</si>
  <si>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</si>
  <si>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</si>
  <si>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</si>
  <si>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</si>
  <si>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</si>
  <si>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</si>
  <si>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</si>
  <si>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</si>
  <si>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</si>
  <si>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</si>
  <si>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</si>
  <si>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</si>
  <si>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</si>
  <si>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</si>
  <si>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</si>
  <si>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</si>
  <si>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</si>
  <si>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</si>
  <si>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</si>
  <si>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</si>
  <si>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</si>
  <si>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</si>
  <si>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</si>
  <si>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</si>
  <si>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</si>
  <si>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</si>
  <si>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</si>
  <si>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</si>
  <si>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</si>
  <si>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</si>
  <si>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</si>
  <si>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</si>
  <si>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</si>
  <si>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</si>
  <si>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</si>
  <si>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</si>
  <si>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</si>
  <si>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</si>
  <si>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</si>
  <si>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</si>
  <si>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</si>
  <si>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</si>
  <si>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</si>
  <si>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</si>
  <si>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</si>
  <si>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</si>
  <si>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</si>
  <si>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</si>
  <si>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</si>
  <si>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</si>
  <si>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</si>
  <si>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</si>
  <si>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</si>
  <si>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</si>
  <si>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</si>
  <si>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</si>
  <si>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</si>
  <si>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</si>
  <si>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</si>
  <si>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</si>
  <si>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</si>
  <si>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</si>
  <si>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</si>
  <si>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</si>
  <si>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</si>
  <si>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</si>
  <si>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</si>
  <si>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</si>
  <si>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</si>
  <si>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</si>
  <si>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</si>
  <si>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</si>
  <si>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</si>
  <si>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</si>
  <si>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</si>
  <si>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</si>
  <si>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</si>
  <si>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</si>
  <si>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</si>
  <si>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</si>
  <si>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</si>
  <si>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</si>
  <si>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</si>
  <si>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</si>
  <si>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</si>
  <si>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</si>
  <si>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</si>
  <si>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</si>
  <si>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</si>
  <si>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</si>
  <si>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</si>
  <si>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</si>
  <si>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</si>
  <si>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</si>
  <si>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</si>
  <si>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</si>
  <si>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</si>
  <si>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</si>
  <si>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</si>
  <si>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</si>
  <si>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</si>
  <si>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</si>
  <si>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</si>
  <si>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</si>
  <si>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</si>
  <si>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</si>
  <si>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</si>
  <si>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</si>
  <si>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</si>
  <si>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</si>
  <si>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</si>
  <si>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</si>
  <si>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</si>
  <si>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</si>
  <si>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</si>
  <si>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</si>
  <si>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</si>
  <si>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</si>
  <si>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</si>
  <si>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</si>
  <si>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</si>
  <si>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</si>
  <si>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</si>
  <si>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</si>
  <si>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</si>
  <si>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</si>
  <si>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</si>
  <si>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</si>
  <si>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</si>
  <si>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</si>
  <si>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</si>
  <si>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</si>
  <si>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</si>
  <si>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</si>
  <si>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</si>
  <si>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</si>
  <si>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</si>
  <si>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</si>
  <si>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</si>
  <si>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</si>
  <si>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</si>
  <si>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</si>
  <si>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</si>
  <si>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</si>
  <si>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</si>
  <si>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</si>
  <si>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</si>
  <si>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</si>
  <si>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</si>
  <si>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</si>
  <si>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</si>
  <si>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</si>
  <si>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</si>
  <si>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</si>
  <si>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</si>
  <si>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</si>
  <si>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</si>
  <si>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</si>
  <si>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</si>
  <si>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</si>
  <si>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</si>
  <si>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</si>
  <si>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</si>
  <si>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</si>
  <si>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</si>
  <si>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</si>
  <si>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</si>
  <si>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</si>
  <si>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</si>
  <si>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</si>
  <si>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</si>
  <si>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</si>
  <si>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</si>
  <si>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</si>
  <si>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</si>
  <si>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</si>
  <si>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</si>
  <si>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</si>
  <si>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</si>
  <si>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</si>
  <si>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</si>
  <si>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</si>
  <si>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</si>
  <si>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</si>
  <si>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</si>
  <si>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</si>
  <si>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</si>
  <si>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</si>
  <si>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</si>
  <si>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</si>
  <si>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</si>
  <si>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</si>
  <si>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</si>
  <si>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</si>
  <si>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</si>
  <si>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</si>
  <si>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</si>
  <si>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</si>
  <si>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</si>
  <si>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</si>
  <si>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</si>
  <si>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</si>
  <si>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</si>
  <si>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</si>
  <si>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</si>
  <si>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</si>
  <si>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</si>
  <si>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</si>
  <si>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</si>
  <si>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</si>
  <si>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</si>
  <si>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</si>
  <si>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</si>
  <si>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</si>
  <si>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</si>
  <si>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</si>
  <si>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</si>
  <si>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</si>
  <si>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</si>
  <si>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</si>
  <si>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</si>
  <si>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</si>
  <si>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</si>
  <si>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</si>
  <si>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</si>
  <si>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</si>
  <si>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</si>
  <si>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</si>
  <si>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</si>
  <si>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</si>
  <si>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</si>
  <si>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</si>
  <si>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</si>
  <si>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</si>
  <si>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</si>
  <si>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</si>
  <si>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</si>
  <si>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</si>
  <si>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</si>
  <si>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</si>
  <si>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</si>
  <si>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</si>
  <si>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</si>
  <si>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</si>
  <si>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</si>
  <si>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</si>
  <si>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</si>
  <si>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</si>
  <si>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</si>
  <si>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</si>
  <si>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</si>
  <si>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</si>
  <si>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</si>
  <si>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</si>
  <si>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</si>
  <si>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</si>
  <si>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</si>
  <si>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</si>
  <si>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</si>
  <si>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</si>
  <si>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</si>
  <si>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</si>
  <si>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</si>
  <si>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</si>
  <si>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</si>
  <si>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</si>
  <si>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</si>
  <si>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</si>
  <si>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</si>
  <si>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</si>
  <si>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</si>
  <si>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</si>
  <si>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</si>
  <si>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</si>
  <si>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</si>
  <si>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</si>
  <si>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</si>
  <si>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</si>
  <si>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</si>
  <si>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</si>
  <si>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</si>
  <si>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</si>
  <si>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</si>
  <si>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</si>
  <si>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</si>
  <si>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</si>
  <si>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</si>
  <si>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</si>
  <si>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</si>
  <si>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</si>
  <si>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</si>
  <si>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</si>
  <si>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</si>
  <si>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</si>
  <si>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</si>
  <si>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</si>
  <si>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</si>
  <si>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</si>
  <si>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</si>
  <si>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</si>
  <si>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</si>
  <si>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</si>
  <si>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</si>
  <si>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</si>
  <si>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</si>
  <si>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</si>
  <si>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</si>
  <si>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</si>
  <si>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</si>
  <si>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</si>
  <si>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</si>
  <si>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</si>
  <si>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</si>
  <si>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</si>
  <si>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</si>
  <si>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</si>
  <si>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</si>
  <si>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</si>
  <si>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</si>
  <si>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</si>
  <si>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</si>
  <si>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</si>
  <si>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</si>
  <si>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</si>
  <si>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</si>
  <si>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</si>
  <si>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</si>
  <si>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</si>
  <si>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</si>
  <si>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</si>
  <si>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</si>
  <si>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</si>
  <si>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</si>
  <si>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</si>
  <si>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</si>
  <si>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</si>
  <si>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</si>
  <si>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</si>
  <si>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</si>
  <si>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</si>
  <si>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</si>
  <si>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</si>
  <si>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</si>
  <si>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</si>
  <si>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</si>
  <si>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</si>
  <si>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</si>
  <si>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</si>
  <si>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</si>
  <si>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</si>
  <si>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</si>
  <si>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</si>
  <si>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</si>
  <si>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</si>
  <si>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</si>
  <si>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</si>
  <si>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</si>
  <si>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</si>
  <si>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</si>
  <si>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</si>
  <si>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</si>
  <si>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</si>
  <si>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</si>
  <si>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</si>
  <si>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</si>
  <si>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</si>
  <si>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</si>
  <si>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</si>
  <si>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</si>
  <si>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</si>
  <si>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</si>
  <si>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</si>
  <si>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</si>
  <si>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</si>
  <si>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</si>
  <si>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</si>
  <si>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</si>
  <si>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</si>
  <si>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</si>
  <si>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</si>
  <si>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</si>
  <si>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</si>
  <si>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</si>
  <si>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</si>
  <si>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</si>
  <si>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</si>
  <si>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</si>
  <si>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</si>
  <si>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</si>
  <si>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</si>
  <si>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</si>
  <si>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</si>
  <si>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</si>
  <si>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</si>
  <si>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</si>
  <si>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</si>
  <si>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</si>
  <si>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</si>
  <si>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</si>
  <si>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</si>
  <si>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</si>
  <si>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</si>
  <si>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</si>
  <si>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</si>
  <si>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</si>
  <si>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</si>
  <si>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</si>
  <si>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</si>
  <si>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</si>
  <si>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</si>
  <si>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</si>
  <si>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</si>
  <si>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</si>
  <si>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</si>
  <si>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</si>
  <si>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</si>
  <si>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</si>
  <si>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</si>
  <si>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</si>
  <si>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</si>
  <si>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</si>
  <si>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</si>
  <si>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</si>
  <si>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</si>
  <si>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</si>
  <si>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</si>
  <si>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</si>
  <si>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</si>
  <si>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</si>
  <si>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</si>
  <si>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</si>
  <si>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</si>
  <si>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</si>
  <si>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</si>
  <si>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</si>
  <si>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</si>
  <si>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</si>
  <si>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</si>
  <si>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</si>
  <si>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</si>
  <si>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</si>
  <si>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</si>
  <si>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</si>
  <si>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</si>
  <si>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</si>
  <si>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</si>
  <si>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</si>
  <si>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</si>
  <si>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</si>
  <si>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</si>
  <si>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</si>
  <si>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</si>
  <si>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</si>
  <si>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</si>
  <si>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</si>
  <si>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</si>
  <si>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</si>
  <si>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</si>
  <si>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</si>
  <si>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</si>
  <si>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</si>
  <si>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</si>
  <si>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</si>
  <si>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</si>
  <si>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</si>
  <si>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</si>
  <si>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</si>
  <si>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</si>
  <si>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</si>
  <si>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</si>
  <si>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</si>
  <si>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</si>
  <si>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</si>
  <si>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</si>
  <si>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</si>
  <si>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</si>
  <si>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</si>
  <si>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</si>
  <si>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</si>
  <si>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</si>
  <si>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</si>
  <si>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</si>
  <si>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</si>
  <si>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</si>
  <si>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</si>
  <si>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</si>
  <si>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</si>
  <si>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</si>
  <si>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</si>
  <si>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</si>
  <si>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</si>
  <si>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</si>
  <si>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</si>
  <si>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</si>
  <si>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</si>
  <si>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</si>
  <si>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</si>
  <si>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</si>
  <si>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</si>
  <si>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</si>
  <si>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</si>
  <si>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</si>
  <si>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</si>
  <si>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</si>
  <si>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</si>
  <si>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</si>
  <si>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</si>
  <si>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</si>
  <si>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</si>
  <si>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</si>
  <si>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</si>
  <si>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</si>
  <si>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</si>
  <si>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</si>
  <si>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</si>
  <si>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</si>
  <si>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</si>
  <si>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</si>
  <si>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</si>
  <si>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</si>
  <si>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</si>
  <si>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</si>
  <si>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</si>
  <si>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</si>
  <si>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</si>
  <si>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</si>
  <si>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</si>
  <si>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</si>
  <si>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</si>
  <si>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</si>
  <si>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</si>
  <si>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</si>
  <si>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</si>
  <si>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</si>
  <si>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</si>
  <si>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</si>
  <si>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</si>
  <si>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</si>
  <si>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</si>
  <si>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</si>
  <si>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</si>
  <si>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</si>
  <si>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</si>
  <si>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</si>
  <si>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</si>
  <si>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</si>
  <si>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</si>
  <si>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</si>
  <si>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</si>
  <si>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</si>
  <si>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</si>
  <si>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</si>
  <si>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</si>
  <si>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</si>
  <si>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</si>
  <si>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</si>
  <si>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</si>
  <si>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</si>
  <si>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</si>
  <si>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</si>
  <si>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</si>
  <si>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</si>
  <si>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</si>
  <si>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</si>
  <si>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</si>
  <si>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</si>
  <si>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</si>
  <si>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</si>
  <si>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</si>
  <si>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</si>
  <si>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</si>
  <si>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</si>
  <si>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</si>
  <si>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</si>
  <si>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</si>
  <si>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</si>
  <si>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</si>
  <si>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</si>
  <si>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</si>
  <si>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</si>
  <si>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</si>
  <si>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</si>
  <si>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</si>
  <si>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</si>
  <si>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</si>
  <si>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</si>
  <si>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</si>
  <si>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</si>
  <si>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</si>
  <si>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</si>
  <si>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</si>
  <si>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</si>
  <si>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</si>
  <si>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</si>
  <si>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</si>
  <si>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</si>
  <si>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</si>
  <si>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</si>
  <si>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</si>
  <si>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</si>
  <si>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</si>
  <si>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</si>
  <si>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</si>
  <si>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</si>
  <si>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</si>
  <si>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</si>
  <si>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</si>
  <si>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</si>
  <si>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</si>
  <si>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</si>
  <si>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</si>
  <si>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</si>
  <si>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</si>
  <si>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</si>
  <si>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</si>
  <si>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</si>
  <si>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</si>
  <si>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</si>
  <si>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</si>
  <si>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</si>
  <si>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</si>
  <si>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</si>
  <si>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</si>
  <si>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</si>
  <si>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</si>
  <si>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</si>
  <si>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</si>
  <si>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</si>
  <si>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</si>
  <si>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</si>
  <si>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</si>
  <si>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</si>
  <si>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</si>
  <si>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</si>
  <si>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</si>
  <si>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</si>
  <si>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</si>
  <si>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</si>
  <si>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</si>
  <si>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</si>
  <si>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</si>
  <si>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</si>
  <si>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</si>
  <si>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</si>
  <si>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</si>
  <si>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</si>
  <si>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</si>
  <si>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</si>
  <si>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</si>
  <si>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</si>
  <si>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</si>
  <si>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</si>
  <si>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</si>
  <si>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</si>
  <si>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</si>
  <si>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</si>
  <si>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</si>
  <si>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</si>
  <si>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</si>
  <si>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</si>
  <si>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</si>
  <si>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</si>
  <si>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</si>
  <si>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</si>
  <si>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</si>
  <si>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</si>
  <si>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</si>
  <si>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</si>
  <si>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</si>
  <si>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</si>
  <si>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</si>
  <si>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</si>
  <si>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</si>
  <si>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</si>
  <si>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</si>
  <si>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</si>
  <si>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</si>
  <si>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</si>
  <si>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</si>
  <si>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</si>
  <si>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</si>
  <si>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</si>
  <si>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</si>
  <si>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</si>
  <si>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</si>
  <si>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</si>
  <si>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</si>
  <si>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</si>
  <si>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</si>
  <si>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</si>
  <si>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</si>
  <si>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</si>
  <si>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</si>
  <si>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</si>
  <si>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</si>
  <si>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</si>
  <si>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</si>
  <si>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</si>
  <si>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</si>
  <si>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</si>
  <si>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</si>
  <si>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</si>
  <si>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</si>
  <si>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</si>
  <si>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</si>
  <si>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</si>
  <si>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</si>
  <si>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</si>
  <si>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</si>
  <si>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</si>
  <si>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</si>
  <si>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</si>
  <si>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</si>
  <si>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</si>
  <si>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</si>
  <si>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</si>
  <si>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</si>
  <si>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</si>
  <si>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</si>
  <si>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</si>
  <si>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</si>
  <si>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</si>
  <si>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</si>
  <si>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</si>
  <si>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</si>
  <si>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</si>
  <si>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</si>
  <si>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</si>
  <si>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</si>
  <si>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</si>
  <si>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</si>
  <si>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</si>
  <si>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</si>
  <si>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</si>
  <si>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</si>
  <si>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</si>
  <si>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</si>
  <si>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</si>
  <si>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</si>
  <si>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</si>
  <si>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</si>
  <si>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</si>
  <si>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</si>
  <si>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</si>
  <si>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</si>
  <si>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</si>
  <si>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</si>
  <si>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</si>
  <si>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</si>
  <si>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</si>
  <si>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</si>
  <si>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</si>
  <si>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</si>
  <si>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</si>
  <si>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</si>
  <si>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</si>
  <si>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</si>
  <si>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</si>
  <si>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</si>
  <si>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</si>
  <si>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</si>
  <si>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</si>
  <si>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</si>
  <si>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</si>
  <si>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</si>
  <si>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</si>
  <si>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</si>
  <si>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</si>
  <si>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</si>
  <si>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</si>
  <si>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</si>
  <si>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</si>
  <si>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</si>
  <si>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</si>
  <si>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</si>
  <si>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</si>
  <si>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</si>
  <si>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</si>
  <si>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</si>
  <si>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</si>
  <si>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</si>
  <si>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</si>
  <si>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</si>
  <si>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</si>
  <si>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</si>
  <si>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</si>
  <si>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</si>
  <si>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</si>
  <si>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</si>
  <si>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</si>
  <si>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</si>
  <si>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</si>
  <si>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</si>
  <si>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</si>
  <si>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</si>
  <si>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</si>
  <si>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</si>
  <si>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</si>
  <si>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</si>
  <si>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</si>
  <si>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</si>
  <si>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</si>
  <si>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</si>
  <si>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</si>
  <si>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</si>
  <si>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</si>
  <si>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</si>
  <si>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</si>
  <si>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</si>
  <si>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</si>
  <si>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</si>
  <si>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</si>
  <si>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</si>
  <si>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</si>
  <si>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</si>
  <si>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</si>
  <si>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</si>
  <si>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</si>
  <si>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</si>
  <si>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</si>
  <si>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</si>
  <si>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</si>
  <si>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</si>
  <si>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</si>
  <si>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</si>
  <si>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</si>
  <si>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</si>
  <si>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</si>
  <si>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</si>
  <si>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</si>
  <si>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</si>
  <si>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</si>
  <si>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</si>
  <si>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</si>
  <si>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</si>
  <si>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</si>
  <si>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</si>
  <si>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</si>
  <si>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</si>
  <si>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</si>
  <si>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</si>
  <si>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</si>
  <si>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</si>
  <si>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</si>
  <si>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</si>
  <si>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</si>
  <si>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</si>
  <si>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</si>
  <si>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</si>
  <si>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</si>
  <si>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</si>
  <si>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</si>
  <si>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</si>
  <si>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</si>
  <si>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</si>
  <si>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</si>
  <si>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</si>
  <si>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</si>
  <si>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</si>
  <si>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</si>
  <si>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</si>
  <si>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</si>
  <si>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</si>
  <si>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</si>
  <si>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</si>
  <si>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</si>
  <si>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</si>
  <si>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</si>
  <si>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</si>
  <si>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</si>
  <si>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</si>
  <si>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</si>
  <si>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</si>
  <si>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</si>
  <si>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</si>
  <si>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</si>
  <si>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</si>
  <si>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</si>
  <si>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</si>
  <si>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</si>
  <si>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</si>
  <si>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</si>
  <si>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</si>
  <si>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</si>
  <si>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</si>
  <si>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</si>
  <si>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</si>
  <si>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</si>
  <si>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</si>
  <si>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</si>
  <si>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</si>
  <si>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</si>
  <si>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</si>
  <si>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</si>
  <si>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</si>
  <si>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</si>
  <si>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</si>
  <si>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</si>
  <si>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</si>
  <si>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</si>
  <si>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</si>
  <si>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</si>
  <si>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</si>
  <si>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</si>
  <si>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</si>
  <si>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</si>
  <si>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</si>
  <si>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</si>
  <si>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</si>
  <si>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</si>
  <si>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</si>
  <si>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</si>
  <si>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</si>
  <si>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</si>
  <si>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</si>
  <si>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</si>
  <si>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</si>
  <si>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</si>
  <si>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</si>
  <si>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</si>
  <si>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</si>
  <si>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</si>
  <si>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</si>
  <si>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</si>
  <si>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</si>
  <si>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</si>
  <si>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</si>
  <si>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</si>
  <si>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</si>
  <si>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</si>
  <si>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</si>
  <si>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</si>
  <si>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</si>
  <si>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</si>
  <si>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</si>
  <si>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</si>
  <si>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</si>
  <si>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</si>
  <si>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</si>
  <si>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</si>
  <si>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</si>
  <si>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</si>
  <si>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</si>
  <si>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</si>
  <si>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</si>
  <si>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</si>
  <si>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</si>
  <si>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</si>
  <si>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</si>
  <si>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</si>
  <si>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</si>
  <si>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</si>
  <si>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</si>
  <si>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</si>
  <si>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</si>
  <si>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</si>
  <si>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</si>
  <si>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</si>
  <si>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</si>
  <si>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</si>
  <si>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</si>
  <si>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</si>
  <si>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</si>
  <si>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</si>
  <si>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</si>
  <si>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</si>
  <si>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</si>
  <si>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</si>
  <si>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</si>
  <si>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</si>
  <si>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</si>
  <si>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</si>
  <si>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</si>
  <si>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</si>
  <si>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</si>
  <si>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</si>
  <si>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</si>
  <si>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</si>
  <si>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</si>
  <si>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</si>
  <si>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</si>
  <si>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</si>
  <si>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</si>
  <si>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</si>
  <si>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</si>
  <si>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</si>
  <si>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</si>
  <si>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</si>
  <si>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</si>
  <si>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</si>
  <si>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</si>
  <si>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</si>
  <si>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</si>
  <si>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</si>
  <si>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</si>
  <si>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</si>
  <si>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</si>
  <si>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</si>
  <si>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</si>
  <si>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</si>
  <si>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</si>
  <si>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</si>
  <si>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</si>
  <si>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</si>
  <si>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</si>
  <si>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</si>
  <si>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</si>
  <si>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</si>
  <si>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</si>
  <si>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</si>
  <si>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</si>
  <si>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</si>
  <si>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</si>
  <si>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</si>
  <si>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</si>
  <si>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</si>
  <si>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</si>
  <si>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</si>
  <si>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</si>
  <si>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</si>
  <si>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</si>
  <si>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</si>
  <si>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</si>
  <si>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</si>
  <si>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</si>
  <si>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</si>
  <si>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</si>
  <si>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</si>
  <si>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</si>
  <si>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</si>
  <si>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</si>
  <si>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</si>
  <si>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</si>
  <si>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</si>
  <si>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</si>
  <si>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</si>
  <si>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</si>
  <si>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</si>
  <si>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</si>
  <si>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</si>
  <si>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</si>
  <si>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</si>
  <si>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</si>
  <si>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</si>
  <si>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</si>
  <si>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</si>
  <si>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</si>
  <si>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</si>
  <si>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</si>
  <si>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</si>
  <si>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</si>
  <si>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</si>
  <si>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</si>
  <si>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</si>
  <si>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</si>
  <si>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</si>
  <si>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</si>
  <si>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</si>
  <si>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</si>
  <si>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</si>
  <si>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</si>
  <si>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</si>
  <si>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</si>
  <si>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</si>
  <si>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</si>
  <si>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</si>
  <si>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</si>
  <si>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</si>
  <si>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</si>
  <si>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</si>
  <si>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</si>
  <si>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</si>
  <si>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</si>
  <si>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</si>
  <si>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</si>
  <si>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</si>
  <si>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</si>
  <si>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</si>
  <si>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</si>
  <si>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</si>
  <si>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</si>
  <si>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</si>
  <si>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</si>
  <si>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</si>
  <si>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</si>
  <si>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</si>
  <si>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</si>
  <si>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</si>
  <si>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</si>
  <si>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</si>
  <si>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</si>
  <si>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</si>
  <si>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</si>
  <si>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</si>
  <si>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</si>
  <si>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</si>
  <si>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</si>
  <si>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</si>
  <si>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</si>
  <si>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</si>
  <si>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</si>
  <si>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</si>
  <si>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</si>
  <si>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</si>
  <si>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</si>
  <si>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</si>
  <si>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</si>
  <si>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</si>
  <si>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</si>
  <si>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</si>
  <si>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</si>
  <si>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</si>
  <si>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</si>
  <si>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</si>
  <si>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</si>
  <si>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</si>
  <si>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</si>
  <si>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</si>
  <si>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</si>
  <si>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</si>
  <si>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</si>
  <si>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</si>
  <si>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</si>
  <si>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</si>
  <si>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</si>
  <si>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</si>
  <si>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</si>
  <si>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</si>
  <si>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</si>
  <si>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</si>
  <si>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</si>
  <si>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</si>
  <si>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</si>
  <si>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</si>
  <si>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</si>
  <si>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</si>
  <si>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</si>
  <si>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</si>
  <si>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</si>
  <si>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</si>
  <si>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</si>
  <si>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</si>
  <si>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</si>
  <si>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</si>
  <si>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</si>
  <si>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</si>
  <si>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</si>
  <si>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</si>
  <si>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</si>
  <si>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</si>
  <si>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</si>
  <si>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</si>
  <si>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</si>
  <si>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</si>
  <si>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</si>
  <si>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</si>
  <si>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</si>
  <si>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</si>
  <si>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</si>
  <si>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</si>
  <si>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</si>
  <si>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</si>
  <si>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</si>
  <si>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</si>
  <si>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</si>
  <si>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</si>
  <si>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</si>
  <si>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</si>
  <si>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</si>
  <si>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</si>
  <si>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</si>
  <si>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</si>
  <si>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</si>
  <si>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</si>
  <si>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</si>
  <si>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</si>
  <si>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</si>
  <si>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</si>
  <si>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</si>
  <si>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</si>
  <si>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</si>
  <si>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</si>
  <si>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</si>
  <si>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</si>
  <si>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</si>
  <si>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</si>
  <si>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</si>
  <si>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</si>
  <si>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</si>
  <si>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</si>
  <si>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</si>
  <si>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</si>
  <si>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</si>
  <si>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</si>
  <si>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</si>
  <si>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</si>
  <si>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</si>
  <si>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</si>
  <si>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</si>
  <si>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</si>
  <si>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</si>
  <si>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</si>
  <si>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</si>
  <si>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</si>
  <si>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</si>
  <si>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</si>
  <si>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</si>
  <si>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</si>
  <si>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</si>
  <si>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</si>
  <si>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</si>
  <si>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</si>
  <si>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</si>
  <si>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</si>
  <si>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</si>
  <si>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</si>
  <si>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</si>
  <si>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</si>
  <si>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</si>
  <si>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</si>
  <si>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</si>
  <si>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</si>
  <si>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</si>
  <si>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</si>
  <si>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</si>
  <si>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</si>
  <si>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</si>
  <si>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</si>
  <si>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</si>
  <si>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</si>
  <si>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</si>
  <si>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</si>
  <si>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</si>
  <si>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</si>
  <si>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</si>
  <si>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</si>
  <si>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</si>
  <si>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</si>
  <si>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</si>
  <si>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</si>
  <si>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</si>
  <si>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</si>
  <si>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</si>
  <si>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</si>
  <si>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</si>
  <si>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</si>
  <si>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</si>
  <si>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</si>
  <si>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</si>
  <si>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</si>
  <si>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</si>
  <si>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</si>
  <si>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</si>
  <si>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</si>
  <si>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</si>
  <si>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</si>
  <si>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</si>
  <si>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</si>
  <si>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</si>
  <si>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</si>
  <si>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</si>
  <si>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</si>
  <si>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</si>
  <si>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</si>
  <si>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</si>
  <si>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</si>
  <si>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</si>
  <si>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</si>
  <si>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</si>
  <si>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</si>
  <si>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</si>
  <si>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</si>
  <si>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</si>
  <si>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</si>
  <si>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</si>
  <si>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</si>
  <si>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</si>
  <si>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</si>
  <si>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</si>
  <si>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</si>
  <si>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</si>
  <si>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</si>
  <si>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</si>
  <si>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</si>
  <si>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</si>
  <si>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</si>
  <si>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</si>
  <si>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</si>
  <si>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</si>
  <si>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</si>
  <si>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</si>
  <si>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</si>
  <si>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</si>
  <si>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</si>
  <si>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</si>
  <si>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</si>
  <si>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</si>
  <si>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</si>
  <si>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</si>
  <si>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</si>
  <si>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</si>
  <si>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</si>
  <si>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</si>
  <si>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</si>
  <si>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</si>
  <si>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</si>
  <si>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</si>
  <si>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</si>
  <si>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</si>
  <si>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</si>
  <si>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</si>
  <si>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</si>
  <si>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</si>
  <si>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</si>
  <si>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</si>
  <si>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</si>
  <si>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</si>
  <si>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</si>
  <si>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</si>
  <si>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</si>
  <si>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</si>
  <si>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</si>
  <si>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</si>
  <si>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</si>
  <si>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</si>
  <si>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</si>
  <si>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</si>
  <si>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</si>
  <si>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</si>
  <si>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</si>
  <si>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</si>
  <si>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</si>
  <si>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</si>
  <si>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</si>
  <si>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</si>
  <si>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</si>
  <si>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</si>
  <si>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</si>
  <si>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</si>
  <si>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</si>
  <si>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</si>
  <si>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</si>
  <si>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</si>
  <si>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</si>
  <si>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</si>
  <si>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</si>
  <si>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</si>
  <si>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</si>
  <si>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</si>
  <si>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</si>
  <si>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</si>
  <si>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</si>
  <si>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</si>
  <si>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</si>
  <si>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</si>
  <si>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</si>
  <si>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</si>
  <si>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</si>
  <si>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</si>
  <si>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</si>
  <si>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</si>
  <si>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</si>
  <si>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</si>
  <si>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</si>
  <si>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</si>
  <si>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</si>
  <si>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</si>
  <si>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</si>
  <si>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</si>
  <si>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</si>
  <si>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</si>
  <si>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</si>
  <si>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</si>
  <si>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</si>
  <si>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</si>
  <si>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</si>
  <si>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</si>
  <si>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</si>
  <si>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</si>
  <si>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</si>
  <si>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</si>
  <si>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</si>
  <si>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</si>
  <si>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</si>
  <si>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</si>
  <si>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</si>
  <si>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</si>
  <si>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</si>
  <si>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</si>
  <si>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</si>
  <si>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</si>
  <si>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</si>
  <si>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</si>
  <si>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</si>
  <si>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</si>
  <si>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</si>
  <si>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</si>
  <si>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</si>
  <si>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</si>
  <si>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</si>
  <si>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</si>
  <si>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</si>
  <si>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</si>
  <si>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</si>
  <si>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</si>
  <si>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</si>
  <si>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</si>
  <si>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</si>
  <si>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</si>
  <si>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</si>
  <si>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</si>
  <si>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</si>
  <si>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</si>
  <si>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</si>
  <si>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</si>
  <si>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</si>
  <si>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</si>
  <si>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</si>
  <si>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</si>
  <si>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</si>
  <si>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</si>
  <si>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</si>
  <si>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</si>
  <si>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</si>
  <si>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</si>
  <si>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</si>
  <si>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</si>
  <si>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</si>
  <si>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</si>
  <si>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</si>
  <si>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</si>
  <si>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</si>
  <si>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</si>
  <si>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</si>
  <si>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</si>
  <si>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</si>
  <si>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</si>
  <si>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</si>
  <si>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</si>
  <si>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</si>
  <si>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</si>
  <si>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</si>
  <si>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</si>
  <si>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</si>
  <si>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</si>
  <si>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</si>
  <si>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</si>
  <si>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</si>
  <si>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</si>
  <si>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</si>
  <si>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</si>
  <si>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</si>
  <si>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</si>
  <si>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</si>
  <si>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</si>
  <si>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</si>
  <si>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</si>
  <si>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</si>
  <si>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</si>
  <si>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</si>
  <si>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</si>
  <si>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</si>
  <si>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</si>
  <si>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</si>
  <si>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</si>
  <si>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</si>
  <si>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</si>
  <si>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</si>
  <si>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</si>
  <si>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</si>
  <si>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</si>
  <si>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</si>
  <si>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</si>
  <si>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</si>
  <si>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</si>
  <si>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</si>
  <si>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</si>
  <si>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</si>
  <si>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</si>
  <si>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</si>
  <si>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</si>
  <si>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</si>
  <si>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</si>
  <si>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</si>
  <si>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</si>
  <si>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</si>
  <si>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</si>
  <si>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</si>
  <si>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</si>
  <si>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</si>
  <si>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</si>
  <si>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</si>
  <si>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</si>
  <si>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</si>
  <si>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</si>
  <si>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</si>
  <si>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</si>
  <si>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</si>
  <si>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</si>
  <si>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</si>
  <si>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</si>
  <si>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</si>
  <si>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</si>
  <si>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</si>
  <si>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</si>
  <si>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</si>
  <si>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</si>
  <si>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</si>
  <si>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</si>
  <si>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</si>
  <si>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</si>
  <si>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</si>
  <si>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</si>
  <si>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</si>
  <si>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</si>
  <si>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</si>
  <si>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</si>
  <si>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</si>
  <si>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</si>
  <si>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</si>
  <si>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</si>
  <si>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</si>
  <si>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</si>
  <si>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</si>
  <si>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</si>
  <si>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</si>
  <si>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</si>
  <si>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</si>
  <si>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</si>
  <si>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</si>
  <si>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</si>
  <si>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</si>
  <si>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</si>
  <si>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</si>
  <si>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</si>
  <si>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</si>
  <si>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</si>
  <si>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</si>
  <si>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</si>
  <si>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</si>
  <si>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</si>
  <si>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</si>
  <si>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</si>
  <si>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</si>
  <si>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</si>
  <si>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</si>
  <si>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</si>
  <si>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</si>
  <si>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</si>
  <si>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</si>
  <si>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</si>
  <si>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</si>
  <si>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</si>
  <si>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</si>
  <si>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</si>
  <si>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</si>
  <si>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</si>
  <si>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</si>
  <si>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</si>
  <si>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</si>
  <si>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</si>
  <si>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</si>
  <si>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</si>
  <si>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</si>
  <si>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</si>
  <si>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</si>
  <si>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</si>
  <si>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</si>
  <si>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</si>
  <si>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</si>
  <si>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</si>
  <si>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</si>
  <si>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</si>
  <si>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</si>
  <si>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</si>
  <si>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</si>
  <si>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</si>
  <si>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</si>
  <si>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</si>
  <si>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</si>
  <si>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</si>
  <si>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</si>
  <si>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</si>
  <si>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</si>
  <si>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</si>
  <si>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</si>
  <si>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</si>
  <si>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</si>
  <si>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</si>
  <si>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</si>
  <si>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</si>
  <si>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</si>
  <si>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</si>
  <si>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</si>
  <si>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</si>
  <si>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</si>
  <si>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</si>
  <si>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</si>
  <si>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</si>
  <si>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</si>
  <si>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</si>
  <si>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</si>
  <si>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</si>
  <si>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</si>
  <si>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</si>
  <si>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</si>
  <si>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</si>
  <si>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</si>
  <si>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</si>
  <si>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</si>
  <si>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</si>
  <si>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</si>
  <si>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</si>
  <si>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</si>
  <si>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</si>
  <si>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</si>
  <si>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</si>
  <si>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</si>
  <si>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</si>
  <si>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</si>
  <si>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</si>
  <si>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</si>
  <si>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</si>
  <si>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</si>
  <si>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</si>
  <si>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</si>
  <si>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</si>
  <si>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</si>
  <si>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</si>
  <si>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</si>
  <si>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</si>
  <si>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</si>
  <si>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</si>
  <si>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</si>
  <si>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</si>
  <si>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</si>
  <si>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</si>
  <si>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</si>
  <si>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</si>
  <si>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</si>
  <si>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</si>
  <si>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</si>
  <si>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</si>
  <si>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</si>
  <si>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</si>
  <si>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</si>
  <si>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</si>
  <si>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</si>
  <si>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</si>
  <si>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</si>
  <si>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</si>
  <si>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</si>
  <si>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</si>
  <si>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</si>
  <si>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</si>
  <si>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</si>
  <si>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</si>
  <si>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</si>
  <si>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</si>
  <si>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</si>
  <si>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</si>
  <si>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</si>
  <si>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</si>
  <si>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</si>
  <si>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</si>
  <si>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</si>
  <si>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</si>
  <si>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</si>
  <si>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</si>
  <si>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</si>
  <si>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</si>
  <si>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</si>
  <si>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</si>
  <si>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</si>
  <si>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</si>
  <si>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</si>
  <si>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</si>
  <si>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</si>
  <si>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</si>
  <si>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</si>
  <si>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</si>
  <si>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</si>
  <si>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</si>
  <si>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</si>
  <si>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</si>
  <si>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</si>
  <si>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</si>
  <si>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</si>
  <si>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</si>
  <si>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</si>
  <si>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</si>
  <si>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</si>
  <si>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</si>
  <si>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</si>
  <si>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</si>
  <si>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</si>
  <si>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</si>
  <si>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</si>
  <si>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</si>
  <si>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</si>
  <si>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</si>
  <si>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</si>
  <si>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</si>
  <si>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</si>
  <si>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</si>
  <si>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</si>
  <si>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</si>
  <si>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</si>
  <si>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</si>
  <si>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</si>
  <si>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</si>
  <si>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</si>
  <si>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</si>
  <si>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</si>
  <si>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</si>
  <si>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</si>
  <si>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</si>
  <si>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</si>
  <si>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</si>
  <si>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</si>
  <si>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</si>
  <si>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</si>
  <si>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</si>
  <si>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</si>
  <si>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</si>
  <si>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</si>
  <si>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</si>
  <si>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</si>
  <si>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</si>
  <si>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</si>
  <si>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</si>
  <si>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</si>
  <si>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</si>
  <si>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</si>
  <si>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</si>
  <si>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</si>
  <si>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</si>
  <si>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</si>
  <si>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</si>
  <si>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</si>
  <si>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</si>
  <si>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</si>
  <si>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</si>
  <si>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</si>
  <si>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</si>
  <si>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</si>
  <si>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</si>
  <si>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</si>
  <si>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</si>
  <si>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</si>
  <si>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</si>
  <si>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</si>
  <si>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</si>
  <si>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</si>
  <si>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</si>
  <si>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</si>
  <si>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</si>
  <si>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</si>
  <si>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</si>
  <si>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</si>
  <si>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</si>
  <si>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</si>
  <si>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</si>
  <si>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</si>
  <si>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</si>
  <si>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</si>
  <si>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</si>
  <si>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</si>
  <si>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</si>
  <si>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</si>
  <si>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</si>
  <si>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</si>
  <si>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</si>
  <si>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</si>
  <si>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</si>
  <si>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</si>
  <si>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</si>
  <si>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</si>
  <si>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</si>
  <si>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</si>
  <si>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</si>
  <si>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</si>
  <si>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</si>
  <si>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</si>
  <si>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</si>
  <si>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</si>
  <si>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</si>
  <si>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</si>
  <si>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</si>
  <si>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</si>
  <si>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</si>
  <si>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</si>
  <si>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</si>
  <si>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</si>
  <si>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</si>
  <si>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</si>
  <si>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</si>
  <si>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</si>
  <si>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</si>
  <si>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</si>
  <si>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</si>
  <si>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</si>
  <si>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</si>
  <si>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</si>
  <si>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</si>
  <si>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</si>
  <si>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</si>
  <si>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</si>
  <si>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</si>
  <si>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</si>
  <si>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</si>
  <si>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</si>
  <si>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</si>
  <si>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</si>
  <si>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</si>
  <si>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</si>
  <si>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</si>
  <si>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</si>
  <si>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</si>
  <si>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</si>
  <si>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</si>
  <si>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</si>
  <si>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</si>
  <si>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</si>
  <si>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</si>
  <si>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</si>
  <si>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</si>
  <si>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</si>
  <si>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</si>
  <si>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</si>
  <si>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</si>
  <si>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</si>
  <si>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</si>
  <si>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</si>
  <si>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</si>
  <si>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</si>
  <si>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</si>
  <si>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</si>
  <si>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</si>
  <si>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</si>
  <si>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</si>
  <si>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</si>
  <si>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</si>
  <si>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</si>
  <si>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</si>
  <si>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</si>
  <si>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</si>
  <si>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</si>
  <si>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</si>
  <si>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</si>
  <si>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</si>
  <si>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</si>
  <si>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</si>
  <si>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</si>
  <si>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</si>
  <si>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</si>
  <si>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</si>
  <si>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</si>
  <si>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</si>
  <si>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</si>
  <si>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</si>
  <si>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</si>
  <si>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</si>
  <si>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</si>
  <si>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</si>
  <si>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</si>
  <si>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</si>
  <si>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</si>
  <si>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</si>
  <si>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</si>
  <si>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</si>
  <si>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</si>
  <si>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</si>
  <si>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</si>
  <si>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</si>
  <si>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</si>
  <si>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</si>
  <si>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</si>
  <si>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</si>
  <si>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</si>
  <si>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</si>
  <si>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</si>
  <si>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</si>
  <si>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</si>
  <si>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</si>
  <si>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</si>
  <si>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</si>
  <si>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</si>
  <si>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</si>
  <si>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</si>
  <si>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</si>
  <si>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</si>
  <si>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</si>
  <si>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</si>
  <si>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</si>
  <si>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</si>
  <si>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</si>
  <si>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</si>
  <si>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</si>
  <si>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</si>
  <si>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</si>
  <si>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</si>
  <si>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</si>
  <si>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</si>
  <si>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</si>
  <si>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</si>
  <si>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</si>
  <si>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</si>
  <si>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</si>
  <si>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</si>
  <si>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</si>
  <si>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</si>
  <si>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</si>
  <si>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</si>
  <si>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</si>
  <si>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</si>
  <si>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</si>
  <si>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</si>
  <si>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</si>
  <si>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</si>
  <si>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</si>
  <si>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</si>
  <si>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</si>
  <si>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</si>
  <si>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</si>
  <si>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</si>
  <si>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</si>
  <si>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</si>
  <si>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</si>
  <si>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</si>
  <si>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</si>
  <si>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</si>
  <si>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</si>
  <si>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</si>
  <si>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</si>
  <si>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</si>
  <si>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</si>
  <si>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</si>
  <si>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</si>
  <si>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</si>
  <si>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</si>
  <si>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</si>
  <si>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</si>
  <si>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</si>
  <si>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</si>
  <si>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</si>
  <si>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</si>
  <si>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</si>
  <si>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</si>
  <si>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</si>
  <si>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</si>
  <si>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</si>
  <si>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</si>
  <si>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</si>
  <si>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</si>
  <si>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</si>
  <si>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</si>
  <si>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</si>
  <si>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</si>
  <si>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</si>
  <si>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</si>
  <si>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</si>
  <si>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</si>
  <si>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</si>
  <si>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</si>
  <si>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</si>
  <si>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</si>
  <si>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</si>
  <si>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</si>
  <si>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</si>
  <si>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</si>
  <si>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</si>
  <si>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</si>
  <si>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</si>
  <si>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</si>
  <si>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</si>
  <si>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</si>
  <si>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</si>
  <si>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</si>
  <si>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</si>
  <si>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</si>
  <si>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</si>
  <si>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</si>
  <si>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</si>
  <si>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</si>
  <si>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</si>
  <si>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</si>
  <si>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</si>
  <si>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</si>
  <si>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</si>
  <si>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</si>
  <si>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</si>
  <si>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</si>
  <si>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</si>
  <si>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</si>
  <si>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</si>
  <si>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</si>
  <si>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</si>
  <si>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</si>
  <si>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</si>
  <si>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</si>
  <si>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</si>
  <si>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</si>
  <si>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</si>
  <si>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</si>
  <si>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</si>
  <si>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</si>
  <si>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</si>
  <si>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</si>
  <si>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</si>
  <si>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</si>
  <si>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</si>
  <si>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</si>
  <si>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</si>
  <si>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</si>
  <si>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</si>
  <si>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</si>
  <si>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</si>
  <si>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</si>
  <si>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</si>
  <si>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</si>
  <si>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</si>
  <si>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</si>
  <si>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</si>
  <si>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</si>
  <si>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</si>
  <si>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</si>
  <si>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</si>
  <si>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</si>
  <si>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</si>
  <si>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</si>
  <si>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</si>
  <si>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</si>
  <si>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</si>
  <si>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</si>
  <si>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</si>
  <si>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</si>
  <si>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</si>
  <si>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</si>
  <si>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</si>
  <si>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</si>
  <si>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</si>
  <si>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</si>
  <si>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</si>
  <si>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</si>
  <si>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</si>
  <si>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</si>
  <si>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</si>
  <si>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</si>
  <si>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</si>
  <si>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</si>
  <si>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</si>
  <si>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</si>
  <si>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</si>
  <si>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</si>
  <si>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</si>
  <si>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</si>
  <si>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</si>
  <si>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</si>
  <si>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</si>
  <si>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</si>
  <si>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</si>
  <si>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</si>
  <si>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</si>
  <si>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</si>
  <si>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</si>
  <si>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</si>
  <si>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</si>
  <si>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</si>
  <si>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</si>
  <si>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</si>
  <si>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</si>
  <si>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</si>
  <si>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</si>
  <si>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</si>
  <si>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</si>
  <si>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</si>
  <si>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</si>
  <si>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</si>
  <si>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</si>
  <si>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</si>
  <si>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</si>
  <si>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</si>
  <si>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</si>
  <si>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</si>
  <si>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</si>
  <si>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</si>
  <si>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</si>
  <si>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</si>
  <si>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</si>
  <si>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</si>
  <si>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</si>
  <si>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</si>
  <si>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</si>
  <si>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</si>
  <si>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</si>
  <si>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</si>
  <si>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</si>
  <si>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</si>
  <si>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</si>
  <si>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</si>
  <si>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</si>
  <si>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</si>
  <si>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</si>
  <si>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</si>
  <si>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</si>
  <si>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</si>
  <si>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</si>
  <si>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</si>
  <si>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</si>
  <si>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</si>
  <si>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</si>
  <si>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</si>
  <si>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</si>
  <si>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</si>
  <si>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</si>
  <si>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</si>
  <si>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</si>
  <si>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</si>
  <si>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</si>
  <si>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</si>
  <si>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</si>
  <si>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</si>
  <si>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</si>
  <si>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</si>
  <si>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</si>
  <si>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</si>
  <si>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</si>
  <si>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</si>
  <si>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</si>
  <si>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</si>
  <si>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</si>
  <si>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</si>
  <si>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</si>
  <si>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</si>
  <si>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</si>
  <si>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</si>
  <si>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</si>
  <si>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</si>
  <si>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</si>
  <si>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</si>
  <si>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</si>
  <si>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</si>
  <si>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</si>
  <si>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</si>
  <si>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</si>
  <si>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</si>
  <si>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</si>
  <si>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</si>
  <si>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</si>
  <si>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</si>
  <si>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</si>
  <si>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</si>
  <si>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</si>
  <si>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</si>
  <si>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</si>
  <si>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</si>
  <si>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</si>
  <si>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</si>
  <si>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</si>
  <si>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</si>
  <si>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</si>
  <si>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</si>
  <si>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</si>
  <si>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</si>
  <si>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</si>
  <si>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</si>
  <si>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</si>
  <si>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</si>
  <si>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</si>
  <si>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</si>
  <si>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</si>
  <si>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</si>
  <si>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</si>
  <si>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</si>
  <si>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</si>
  <si>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</si>
  <si>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</si>
  <si>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</si>
  <si>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</si>
  <si>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</si>
  <si>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</si>
  <si>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</si>
  <si>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</si>
  <si>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</si>
  <si>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</si>
  <si>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</si>
  <si>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</si>
  <si>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</si>
  <si>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</si>
  <si>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</si>
  <si>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</si>
  <si>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</si>
  <si>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</si>
  <si>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</si>
  <si>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</si>
  <si>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</si>
  <si>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</si>
  <si>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</si>
  <si>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</si>
  <si>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</si>
  <si>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</si>
  <si>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</si>
  <si>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</si>
  <si>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</si>
  <si>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</si>
  <si>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</si>
  <si>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</si>
  <si>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</si>
  <si>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</si>
  <si>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</si>
  <si>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</si>
  <si>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</si>
  <si>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</si>
  <si>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</si>
  <si>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</si>
  <si>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</si>
  <si>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</si>
  <si>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</si>
  <si>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</si>
  <si>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</si>
  <si>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</si>
  <si>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</si>
  <si>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</si>
  <si>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</si>
  <si>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</si>
  <si>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</si>
  <si>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</si>
  <si>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</si>
  <si>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</si>
  <si>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</si>
  <si>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</si>
  <si>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</si>
  <si>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</si>
  <si>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</si>
  <si>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</si>
  <si>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</si>
  <si>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</si>
  <si>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</si>
  <si>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</si>
  <si>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</si>
  <si>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</si>
  <si>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</si>
  <si>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</si>
  <si>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</si>
  <si>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</si>
  <si>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</si>
  <si>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</si>
  <si>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</si>
  <si>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</si>
  <si>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</si>
  <si>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</si>
  <si>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</si>
  <si>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</si>
  <si>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</si>
  <si>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</si>
  <si>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</si>
  <si>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</si>
  <si>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</si>
  <si>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</si>
  <si>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</si>
  <si>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</si>
  <si>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</si>
  <si>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</si>
  <si>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</si>
  <si>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</si>
  <si>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</si>
  <si>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</si>
  <si>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</si>
  <si>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</si>
  <si>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</si>
  <si>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</si>
  <si>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</si>
  <si>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</si>
  <si>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</si>
  <si>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</si>
  <si>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</si>
  <si>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</si>
  <si>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</si>
  <si>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</si>
  <si>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</si>
  <si>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</si>
  <si>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</si>
  <si>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</si>
  <si>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</si>
  <si>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</si>
  <si>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</si>
  <si>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</si>
  <si>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</si>
  <si>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</si>
  <si>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</si>
  <si>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</si>
  <si>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</si>
  <si>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</si>
  <si>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</si>
  <si>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</si>
  <si>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</si>
  <si>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</si>
  <si>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</si>
  <si>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</si>
  <si>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</si>
  <si>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</si>
  <si>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</si>
  <si>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</si>
  <si>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</si>
  <si>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</si>
  <si>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</si>
  <si>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</si>
  <si>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</si>
  <si>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</si>
  <si>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</si>
  <si>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</si>
  <si>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</si>
  <si>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</si>
  <si>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</si>
  <si>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</si>
  <si>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</si>
  <si>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</si>
  <si>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</si>
  <si>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</si>
  <si>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</si>
  <si>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</si>
  <si>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</si>
  <si>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</si>
  <si>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</si>
  <si>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</si>
  <si>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</si>
  <si>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</si>
  <si>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</si>
  <si>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</si>
  <si>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</si>
  <si>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</si>
  <si>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</si>
  <si>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</si>
  <si>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</si>
  <si>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</si>
  <si>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</si>
  <si>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</si>
  <si>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</si>
  <si>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</si>
  <si>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</si>
  <si>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</si>
  <si>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</si>
  <si>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</si>
  <si>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</si>
  <si>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</si>
  <si>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</si>
  <si>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</si>
  <si>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</si>
  <si>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</si>
  <si>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</si>
  <si>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</si>
  <si>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</si>
  <si>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</si>
  <si>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</si>
  <si>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</si>
  <si>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</si>
  <si>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</si>
  <si>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</si>
  <si>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</si>
  <si>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</si>
  <si>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</si>
  <si>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</si>
  <si>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</si>
  <si>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</si>
  <si>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</si>
  <si>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</si>
  <si>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</si>
  <si>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</si>
  <si>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</si>
  <si>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</si>
  <si>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</si>
  <si>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</si>
  <si>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</si>
  <si>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</si>
  <si>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</si>
  <si>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</si>
  <si>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</si>
  <si>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</si>
  <si>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</si>
  <si>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</si>
  <si>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</si>
  <si>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</si>
  <si>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</si>
  <si>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</si>
  <si>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</si>
  <si>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</si>
  <si>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</si>
  <si>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</si>
  <si>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</si>
  <si>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</si>
  <si>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</si>
  <si>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</si>
  <si>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</si>
  <si>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</si>
  <si>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</si>
  <si>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</si>
  <si>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</si>
  <si>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</si>
  <si>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</si>
  <si>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</si>
  <si>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</si>
  <si>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</si>
  <si>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</si>
  <si>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</si>
  <si>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</si>
  <si>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</si>
  <si>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</si>
  <si>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</si>
  <si>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</si>
  <si>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</si>
  <si>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</si>
  <si>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</si>
  <si>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</si>
  <si>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</si>
  <si>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</si>
  <si>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</si>
  <si>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</si>
  <si>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</si>
  <si>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</si>
  <si>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</si>
  <si>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</si>
  <si>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</si>
  <si>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</si>
  <si>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</si>
  <si>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</si>
  <si>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</si>
  <si>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</si>
  <si>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</si>
  <si>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</si>
  <si>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</si>
  <si>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</si>
  <si>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</si>
  <si>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</si>
  <si>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</si>
  <si>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</si>
  <si>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</si>
  <si>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</si>
  <si>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</si>
  <si>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</si>
  <si>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</si>
  <si>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</si>
  <si>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</si>
  <si>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</si>
  <si>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</si>
  <si>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</si>
  <si>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</si>
  <si>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</si>
  <si>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</si>
  <si>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</si>
  <si>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</si>
  <si>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</si>
  <si>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</si>
  <si>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</si>
  <si>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</si>
  <si>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</si>
  <si>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</si>
  <si>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</si>
  <si>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</si>
  <si>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</si>
  <si>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</si>
  <si>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</si>
  <si>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</si>
  <si>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</si>
  <si>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</si>
  <si>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</si>
  <si>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</si>
  <si>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</si>
  <si>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</si>
  <si>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</si>
  <si>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</si>
  <si>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</si>
  <si>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</si>
  <si>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</si>
  <si>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</si>
  <si>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</si>
  <si>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</si>
  <si>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</si>
  <si>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</si>
  <si>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</si>
  <si>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</si>
  <si>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</si>
  <si>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</si>
  <si>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</si>
  <si>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</si>
  <si>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</si>
  <si>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</si>
  <si>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</si>
  <si>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</si>
  <si>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</si>
  <si>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</si>
  <si>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</si>
  <si>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</si>
  <si>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</si>
  <si>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</si>
  <si>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</si>
  <si>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</si>
  <si>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</si>
  <si>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</si>
  <si>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</si>
  <si>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</si>
  <si>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</si>
  <si>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</si>
  <si>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</si>
  <si>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</si>
  <si>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</si>
  <si>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</si>
  <si>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</si>
  <si>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</si>
  <si>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</si>
  <si>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</si>
  <si>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</si>
  <si>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</si>
  <si>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</si>
  <si>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</si>
  <si>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</si>
  <si>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</si>
  <si>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</si>
  <si>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</si>
  <si>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</si>
  <si>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</si>
  <si>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</si>
  <si>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</si>
  <si>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</si>
  <si>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</si>
  <si>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</si>
  <si>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</si>
  <si>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</si>
  <si>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</si>
  <si>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</si>
  <si>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</si>
  <si>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</si>
  <si>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</si>
  <si>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</si>
  <si>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</si>
  <si>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</si>
  <si>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</si>
  <si>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</si>
  <si>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</si>
  <si>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</si>
  <si>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</si>
  <si>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</si>
  <si>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</si>
  <si>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</si>
  <si>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</si>
  <si>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</si>
  <si>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</si>
  <si>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</si>
  <si>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</si>
  <si>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</si>
  <si>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</si>
  <si>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</si>
  <si>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</si>
  <si>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</si>
  <si>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</si>
  <si>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</si>
  <si>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</si>
  <si>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</si>
  <si>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</si>
  <si>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</si>
  <si>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</si>
  <si>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</si>
  <si>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</si>
  <si>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</si>
  <si>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</si>
  <si>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</si>
  <si>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</si>
  <si>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</si>
  <si>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</si>
  <si>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</si>
  <si>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</si>
  <si>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</si>
  <si>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</si>
  <si>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</si>
  <si>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</si>
  <si>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</si>
  <si>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</si>
  <si>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</si>
  <si>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</si>
  <si>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</si>
  <si>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</si>
  <si>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</si>
  <si>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</si>
  <si>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</si>
  <si>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</si>
  <si>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</si>
  <si>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</si>
  <si>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</si>
  <si>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</si>
  <si>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</si>
  <si>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</si>
  <si>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</si>
  <si>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</si>
  <si>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</si>
  <si>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</si>
  <si>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</si>
  <si>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</si>
  <si>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</si>
  <si>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</si>
  <si>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</si>
  <si>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</si>
  <si>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</si>
  <si>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</si>
  <si>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</si>
  <si>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</si>
  <si>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</si>
  <si>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</si>
  <si>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</si>
  <si>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</si>
  <si>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</si>
  <si>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</si>
  <si>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</si>
  <si>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</si>
  <si>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</si>
  <si>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</si>
  <si>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</si>
  <si>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</si>
  <si>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</si>
  <si>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</si>
  <si>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</si>
  <si>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</si>
  <si>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</si>
  <si>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</si>
  <si>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</si>
  <si>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</si>
  <si>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</si>
  <si>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</si>
  <si>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</si>
  <si>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</si>
  <si>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</si>
  <si>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</si>
  <si>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</si>
  <si>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</si>
  <si>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</si>
  <si>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</si>
  <si>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</si>
  <si>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</si>
  <si>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</si>
  <si>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</si>
  <si>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</si>
  <si>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</si>
  <si>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</si>
  <si>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</si>
  <si>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</si>
  <si>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</si>
  <si>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</si>
  <si>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</si>
  <si>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</si>
  <si>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</si>
  <si>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</si>
  <si>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</si>
  <si>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</si>
  <si>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</si>
  <si>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</si>
  <si>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</si>
  <si>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</si>
  <si>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</si>
  <si>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</si>
  <si>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</si>
  <si>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</si>
  <si>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</si>
  <si>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</si>
  <si>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</si>
  <si>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</si>
  <si>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</si>
  <si>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</si>
  <si>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</si>
  <si>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</si>
  <si>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</si>
  <si>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</si>
  <si>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</si>
  <si>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</si>
  <si>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</si>
  <si>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</si>
  <si>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</si>
  <si>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</si>
  <si>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</si>
  <si>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</si>
  <si>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</si>
  <si>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</si>
  <si>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</si>
  <si>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</si>
  <si>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</si>
  <si>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</si>
  <si>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</si>
  <si>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</si>
  <si>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</si>
  <si>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</si>
  <si>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</si>
  <si>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</si>
  <si>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</si>
  <si>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</si>
  <si>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</si>
  <si>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</si>
  <si>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</si>
  <si>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</si>
  <si>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</si>
  <si>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</si>
  <si>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</si>
  <si>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</si>
  <si>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</si>
  <si>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</si>
  <si>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</si>
  <si>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</si>
  <si>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</si>
  <si>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</si>
  <si>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</si>
  <si>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</si>
  <si>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</si>
  <si>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</si>
  <si>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</si>
  <si>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</si>
  <si>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</si>
  <si>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</si>
  <si>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</si>
  <si>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</si>
  <si>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</si>
  <si>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</si>
  <si>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</si>
  <si>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</si>
  <si>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</si>
  <si>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</si>
  <si>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</si>
  <si>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</si>
  <si>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</si>
  <si>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</si>
  <si>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</si>
  <si>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</si>
  <si>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</si>
  <si>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</si>
  <si>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</si>
  <si>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</si>
  <si>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</si>
  <si>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</si>
  <si>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</si>
  <si>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</si>
  <si>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</si>
  <si>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</si>
  <si>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</si>
  <si>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</si>
  <si>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</si>
  <si>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</si>
  <si>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</si>
  <si>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</si>
  <si>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</si>
  <si>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</si>
  <si>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</si>
  <si>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</si>
  <si>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</si>
  <si>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</si>
  <si>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</si>
  <si>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</si>
  <si>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</si>
  <si>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</si>
  <si>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</si>
  <si>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</si>
  <si>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</si>
  <si>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</si>
  <si>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</si>
  <si>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</si>
  <si>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</si>
  <si>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</si>
  <si>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</si>
  <si>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</si>
  <si>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</si>
  <si>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</si>
  <si>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</si>
  <si>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</si>
  <si>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</si>
  <si>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</si>
  <si>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</si>
  <si>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</si>
  <si>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</si>
  <si>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</si>
  <si>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</si>
  <si>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</si>
  <si>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</si>
  <si>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</si>
  <si>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</si>
  <si>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</si>
  <si>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</si>
  <si>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</si>
  <si>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</si>
  <si>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</si>
  <si>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</si>
  <si>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</si>
  <si>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</si>
  <si>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</si>
  <si>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</si>
  <si>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</si>
  <si>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</si>
  <si>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</si>
  <si>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</si>
  <si>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</si>
  <si>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</si>
  <si>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</si>
  <si>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</si>
  <si>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</si>
  <si>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</si>
  <si>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</si>
  <si>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</si>
  <si>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</si>
  <si>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</si>
  <si>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</si>
  <si>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</si>
  <si>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</si>
  <si>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</si>
  <si>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</si>
  <si>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</si>
  <si>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</si>
  <si>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</si>
  <si>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</si>
  <si>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</si>
  <si>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</si>
  <si>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</si>
  <si>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</si>
  <si>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</si>
  <si>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</si>
  <si>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</si>
  <si>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</si>
  <si>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</si>
  <si>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</si>
  <si>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</si>
  <si>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</si>
  <si>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</si>
  <si>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</si>
  <si>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</si>
  <si>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</si>
  <si>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</si>
  <si>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</si>
  <si>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</si>
  <si>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</si>
  <si>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</si>
  <si>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</si>
  <si>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</si>
  <si>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</si>
  <si>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</si>
  <si>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</si>
  <si>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</si>
  <si>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</si>
  <si>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</si>
  <si>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</si>
  <si>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</si>
  <si>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</si>
  <si>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</si>
  <si>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</si>
  <si>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</si>
  <si>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</si>
  <si>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</si>
  <si>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</si>
  <si>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</si>
  <si>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</si>
  <si>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</si>
  <si>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</si>
  <si>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</si>
  <si>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</si>
  <si>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</si>
  <si>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</si>
  <si>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</si>
  <si>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</si>
  <si>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</si>
  <si>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</si>
  <si>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</si>
  <si>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</si>
  <si>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</si>
  <si>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</si>
  <si>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</si>
  <si>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</si>
  <si>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</si>
  <si>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</si>
  <si>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</si>
  <si>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</si>
  <si>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</si>
  <si>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</si>
  <si>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</si>
  <si>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</si>
  <si>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</si>
  <si>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</si>
  <si>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</si>
  <si>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</si>
  <si>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</si>
  <si>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</si>
  <si>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</si>
  <si>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</si>
  <si>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</si>
  <si>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</si>
  <si>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</si>
  <si>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</si>
  <si>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</si>
  <si>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</si>
  <si>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</si>
  <si>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</si>
  <si>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</si>
  <si>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</si>
  <si>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</si>
  <si>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</si>
  <si>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</si>
  <si>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</si>
  <si>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</si>
  <si>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</si>
  <si>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</si>
  <si>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</si>
  <si>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</si>
  <si>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</si>
  <si>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</si>
  <si>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</si>
  <si>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</si>
  <si>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</si>
  <si>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</si>
  <si>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</si>
  <si>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</si>
  <si>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</si>
  <si>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</si>
  <si>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</si>
  <si>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</si>
  <si>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</si>
  <si>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</si>
  <si>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</si>
  <si>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</si>
  <si>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</si>
  <si>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</si>
  <si>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</si>
  <si>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</si>
  <si>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</si>
  <si>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</si>
  <si>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</si>
  <si>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</si>
  <si>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</si>
  <si>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</si>
  <si>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</si>
  <si>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</si>
  <si>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</si>
  <si>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</si>
  <si>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</si>
  <si>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</si>
  <si>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</si>
  <si>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</si>
  <si>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</si>
  <si>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</si>
  <si>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</si>
  <si>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</si>
  <si>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</si>
  <si>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</si>
  <si>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</si>
  <si>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</si>
  <si>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</si>
  <si>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</si>
  <si>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</si>
  <si>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</si>
  <si>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</si>
  <si>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</si>
  <si>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</si>
  <si>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</si>
  <si>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</si>
  <si>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</si>
  <si>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</si>
  <si>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</si>
  <si>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</si>
  <si>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</si>
  <si>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</si>
  <si>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</si>
  <si>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</si>
  <si>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</si>
  <si>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</si>
  <si>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</si>
  <si>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</si>
  <si>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</si>
  <si>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</si>
  <si>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</si>
  <si>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</si>
  <si>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</si>
  <si>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</si>
  <si>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</si>
  <si>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</si>
  <si>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</si>
  <si>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</si>
  <si>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</si>
  <si>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</si>
  <si>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</si>
  <si>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</si>
  <si>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</si>
  <si>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</si>
  <si>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</si>
  <si>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</si>
  <si>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</si>
  <si>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</si>
  <si>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</si>
  <si>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</si>
  <si>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</si>
  <si>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</si>
  <si>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</si>
  <si>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</si>
  <si>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</si>
  <si>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</si>
  <si>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</si>
  <si>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</si>
  <si>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</si>
  <si>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</si>
  <si>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</si>
  <si>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</si>
  <si>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</si>
  <si>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</si>
  <si>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</si>
  <si>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</si>
  <si>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</si>
  <si>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</si>
  <si>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</si>
  <si>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</si>
  <si>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</si>
  <si>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</si>
  <si>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</si>
  <si>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</si>
  <si>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</si>
  <si>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</si>
  <si>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</si>
  <si>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</si>
  <si>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</si>
  <si>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</si>
  <si>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</si>
  <si>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</si>
  <si>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</si>
  <si>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</si>
  <si>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</si>
  <si>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</si>
  <si>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</si>
  <si>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</si>
  <si>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</si>
  <si>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</si>
  <si>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</si>
  <si>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</si>
  <si>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</si>
  <si>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</si>
  <si>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</si>
  <si>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</si>
  <si>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</si>
  <si>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</si>
  <si>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</si>
  <si>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</si>
  <si>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</si>
  <si>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</si>
  <si>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</si>
  <si>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</si>
  <si>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</si>
  <si>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</si>
  <si>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</si>
  <si>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</si>
  <si>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</si>
  <si>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</si>
  <si>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</si>
  <si>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</si>
  <si>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</si>
  <si>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</si>
  <si>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</si>
  <si>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</si>
  <si>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</si>
  <si>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</si>
  <si>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</si>
  <si>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</si>
  <si>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</si>
  <si>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</si>
  <si>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</si>
  <si>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</si>
  <si>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</si>
  <si>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</si>
  <si>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</si>
  <si>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</si>
  <si>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</si>
  <si>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</si>
  <si>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</si>
  <si>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</si>
  <si>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</si>
  <si>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</si>
  <si>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</si>
  <si>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</si>
  <si>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</si>
  <si>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</si>
  <si>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</si>
  <si>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</si>
  <si>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</si>
  <si>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</si>
  <si>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</si>
  <si>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</si>
  <si>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</si>
  <si>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</si>
  <si>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</si>
  <si>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</si>
  <si>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</si>
  <si>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</si>
  <si>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</si>
  <si>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</si>
  <si>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</si>
  <si>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</si>
  <si>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</si>
  <si>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</si>
  <si>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</si>
  <si>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</si>
  <si>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</si>
  <si>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</si>
  <si>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</si>
  <si>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</si>
  <si>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</si>
  <si>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</si>
  <si>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</si>
  <si>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</si>
  <si>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</si>
  <si>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</si>
  <si>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</si>
  <si>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</si>
  <si>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</si>
  <si>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</si>
  <si>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</si>
  <si>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</si>
  <si>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</si>
  <si>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</si>
  <si>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</si>
  <si>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</si>
  <si>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</si>
  <si>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</si>
  <si>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</si>
  <si>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</si>
  <si>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</si>
  <si>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</si>
  <si>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</si>
  <si>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</si>
  <si>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</si>
  <si>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</si>
  <si>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</si>
  <si>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</si>
  <si>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</si>
  <si>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</si>
  <si>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</si>
  <si>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</si>
  <si>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</si>
  <si>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</si>
  <si>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</si>
  <si>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</si>
  <si>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</si>
  <si>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</si>
  <si>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</si>
  <si>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</si>
  <si>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</si>
  <si>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</si>
  <si>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</si>
  <si>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</si>
  <si>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</si>
  <si>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</si>
  <si>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</si>
  <si>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</si>
  <si>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</si>
  <si>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</si>
  <si>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</si>
  <si>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</si>
  <si>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</si>
  <si>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</si>
  <si>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</si>
  <si>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</si>
  <si>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</si>
  <si>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</si>
  <si>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</si>
  <si>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</si>
  <si>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</si>
  <si>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</si>
  <si>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</si>
  <si>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</si>
  <si>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</si>
  <si>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</si>
  <si>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</si>
  <si>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</si>
  <si>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</si>
  <si>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</si>
  <si>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</si>
  <si>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</si>
  <si>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</si>
  <si>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</si>
  <si>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</si>
  <si>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</si>
  <si>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</si>
  <si>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</si>
  <si>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</si>
  <si>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</si>
  <si>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</si>
  <si>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</si>
  <si>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</si>
  <si>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</si>
  <si>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</si>
  <si>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</si>
  <si>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</si>
  <si>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</si>
  <si>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</si>
  <si>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</si>
  <si>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</si>
  <si>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</si>
  <si>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</si>
  <si>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</si>
  <si>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</si>
  <si>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</si>
  <si>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</si>
  <si>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</si>
  <si>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</si>
  <si>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</si>
  <si>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</si>
  <si>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</si>
  <si>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</si>
  <si>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</si>
  <si>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</si>
  <si>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</si>
  <si>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</si>
  <si>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</si>
  <si>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</si>
  <si>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</si>
  <si>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</si>
  <si>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</si>
  <si>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</si>
  <si>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</si>
  <si>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</si>
  <si>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</si>
  <si>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</si>
  <si>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</si>
  <si>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</si>
  <si>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</si>
  <si>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</si>
  <si>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</si>
  <si>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</si>
  <si>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</si>
  <si>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</si>
  <si>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</si>
  <si>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</si>
  <si>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</si>
  <si>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</si>
  <si>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</si>
  <si>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</si>
  <si>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</si>
  <si>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</si>
  <si>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</si>
  <si>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</si>
  <si>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</si>
  <si>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</si>
  <si>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</si>
  <si>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</si>
  <si>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</si>
  <si>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</si>
  <si>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</si>
  <si>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</si>
  <si>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</si>
  <si>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</si>
  <si>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</si>
  <si>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</si>
  <si>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</si>
  <si>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</si>
  <si>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</si>
  <si>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</si>
  <si>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</si>
  <si>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</si>
  <si>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</si>
  <si>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</si>
  <si>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</si>
  <si>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</si>
  <si>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</si>
  <si>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</si>
  <si>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</si>
  <si>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</si>
  <si>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</si>
  <si>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</si>
  <si>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</si>
  <si>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</si>
  <si>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</si>
  <si>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</si>
  <si>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</si>
  <si>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</si>
  <si>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</si>
  <si>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</si>
  <si>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</si>
  <si>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</si>
  <si>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</si>
  <si>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</si>
  <si>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</si>
  <si>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</si>
  <si>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</si>
  <si>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</si>
  <si>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</si>
  <si>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</si>
  <si>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</si>
  <si>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</si>
  <si>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</si>
  <si>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</si>
  <si>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</si>
  <si>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</si>
  <si>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</si>
  <si>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</si>
  <si>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</si>
  <si>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</si>
  <si>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</si>
  <si>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</si>
  <si>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</si>
  <si>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</si>
  <si>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</si>
  <si>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</si>
  <si>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</si>
  <si>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</si>
  <si>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</si>
  <si>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</si>
  <si>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</si>
  <si>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</si>
  <si>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</si>
  <si>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</si>
  <si>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</si>
  <si>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</si>
  <si>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</si>
  <si>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</si>
  <si>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</si>
  <si>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</si>
  <si>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</si>
  <si>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</si>
  <si>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</si>
  <si>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</si>
  <si>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</si>
  <si>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</si>
  <si>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</si>
  <si>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</si>
  <si>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</si>
  <si>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</si>
  <si>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</si>
  <si>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</si>
  <si>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</si>
  <si>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</si>
  <si>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</si>
  <si>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</si>
  <si>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</si>
  <si>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</si>
  <si>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</si>
  <si>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</si>
  <si>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</si>
  <si>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</si>
  <si>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</si>
  <si>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</si>
  <si>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</si>
  <si>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</si>
  <si>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</si>
  <si>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</si>
  <si>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</si>
  <si>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</si>
  <si>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</si>
  <si>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</si>
  <si>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</si>
  <si>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</si>
  <si>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</si>
  <si>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</si>
  <si>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</si>
  <si>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</si>
  <si>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</si>
  <si>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</si>
  <si>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</si>
  <si>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</si>
  <si>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</si>
  <si>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</si>
  <si>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</si>
  <si>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</si>
  <si>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</si>
  <si>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</si>
  <si>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</si>
  <si>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</si>
  <si>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</si>
  <si>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</si>
  <si>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</si>
  <si>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</si>
  <si>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</si>
  <si>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</si>
  <si>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</si>
  <si>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</si>
  <si>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</si>
  <si>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</si>
  <si>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</si>
  <si>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</si>
  <si>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</si>
  <si>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</si>
  <si>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</si>
  <si>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</si>
  <si>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</si>
  <si>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</si>
  <si>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</si>
  <si>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</si>
  <si>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</si>
  <si>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</si>
  <si>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</si>
  <si>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</si>
  <si>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</si>
  <si>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</si>
  <si>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</si>
  <si>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</si>
  <si>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</si>
  <si>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</si>
  <si>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</si>
  <si>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</si>
  <si>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</si>
  <si>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</si>
  <si>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</si>
  <si>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</si>
  <si>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</si>
  <si>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</si>
  <si>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</si>
  <si>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</si>
  <si>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</si>
  <si>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</si>
  <si>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</si>
  <si>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</si>
  <si>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</si>
  <si>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</si>
  <si>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</si>
  <si>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</si>
  <si>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</si>
  <si>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</si>
  <si>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</si>
  <si>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</si>
  <si>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</si>
  <si>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</si>
  <si>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</si>
  <si>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</si>
  <si>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</si>
  <si>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</si>
  <si>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</si>
  <si>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</si>
  <si>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</si>
  <si>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</si>
  <si>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</si>
  <si>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</si>
  <si>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</si>
  <si>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</si>
  <si>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</si>
  <si>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</si>
  <si>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</si>
  <si>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</si>
  <si>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</si>
  <si>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</si>
  <si>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</si>
  <si>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</si>
  <si>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</si>
  <si>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</si>
  <si>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</si>
  <si>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</si>
  <si>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</si>
  <si>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</si>
  <si>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</si>
  <si>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</si>
  <si>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</si>
  <si>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</si>
  <si>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</si>
  <si>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</si>
  <si>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</si>
  <si>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</si>
  <si>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</si>
  <si>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</si>
  <si>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</si>
  <si>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</si>
  <si>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</si>
  <si>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</si>
  <si>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</si>
  <si>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</si>
  <si>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</si>
  <si>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</si>
  <si>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</si>
  <si>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</si>
  <si>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</si>
  <si>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</si>
  <si>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</si>
  <si>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</si>
  <si>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</si>
  <si>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</si>
  <si>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</si>
  <si>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</si>
  <si>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</si>
  <si>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</si>
  <si>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</si>
  <si>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</si>
  <si>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</si>
  <si>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</si>
  <si>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</si>
  <si>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</si>
  <si>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</si>
  <si>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</si>
  <si>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</si>
  <si>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</si>
  <si>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</si>
  <si>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</si>
  <si>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</si>
  <si>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</si>
  <si>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</si>
  <si>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</si>
  <si>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</si>
  <si>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</si>
  <si>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</si>
  <si>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</si>
  <si>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</si>
  <si>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</si>
  <si>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</si>
  <si>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</si>
  <si>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</si>
  <si>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</si>
  <si>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</si>
  <si>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</si>
  <si>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</si>
  <si>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</si>
  <si>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</si>
  <si>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</si>
  <si>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</si>
  <si>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</si>
  <si>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</si>
  <si>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</si>
  <si>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</si>
  <si>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</si>
  <si>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</si>
  <si>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</si>
  <si>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</si>
  <si>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</si>
  <si>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</si>
  <si>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</si>
  <si>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</si>
  <si>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</si>
  <si>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</si>
  <si>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</si>
  <si>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</si>
  <si>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</si>
  <si>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</si>
  <si>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</si>
  <si>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</si>
  <si>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</si>
  <si>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</si>
  <si>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</si>
  <si>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</si>
  <si>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</si>
  <si>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</si>
  <si>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</si>
  <si>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</si>
  <si>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</si>
  <si>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</si>
  <si>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</si>
  <si>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</si>
  <si>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</si>
  <si>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</si>
  <si>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</si>
  <si>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</si>
  <si>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</si>
  <si>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</si>
  <si>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</si>
  <si>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</si>
  <si>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</si>
  <si>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</si>
  <si>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</si>
  <si>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</si>
  <si>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</si>
  <si>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</si>
  <si>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</si>
  <si>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</si>
  <si>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</si>
  <si>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</si>
  <si>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</si>
  <si>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</si>
  <si>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</si>
  <si>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</si>
  <si>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</si>
  <si>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</si>
  <si>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</si>
  <si>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</si>
  <si>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</si>
  <si>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</si>
  <si>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</si>
  <si>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</si>
  <si>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</si>
  <si>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</si>
  <si>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</si>
  <si>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</si>
  <si>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</si>
  <si>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</si>
  <si>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</si>
  <si>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</si>
  <si>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</si>
  <si>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</si>
  <si>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</si>
  <si>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</si>
  <si>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</si>
  <si>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</si>
  <si>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</si>
  <si>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</si>
  <si>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</si>
  <si>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</si>
  <si>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</si>
  <si>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</si>
  <si>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</si>
  <si>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</si>
  <si>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</si>
  <si>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</si>
  <si>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</si>
  <si>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</si>
  <si>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</si>
  <si>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</si>
  <si>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</si>
  <si>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</si>
  <si>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</si>
  <si>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</si>
  <si>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</si>
  <si>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</si>
  <si>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</si>
  <si>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</si>
  <si>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</si>
  <si>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</si>
  <si>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</si>
  <si>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</si>
  <si>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</si>
  <si>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</si>
  <si>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</si>
  <si>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</si>
  <si>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</si>
  <si>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</si>
  <si>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</si>
  <si>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</si>
  <si>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</si>
  <si>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</si>
  <si>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</si>
  <si>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</si>
  <si>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</si>
  <si>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</si>
  <si>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</si>
  <si>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</si>
  <si>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</si>
  <si>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</si>
  <si>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</si>
  <si>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</si>
  <si>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</si>
  <si>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</si>
  <si>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</si>
  <si>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</si>
  <si>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</si>
  <si>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</si>
  <si>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</si>
  <si>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</si>
  <si>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</si>
  <si>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</si>
  <si>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</si>
  <si>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</si>
  <si>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</si>
  <si>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</si>
  <si>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</si>
  <si>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</si>
  <si>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</si>
  <si>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</si>
  <si>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</si>
  <si>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</si>
  <si>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</si>
  <si>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</si>
  <si>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</si>
  <si>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</si>
  <si>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</si>
  <si>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</si>
  <si>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</si>
  <si>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</si>
  <si>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</si>
  <si>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</si>
  <si>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</si>
  <si>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</si>
  <si>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</si>
  <si>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</si>
  <si>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</si>
  <si>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</si>
  <si>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</si>
  <si>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</si>
  <si>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</si>
  <si>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</si>
  <si>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</si>
  <si>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</si>
  <si>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</si>
  <si>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</si>
  <si>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</si>
  <si>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</si>
  <si>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</si>
  <si>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</si>
  <si>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</si>
  <si>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</si>
  <si>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</si>
  <si>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</si>
  <si>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</si>
  <si>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</si>
  <si>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</si>
  <si>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</si>
  <si>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</si>
  <si>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</si>
  <si>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</si>
  <si>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</si>
  <si>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</si>
  <si>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</si>
  <si>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</si>
  <si>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</si>
  <si>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</si>
  <si>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</si>
  <si>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</si>
  <si>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</si>
  <si>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</si>
  <si>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</si>
  <si>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</si>
  <si>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</si>
  <si>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</si>
  <si>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</si>
  <si>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</si>
  <si>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</si>
  <si>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</si>
  <si>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</si>
  <si>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</si>
  <si>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</si>
  <si>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</si>
  <si>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</si>
  <si>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</si>
  <si>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</si>
  <si>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</si>
  <si>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</si>
  <si>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</si>
  <si>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</si>
  <si>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</si>
  <si>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</si>
  <si>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</si>
  <si>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</si>
  <si>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</si>
  <si>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</si>
  <si>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</si>
  <si>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</si>
  <si>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</si>
  <si>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</si>
  <si>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</si>
  <si>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</si>
  <si>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</si>
  <si>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</si>
  <si>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</si>
  <si>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</si>
  <si>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</si>
  <si>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</si>
  <si>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</si>
  <si>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</si>
  <si>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</si>
  <si>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</si>
  <si>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</si>
  <si>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</si>
  <si>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</si>
  <si>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</si>
  <si>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</si>
  <si>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</si>
  <si>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</si>
  <si>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</si>
  <si>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</si>
  <si>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</si>
  <si>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</si>
  <si>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</si>
  <si>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</si>
  <si>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</si>
  <si>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</si>
  <si>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</si>
  <si>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</si>
  <si>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</si>
  <si>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</si>
  <si>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</si>
  <si>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</si>
  <si>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</si>
  <si>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</si>
  <si>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</si>
  <si>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</si>
  <si>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</si>
  <si>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</si>
  <si>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</si>
  <si>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</si>
  <si>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</si>
  <si>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</si>
  <si>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</si>
  <si>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</si>
  <si>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</si>
  <si>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</si>
  <si>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</si>
  <si>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</si>
  <si>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</si>
  <si>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</si>
  <si>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</si>
  <si>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</si>
  <si>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</si>
  <si>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</si>
  <si>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</si>
  <si>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</si>
  <si>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</si>
  <si>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</si>
  <si>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</si>
  <si>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</si>
  <si>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</si>
  <si>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</si>
  <si>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</si>
  <si>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</si>
  <si>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</si>
  <si>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</si>
  <si>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</si>
  <si>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</si>
  <si>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</si>
  <si>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</si>
  <si>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</si>
  <si>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</si>
  <si>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</si>
  <si>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</si>
  <si>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</si>
  <si>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</si>
  <si>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</si>
  <si>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</si>
  <si>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</si>
  <si>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</si>
  <si>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</si>
  <si>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</si>
  <si>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</si>
  <si>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</si>
  <si>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</si>
  <si>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</si>
  <si>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</si>
  <si>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</si>
  <si>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</si>
  <si>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</si>
  <si>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</si>
  <si>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</si>
  <si>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</si>
  <si>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</si>
  <si>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</si>
  <si>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</si>
  <si>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</si>
  <si>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</si>
  <si>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</si>
  <si>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</si>
  <si>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</si>
  <si>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</si>
  <si>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</si>
  <si>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</si>
  <si>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</si>
  <si>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</si>
  <si>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</si>
  <si>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</si>
  <si>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</si>
  <si>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</si>
  <si>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</si>
  <si>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</si>
  <si>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</si>
  <si>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</si>
  <si>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</si>
  <si>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</si>
  <si>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</si>
  <si>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</si>
  <si>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</si>
  <si>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</si>
  <si>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</si>
  <si>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</si>
  <si>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</si>
  <si>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</si>
  <si>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</si>
  <si>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</si>
  <si>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</si>
  <si>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</si>
  <si>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</si>
  <si>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</si>
  <si>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</si>
  <si>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</si>
  <si>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</si>
  <si>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</si>
  <si>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</si>
  <si>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</si>
  <si>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</si>
  <si>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</si>
  <si>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</si>
  <si>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</si>
  <si>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</si>
  <si>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</si>
  <si>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</si>
  <si>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</si>
  <si>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</si>
  <si>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</si>
  <si>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</si>
  <si>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</si>
  <si>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</si>
  <si>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</si>
  <si>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</si>
  <si>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</si>
  <si>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</si>
  <si>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</si>
  <si>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</si>
  <si>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</si>
  <si>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</si>
  <si>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</si>
  <si>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</si>
  <si>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</si>
  <si>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</si>
  <si>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</si>
  <si>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</si>
  <si>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</si>
  <si>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</si>
  <si>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</si>
  <si>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</si>
  <si>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</si>
  <si>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</si>
  <si>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</si>
  <si>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</si>
  <si>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</si>
  <si>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</si>
  <si>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</si>
  <si>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</si>
  <si>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</si>
  <si>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</si>
  <si>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</si>
  <si>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</si>
  <si>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</si>
  <si>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</si>
  <si>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</si>
  <si>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</si>
  <si>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</si>
  <si>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</si>
  <si>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</si>
  <si>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</si>
  <si>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</si>
  <si>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</si>
  <si>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</si>
  <si>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</si>
  <si>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</si>
  <si>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</si>
  <si>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</si>
  <si>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</si>
  <si>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</si>
  <si>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</si>
  <si>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</si>
  <si>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</si>
  <si>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</si>
  <si>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</si>
  <si>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</si>
  <si>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</si>
  <si>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</si>
  <si>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</si>
  <si>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</si>
  <si>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</si>
  <si>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</si>
  <si>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</si>
  <si>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</si>
  <si>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</si>
  <si>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</si>
  <si>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</si>
  <si>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</si>
  <si>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</si>
  <si>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</si>
  <si>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</si>
  <si>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</si>
  <si>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</si>
  <si>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</si>
  <si>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</si>
  <si>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</si>
  <si>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</si>
  <si>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</si>
  <si>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</si>
  <si>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</si>
  <si>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</si>
  <si>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</si>
  <si>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</si>
  <si>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</si>
  <si>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</si>
  <si>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</si>
  <si>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</si>
  <si>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</si>
  <si>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</si>
  <si>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</si>
  <si>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</si>
  <si>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</si>
  <si>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</si>
  <si>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</si>
  <si>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</si>
  <si>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</si>
  <si>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</si>
  <si>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</si>
  <si>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</si>
  <si>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</si>
  <si>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</si>
  <si>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</si>
  <si>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</si>
  <si>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</si>
  <si>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</si>
  <si>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</si>
  <si>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</si>
  <si>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</si>
  <si>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</si>
  <si>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</si>
  <si>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</si>
  <si>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</si>
  <si>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</si>
  <si>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</si>
  <si>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</si>
  <si>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</si>
  <si>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</si>
  <si>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</si>
  <si>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</si>
  <si>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</si>
  <si>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</si>
  <si>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</si>
  <si>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</si>
  <si>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</si>
  <si>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</si>
  <si>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</si>
  <si>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</si>
  <si>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</si>
  <si>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</si>
  <si>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</si>
  <si>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</si>
  <si>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</si>
  <si>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</si>
  <si>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</si>
  <si>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</si>
  <si>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</si>
  <si>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</si>
  <si>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</si>
  <si>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</si>
  <si>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</si>
  <si>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</si>
  <si>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</si>
  <si>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</si>
  <si>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</si>
  <si>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</si>
  <si>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</si>
  <si>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</si>
  <si>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</si>
  <si>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</si>
  <si>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</si>
  <si>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</si>
  <si>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</si>
  <si>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</si>
  <si>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</si>
  <si>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</si>
  <si>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</si>
  <si>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</si>
  <si>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</si>
  <si>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</si>
  <si>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</si>
  <si>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</si>
  <si>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</si>
  <si>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</si>
  <si>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</si>
  <si>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</si>
  <si>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</si>
  <si>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</si>
  <si>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</si>
  <si>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</si>
  <si>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</si>
  <si>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</si>
  <si>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</si>
  <si>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</si>
  <si>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</si>
  <si>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</si>
  <si>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</si>
  <si>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</si>
  <si>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</si>
  <si>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</si>
  <si>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</si>
  <si>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</si>
  <si>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</si>
  <si>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</si>
  <si>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</si>
  <si>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</si>
  <si>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</si>
  <si>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</si>
  <si>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</si>
  <si>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</si>
  <si>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</si>
  <si>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</si>
  <si>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</si>
  <si>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</si>
  <si>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</si>
  <si>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</si>
  <si>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</si>
  <si>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</si>
  <si>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</si>
  <si>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</si>
  <si>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</si>
  <si>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</si>
  <si>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</si>
  <si>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</si>
  <si>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</si>
  <si>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</si>
  <si>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</si>
  <si>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</si>
  <si>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</si>
  <si>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</si>
  <si>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</si>
  <si>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</si>
  <si>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</si>
  <si>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</si>
  <si>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</si>
  <si>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</si>
  <si>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</si>
  <si>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</si>
  <si>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</si>
  <si>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</si>
  <si>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</si>
  <si>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</si>
  <si>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</si>
  <si>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</si>
  <si>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</si>
  <si>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</si>
  <si>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</si>
  <si>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</si>
  <si>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</si>
  <si>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</si>
  <si>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</si>
  <si>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</si>
  <si>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</si>
  <si>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</si>
  <si>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</si>
  <si>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</si>
  <si>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</si>
  <si>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</si>
  <si>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</si>
  <si>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</si>
  <si>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</si>
  <si>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</si>
  <si>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</si>
  <si>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</si>
  <si>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</si>
  <si>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</si>
  <si>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</si>
  <si>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</si>
  <si>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</si>
  <si>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</si>
  <si>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</si>
  <si>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</si>
  <si>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</si>
  <si>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</si>
  <si>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</si>
  <si>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</si>
  <si>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</si>
  <si>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</si>
  <si>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</si>
  <si>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</si>
  <si>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</si>
  <si>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</si>
  <si>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</si>
  <si>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</si>
  <si>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</si>
  <si>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</si>
  <si>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</si>
  <si>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</si>
  <si>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</si>
  <si>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</si>
  <si>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</si>
  <si>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</si>
  <si>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</si>
  <si>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</si>
  <si>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</si>
  <si>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</si>
  <si>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</si>
  <si>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</si>
  <si>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</si>
  <si>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</si>
  <si>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</si>
  <si>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</si>
  <si>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</si>
  <si>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</si>
  <si>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</si>
  <si>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</si>
  <si>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</si>
  <si>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</si>
  <si>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</si>
  <si>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</si>
  <si>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</si>
  <si>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</si>
  <si>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</si>
  <si>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</si>
  <si>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</si>
  <si>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</si>
  <si>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</si>
  <si>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</si>
  <si>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</si>
  <si>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</si>
  <si>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</si>
  <si>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</si>
  <si>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</si>
  <si>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</si>
  <si>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</si>
  <si>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</si>
  <si>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</si>
  <si>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</si>
  <si>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</si>
  <si>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</si>
  <si>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</si>
  <si>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</si>
  <si>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</si>
  <si>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</si>
  <si>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</si>
  <si>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</si>
  <si>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</si>
  <si>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</si>
  <si>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</si>
  <si>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</si>
  <si>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</si>
  <si>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</si>
  <si>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</si>
  <si>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</si>
  <si>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</si>
  <si>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</si>
  <si>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</si>
  <si>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</si>
  <si>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</si>
  <si>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</si>
  <si>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</si>
  <si>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</si>
  <si>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</si>
  <si>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</si>
  <si>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</si>
  <si>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</si>
  <si>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</si>
  <si>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</si>
  <si>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</si>
  <si>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</si>
  <si>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</si>
  <si>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</si>
  <si>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</si>
  <si>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</si>
  <si>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</si>
  <si>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</si>
  <si>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</si>
  <si>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</si>
  <si>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</si>
  <si>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</si>
  <si>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</si>
  <si>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</si>
  <si>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</si>
  <si>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</si>
  <si>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</si>
  <si>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</si>
  <si>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</si>
  <si>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</si>
  <si>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</si>
  <si>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</si>
  <si>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</si>
  <si>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</si>
  <si>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</si>
  <si>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</si>
  <si>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</si>
  <si>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</si>
  <si>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</si>
  <si>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</si>
  <si>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</si>
  <si>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</si>
  <si>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</si>
  <si>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</si>
  <si>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</si>
  <si>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</si>
  <si>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</si>
  <si>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</si>
  <si>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</si>
  <si>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</si>
  <si>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</si>
  <si>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</si>
  <si>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</si>
  <si>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</si>
  <si>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</si>
  <si>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</si>
  <si>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</si>
  <si>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</si>
  <si>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</si>
  <si>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</si>
  <si>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</si>
  <si>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</si>
  <si>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</si>
  <si>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</si>
  <si>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</si>
  <si>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</si>
  <si>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</si>
  <si>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</si>
  <si>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</si>
  <si>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</si>
  <si>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</si>
  <si>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</si>
  <si>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</si>
  <si>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</si>
  <si>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</si>
  <si>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</si>
  <si>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</si>
  <si>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</si>
  <si>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</si>
  <si>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</si>
  <si>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</si>
  <si>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</si>
  <si>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</si>
  <si>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</si>
  <si>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</si>
  <si>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</si>
  <si>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</si>
  <si>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</si>
  <si>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</si>
  <si>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</si>
  <si>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</si>
  <si>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</si>
  <si>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</si>
  <si>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</si>
  <si>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</si>
  <si>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</si>
  <si>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</si>
  <si>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</si>
  <si>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</si>
  <si>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</si>
  <si>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</si>
  <si>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</si>
  <si>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</si>
  <si>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</si>
  <si>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</si>
  <si>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</si>
  <si>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</si>
  <si>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</si>
  <si>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</si>
  <si>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</si>
  <si>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</si>
  <si>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</si>
  <si>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</si>
  <si>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</si>
  <si>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</si>
  <si>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</si>
  <si>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</si>
  <si>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</si>
  <si>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</si>
  <si>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</si>
  <si>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</si>
  <si>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</si>
  <si>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</si>
  <si>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</si>
  <si>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</si>
  <si>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</si>
  <si>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</si>
  <si>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</si>
  <si>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</si>
  <si>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</si>
  <si>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</si>
  <si>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</si>
  <si>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</si>
  <si>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</si>
  <si>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</si>
  <si>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</si>
  <si>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</si>
  <si>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</si>
  <si>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</si>
  <si>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</si>
  <si>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</si>
  <si>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</si>
  <si>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</si>
  <si>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</si>
  <si>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</si>
  <si>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</si>
  <si>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</si>
  <si>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</si>
  <si>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</si>
  <si>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</si>
  <si>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</si>
  <si>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</si>
  <si>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</si>
  <si>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</si>
  <si>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</si>
  <si>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</si>
  <si>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</si>
  <si>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</si>
  <si>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</si>
  <si>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</si>
  <si>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</si>
  <si>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</si>
  <si>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</si>
  <si>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</si>
  <si>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</si>
  <si>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</si>
  <si>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</si>
  <si>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</si>
  <si>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</si>
  <si>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</si>
  <si>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</si>
  <si>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</si>
  <si>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</si>
  <si>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</si>
  <si>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</si>
  <si>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</si>
  <si>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</si>
  <si>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</si>
  <si>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</si>
  <si>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</si>
  <si>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</si>
  <si>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</si>
  <si>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</si>
  <si>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</si>
  <si>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</si>
  <si>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</si>
  <si>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</si>
  <si>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</si>
  <si>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</si>
  <si>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</si>
  <si>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</si>
  <si>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</si>
  <si>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</si>
  <si>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</si>
  <si>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</si>
  <si>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</si>
  <si>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</si>
  <si>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</si>
  <si>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</si>
  <si>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</si>
  <si>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</si>
  <si>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</si>
  <si>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</si>
  <si>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</si>
  <si>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</si>
  <si>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</si>
  <si>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</si>
  <si>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</si>
  <si>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</si>
  <si>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</si>
  <si>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</si>
  <si>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</si>
  <si>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</si>
  <si>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</si>
  <si>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</si>
  <si>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</si>
  <si>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</si>
  <si>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</si>
  <si>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</si>
  <si>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</si>
  <si>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</si>
  <si>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</si>
  <si>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</si>
  <si>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</si>
  <si>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</si>
  <si>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</si>
  <si>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</si>
  <si>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</si>
  <si>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</si>
  <si>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</si>
  <si>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</si>
  <si>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</si>
  <si>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</si>
  <si>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</si>
  <si>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</si>
  <si>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</si>
  <si>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</si>
  <si>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</si>
  <si>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</si>
  <si>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</si>
  <si>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</si>
  <si>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</si>
  <si>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</si>
  <si>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</si>
  <si>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</si>
  <si>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</si>
  <si>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</si>
  <si>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</si>
  <si>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</si>
  <si>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</si>
  <si>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</si>
  <si>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</si>
  <si>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</si>
  <si>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</si>
  <si>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</si>
  <si>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</si>
  <si>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</si>
  <si>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</si>
  <si>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</si>
  <si>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</si>
  <si>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</si>
  <si>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</si>
  <si>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</si>
  <si>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</si>
  <si>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</si>
  <si>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</si>
  <si>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</si>
  <si>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</si>
  <si>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</si>
  <si>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</si>
  <si>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</si>
  <si>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</si>
  <si>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</si>
  <si>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</si>
  <si>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</si>
  <si>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</si>
  <si>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</si>
  <si>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</si>
  <si>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</si>
  <si>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</si>
  <si>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</si>
  <si>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</si>
  <si>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</si>
  <si>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</si>
  <si>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</si>
  <si>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</si>
  <si>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</si>
  <si>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</si>
  <si>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</si>
  <si>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</si>
  <si>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</si>
  <si>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</si>
  <si>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</si>
  <si>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</si>
  <si>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</si>
  <si>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</si>
  <si>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</si>
  <si>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</si>
  <si>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</si>
  <si>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</si>
  <si>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</si>
  <si>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</si>
  <si>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</si>
  <si>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</si>
  <si>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</si>
  <si>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</si>
  <si>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</si>
  <si>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</si>
  <si>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</si>
  <si>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</si>
  <si>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</si>
  <si>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</si>
  <si>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</si>
  <si>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</si>
  <si>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</si>
  <si>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</si>
  <si>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</si>
  <si>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</si>
  <si>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</si>
  <si>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</si>
  <si>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</si>
  <si>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</si>
  <si>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</si>
  <si>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</si>
  <si>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</si>
  <si>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</si>
  <si>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</si>
  <si>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</si>
  <si>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</si>
  <si>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</si>
  <si>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</si>
  <si>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</si>
  <si>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</si>
  <si>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</si>
  <si>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</si>
  <si>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</si>
  <si>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</si>
  <si>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</si>
  <si>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</si>
  <si>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</si>
  <si>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</si>
  <si>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</si>
  <si>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</si>
  <si>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</si>
  <si>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</si>
  <si>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</si>
  <si>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</si>
  <si>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</si>
  <si>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</si>
  <si>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</si>
  <si>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</si>
  <si>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</si>
  <si>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</si>
  <si>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</si>
  <si>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</si>
  <si>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</si>
  <si>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</si>
  <si>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</si>
  <si>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</si>
  <si>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</si>
  <si>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</si>
  <si>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</si>
  <si>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</si>
  <si>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</si>
  <si>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</si>
  <si>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</si>
  <si>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</si>
  <si>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</si>
  <si>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</si>
  <si>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</si>
  <si>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</si>
  <si>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</si>
  <si>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</si>
  <si>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</si>
  <si>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</si>
  <si>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</si>
  <si>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</si>
  <si>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</si>
  <si>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</si>
  <si>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</si>
  <si>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</si>
  <si>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</si>
  <si>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</si>
  <si>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</si>
  <si>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</si>
  <si>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</si>
  <si>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</si>
  <si>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</si>
  <si>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</si>
  <si>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</si>
  <si>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</si>
  <si>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</si>
  <si>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</si>
  <si>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</si>
  <si>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</si>
  <si>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</si>
  <si>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</si>
  <si>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</si>
  <si>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</si>
  <si>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</si>
  <si>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</si>
  <si>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</si>
  <si>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</si>
  <si>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</si>
  <si>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</si>
  <si>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</si>
  <si>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</si>
  <si>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</si>
  <si>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</si>
  <si>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</si>
  <si>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</si>
  <si>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</si>
  <si>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</si>
  <si>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</si>
  <si>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</si>
  <si>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</si>
  <si>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</si>
  <si>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</si>
  <si>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</si>
  <si>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</si>
  <si>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</si>
  <si>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</si>
  <si>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</si>
  <si>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</si>
  <si>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</si>
  <si>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</si>
  <si>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</si>
  <si>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</si>
  <si>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</si>
  <si>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</si>
  <si>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</si>
  <si>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</si>
  <si>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</si>
  <si>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</si>
  <si>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</si>
  <si>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</si>
  <si>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</si>
  <si>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</si>
  <si>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</si>
  <si>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</si>
  <si>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</si>
  <si>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</si>
  <si>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</si>
  <si>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</si>
  <si>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</si>
  <si>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</si>
  <si>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</si>
  <si>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</si>
  <si>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</si>
  <si>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</si>
  <si>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</si>
  <si>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</si>
  <si>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</si>
  <si>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</si>
  <si>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</si>
  <si>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</si>
  <si>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</si>
  <si>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</si>
  <si>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</si>
  <si>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</si>
  <si>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</si>
  <si>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</si>
  <si>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</si>
  <si>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</si>
  <si>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</si>
  <si>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</si>
  <si>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</si>
  <si>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</si>
  <si>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</si>
  <si>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</si>
  <si>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</si>
  <si>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</si>
  <si>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</si>
  <si>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</si>
  <si>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</si>
  <si>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</si>
  <si>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</si>
  <si>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</si>
  <si>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</si>
  <si>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</si>
  <si>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</si>
  <si>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</si>
  <si>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</si>
  <si>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</si>
  <si>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</si>
  <si>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</si>
  <si>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</si>
  <si>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</si>
  <si>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</si>
  <si>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</si>
  <si>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</si>
  <si>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</si>
  <si>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</si>
  <si>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</si>
  <si>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</si>
  <si>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</si>
  <si>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</si>
  <si>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</si>
  <si>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</si>
  <si>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</si>
  <si>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</si>
  <si>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</si>
  <si>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</si>
  <si>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</si>
  <si>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</si>
  <si>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</si>
  <si>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</si>
  <si>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</si>
  <si>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</si>
  <si>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</si>
  <si>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</si>
  <si>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</si>
  <si>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</si>
  <si>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</si>
  <si>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</si>
  <si>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</si>
  <si>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</si>
  <si>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</si>
  <si>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</si>
  <si>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</si>
  <si>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</si>
  <si>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</si>
  <si>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</si>
  <si>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</si>
  <si>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</si>
  <si>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</si>
  <si>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</si>
  <si>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</si>
  <si>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</si>
  <si>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</si>
  <si>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</si>
  <si>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</si>
  <si>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</si>
  <si>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</si>
  <si>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</si>
  <si>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</si>
  <si>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</si>
  <si>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</si>
  <si>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</si>
  <si>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</si>
  <si>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</si>
  <si>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</si>
  <si>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</si>
  <si>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</si>
  <si>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</si>
  <si>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</si>
  <si>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</si>
  <si>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</si>
  <si>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</si>
  <si>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</si>
  <si>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</si>
  <si>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</si>
  <si>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</si>
  <si>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</si>
  <si>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</si>
  <si>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</si>
  <si>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</si>
  <si>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</si>
  <si>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</si>
  <si>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</si>
  <si>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</si>
  <si>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</si>
  <si>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</si>
  <si>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</si>
  <si>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</si>
  <si>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</si>
  <si>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</si>
  <si>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</si>
  <si>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</si>
  <si>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</si>
  <si>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</si>
  <si>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</si>
  <si>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</si>
  <si>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</si>
  <si>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</si>
  <si>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</si>
  <si>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</si>
  <si>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</si>
  <si>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</si>
  <si>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</si>
  <si>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</si>
  <si>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</si>
  <si>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</si>
  <si>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</si>
  <si>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</si>
  <si>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</si>
  <si>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</si>
  <si>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</si>
  <si>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</si>
  <si>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</si>
  <si>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</si>
  <si>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</si>
  <si>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</si>
  <si>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</si>
  <si>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</si>
  <si>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</si>
  <si>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</si>
  <si>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</si>
  <si>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</si>
  <si>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</si>
  <si>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</si>
  <si>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</si>
  <si>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</si>
  <si>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</si>
  <si>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</si>
  <si>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</si>
  <si>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</si>
  <si>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</si>
  <si>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</si>
  <si>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</si>
  <si>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</si>
  <si>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</si>
  <si>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</si>
  <si>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</si>
  <si>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</si>
  <si>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</si>
  <si>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</si>
  <si>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</si>
  <si>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</si>
  <si>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</si>
  <si>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</si>
  <si>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</si>
  <si>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</si>
  <si>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</si>
  <si>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</si>
  <si>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</si>
  <si>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</si>
  <si>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</si>
  <si>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</si>
  <si>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</si>
  <si>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</si>
  <si>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</si>
  <si>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</si>
  <si>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</si>
  <si>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</si>
  <si>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</si>
  <si>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</si>
  <si>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</si>
  <si>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</si>
  <si>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</si>
  <si>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</si>
  <si>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</si>
  <si>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</si>
  <si>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</si>
  <si>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</si>
  <si>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</si>
  <si>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</si>
  <si>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</si>
  <si>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</si>
  <si>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</si>
  <si>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</si>
  <si>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</si>
  <si>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</si>
  <si>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</si>
  <si>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</si>
  <si>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</si>
  <si>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</si>
  <si>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</si>
  <si>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</si>
  <si>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</si>
  <si>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</si>
  <si>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</si>
  <si>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</si>
  <si>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</si>
  <si>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</si>
  <si>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</si>
  <si>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</si>
  <si>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</si>
  <si>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</si>
  <si>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</si>
  <si>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</si>
  <si>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</si>
  <si>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</si>
  <si>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</si>
  <si>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</si>
  <si>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</si>
  <si>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</si>
  <si>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</si>
  <si>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</si>
  <si>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</si>
  <si>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</si>
  <si>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</si>
  <si>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</si>
  <si>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</si>
  <si>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</si>
  <si>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</si>
  <si>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</si>
  <si>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</si>
  <si>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</si>
  <si>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</si>
  <si>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</si>
  <si>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</si>
  <si>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</si>
  <si>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</si>
  <si>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</si>
  <si>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</si>
  <si>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</si>
  <si>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</si>
  <si>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</si>
  <si>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</si>
  <si>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</si>
  <si>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</si>
  <si>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</si>
  <si>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</si>
  <si>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</si>
  <si>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</si>
  <si>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</si>
  <si>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</si>
  <si>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</si>
  <si>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</si>
  <si>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</si>
  <si>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</si>
  <si>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</si>
  <si>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</si>
  <si>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</si>
  <si>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</si>
  <si>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</si>
  <si>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</si>
  <si>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</si>
  <si>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</si>
  <si>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</si>
  <si>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</si>
  <si>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</si>
  <si>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</si>
  <si>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</si>
  <si>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</si>
  <si>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</si>
  <si>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</si>
  <si>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</si>
  <si>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</si>
  <si>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</si>
  <si>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</si>
  <si>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</si>
  <si>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</si>
  <si>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</si>
  <si>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</si>
  <si>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</si>
  <si>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</si>
  <si>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</si>
  <si>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</si>
  <si>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</si>
  <si>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</si>
  <si>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</si>
  <si>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</si>
  <si>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</si>
  <si>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</si>
  <si>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</si>
  <si>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</si>
  <si>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</si>
  <si>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</si>
  <si>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</si>
  <si>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</si>
  <si>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</si>
  <si>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</si>
  <si>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</si>
  <si>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</si>
  <si>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</si>
  <si>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</si>
  <si>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</si>
  <si>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</si>
  <si>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</si>
  <si>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</si>
  <si>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</si>
  <si>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</si>
  <si>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</si>
  <si>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</si>
  <si>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</si>
  <si>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</si>
  <si>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</si>
  <si>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</si>
  <si>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</si>
  <si>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</si>
  <si>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</si>
  <si>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</si>
  <si>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</si>
  <si>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</si>
  <si>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</si>
  <si>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</si>
  <si>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</si>
  <si>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</si>
  <si>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</si>
  <si>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</si>
  <si>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</si>
  <si>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</si>
  <si>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</si>
  <si>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</si>
  <si>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</si>
  <si>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</si>
  <si>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</si>
  <si>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</si>
  <si>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</si>
  <si>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</si>
  <si>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</si>
  <si>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</si>
  <si>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</si>
  <si>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</si>
  <si>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</si>
  <si>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</si>
  <si>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</si>
  <si>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</si>
  <si>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</si>
  <si>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</si>
  <si>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</si>
  <si>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</si>
  <si>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</si>
  <si>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</si>
  <si>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</si>
  <si>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</si>
  <si>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</si>
  <si>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</si>
  <si>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</si>
  <si>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</si>
  <si>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</si>
  <si>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</si>
  <si>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</si>
  <si>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</si>
  <si>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</si>
  <si>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</si>
  <si>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</si>
  <si>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</si>
  <si>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</si>
  <si>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</si>
  <si>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</si>
  <si>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</si>
  <si>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</si>
  <si>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</si>
  <si>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</si>
  <si>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</si>
  <si>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</si>
  <si>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</si>
  <si>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</si>
  <si>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</si>
  <si>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</si>
  <si>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</si>
  <si>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</si>
  <si>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</si>
  <si>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</si>
  <si>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</si>
  <si>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</si>
  <si>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</si>
  <si>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</si>
  <si>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</si>
  <si>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</si>
  <si>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</si>
  <si>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</si>
  <si>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</si>
  <si>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</si>
  <si>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</si>
  <si>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</si>
  <si>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</si>
  <si>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</si>
  <si>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</si>
  <si>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</si>
  <si>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</si>
  <si>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</si>
  <si>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</si>
  <si>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</si>
  <si>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</si>
  <si>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</si>
  <si>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</si>
  <si>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</si>
  <si>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</si>
  <si>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</si>
  <si>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</si>
  <si>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</si>
  <si>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</si>
  <si>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</si>
  <si>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</si>
  <si>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</si>
  <si>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</si>
  <si>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</si>
  <si>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</si>
  <si>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</si>
  <si>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</si>
  <si>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</si>
  <si>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</si>
  <si>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</si>
  <si>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</si>
  <si>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</si>
  <si>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</si>
  <si>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</si>
  <si>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</si>
  <si>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</si>
  <si>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</si>
  <si>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</si>
  <si>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</si>
  <si>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</si>
  <si>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</si>
  <si>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</si>
  <si>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</si>
  <si>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</si>
  <si>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</si>
  <si>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</si>
  <si>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</si>
  <si>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</si>
  <si>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</si>
  <si>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</si>
  <si>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</si>
  <si>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</si>
  <si>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</si>
  <si>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</si>
  <si>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</si>
  <si>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</si>
  <si>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</si>
  <si>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</si>
  <si>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</si>
  <si>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</si>
  <si>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</si>
  <si>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</si>
  <si>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</si>
  <si>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</si>
  <si>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</si>
  <si>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</si>
  <si>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</si>
  <si>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</si>
  <si>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</si>
  <si>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</si>
  <si>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</si>
  <si>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</si>
  <si>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</si>
  <si>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</si>
  <si>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</si>
  <si>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</si>
  <si>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</si>
  <si>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</si>
  <si>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</si>
  <si>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</si>
  <si>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</si>
  <si>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</si>
  <si>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</si>
  <si>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</si>
  <si>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</si>
  <si>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</si>
  <si>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</si>
  <si>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</si>
  <si>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</si>
  <si>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</si>
  <si>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</si>
  <si>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</si>
  <si>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</si>
  <si>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</si>
  <si>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</si>
  <si>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</si>
  <si>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</si>
  <si>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</si>
  <si>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</si>
  <si>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</si>
  <si>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</si>
  <si>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</si>
  <si>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</si>
  <si>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</si>
  <si>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</si>
  <si>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</si>
  <si>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</si>
  <si>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</si>
  <si>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</si>
  <si>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</si>
  <si>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</si>
  <si>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</si>
  <si>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</si>
  <si>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</si>
  <si>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</si>
  <si>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</si>
  <si>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</si>
  <si>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</si>
  <si>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</si>
  <si>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</si>
  <si>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</si>
  <si>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</si>
  <si>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</si>
  <si>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</si>
  <si>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</si>
  <si>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</si>
  <si>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</si>
  <si>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</si>
  <si>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</si>
  <si>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</si>
  <si>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</si>
  <si>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</si>
  <si>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</si>
  <si>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</si>
  <si>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</si>
  <si>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</si>
  <si>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</si>
  <si>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</si>
  <si>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</si>
  <si>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</si>
  <si>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</si>
  <si>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</si>
  <si>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</si>
  <si>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</si>
  <si>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</si>
  <si>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</si>
  <si>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</si>
  <si>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</si>
  <si>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</si>
  <si>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</si>
  <si>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</si>
  <si>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</si>
  <si>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</si>
  <si>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</si>
  <si>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</si>
  <si>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</si>
  <si>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</si>
  <si>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</si>
  <si>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</si>
  <si>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</si>
  <si>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</si>
  <si>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</si>
  <si>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</si>
  <si>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</si>
  <si>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</si>
  <si>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</si>
  <si>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</si>
  <si>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</si>
  <si>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</si>
  <si>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</si>
  <si>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</si>
  <si>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</si>
  <si>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</si>
  <si>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</si>
  <si>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</si>
  <si>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</si>
  <si>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</si>
  <si>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</si>
  <si>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</si>
  <si>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</si>
  <si>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</si>
  <si>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</si>
  <si>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</si>
  <si>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</si>
  <si>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</si>
  <si>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</si>
  <si>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</si>
  <si>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</si>
  <si>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</si>
  <si>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</si>
  <si>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</si>
  <si>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</si>
  <si>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</si>
  <si>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</si>
  <si>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</si>
  <si>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</si>
  <si>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</si>
  <si>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</si>
  <si>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</si>
  <si>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</si>
  <si>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</si>
  <si>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</si>
  <si>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</si>
  <si>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</si>
  <si>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</si>
  <si>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</si>
  <si>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</si>
  <si>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</si>
  <si>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</si>
  <si>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</si>
  <si>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</si>
  <si>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</si>
  <si>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</si>
  <si>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</si>
  <si>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</si>
  <si>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</si>
  <si>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</si>
  <si>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</si>
  <si>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</si>
  <si>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</si>
  <si>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</si>
  <si>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</si>
  <si>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</si>
  <si>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</si>
  <si>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</si>
  <si>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</si>
  <si>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</si>
  <si>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</si>
  <si>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</si>
  <si>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</si>
  <si>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</si>
  <si>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</si>
  <si>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</si>
  <si>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</si>
  <si>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</si>
  <si>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</si>
  <si>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</si>
  <si>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</si>
  <si>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</si>
  <si>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</si>
  <si>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</si>
  <si>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</si>
  <si>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</si>
  <si>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</si>
  <si>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</si>
  <si>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</si>
  <si>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</si>
  <si>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</si>
  <si>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</si>
  <si>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</si>
  <si>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</si>
  <si>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</si>
  <si>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</si>
  <si>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</si>
  <si>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</si>
  <si>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</si>
  <si>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</si>
  <si>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</si>
  <si>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</si>
  <si>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</si>
  <si>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</si>
  <si>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</si>
  <si>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</si>
  <si>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</si>
  <si>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</si>
  <si>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</si>
  <si>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</si>
  <si>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</si>
  <si>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</si>
  <si>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</si>
  <si>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</si>
  <si>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</si>
  <si>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</si>
  <si>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</si>
  <si>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</si>
  <si>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</si>
  <si>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</si>
  <si>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</si>
  <si>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</si>
  <si>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</si>
  <si>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</si>
  <si>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</si>
  <si>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</si>
  <si>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</si>
  <si>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</si>
  <si>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</si>
  <si>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</si>
  <si>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</si>
  <si>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</si>
  <si>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</si>
  <si>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</si>
  <si>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</si>
  <si>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</si>
  <si>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</si>
  <si>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</si>
  <si>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</si>
  <si>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</si>
  <si>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</si>
  <si>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</si>
  <si>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</si>
  <si>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</si>
  <si>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</si>
  <si>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</si>
  <si>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</si>
  <si>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</si>
  <si>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</si>
  <si>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</si>
  <si>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</si>
  <si>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</si>
  <si>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</si>
  <si>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</si>
  <si>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</si>
  <si>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</si>
  <si>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</si>
  <si>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</si>
  <si>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</si>
  <si>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</si>
  <si>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</si>
  <si>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</si>
  <si>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</si>
  <si>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</si>
  <si>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</si>
  <si>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</si>
  <si>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</si>
  <si>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</si>
  <si>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</si>
  <si>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</si>
  <si>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</si>
  <si>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</si>
  <si>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</si>
  <si>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</si>
  <si>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</si>
  <si>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</si>
  <si>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</si>
  <si>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</si>
  <si>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</si>
  <si>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</si>
  <si>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</si>
  <si>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</si>
  <si>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</si>
  <si>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</si>
  <si>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</si>
  <si>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</si>
  <si>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</si>
  <si>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</si>
  <si>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</si>
  <si>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</si>
  <si>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</si>
  <si>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</si>
  <si>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</si>
  <si>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</si>
  <si>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</si>
  <si>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</si>
  <si>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</si>
  <si>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</si>
  <si>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</si>
  <si>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</si>
  <si>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</si>
  <si>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</si>
  <si>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</si>
  <si>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</si>
  <si>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</si>
  <si>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</si>
  <si>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</si>
  <si>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</si>
  <si>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</si>
  <si>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</si>
  <si>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</si>
  <si>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</si>
  <si>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</si>
  <si>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</si>
  <si>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</si>
  <si>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</si>
  <si>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</si>
  <si>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</si>
  <si>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</si>
  <si>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</si>
  <si>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</si>
  <si>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</si>
  <si>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</si>
  <si>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</si>
  <si>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</si>
  <si>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</si>
  <si>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</si>
  <si>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</si>
  <si>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</si>
  <si>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</si>
  <si>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</si>
  <si>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</si>
  <si>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</si>
  <si>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</si>
  <si>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</si>
  <si>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</si>
  <si>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</si>
  <si>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</si>
  <si>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</si>
  <si>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</si>
  <si>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</si>
  <si>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</si>
  <si>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</si>
  <si>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</si>
  <si>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</si>
  <si>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</si>
  <si>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</si>
  <si>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</si>
  <si>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</si>
  <si>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</si>
  <si>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</si>
  <si>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</si>
  <si>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</si>
  <si>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</si>
  <si>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</si>
  <si>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</si>
  <si>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</si>
  <si>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</si>
  <si>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</si>
  <si>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</si>
  <si>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</si>
  <si>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</si>
  <si>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</si>
  <si>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</si>
  <si>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</si>
  <si>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</si>
  <si>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</si>
  <si>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</si>
  <si>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</si>
  <si>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</si>
  <si>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</si>
  <si>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</si>
  <si>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</si>
  <si>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</si>
  <si>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</si>
  <si>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</si>
  <si>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</si>
  <si>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</si>
  <si>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</si>
  <si>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</si>
  <si>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</si>
  <si>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</si>
  <si>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</si>
  <si>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</si>
  <si>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</si>
  <si>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</si>
  <si>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</si>
  <si>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</si>
  <si>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</si>
  <si>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</si>
  <si>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</si>
  <si>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</si>
  <si>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</si>
  <si>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</si>
  <si>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</si>
  <si>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</si>
  <si>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</si>
  <si>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</si>
  <si>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</si>
  <si>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</si>
  <si>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</si>
  <si>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</si>
  <si>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</si>
  <si>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</si>
  <si>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</si>
  <si>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</si>
  <si>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</si>
  <si>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</si>
  <si>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</si>
  <si>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</si>
  <si>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</si>
  <si>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</si>
  <si>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</si>
  <si>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</si>
  <si>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</si>
  <si>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</si>
  <si>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</si>
  <si>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</si>
  <si>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</si>
  <si>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</si>
  <si>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</si>
  <si>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</si>
  <si>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</si>
  <si>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</si>
  <si>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</si>
  <si>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</si>
  <si>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</si>
  <si>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</si>
  <si>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</si>
  <si>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</si>
  <si>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</si>
  <si>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</si>
  <si>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</si>
  <si>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</si>
  <si>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</si>
  <si>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</si>
  <si>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</si>
  <si>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</si>
  <si>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</si>
  <si>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</si>
  <si>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</si>
  <si>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</si>
  <si>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</si>
  <si>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</si>
  <si>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</si>
  <si>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</si>
  <si>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</si>
  <si>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</si>
  <si>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</si>
  <si>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</si>
  <si>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</si>
  <si>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</si>
  <si>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</si>
  <si>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</si>
  <si>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</si>
  <si>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</si>
  <si>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</si>
  <si>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</si>
  <si>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</si>
  <si>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</si>
  <si>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</si>
  <si>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</si>
  <si>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</si>
  <si>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</si>
  <si>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</si>
  <si>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</si>
  <si>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</si>
  <si>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</si>
  <si>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</si>
  <si>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</si>
  <si>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</si>
  <si>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</si>
  <si>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</si>
  <si>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</si>
  <si>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</si>
  <si>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</si>
  <si>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</si>
  <si>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</si>
  <si>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</si>
  <si>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</si>
  <si>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</si>
  <si>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</si>
  <si>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</si>
  <si>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</si>
  <si>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</si>
  <si>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</si>
  <si>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</si>
  <si>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</si>
  <si>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</si>
  <si>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</si>
  <si>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</si>
  <si>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</si>
  <si>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</si>
  <si>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</si>
  <si>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</si>
  <si>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</si>
  <si>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</si>
  <si>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</si>
  <si>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</si>
  <si>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</si>
  <si>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</si>
  <si>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</si>
  <si>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</si>
  <si>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</si>
  <si>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</si>
  <si>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</si>
  <si>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</si>
  <si>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</si>
  <si>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</si>
  <si>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</si>
  <si>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</si>
  <si>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</si>
  <si>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</si>
  <si>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</si>
  <si>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</si>
  <si>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</si>
  <si>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</si>
  <si>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</si>
  <si>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</si>
  <si>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</si>
  <si>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</si>
  <si>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</si>
  <si>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</si>
  <si>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</si>
  <si>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</si>
  <si>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</si>
  <si>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</si>
  <si>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</si>
  <si>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</si>
  <si>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</si>
  <si>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</si>
  <si>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</si>
  <si>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</si>
  <si>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</si>
  <si>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</si>
  <si>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</si>
  <si>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</si>
  <si>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</si>
  <si>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</si>
  <si>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</si>
  <si>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</si>
  <si>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</si>
  <si>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</si>
  <si>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</si>
  <si>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</si>
  <si>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</si>
  <si>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</si>
  <si>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</si>
  <si>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</si>
  <si>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</si>
  <si>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</si>
  <si>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</si>
  <si>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</si>
  <si>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</si>
  <si>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</si>
  <si>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</si>
  <si>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</si>
  <si>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</si>
  <si>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</si>
  <si>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</si>
  <si>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</si>
  <si>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</si>
  <si>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</si>
  <si>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</si>
  <si>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</si>
  <si>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</si>
  <si>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</si>
  <si>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</si>
  <si>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</si>
  <si>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</si>
  <si>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</si>
  <si>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</si>
  <si>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</si>
  <si>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</si>
  <si>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</si>
  <si>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</si>
  <si>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</si>
  <si>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</si>
  <si>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</si>
  <si>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</si>
  <si>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</si>
  <si>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</si>
  <si>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</si>
  <si>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</si>
  <si>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</si>
  <si>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</si>
  <si>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</si>
  <si>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</si>
  <si>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</si>
  <si>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</si>
  <si>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</si>
  <si>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</si>
  <si>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</si>
  <si>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</si>
  <si>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</si>
  <si>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</si>
  <si>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</si>
  <si>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</si>
  <si>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</si>
  <si>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</si>
  <si>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</si>
  <si>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</si>
  <si>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</si>
  <si>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</si>
  <si>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</si>
  <si>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</si>
  <si>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Count of Order ID</t>
  </si>
  <si>
    <t>Sum of Quantity</t>
  </si>
  <si>
    <t>Sum of Profit Mergin2</t>
  </si>
  <si>
    <t>Details for Sum of Quantity - Months (Order Date): Jun</t>
  </si>
  <si>
    <t>E-Commerce Sales Analysis Dashboard</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</si>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</sst>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b/>
      <sz val="11"/>
      <color theme="1"/>
      <name val="Calibri"/>
      <scheme val="minor"/>
    </font>
    <font>
      <b/>
      <sz val="28"/>
      <color theme="0"/>
      <name val="Calisto MT"/>
      <family val="1"/>
    </font>
  </fonts>
  <fills count="4">
    <fill>
      <patternFill patternType="none"/>
    </fill>
    <fill>
      <patternFill patternType="gray125"/>
    </fill>
    <fill>
      <patternFill patternType="solid">
        <fgColor theme="1" tint="0.499984740745262"/>
        <bgColor indexed="64"/>
      </patternFill>
    </fill>
    <fill>
      <patternFill patternType="solid">
        <fgColor theme="4" tint="-0.499984740745262"/>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double">
        <color theme="8" tint="-0.249977111117893"/>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7">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4" fontId="0" fillId="0" borderId="0" xfId="0" applyNumberFormat="1"/>
    <xf numFmtId="0" fontId="5" fillId="0" borderId="0" xfId="0" applyFont="1"/>
    <xf numFmtId="0" fontId="0" fillId="0" borderId="10" xfId="0" applyBorder="1"/>
    <xf numFmtId="165" fontId="5" fillId="0" borderId="12" xfId="0" applyNumberFormat="1" applyFont="1" applyBorder="1"/>
    <xf numFmtId="167" fontId="0" fillId="0" borderId="0" xfId="0" applyNumberFormat="1"/>
    <xf numFmtId="10" fontId="0" fillId="0" borderId="0" xfId="2" applyNumberFormat="1" applyFont="1"/>
    <xf numFmtId="0" fontId="6" fillId="0" borderId="0" xfId="0" applyFont="1"/>
    <xf numFmtId="10" fontId="0" fillId="0" borderId="0" xfId="0" pivotButton="1" applyNumberFormat="1"/>
    <xf numFmtId="10" fontId="0" fillId="0" borderId="0" xfId="0" applyNumberFormat="1" applyAlignment="1">
      <alignment horizontal="left"/>
    </xf>
    <xf numFmtId="167" fontId="5" fillId="0" borderId="0" xfId="0" applyNumberFormat="1" applyFont="1"/>
    <xf numFmtId="0" fontId="0" fillId="2" borderId="0" xfId="0" applyFill="1"/>
    <xf numFmtId="166" fontId="5" fillId="0" borderId="12" xfId="0" applyNumberFormat="1" applyFont="1" applyBorder="1"/>
    <xf numFmtId="166" fontId="5" fillId="0" borderId="0" xfId="1" applyNumberFormat="1" applyFont="1"/>
    <xf numFmtId="10" fontId="5" fillId="0" borderId="0" xfId="2" applyNumberFormat="1" applyFont="1"/>
    <xf numFmtId="0" fontId="0" fillId="0" borderId="3" xfId="0" applyBorder="1" applyAlignment="1">
      <alignment horizontal="left"/>
    </xf>
    <xf numFmtId="164" fontId="5" fillId="0" borderId="0" xfId="0" applyNumberFormat="1" applyFont="1"/>
    <xf numFmtId="0" fontId="1" fillId="0" borderId="0" xfId="0" applyFont="1"/>
    <xf numFmtId="164" fontId="5" fillId="2" borderId="0" xfId="0" applyNumberFormat="1" applyFont="1" applyFill="1"/>
    <xf numFmtId="0" fontId="7" fillId="3" borderId="0" xfId="0" applyFont="1" applyFill="1" applyAlignment="1">
      <alignment horizontal="center" vertical="center"/>
    </xf>
    <xf numFmtId="165" fontId="0"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10" xfId="0" applyNumberFormat="1" applyBorder="1"/>
    <xf numFmtId="0" fontId="0" fillId="0" borderId="8" xfId="0" applyNumberFormat="1" applyBorder="1"/>
    <xf numFmtId="0" fontId="0" fillId="0" borderId="2" xfId="0" applyNumberFormat="1" applyBorder="1"/>
    <xf numFmtId="0" fontId="0" fillId="0" borderId="11" xfId="0" applyNumberFormat="1" applyBorder="1"/>
    <xf numFmtId="0" fontId="0" fillId="0" borderId="9"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23">
    <dxf>
      <numFmt numFmtId="167" formatCode="&quot;#&quot;\ 0"/>
    </dxf>
    <dxf>
      <numFmt numFmtId="165" formatCode="\$\ 0.00,\ &quot;K&quot;"/>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67" formatCode="&quot;#&quot;\ 0"/>
    </dxf>
    <dxf>
      <numFmt numFmtId="19" formatCode="dd/mm/yyyy"/>
    </dxf>
    <dxf>
      <numFmt numFmtId="19" formatCode="dd/mm/yyyy"/>
    </dxf>
    <dxf>
      <numFmt numFmtId="165" formatCode="\$\ 0.00,\ &quot;K&quot;"/>
    </dxf>
    <dxf>
      <numFmt numFmtId="165" formatCode="\$\ 0.00,\ &quot;K&quot;"/>
    </dxf>
    <dxf>
      <numFmt numFmtId="165" formatCode="\$\ 0.00,\ &quot;K&quot;"/>
    </dxf>
    <dxf>
      <numFmt numFmtId="165" formatCode="\$\ 0.00,\ &quot;K&quot;"/>
    </dxf>
    <dxf>
      <font>
        <b val="0"/>
      </font>
    </dxf>
    <dxf>
      <numFmt numFmtId="0" formatCode="General"/>
    </dxf>
    <dxf>
      <font>
        <b val="0"/>
        <i val="0"/>
        <sz val="12"/>
        <name val="Arial"/>
        <family val="2"/>
        <scheme val="none"/>
      </font>
    </dxf>
    <dxf>
      <font>
        <b val="0"/>
        <i val="0"/>
        <strike val="0"/>
        <sz val="12"/>
        <name val="Arial"/>
        <family val="2"/>
        <scheme val="none"/>
      </font>
      <fill>
        <patternFill patternType="gray0625">
          <bgColor theme="5"/>
        </patternFill>
      </fill>
      <border diagonalUp="0" diagonalDown="0">
        <left style="hair">
          <color auto="1"/>
        </left>
        <right style="hair">
          <color auto="1"/>
        </right>
        <top style="hair">
          <color auto="1"/>
        </top>
        <bottom style="hair">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xr9:uid="{00000000-0011-0000-FFFF-FFFF00000000}">
      <tableStyleElement type="headerRow" dxfId="22"/>
      <tableStyleElement type="firstRowStripe" dxfId="21"/>
      <tableStyleElement type="secondRowStripe" dxfId="20"/>
    </tableStyle>
    <tableStyle name="Slicer Style 1" pivot="0" table="0" count="1" xr9:uid="{B26043CB-9EE5-4843-BECE-9E9297CE2CC4}"/>
    <tableStyle name="Slicer Style 2" pivot="0" table="0" count="1" xr9:uid="{D2559AB1-01BA-40C2-9612-3DD1789A9C43}">
      <tableStyleElement type="wholeTable" dxfId="19"/>
    </tableStyle>
    <tableStyle name="Slicer Style 3" pivot="0" table="0" count="1" xr9:uid="{6A15AC7B-562A-43AD-908D-A3B770440822}">
      <tableStyleElement type="wholeTable" dxfId="18"/>
    </tableStyle>
  </tableStyles>
  <extLst>
    <ext xmlns:x14="http://schemas.microsoft.com/office/spreadsheetml/2009/9/main" uri="{46F421CA-312F-682f-3DD2-61675219B42D}">
      <x14:dxfs count="1">
        <dxf>
          <fill>
            <patternFill>
              <bgColor theme="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profit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 &amp; profit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8B3-4236-9A4B-0B3C5F1EE2DE}"/>
            </c:ext>
          </c:extLst>
        </c:ser>
        <c:dLbls>
          <c:showLegendKey val="0"/>
          <c:showVal val="0"/>
          <c:showCatName val="0"/>
          <c:showSerName val="0"/>
          <c:showPercent val="0"/>
          <c:showBubbleSize val="0"/>
        </c:dLbls>
        <c:gapWidth val="150"/>
        <c:axId val="923360880"/>
        <c:axId val="923350800"/>
      </c:barChart>
      <c:lineChart>
        <c:grouping val="standard"/>
        <c:varyColors val="0"/>
        <c:ser>
          <c:idx val="1"/>
          <c:order val="1"/>
          <c:tx>
            <c:strRef>
              <c:f>'sales &amp; profit '!$C$3</c:f>
              <c:strCache>
                <c:ptCount val="1"/>
                <c:pt idx="0">
                  <c:v>Sum of Profit</c:v>
                </c:pt>
              </c:strCache>
            </c:strRef>
          </c:tx>
          <c:spPr>
            <a:ln w="31750" cap="rnd">
              <a:solidFill>
                <a:schemeClr val="accent2"/>
              </a:solidFill>
              <a:round/>
            </a:ln>
            <a:effectLst/>
          </c:spPr>
          <c:marker>
            <c:symbol val="none"/>
          </c:marker>
          <c:cat>
            <c:strRef>
              <c:f>'sales &amp; profit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98B3-4236-9A4B-0B3C5F1EE2DE}"/>
            </c:ext>
          </c:extLst>
        </c:ser>
        <c:dLbls>
          <c:showLegendKey val="0"/>
          <c:showVal val="0"/>
          <c:showCatName val="0"/>
          <c:showSerName val="0"/>
          <c:showPercent val="0"/>
          <c:showBubbleSize val="0"/>
        </c:dLbls>
        <c:marker val="1"/>
        <c:smooth val="0"/>
        <c:axId val="804843999"/>
        <c:axId val="804835359"/>
      </c:lineChart>
      <c:catAx>
        <c:axId val="9233608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23350800"/>
        <c:crosses val="autoZero"/>
        <c:auto val="1"/>
        <c:lblAlgn val="ctr"/>
        <c:lblOffset val="100"/>
        <c:noMultiLvlLbl val="0"/>
      </c:catAx>
      <c:valAx>
        <c:axId val="923350800"/>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23360880"/>
        <c:crosses val="autoZero"/>
        <c:crossBetween val="between"/>
      </c:valAx>
      <c:valAx>
        <c:axId val="80483535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04843999"/>
        <c:crosses val="max"/>
        <c:crossBetween val="between"/>
      </c:valAx>
      <c:catAx>
        <c:axId val="804843999"/>
        <c:scaling>
          <c:orientation val="minMax"/>
        </c:scaling>
        <c:delete val="1"/>
        <c:axPos val="b"/>
        <c:numFmt formatCode="General" sourceLinked="1"/>
        <c:majorTickMark val="out"/>
        <c:minorTickMark val="none"/>
        <c:tickLblPos val="nextTo"/>
        <c:crossAx val="804835359"/>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category!PivotTable3</c:name>
    <c:fmtId val="0"/>
  </c:pivotSource>
  <c:chart>
    <c:title>
      <c:tx>
        <c:rich>
          <a:bodyPr rot="0" spcFirstLastPara="1" vertOverflow="ellipsis" vert="horz" wrap="square" anchor="ctr" anchorCtr="0"/>
          <a:lstStyle/>
          <a:p>
            <a:pPr algn="ctr">
              <a:defRPr sz="1600" b="1" i="0" u="none" strike="noStrike" kern="1200" baseline="0">
                <a:solidFill>
                  <a:schemeClr val="tx2"/>
                </a:solidFill>
                <a:latin typeface="+mn-lt"/>
                <a:ea typeface="+mn-ea"/>
                <a:cs typeface="+mn-cs"/>
              </a:defRPr>
            </a:pPr>
            <a:r>
              <a:rPr lang="en-US"/>
              <a:t>Sales</a:t>
            </a:r>
            <a:r>
              <a:rPr lang="en-US" baseline="0"/>
              <a:t> By Category</a:t>
            </a:r>
            <a:endParaRPr lang="en-US"/>
          </a:p>
        </c:rich>
      </c:tx>
      <c:layout>
        <c:manualLayout>
          <c:xMode val="edge"/>
          <c:yMode val="edge"/>
          <c:x val="0.30031701284253048"/>
          <c:y val="4.1666666666666664E-2"/>
        </c:manualLayout>
      </c:layout>
      <c:overlay val="0"/>
      <c:spPr>
        <a:noFill/>
        <a:ln>
          <a:noFill/>
        </a:ln>
        <a:effectLst/>
      </c:spPr>
      <c:txPr>
        <a:bodyPr rot="0" spcFirstLastPara="1" vertOverflow="ellipsis" vert="horz" wrap="square" anchor="ctr" anchorCtr="0"/>
        <a:lstStyle/>
        <a:p>
          <a:pPr algn="ct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'sales by category'!$B$3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EF23-4C28-9241-26B707DDB7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EF23-4C28-9241-26B707DDB7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EF23-4C28-9241-26B707DDB7A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093-47EC-BABD-EEBB1161241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cat.'!$B$3</c:f>
              <c:strCache>
                <c:ptCount val="1"/>
                <c:pt idx="0">
                  <c:v>Total</c:v>
                </c:pt>
              </c:strCache>
            </c:strRef>
          </c:tx>
          <c:spPr>
            <a:solidFill>
              <a:schemeClr val="accent1"/>
            </a:solidFill>
            <a:ln>
              <a:noFill/>
            </a:ln>
            <a:effectLst/>
          </c:spPr>
          <c:invertIfNegative val="0"/>
          <c:cat>
            <c:strRef>
              <c:f>'sub cat.'!$A$4:$A$9</c:f>
              <c:strCache>
                <c:ptCount val="5"/>
                <c:pt idx="0">
                  <c:v>Binders</c:v>
                </c:pt>
                <c:pt idx="1">
                  <c:v>Tables</c:v>
                </c:pt>
                <c:pt idx="2">
                  <c:v>Storage</c:v>
                </c:pt>
                <c:pt idx="3">
                  <c:v>Chairs</c:v>
                </c:pt>
                <c:pt idx="4">
                  <c:v>Phones</c:v>
                </c:pt>
              </c:strCache>
            </c:strRef>
          </c:cat>
          <c:val>
            <c:numRef>
              <c:f>'sub cat.'!$B$4:$B$9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3DF-4DD5-9184-2349E5AB462C}"/>
            </c:ext>
          </c:extLst>
        </c:ser>
        <c:dLbls>
          <c:showLegendKey val="0"/>
          <c:showVal val="0"/>
          <c:showCatName val="0"/>
          <c:showSerName val="0"/>
          <c:showPercent val="0"/>
          <c:showBubbleSize val="0"/>
        </c:dLbls>
        <c:gapWidth val="182"/>
        <c:axId val="1143118560"/>
        <c:axId val="1143121920"/>
      </c:barChart>
      <c:catAx>
        <c:axId val="114311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21920"/>
        <c:crosses val="autoZero"/>
        <c:auto val="1"/>
        <c:lblAlgn val="ctr"/>
        <c:lblOffset val="100"/>
        <c:noMultiLvlLbl val="0"/>
      </c:catAx>
      <c:valAx>
        <c:axId val="1143121920"/>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1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BDA-4EDB-8251-F2C3440F2A7E}"/>
            </c:ext>
          </c:extLst>
        </c:ser>
        <c:dLbls>
          <c:showLegendKey val="0"/>
          <c:showVal val="0"/>
          <c:showCatName val="0"/>
          <c:showSerName val="0"/>
          <c:showPercent val="0"/>
          <c:showBubbleSize val="0"/>
        </c:dLbls>
        <c:smooth val="0"/>
        <c:axId val="1470546848"/>
        <c:axId val="1470549248"/>
      </c:lineChart>
      <c:catAx>
        <c:axId val="1470546848"/>
        <c:scaling>
          <c:orientation val="minMax"/>
        </c:scaling>
        <c:delete val="1"/>
        <c:axPos val="b"/>
        <c:numFmt formatCode="General" sourceLinked="1"/>
        <c:majorTickMark val="none"/>
        <c:minorTickMark val="none"/>
        <c:tickLblPos val="nextTo"/>
        <c:crossAx val="1470549248"/>
        <c:crosses val="autoZero"/>
        <c:auto val="1"/>
        <c:lblAlgn val="ctr"/>
        <c:lblOffset val="100"/>
        <c:noMultiLvlLbl val="0"/>
      </c:catAx>
      <c:valAx>
        <c:axId val="1470549248"/>
        <c:scaling>
          <c:orientation val="minMax"/>
        </c:scaling>
        <c:delete val="1"/>
        <c:axPos val="l"/>
        <c:numFmt formatCode="\$\ 0.00,\ &quot;K&quot;" sourceLinked="1"/>
        <c:majorTickMark val="none"/>
        <c:minorTickMark val="none"/>
        <c:tickLblPos val="nextTo"/>
        <c:crossAx val="14705468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880-4EBA-AC68-49771BCB5823}"/>
            </c:ext>
          </c:extLst>
        </c:ser>
        <c:dLbls>
          <c:showLegendKey val="0"/>
          <c:showVal val="0"/>
          <c:showCatName val="0"/>
          <c:showSerName val="0"/>
          <c:showPercent val="0"/>
          <c:showBubbleSize val="0"/>
        </c:dLbls>
        <c:smooth val="0"/>
        <c:axId val="1571559552"/>
        <c:axId val="1571561472"/>
      </c:lineChart>
      <c:catAx>
        <c:axId val="1571559552"/>
        <c:scaling>
          <c:orientation val="minMax"/>
        </c:scaling>
        <c:delete val="1"/>
        <c:axPos val="b"/>
        <c:numFmt formatCode="General" sourceLinked="1"/>
        <c:majorTickMark val="none"/>
        <c:minorTickMark val="none"/>
        <c:tickLblPos val="nextTo"/>
        <c:crossAx val="1571561472"/>
        <c:crosses val="autoZero"/>
        <c:auto val="1"/>
        <c:lblAlgn val="ctr"/>
        <c:lblOffset val="100"/>
        <c:noMultiLvlLbl val="0"/>
      </c:catAx>
      <c:valAx>
        <c:axId val="1571561472"/>
        <c:scaling>
          <c:orientation val="minMax"/>
        </c:scaling>
        <c:delete val="1"/>
        <c:axPos val="l"/>
        <c:numFmt formatCode="\$\ 0.00,\ &quot;K&quot;" sourceLinked="1"/>
        <c:majorTickMark val="none"/>
        <c:minorTickMark val="none"/>
        <c:tickLblPos val="nextTo"/>
        <c:crossAx val="157155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 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8A4-44FC-9958-24D6A62261E0}"/>
            </c:ext>
          </c:extLst>
        </c:ser>
        <c:dLbls>
          <c:showLegendKey val="0"/>
          <c:showVal val="0"/>
          <c:showCatName val="0"/>
          <c:showSerName val="0"/>
          <c:showPercent val="0"/>
          <c:showBubbleSize val="0"/>
        </c:dLbls>
        <c:smooth val="0"/>
        <c:axId val="1533561472"/>
        <c:axId val="1533560032"/>
      </c:lineChart>
      <c:catAx>
        <c:axId val="1533561472"/>
        <c:scaling>
          <c:orientation val="minMax"/>
        </c:scaling>
        <c:delete val="1"/>
        <c:axPos val="b"/>
        <c:numFmt formatCode="General" sourceLinked="1"/>
        <c:majorTickMark val="none"/>
        <c:minorTickMark val="none"/>
        <c:tickLblPos val="nextTo"/>
        <c:crossAx val="1533560032"/>
        <c:crosses val="autoZero"/>
        <c:auto val="1"/>
        <c:lblAlgn val="ctr"/>
        <c:lblOffset val="100"/>
        <c:noMultiLvlLbl val="0"/>
      </c:catAx>
      <c:valAx>
        <c:axId val="1533560032"/>
        <c:scaling>
          <c:orientation val="minMax"/>
        </c:scaling>
        <c:delete val="1"/>
        <c:axPos val="l"/>
        <c:numFmt formatCode="&quot;#&quot;\ 0" sourceLinked="1"/>
        <c:majorTickMark val="none"/>
        <c:minorTickMark val="none"/>
        <c:tickLblPos val="nextTo"/>
        <c:crossAx val="153356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 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165-4D6B-B9A1-EA19968FB527}"/>
            </c:ext>
          </c:extLst>
        </c:ser>
        <c:dLbls>
          <c:showLegendKey val="0"/>
          <c:showVal val="0"/>
          <c:showCatName val="0"/>
          <c:showSerName val="0"/>
          <c:showPercent val="0"/>
          <c:showBubbleSize val="0"/>
        </c:dLbls>
        <c:smooth val="0"/>
        <c:axId val="1406509168"/>
        <c:axId val="1406506768"/>
      </c:lineChart>
      <c:catAx>
        <c:axId val="1406509168"/>
        <c:scaling>
          <c:orientation val="minMax"/>
        </c:scaling>
        <c:delete val="1"/>
        <c:axPos val="b"/>
        <c:numFmt formatCode="General" sourceLinked="1"/>
        <c:majorTickMark val="none"/>
        <c:minorTickMark val="none"/>
        <c:tickLblPos val="nextTo"/>
        <c:crossAx val="1406506768"/>
        <c:crosses val="autoZero"/>
        <c:auto val="1"/>
        <c:lblAlgn val="ctr"/>
        <c:lblOffset val="100"/>
        <c:noMultiLvlLbl val="0"/>
      </c:catAx>
      <c:valAx>
        <c:axId val="1406506768"/>
        <c:scaling>
          <c:orientation val="minMax"/>
        </c:scaling>
        <c:delete val="1"/>
        <c:axPos val="l"/>
        <c:numFmt formatCode="&quot;#&quot;\ 0" sourceLinked="1"/>
        <c:majorTickMark val="none"/>
        <c:minorTickMark val="none"/>
        <c:tickLblPos val="nextTo"/>
        <c:crossAx val="140650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2AC-4119-AF35-780A02058F61}"/>
            </c:ext>
          </c:extLst>
        </c:ser>
        <c:dLbls>
          <c:showLegendKey val="0"/>
          <c:showVal val="0"/>
          <c:showCatName val="0"/>
          <c:showSerName val="0"/>
          <c:showPercent val="0"/>
          <c:showBubbleSize val="0"/>
        </c:dLbls>
        <c:smooth val="0"/>
        <c:axId val="1406834000"/>
        <c:axId val="1406833520"/>
      </c:lineChart>
      <c:catAx>
        <c:axId val="1406834000"/>
        <c:scaling>
          <c:orientation val="minMax"/>
        </c:scaling>
        <c:delete val="1"/>
        <c:axPos val="b"/>
        <c:numFmt formatCode="General" sourceLinked="1"/>
        <c:majorTickMark val="none"/>
        <c:minorTickMark val="none"/>
        <c:tickLblPos val="nextTo"/>
        <c:crossAx val="1406833520"/>
        <c:crosses val="autoZero"/>
        <c:auto val="1"/>
        <c:lblAlgn val="ctr"/>
        <c:lblOffset val="100"/>
        <c:noMultiLvlLbl val="0"/>
      </c:catAx>
      <c:valAx>
        <c:axId val="1406833520"/>
        <c:scaling>
          <c:orientation val="minMax"/>
        </c:scaling>
        <c:delete val="1"/>
        <c:axPos val="l"/>
        <c:numFmt formatCode="0.00%" sourceLinked="1"/>
        <c:majorTickMark val="none"/>
        <c:minorTickMark val="none"/>
        <c:tickLblPos val="nextTo"/>
        <c:crossAx val="140683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category!PivotTable3</c:name>
    <c:fmtId val="4"/>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3049194892446972"/>
          <c:y val="0.13884848421427151"/>
          <c:w val="0.72074149011368127"/>
          <c:h val="0.83073713574126917"/>
        </c:manualLayout>
      </c:layout>
      <c:pieChart>
        <c:varyColors val="1"/>
        <c:ser>
          <c:idx val="0"/>
          <c:order val="0"/>
          <c:tx>
            <c:strRef>
              <c:f>'sales by category'!$B$3</c:f>
              <c:strCache>
                <c:ptCount val="1"/>
                <c:pt idx="0">
                  <c:v>Total</c:v>
                </c:pt>
              </c:strCache>
            </c:strRef>
          </c:tx>
          <c:explosion val="2"/>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0D-48F1-894E-E870456F8766}"/>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0D-48F1-894E-E870456F8766}"/>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0D-48F1-894E-E870456F8766}"/>
              </c:ext>
            </c:extLst>
          </c:dPt>
          <c:dLbls>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50D-48F1-894E-E870456F8766}"/>
            </c:ext>
          </c:extLst>
        </c:ser>
        <c:dLbls>
          <c:dLblPos val="ctr"/>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9000">
          <a:schemeClr val="bg2">
            <a:lumMod val="25000"/>
          </a:schemeClr>
        </a:gs>
        <a:gs pos="54000">
          <a:schemeClr val="bg2">
            <a:lumMod val="50000"/>
          </a:schemeClr>
        </a:gs>
        <a:gs pos="87000">
          <a:schemeClr val="bg2">
            <a:lumMod val="25000"/>
          </a:schemeClr>
        </a:gs>
      </a:gsLst>
      <a:lin ang="5400000" scaled="1"/>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!PivotTable1</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3679621084916"/>
          <c:y val="0.15344206429195878"/>
          <c:w val="0.73999904428692642"/>
          <c:h val="0.74193306493974132"/>
        </c:manualLayout>
      </c:layout>
      <c:barChart>
        <c:barDir val="col"/>
        <c:grouping val="clustered"/>
        <c:varyColors val="0"/>
        <c:ser>
          <c:idx val="0"/>
          <c:order val="0"/>
          <c:tx>
            <c:strRef>
              <c:f>'sales &amp; profit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&amp; profit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0A6-4C24-BA37-96B1A3B9F90F}"/>
            </c:ext>
          </c:extLst>
        </c:ser>
        <c:dLbls>
          <c:showLegendKey val="0"/>
          <c:showVal val="0"/>
          <c:showCatName val="0"/>
          <c:showSerName val="0"/>
          <c:showPercent val="0"/>
          <c:showBubbleSize val="0"/>
        </c:dLbls>
        <c:gapWidth val="150"/>
        <c:axId val="923360880"/>
        <c:axId val="923350800"/>
      </c:barChart>
      <c:lineChart>
        <c:grouping val="standard"/>
        <c:varyColors val="0"/>
        <c:ser>
          <c:idx val="1"/>
          <c:order val="1"/>
          <c:tx>
            <c:strRef>
              <c:f>'sales &amp; profit '!$C$3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'sales &amp; profit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0A6-4C24-BA37-96B1A3B9F90F}"/>
            </c:ext>
          </c:extLst>
        </c:ser>
        <c:dLbls>
          <c:showLegendKey val="0"/>
          <c:showVal val="0"/>
          <c:showCatName val="0"/>
          <c:showSerName val="0"/>
          <c:showPercent val="0"/>
          <c:showBubbleSize val="0"/>
        </c:dLbls>
        <c:marker val="1"/>
        <c:smooth val="0"/>
        <c:axId val="804827679"/>
        <c:axId val="804832479"/>
      </c:lineChart>
      <c:catAx>
        <c:axId val="923360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923350800"/>
        <c:crosses val="autoZero"/>
        <c:auto val="1"/>
        <c:lblAlgn val="ctr"/>
        <c:lblOffset val="100"/>
        <c:noMultiLvlLbl val="0"/>
      </c:catAx>
      <c:valAx>
        <c:axId val="923350800"/>
        <c:scaling>
          <c:orientation val="minMax"/>
        </c:scaling>
        <c:delete val="0"/>
        <c:axPos val="l"/>
        <c:title>
          <c:tx>
            <c:rich>
              <a:bodyPr rot="-5400000" spcFirstLastPara="1" vertOverflow="ellipsis" vert="horz" wrap="square" anchor="ctr" anchorCtr="1"/>
              <a:lstStyle/>
              <a:p>
                <a:pPr>
                  <a:defRPr sz="1050" b="1" i="0" u="none" strike="noStrike" kern="1200" cap="all" baseline="0">
                    <a:solidFill>
                      <a:schemeClr val="bg1"/>
                    </a:solidFill>
                    <a:latin typeface="+mn-lt"/>
                    <a:ea typeface="+mn-ea"/>
                    <a:cs typeface="+mn-cs"/>
                  </a:defRPr>
                </a:pPr>
                <a:r>
                  <a:rPr lang="en-IN" sz="1050"/>
                  <a:t>SALES</a:t>
                </a:r>
              </a:p>
            </c:rich>
          </c:tx>
          <c:overlay val="0"/>
          <c:spPr>
            <a:noFill/>
            <a:ln>
              <a:noFill/>
            </a:ln>
            <a:effectLst/>
          </c:spPr>
          <c:txPr>
            <a:bodyPr rot="-5400000" spcFirstLastPara="1" vertOverflow="ellipsis" vert="horz" wrap="square" anchor="ctr" anchorCtr="1"/>
            <a:lstStyle/>
            <a:p>
              <a:pPr>
                <a:defRPr sz="1050" b="1" i="0" u="none" strike="noStrike" kern="1200" cap="all" baseline="0">
                  <a:solidFill>
                    <a:schemeClr val="bg1"/>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923360880"/>
        <c:crosses val="autoZero"/>
        <c:crossBetween val="between"/>
      </c:valAx>
      <c:valAx>
        <c:axId val="8048324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4827679"/>
        <c:crosses val="max"/>
        <c:crossBetween val="between"/>
      </c:valAx>
      <c:catAx>
        <c:axId val="804827679"/>
        <c:scaling>
          <c:orientation val="minMax"/>
        </c:scaling>
        <c:delete val="1"/>
        <c:axPos val="b"/>
        <c:numFmt formatCode="General" sourceLinked="1"/>
        <c:majorTickMark val="out"/>
        <c:minorTickMark val="none"/>
        <c:tickLblPos val="nextTo"/>
        <c:crossAx val="804832479"/>
        <c:auto val="1"/>
        <c:lblAlgn val="ctr"/>
        <c:lblOffset val="100"/>
        <c:noMultiLvlLbl val="0"/>
      </c:catAx>
      <c:spPr>
        <a:noFill/>
        <a:ln>
          <a:noFill/>
        </a:ln>
        <a:effectLst/>
      </c:spPr>
    </c:plotArea>
    <c:legend>
      <c:legendPos val="t"/>
      <c:layout>
        <c:manualLayout>
          <c:xMode val="edge"/>
          <c:yMode val="edge"/>
          <c:x val="0.55129215486148508"/>
          <c:y val="1.4091962855514784E-2"/>
          <c:w val="0.38004240640821763"/>
          <c:h val="8.7043806995478867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6000">
          <a:schemeClr val="bg2">
            <a:lumMod val="25000"/>
          </a:schemeClr>
        </a:gs>
        <a:gs pos="53000">
          <a:schemeClr val="bg2">
            <a:lumMod val="50000"/>
          </a:schemeClr>
        </a:gs>
        <a:gs pos="82000">
          <a:schemeClr val="bg2">
            <a:lumMod val="25000"/>
          </a:schemeClr>
        </a:gs>
      </a:gsLst>
      <a:lin ang="5400000" scaled="1"/>
      <a:tileRect/>
    </a:gradFill>
    <a:ln>
      <a:noFill/>
    </a:ln>
    <a:effectLst/>
  </c:spPr>
  <c:txPr>
    <a:bodyPr/>
    <a:lstStyle/>
    <a:p>
      <a:pPr>
        <a:defRPr>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7704003751062"/>
          <c:y val="0.16496937866927036"/>
          <c:w val="0.80885305102064553"/>
          <c:h val="0.71993560073359952"/>
        </c:manualLayout>
      </c:layout>
      <c:barChart>
        <c:barDir val="bar"/>
        <c:grouping val="clustered"/>
        <c:varyColors val="0"/>
        <c:ser>
          <c:idx val="0"/>
          <c:order val="0"/>
          <c:tx>
            <c:strRef>
              <c:f>'sub cat.'!$B$3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cat.'!$A$4:$A$9</c:f>
              <c:strCache>
                <c:ptCount val="5"/>
                <c:pt idx="0">
                  <c:v>Binders</c:v>
                </c:pt>
                <c:pt idx="1">
                  <c:v>Tables</c:v>
                </c:pt>
                <c:pt idx="2">
                  <c:v>Storage</c:v>
                </c:pt>
                <c:pt idx="3">
                  <c:v>Chairs</c:v>
                </c:pt>
                <c:pt idx="4">
                  <c:v>Phones</c:v>
                </c:pt>
              </c:strCache>
            </c:strRef>
          </c:cat>
          <c:val>
            <c:numRef>
              <c:f>'sub cat.'!$B$4:$B$9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7FC-4101-B6C6-E28AB923911F}"/>
            </c:ext>
          </c:extLst>
        </c:ser>
        <c:dLbls>
          <c:showLegendKey val="0"/>
          <c:showVal val="0"/>
          <c:showCatName val="0"/>
          <c:showSerName val="0"/>
          <c:showPercent val="0"/>
          <c:showBubbleSize val="0"/>
        </c:dLbls>
        <c:gapWidth val="115"/>
        <c:overlap val="-20"/>
        <c:axId val="1143118560"/>
        <c:axId val="1143121920"/>
      </c:barChart>
      <c:catAx>
        <c:axId val="11431185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143121920"/>
        <c:crosses val="autoZero"/>
        <c:auto val="1"/>
        <c:lblAlgn val="ctr"/>
        <c:lblOffset val="100"/>
        <c:noMultiLvlLbl val="0"/>
      </c:catAx>
      <c:valAx>
        <c:axId val="1143121920"/>
        <c:scaling>
          <c:orientation val="minMax"/>
        </c:scaling>
        <c:delete val="0"/>
        <c:axPos val="b"/>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4311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9000">
          <a:schemeClr val="bg2">
            <a:lumMod val="25000"/>
          </a:schemeClr>
        </a:gs>
        <a:gs pos="54000">
          <a:schemeClr val="bg2">
            <a:lumMod val="50000"/>
          </a:schemeClr>
        </a:gs>
        <a:gs pos="87000">
          <a:schemeClr val="bg2">
            <a:lumMod val="25000"/>
          </a:schemeClr>
        </a:gs>
      </a:gsLst>
      <a:lin ang="5400000" scaled="1"/>
      <a:tileRect/>
    </a:gradFill>
    <a:ln>
      <a:noFill/>
    </a:ln>
    <a:effectLst/>
  </c:spPr>
  <c:txPr>
    <a:bodyPr/>
    <a:lstStyle/>
    <a:p>
      <a:pPr>
        <a:defRPr sz="105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6535963115687943E-2"/>
          <c:w val="1"/>
          <c:h val="0.98346403688431205"/>
        </c:manualLayout>
      </c:layout>
      <c:lineChart>
        <c:grouping val="standard"/>
        <c:varyColors val="0"/>
        <c:ser>
          <c:idx val="0"/>
          <c:order val="0"/>
          <c:tx>
            <c:strRef>
              <c:f>kpi!$B$3</c:f>
              <c:strCache>
                <c:ptCount val="1"/>
                <c:pt idx="0">
                  <c:v>Total</c:v>
                </c:pt>
              </c:strCache>
            </c:strRef>
          </c:tx>
          <c:spPr>
            <a:ln w="50800" cap="rnd">
              <a:solidFill>
                <a:schemeClr val="accent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B0F-4B3E-9594-C111CC16624A}"/>
            </c:ext>
          </c:extLst>
        </c:ser>
        <c:dLbls>
          <c:showLegendKey val="0"/>
          <c:showVal val="0"/>
          <c:showCatName val="0"/>
          <c:showSerName val="0"/>
          <c:showPercent val="0"/>
          <c:showBubbleSize val="0"/>
        </c:dLbls>
        <c:smooth val="0"/>
        <c:axId val="1470546848"/>
        <c:axId val="1470549248"/>
      </c:lineChart>
      <c:catAx>
        <c:axId val="1470546848"/>
        <c:scaling>
          <c:orientation val="minMax"/>
        </c:scaling>
        <c:delete val="1"/>
        <c:axPos val="b"/>
        <c:numFmt formatCode="General" sourceLinked="1"/>
        <c:majorTickMark val="none"/>
        <c:minorTickMark val="none"/>
        <c:tickLblPos val="nextTo"/>
        <c:crossAx val="1470549248"/>
        <c:crosses val="autoZero"/>
        <c:auto val="1"/>
        <c:lblAlgn val="ctr"/>
        <c:lblOffset val="100"/>
        <c:noMultiLvlLbl val="0"/>
      </c:catAx>
      <c:valAx>
        <c:axId val="1470549248"/>
        <c:scaling>
          <c:orientation val="minMax"/>
        </c:scaling>
        <c:delete val="1"/>
        <c:axPos val="l"/>
        <c:numFmt formatCode="\$\ 0.00,\ &quot;K&quot;" sourceLinked="1"/>
        <c:majorTickMark val="none"/>
        <c:minorTickMark val="none"/>
        <c:tickLblPos val="nextTo"/>
        <c:crossAx val="14705468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kpi!$E$3</c:f>
              <c:strCache>
                <c:ptCount val="1"/>
                <c:pt idx="0">
                  <c:v>Total</c:v>
                </c:pt>
              </c:strCache>
            </c:strRef>
          </c:tx>
          <c:spPr>
            <a:ln w="50800"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4E4-41CB-8AF5-D2073FA40AF1}"/>
            </c:ext>
          </c:extLst>
        </c:ser>
        <c:dLbls>
          <c:showLegendKey val="0"/>
          <c:showVal val="0"/>
          <c:showCatName val="0"/>
          <c:showSerName val="0"/>
          <c:showPercent val="0"/>
          <c:showBubbleSize val="0"/>
        </c:dLbls>
        <c:smooth val="0"/>
        <c:axId val="1571559552"/>
        <c:axId val="1571561472"/>
      </c:lineChart>
      <c:catAx>
        <c:axId val="1571559552"/>
        <c:scaling>
          <c:orientation val="minMax"/>
        </c:scaling>
        <c:delete val="1"/>
        <c:axPos val="b"/>
        <c:numFmt formatCode="General" sourceLinked="1"/>
        <c:majorTickMark val="none"/>
        <c:minorTickMark val="none"/>
        <c:tickLblPos val="nextTo"/>
        <c:crossAx val="1571561472"/>
        <c:crosses val="autoZero"/>
        <c:auto val="1"/>
        <c:lblAlgn val="ctr"/>
        <c:lblOffset val="100"/>
        <c:noMultiLvlLbl val="0"/>
      </c:catAx>
      <c:valAx>
        <c:axId val="1571561472"/>
        <c:scaling>
          <c:orientation val="minMax"/>
        </c:scaling>
        <c:delete val="1"/>
        <c:axPos val="l"/>
        <c:numFmt formatCode="\$\ 0.00,\ &quot;K&quot;" sourceLinked="1"/>
        <c:majorTickMark val="none"/>
        <c:minorTickMark val="none"/>
        <c:tickLblPos val="nextTo"/>
        <c:crossAx val="157155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kpi!$H$3</c:f>
              <c:strCache>
                <c:ptCount val="1"/>
                <c:pt idx="0">
                  <c:v>Total</c:v>
                </c:pt>
              </c:strCache>
            </c:strRef>
          </c:tx>
          <c:spPr>
            <a:ln w="50800"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 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865-46A0-BEF1-E8732981FDC8}"/>
            </c:ext>
          </c:extLst>
        </c:ser>
        <c:dLbls>
          <c:showLegendKey val="0"/>
          <c:showVal val="0"/>
          <c:showCatName val="0"/>
          <c:showSerName val="0"/>
          <c:showPercent val="0"/>
          <c:showBubbleSize val="0"/>
        </c:dLbls>
        <c:smooth val="0"/>
        <c:axId val="1533561472"/>
        <c:axId val="1533560032"/>
      </c:lineChart>
      <c:catAx>
        <c:axId val="1533561472"/>
        <c:scaling>
          <c:orientation val="minMax"/>
        </c:scaling>
        <c:delete val="1"/>
        <c:axPos val="b"/>
        <c:numFmt formatCode="General" sourceLinked="1"/>
        <c:majorTickMark val="none"/>
        <c:minorTickMark val="none"/>
        <c:tickLblPos val="nextTo"/>
        <c:crossAx val="1533560032"/>
        <c:crosses val="autoZero"/>
        <c:auto val="1"/>
        <c:lblAlgn val="ctr"/>
        <c:lblOffset val="100"/>
        <c:noMultiLvlLbl val="0"/>
      </c:catAx>
      <c:valAx>
        <c:axId val="1533560032"/>
        <c:scaling>
          <c:orientation val="minMax"/>
        </c:scaling>
        <c:delete val="1"/>
        <c:axPos val="l"/>
        <c:numFmt formatCode="&quot;#&quot;\ 0" sourceLinked="1"/>
        <c:majorTickMark val="none"/>
        <c:minorTickMark val="none"/>
        <c:tickLblPos val="nextTo"/>
        <c:crossAx val="153356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6634358463875936E-2"/>
          <c:w val="1"/>
          <c:h val="0.98336564153612405"/>
        </c:manualLayout>
      </c:layout>
      <c:lineChart>
        <c:grouping val="standard"/>
        <c:varyColors val="0"/>
        <c:ser>
          <c:idx val="0"/>
          <c:order val="0"/>
          <c:tx>
            <c:strRef>
              <c:f>kpi!$K$3</c:f>
              <c:strCache>
                <c:ptCount val="1"/>
                <c:pt idx="0">
                  <c:v>Total</c:v>
                </c:pt>
              </c:strCache>
            </c:strRef>
          </c:tx>
          <c:spPr>
            <a:ln w="50800" cap="rnd">
              <a:solidFill>
                <a:schemeClr val="accent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 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223-4C48-BE53-F24EEB62BC4A}"/>
            </c:ext>
          </c:extLst>
        </c:ser>
        <c:dLbls>
          <c:showLegendKey val="0"/>
          <c:showVal val="0"/>
          <c:showCatName val="0"/>
          <c:showSerName val="0"/>
          <c:showPercent val="0"/>
          <c:showBubbleSize val="0"/>
        </c:dLbls>
        <c:smooth val="0"/>
        <c:axId val="1406509168"/>
        <c:axId val="1406506768"/>
      </c:lineChart>
      <c:catAx>
        <c:axId val="1406509168"/>
        <c:scaling>
          <c:orientation val="minMax"/>
        </c:scaling>
        <c:delete val="1"/>
        <c:axPos val="b"/>
        <c:numFmt formatCode="General" sourceLinked="1"/>
        <c:majorTickMark val="none"/>
        <c:minorTickMark val="none"/>
        <c:tickLblPos val="nextTo"/>
        <c:crossAx val="1406506768"/>
        <c:crosses val="autoZero"/>
        <c:auto val="1"/>
        <c:lblAlgn val="ctr"/>
        <c:lblOffset val="100"/>
        <c:noMultiLvlLbl val="0"/>
      </c:catAx>
      <c:valAx>
        <c:axId val="1406506768"/>
        <c:scaling>
          <c:orientation val="minMax"/>
        </c:scaling>
        <c:delete val="1"/>
        <c:axPos val="l"/>
        <c:numFmt formatCode="&quot;#&quot;\ 0" sourceLinked="1"/>
        <c:majorTickMark val="none"/>
        <c:minorTickMark val="none"/>
        <c:tickLblPos val="nextTo"/>
        <c:crossAx val="140650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kpi!$N$3</c:f>
              <c:strCache>
                <c:ptCount val="1"/>
                <c:pt idx="0">
                  <c:v>Total</c:v>
                </c:pt>
              </c:strCache>
            </c:strRef>
          </c:tx>
          <c:spPr>
            <a:ln w="50800"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34F-460F-A797-E4972189421F}"/>
            </c:ext>
          </c:extLst>
        </c:ser>
        <c:dLbls>
          <c:showLegendKey val="0"/>
          <c:showVal val="0"/>
          <c:showCatName val="0"/>
          <c:showSerName val="0"/>
          <c:showPercent val="0"/>
          <c:showBubbleSize val="0"/>
        </c:dLbls>
        <c:smooth val="0"/>
        <c:axId val="1406834000"/>
        <c:axId val="1406833520"/>
      </c:lineChart>
      <c:catAx>
        <c:axId val="1406834000"/>
        <c:scaling>
          <c:orientation val="minMax"/>
        </c:scaling>
        <c:delete val="1"/>
        <c:axPos val="b"/>
        <c:numFmt formatCode="General" sourceLinked="1"/>
        <c:majorTickMark val="none"/>
        <c:minorTickMark val="none"/>
        <c:tickLblPos val="nextTo"/>
        <c:crossAx val="1406833520"/>
        <c:crosses val="autoZero"/>
        <c:auto val="1"/>
        <c:lblAlgn val="ctr"/>
        <c:lblOffset val="100"/>
        <c:noMultiLvlLbl val="0"/>
      </c:catAx>
      <c:valAx>
        <c:axId val="1406833520"/>
        <c:scaling>
          <c:orientation val="minMax"/>
        </c:scaling>
        <c:delete val="1"/>
        <c:axPos val="l"/>
        <c:numFmt formatCode="0.00%" sourceLinked="1"/>
        <c:majorTickMark val="none"/>
        <c:minorTickMark val="none"/>
        <c:tickLblPos val="nextTo"/>
        <c:crossAx val="140683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2ADEF83-00D1-47BB-8307-56B22ED71B17}">
          <cx:tx>
            <cx:txData>
              <cx:f>_xlchart.v1.1</cx:f>
              <cx:v>Profit</cx:v>
            </cx:txData>
          </cx:tx>
          <cx:dataId val="0"/>
          <cx:layoutPr>
            <cx:subtotals>
              <cx:idx val="3"/>
            </cx:subtotals>
          </cx:layoutPr>
        </cx:series>
      </cx:plotAreaRegion>
      <cx:axis id="0">
        <cx:catScaling gapWidth="1"/>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Chart Title</cx:v>
        </cx:txData>
      </cx:tx>
      <cx:txPr>
        <a:bodyPr vertOverflow="overflow" horzOverflow="overflow" wrap="square" lIns="0" tIns="0" rIns="0" bIns="0"/>
        <a:lstStyle/>
        <a:p>
          <a:pPr algn="ctr" rtl="0">
            <a:defRPr sz="1100" b="1"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sz="1100" b="1">
              <a:solidFill>
                <a:schemeClr val="bg1"/>
              </a:solidFill>
            </a:rPr>
            <a:t>Chart Title</a:t>
          </a:r>
        </a:p>
      </cx:txPr>
    </cx:title>
    <cx:plotArea>
      <cx:plotAreaRegion>
        <cx:series layoutId="regionMap" uniqueId="{2D684AF3-9A00-43EE-8926-24B07F92EC8E}">
          <cx:spPr>
            <a:noFill/>
          </cx:spPr>
          <cx:dataLabels>
            <cx:visibility seriesName="0" categoryName="0" value="0"/>
            <cx:separator>, </cx:separator>
          </cx:dataLabels>
          <cx:dataId val="0"/>
          <cx:layoutPr>
            <cx:regionLabelLayout val="bestFitOnly"/>
            <cx:geography cultureLanguage="en-US" cultureRegion="IN" attribution="Powered by Bing">
              <cx:geoCache provider="{E9337A44-BEBE-4D9F-B70C-5C5E7DAFC167}">
                <cx:binary>7H1pc9u40u5fSeXzpQcbAeLUmbdqSK3e7TjxZL6wFFshwZ0A91//tmzJsTly4qnxrVuquppMJbYE
qYEHvT3dgP571/3nLlmv9IcuTTLzn7vu949hVRX/+e03cxeu05U5StWdzk3+vTq6y9Pf8u/f1d36
t3u9alUW/EYQZr/dhStdrbuP//NfeLdgnZ/md6tK5dlVvdb99drUSWV+8tzepz6s7lOVTZSptLqr
8O8fz1SWrU1erT5+WGeVqvqbvlj//vHFyz5++G38Zn/74A8JyFbV9zCW8SPKJGZUOujhgT9+SPIs
2D5tSXaEpUMRJWT3oeerFAa+SZYHSVb393ptDMzm4e8XQ1+IDs+cf/xwl9dZtVmzAJbv94+fM1Wt
7z98qlbV2nz8oEzuPb7Ayzfyf/70MOHfXq76//x39AtYgtFvngEzXq9fPfU3XP5IVt9W6TuiQsmR
4JwRjuQjKvQlKg4/chiilCAiHx8vwXmDQPuheRo4AuaP04ME5kwZk9da7Vbn3+sLdY4oF7aDGH5E
BtTihb6QIyYE5dR2HoHhu8/eqc2vJdoPzY+5jLA5uzhIbP7Qasiz91QadkQk2CkHs8elFy+hwRgf
gVLZktt8Z+oezegjNG8QaD8yTwNHwPzx10ECc7ZS2Xq3a/+9xjAbPMxm3am9FxYujwjmmCGxhY3t
PnurMb8SZz8o21mMIDmbHiQkf+h4lZkV+L/38vuUHYGBchDFW1Scl8oiwY5RiW0bTN3Dw9599k5Z
fi3RfmB+zGWEzR/XB4nNdQiByIelSVbZ/W6N3kFrwFYRh8idG5EjfAQ+srHjoI09e3hAhPDcmL1V
qv0YvRw9wul6eZA4eXmS69V9vlunf48RxAKgQraNGHnUkVHsjJF9ZDPhQDSw+9BH5XmLKPuB+TFy
BIp3mEGAt0rU91xn6j3jAHFEbPA4Em+D5zEsWB5xLIjADD/qzgidN8n0Cj7Pxo4R+uMg1eYErEp9
F/e7NXoHtRFHNhGUMD6yaY59RBwhMEGPsMiR2rxFlP2w/Bg5AuXk60GC4uVABNxV6q6u3g8XBi5F
2Nim1N5rzgQkpdSB8JqMYoE3SrMfmheDR+h4NweJzmSdrNqVfscYmsojhBzByS6Gli+jNWEfgTZx
RvE26xwh9BaJ9sPzY+QIm8n0ILGZQRCg7t/R2xDnyJa2jQkdYeJABO0IygiwZw+PkTV7gyT7IXka
OEJkdpgczY7f/JB//wDhTZ1+e9dgAGI0BDEYppBWPidqhDhCmBPJ6VZl4PnnAfQ/FWs/VvvfZQTc
xDtIVZqvcx28K1bkiDNwMMBH73VADj1ijFHB0DYnHWnUGwTaj9LTwBEw88MM2Zb3q/Ad0xzGjkBH
kCC7cHkUtmHMjrgtqXDQyO38UpD9cGyHjcBYTg5SS5ZJorJcmZ11+ffxM0NHGLBgkHg+xskjPBx5
hJmzYaC31AA4pueW7S0SvQLM01zG2Bym61lm92r1rhS0PIKsUwq5y2DGMQGHDAcDayO3IfbI6bxB
oFeQ2c1kDMxhFtQu4gRM2LtW1ICKcShjfLvwaEQKSEhK0SZSE2KbfL5UmrdItB+aHyNH2FycHKZB
y9t3DJ8ZOQLin9uCsaco+XmYJingghDHaPv8qJ62/IU0+zF5HDXCY3mY3v7kvSsDDuQtTBApxN4o
TEIF1EFgxHa5KJTZnruXX8uzH5PduBEqJ58OUktO81qZd3Yu6Eg6EBlzvqUtR85FYijpYAcKoFvv
M3IubxJpPzbPho7gOT1MpTlb6f59CzabYsCG1rRHqAh+JBCGwrTcljdHSctbJNkPyo+RI0zODjNS
PlsZs7oLa7OuqvcMl8kRkP2QNYotDzPy/FBJ48iGZhpnZMjeLM9r8LyYzhijA9UbdReqYJXtTP47
ZDNQiAZsJFA0+7MZG1hnBCH1JrDePEYBwNkbJHoFoKeRY2yWB+lyNg1Cmz9Fod4Pnk0nGgHq+SmX
HJk3SDahnYZACXRbA/0bPG8S6jWEng0eg3SYccGtMnd5ZtT7ahCnUtoUugUfHy+ZToAIqm3AUcv9
RPSbRNoP0LOhI3huD1SH8qx6V0aAAc0MBTUsgbV8eID7f57fYAQKxKB8wDcE9fM4+uzXouwH5Wng
CJKzm4M0a+frb3pl4tVudd7B5UChE6r/VIjHPkA07uGURxBnQwa064ke0ZpvkWg/ND9GjrA5P8xq
2qe8rsIP3krnQHK+I0KUQtUGImaCt5WAkdY4CFIdKANAS+ejxRt5nbfLtR+n8fgRWp+8A9WkZvWe
pU+oSlObM+js3E9EY8whOLAhsIZGtc0DIu/nFu58/St59qOzGzdC5fzLgaLSflis0sKE6j1bBhg9
4o4NVMGum2OkQpsGQjCABKjqB2w2RvAlOG8U6zWMXgwfQ7U4TKhy/X/H3AE5TaGA9qRIo851ARUd
B/SI863DGpm78zfL9QpYo/FjtA7V3LUfjtfarPvdzn6H0AFqbxRUxqb7j38IKIVCrgRHwrah+Cio
O1+/RaZXUHo2dozQ8WHqE8zobN2pu3esVkNjO4QNFJo7t7oysnsY8SMMlR4J0cNuXzx25W6w+bU0
r2OzGzvG5uxgsfma63i3Ru+gO+QIWFDCNsfWHh4jZKCJDYgEBD5ry5SOrRzg8yuJXkfnceQYm6+H
ic2DvZ6s4vc9CiqgvYZT0AtgEx4e41QVQZfh5oTVzrjt9sZWf94o1SsYvRg9xukwGe2b9ea8rlmv
dwv175WI2nDyEzJTtA2px7krnAylbNNb/cz8PQ/r3iTSfoSeDR3Bc3OgXQahekfHA205DM5LwWnq
bd10ZN6gH1QgiMadV9Tn4hfS7AflcdQIj4vDDK8v9DrI35MYBRYBgmZoheL7DRpBR3C+DWM6igR+
LcgrYGwnMIbjMA+23ay7dz1xiMF7UIfBej+6f1j050yoBDYBQgNoO9ieaYe2tpeW6xfi7MdkO4sR
JDd/HqTjvwSHYvqkWb3rgSmwXI6E81LbrtoHnuY5MtAq7VDH2TSEPOrRCJm3SrUfoJejRzhd/nGQ
OD3yh+8eoEFqQyE6Bt7mEYcRTQB6dUQogvZpPko73yrPfoRejh4h9OkwQ7PP1Src2Zd3iMrAdkGL
AdBp2/bCUUXh4eoBAa05hI+Sml/JsR+Rx1EjJD7fHKSufFnrFEpd7wcG9KsjYRP4bxSBwQE2zgmX
HLL/h8eorvMGSfbD8TRwhMiXA0VEwbmOd/UwFLprMXEkXJ3y5EFeeBjnaON+GN01gYyReYNEr0Dz
NHKMzWF4lruf3ob0GB892q8Xr/yHt0BBJQc6oKAJl+7PXSA2g45POMe+a2JjO3V9TP1HlzS9LtZ+
kEbDX8zkMG6Aul1B+SYLqndNX4CPgdzEFs4r7v4hfYETU7u7iEZZzNtk2o/I87Ejxbk9DMV5ITXc
nXa7NtWHL0/W4PkWffHSf6o5YLkYAYygxfPhMYrJoFLNgY0GuvlHJft5VvNmsV7B6eWsXswE5nyY
FdHbPod774Kdifn34RkcMgBswPW/ctkNNHsAEYChko22Gc7usx/N2xsEegWe3UzGwPw/4p1fvwPv
6Y7AyapaTR8uF3x2Dd7Pn32YO9x5OBr64Sc69vjU8v73j5hC/+Azpdu8yXbk4+Iv4Cy9UjtAng1Z
r0z1+0cL29BBigQCJYMrpjA0I3780IJabJ7ikBABFQoXfTiQNcFlRx8/ZBue+fePhECqBH3BcBAL
jp7AVTvy4wez6WYBiTZHhuHiHQS5FFxGAT31T7c6XuZJDxTV03Jsf/6Q1ellrrLK/P7RhuS4eHzZ
RlYGlyc6NpMgFgfOljEHQpvibnUNGxxejf8PnAVLhsgOyCdjiqJ2iyE1vdtgkNMbklSeFizQV6FK
9F0hYnIThrF1TWTZzzNm9YWXKMf2EtPxzEV+0k4sjr1KWsXU7priq0EI3odbAQlcq8nVZaS7Inat
wqbLPOziWQ2Nm9MCR/KUWKi7DGXWTlQU9/Oc9PH1ENFhIQNh3BBb9TobrEG7IWvZhdWp8KLLEpW4
oanalQyKfiVo2KtJEMKyeWHQWMrVsR5mIkHlsd1bxbeahNGqCtr+0op7PCFO1H/t9aA9WQSx8Gg/
VOtGB9glRcKWAZRRr4KQX+HKUsrNE0M+17Qb4smz/bIHAgo7YAwB5+BFN60OcIRiU/h7DkE6MBZZ
vuGfBk3l0qa1PS1Ip7kr886KXUrKSriKpPIyFwU5zVoCUyu4k9ueilEzH8Konwph50s51M3Z4Nvh
OalZfo9VbN1mpW2uw97qpraKorParnDoOmGVfEkS35kHoS5mtaH5hePoz1VC7YVdtKciaMkNCclc
hPI+Knn57eeTluB4Xk4ablTbbOBNoQAsG9vsy2f7rgBiNPBRkX1ieep/xRv0gzzHf8LZ0u7SEkgv
64jqZRq11ZSFWUrc1KqGmaHRcNbVHfpWxBiWQdptdxFkLD5uc2p/8nv4Vwk1ojUpcnwSWKS9CGuO
T2lQdpe2438JWEfmUqnkS5y1jcfjBC1U1mbz0NLWPG4on/Sgo9MBpbCnaYWaEzTQ+4zXp60meFHV
vr3oHW0ql/l0oro+nnZ2S6aokOHMVl+TQkbHjOXtnQpz6iYVbe8K7dOl6BO90BVuXD8MG69o6lml
2u4alDI+F40FymRitYjpPUpVpF3ua24mcTTYJw4LUk/5TldPlDKlm4tIztGgiUdU7UxElnXXXQYo
uVWmorM0pOVp7yTktq+yYu0kZardrNWGu9CGWy66QeBZFhqzkF2hTpKqQmd+2HeXToabMzsuYXKE
1kk6LcMhWvQ6jKQ3sIBcW6rqLkyFYUGJCmZqcIZFa29004qHq7RpzS0LTflNBnFwypiWHgq6Duoz
T7fC7lGYkc0CLwg3j8GRO0qhFAhYbi7ieb53SND4ftAI6zqs0HBVyTqbW9gkX/qudSZa1NJjcrN3
dD7ctcQZPFOZovdY24f3UZF35wUn/nFZofJWlKyYJGGC5qVT/NlJFk/Kmqef0xLeJW60nbhRQ7N5
Atif5r4fuqgKhqmxg27apzm57pCOmSt6mGpfW/0ZC33lgbnqZw2zycag5vGxtosKT+3KIlOF6hLe
s2u6cx3nw9XDti2iUnpK8f5MlzY+xUXuf88TB/3pWKm5lRE2t5k1lOdwpktHblqEaTihNFPfMhTP
y1xbqVd3sg5dWtd8zvohFtPYCZ0LB5V5P/358hP0QnU3y0/B7wgEDT8EChRio9rPVLctsbGCQfvX
RBfcmlRYYLfXpfUpGiTMAEcEebw01k3UqyZ07a6QxVmns7CbO0iBe6Ggg7VLktI/duKmWMUN170r
y7YIvAJr/6tmPUwGkQQvS1Vbs38+AbZxr3DBBvjlByLm+QSyITYah4G4TvhQTbsId+dlEQSzkvuJ
dk0GdsYvW7AXhIOJyULbmnInK1bIR/YJbrn/HXSPgmHu8xXtBD7lbRcfh6So/VmZOP5NIsrUd8Ms
SBz357I/+OMf/vph8RkcSMGYEAHdChsS6bnsbaqVHlhrX+e1bWdua4z/HXaz7yy00ckXPKjhLOpM
d5GIJptXqQMzIFnGl06hmuM8dZTXSqKXid3qZS5K66biqZzLllXK02WdXQyOUaeCwPzbVCbErUxr
vjfgJgAixb4Zv62XaBicxovLobusWRtnc9EI7RWRPbgd0WCG6tq/JSGOFpZjOcdGlWTqww1Cs8TQ
YFYkYfdV82yY67bxl6oP9XTIROZ4FSHdGgcG7BVJmdV4piB4OtBCzmgef8OpXpiQZqVL46JYJqzx
v2YCVB1igu7yQfV8aQX32rfCZspj+GWdxf7x0GlynRDT15M0oo0nSRneo8IMswiF/lfYec2aJenG
gmyWJhL+ca2y4YyhAZaPpWD5CqWR25M0vkEFGQKXlVz9KdLojuZpviyDsFvGLTGe1qTxLJaQ07Br
zcQWSXce4QF8yc83AgSJYzWUUMxFcKQSbPYmHByFDWCr09rETXkdJrgSXo9AwdwH25y0XTnv/TL0
ROjDBMIhDGYQihUrTqrhasBgk6ZBapahVYpJmETJcakS07p9ilTsNVakUjcIsllVxht1xQJ961uU
fAbzX30jLWvWtRLMmsBdtqmYmNDJ1TyDcOysySp7mgrUwz5gGU3chCZ+MkuwnyNXDmm9cAKrm/RD
IZYdSz93bY4pSAlVJc8iai5Lbl1BGa5vJ6ZG9X1pg1uB/RVOdF7miw4PZs5AaxciUZuQc4Nr0arq
1nTxwrbipp90RA1TSftbXBTZhOYOdUGeMHVNBAohAwabNSKGedxxxB0czEsnumni4xxHaDHIpLdc
TodyPpQkzM9I5zPpFXUcfgE/oL4YK0oSdyha6ri5SqNbA/fFDG4SlzxYhBC3dF5KwRq4JizCe0sK
fG017SbA0V1+jJwOXJVJ+UQPTRy4NKyradWFKYLpxmDyErjmHbmm1fBvv6pBDfqQDL7ncMPYJBlw
dhMElVn6iIHXGXBEv4XUV70XYF7EJ1ZVbcIf2V8FcPu7NR2CEn1LkxzsalWmzqQHy448KxvwaWC3
8XEPG8FxgzbPTyzWh7lnY0r/xPmgHNhP9XAVZdKvXSyi7lpDbLmorEwGrjHD8J3w2Fk69WBN4dKk
mLsO93HgIj20U9Y00nMMV6HHtS/cVluwC1UJUabbBXpSSTu2XLvw0UTRIfkuRHtd5WWiPBvCVt9t
Y5F5SRun50Kk4SVJReuBM5CwMrIfrh4UaZtLbsOJx5ToLi96rYJwe9f904//c5On8OfhDvYfv9xc
lf/jJzjI93jH/k9fBVf1bNJCM37RRpqn9wJhttJtsskXP/wttX0leX28sv+VJ9+W2VKwKODZnwKv
v2W2n/aenthkjduh2wxXwBVj8FZwIzxHm/wWMshtggs3IkEHvo3g8JDYHMODZ7b5LfQJEQTZsEMo
fSSonvJbONKHgDSEu/6g1c4mcCnGP8pv5cvsCnJbYcP5WfCZcK8JBIxoE808i1ZqReJMRwqMRyNw
O5VhTFsvy5Sch1lZzHhGWO1lQeRcSdiMjUug9nDe8i6fNEnoQDxJa3wT+YrechP2lzkn2afGcP8v
yXB3WQy0LRaiHexFoSk4fWDa7BMFye5ExFneeWALeDqprC6CLJYKSU+dxArPY5xDapeAfz+uhzIp
p6VUweDqvm+xF9c87CZDE2XfTVqrwhWyZ7PYMuwCXGp3GYc+86y8a6wpKi16rP0+S12AIIsmFg1J
uGw6U7hN3vMzYmm/AL8KCUidUnrcDg5dyk6hbNolZfMVpSDUBMKVag2fAsmJZpnEnl9nhrpOUaoQ
3jjpp7KHnL3zM669mFfgP5TV2guFoC4/pZAsfVcA+ML27e6SZ3YbTCES8e8HbpelG2PIC4rBgrzc
B8luWWFDQNui+FrGkPf5m2S+rf3spjBOflEZ3fQnXdkF9oTVBIElDIVjXPDP2PcQLsFCDmHhXHUx
yFXyAhYywr6fuogqv3NZ1IkrCIOKv3DgOJd+krdgdgaN8MSHc3DZRCZtPhNOalx7ADdUpMVFjEt5
aQOJHp5GwJYsDKzfrMlLeZpwBb4gDNvTsJZk1oVNCqmYneWfMC6dK4vBboniMPVk79iLFEOilvoa
3/h5zCCyAXSsRLFlV4v8ItZlY30aWNpPuYjwMTNt65VJXLOJgnqhWQxWWsGcMZ1BcF9+a4e0/Krr
nNwWqGfUk0Npc88ObHOPrdSZApVUgeFte3nVFUHo9j2TnwhYwKuODl0wlZ22pGc39C/id8a4sPNs
MqlCq105Q+x4scFA8BRUBLO6R8Ex66JMLXxRVsOyrnvSz5VfW6fEBxfmtUSkU4o6JwtdQ2VULUM7
tlvwHkV9LTCY9NOQdvKycCxMXaw5/5zhnp2FxkJt4NGEWch1oigfbI9jPdB50PVI+q4VRS3ElhYs
hF70tsqdr2WTN65Vybb0woJTH/Cx2saFrK4u2+nmQM8s0Hgg9cKH5Kc6rnhRo2VSlr26JYWR1THc
HG5Dzgvb50/hB9anHrJfj8T+mUjT5kQ1lbkNy/TclzQ4Bf+l5F1kW1FDIO9Nc2YdBykS2USQBH2G
YxEKMt0eEpKhGqa+7uMZ4vBjRVGyLIeg/aIqoiaWhHjBRGE5NUV1HdU4nKikINyFcAM7bgx76Avn
fsAXoN7WTRZQf55roJ/c2qZp4UHnawHkFyknPO6CmVURE9zbGciw6JHqarepST3pq647sRwULfMa
2ZNeZtf54JxWkfGXUYONJ528O25VVE9Fp5Ipq8LQLfNu3lrMurcHsDSJr73SH+adg6N5rwhkb0Ul
zk3ffaoGE0yA+5k7VWR/wRrSsqiua3fo6/yiddA1xAfEbfQAsBkZTgJWBm6T+AWYCh7M/Mx4JrKz
E5QVZh314hwNxP9a6rhddG2ZfMp441xETW68PmaDyxLTXOLap7MytxK3VWE/Z3w4V6XTzxOGKi8M
TTLrcYzdzoJROO5jT2mdF5PYGb7mvrC9PhEXQ6HPqjb2vYIAtRLTXM9LP9OziFvoTGu/veAGcjH4
+pZvEqztPFPYmSq/92fA9URe5tvGyzEpF0OeKy9pGus4ShU+6ZO+cWsR/JUrYiYBDpUXiz6bEFnn
QO3k+raNynaB0qD6HNW6go3RWvNAd99rzZN5v2HmKt3imwYT/y8a21bqdn7IljxiaeRaDkHLmudt
vKAps0+yUhUzKTVES0UAMTXEnezY8a3E6yxLXNVFKOdqANcUpUbNK5ulsCv4IM57U2aZ28SDiqZO
qapraUr/iyxtUFk79afALYfng3TKb1ke57E7dCr+sxBJOsN1o11fEWeWmkrO8wFo26L10a3UgTWt
mjrz8jYbzjOH5Cd92epFSlPnisITZ4Z31oVxgi8iKFPkYVnWs8AM/FwTH3du3VUxPra7KDiVcepI
N8js0ksqVQsvJjRXLuRQw4S1ae/aFcu9Bk5OnNMNyTKkYaeBJ87UXOTAUgogn48tHSQTXQS1W1q1
9aUqkLmFHZeVE1W3xQmi+pr7UX7VDRU6p1GcTZwKVrpOYBuwdoY6SM86HLIFIdp3G8OsJUSn0Zoa
lq4h1k4nPKTp4DWV39rgB3l/nEGvE/WivrQn3Fb4cx7WzXUoY+e+c+pgWsjSOS198pcl6+8KOPU/
gWfvXKvPkGeY/TljtnUGOhV7hMYN0Opg54a+9D8Hms07Gv3l8/rOIaU9H3JWuYM/NB5V/Z9908tJ
leRkIoRelWkSuw1Fyxgo86nGpFgHvmjcOLJyILFptGhIneUeGXo2HSAMv0wM19PYtPFVhvk5FIaz
03TQ9TStCOpd4M9U5bWhboupwelwHvSVPy1Sc19H4U2fTzY1Xc9SA8VuS5tkIXA0TGwfkdKVG+Ma
2+UmmCkhX2fauB14uWmY+WpF4vjGIjyf0LZEf4VEqEWuHLHWWF/XDf7up6XraFV60hJfswSjSWlX
at7FSBzL3h9OC1QDmUbLr3kwFLNB1sct5O9gO4ti2mRlPHGChi6irk+XtCmWdo+IG3H8WbV9fJrA
nnczxfEMayPnJKpCr0DRXDdJcZxX3Sc2hGaGhzBzk8b26jAa7iuIP72K1vknYFcbT5kB1tpPaT9J
+qyZ2jyv3D4z6ayr89TVlnPnB+RPXAb+V1Ta9IJKkXipY1+VuIJ9Zd+lJMVLNdRmWoSqOCmyJj+p
S7IWaetBXHBvnLgMJzWI5OHMtAun8CPXsIJNVRlGbuPwcA4Ri7gGCjGA3LyNZgiixwuSCf9S+/mx
BtDzRM9ViM7DHvJYWxSwRbETTPqwIxPg3/A5LaLPXVzwa78L6zlkyHbtCpLl13VY515kLFc0HGYX
5C4Dl35qlYZPDB++VBEk4RBslji7yEUVAGkqT4BL/26rYFGSFOotFrrwW3MxJMpNINXytBFuVKR/
6URm7mC6m9bUlwWuLiBZPINoTXnwxj3ovd95fV/HEAPWgddHoOa2k4TNxKbK9t1OMPs0ixznlKdl
5oUcKKBe2Ma14nS4JDqL4cI6yGb+f+L3WJF+0abyvD5JIKP6Sdo36nb5UQp9GLfN+Tg/kgJSN+gs
gO51zBDUSB+TPihabpqp4AQIHCaA7zlwoLCzTfrgTC+FL5yAPp3tLe3PKpqUwCUUEsO9BxK++uCf
ZHx0w4D+YEg3n7i5oh/aGoiA40BwYe/LhC/Bkc5wG9trBwOFIqekYAV4UFQ0avhi23URr5ilbTPL
yt70bFKRzg47yKd89C3IIP2xvJx0MVik0AbCMJZWVi5amSbmLLHTwurdPO7s4psdVxG4YovzJKJe
IATDa9HlfX0N9KZIVo4DDMcdTWnJzwPIIgrqplgZEAXyH51CKoeqNpsEia3jws1bO01Pseih8ADc
XIr7E5LSLPpumQZiI+8ZpHtKKKPqGwfekGyqvmzTWA3LBTvieVIscKrqkIfO2m/zLCoXVcoStgA+
1WixgBgQClPeoAr4dowEQXDg/4KBxy+TcjimBV9CtvmOBQq9jlDJeUjanyXlUNgFeghxdR/hmMbK
q6B4R0NXSmKV0Ux3baCriQ6rgIUuxK1DkV22jPaGeJgNvKUQ8YeZid08L6nG58CPlvDcz9fogUB9
tpGgJu8AP0GAwWDAi8GpzJeLVNIsHfIoI5+dCpxdMauKoNiEXRatK9+lQDUNX+DEYI/wzA87y688
aPHoId/VBUS8KyvEACLu7M2vcmBS41UiI8EWqk06+FXZtzk/98sOXqVCauBt+iDlBhJ9oemscHRD
IU5usyLvf1FyBo16oSMwNYnh7ncMiQcC8mZcfa26GIukzvvPNGjiNnYrXfLmekgGld9VyIlJ5vbA
yA1fwGlYTQy113zDvXc8TYJ+OqQcV8FMUqtuP4NeaFiOVkQUZ8e0GWDPZsqSXTNnbVLAU6ZWHGZN
ihYwqmQawgeqykfwE2gYhqVIAwZLUVUitCrPTupoaN1Qkgh+elyfQHX55g6WJzZrjw5sOhtewMsh
V4GbJKGCBV/FAsbiJby4HSDC41AAaVIBhZAZsJ4iOSchxAGxB3YlDLJf7ajNW44+ksGFBwSYKPif
jdUORbnPeNGJG1Nj2CFVD1fNqXk5VLA+LCpYbk/9Fogd4/KE9rDgSeNn8SqF20lhlVrdJdWl4Mbx
o5lfMae5rqBE11xraGaNV11q2fCbLjP8fAtbUELo3rpdAtUrCr4ZbeAIYihMEA9Ifgx/yT6SzTWC
IgZIYscx7GngdzZW6uerDbn43yYPDBRFcD4TmMeNmX+53tS2oGyIuh56SHqe+FAjimnh+S3yo3NO
BqaBzAk1LxxXQs03Cl2tS1UeowSaLmy3SMPSOtFBarEzPw0F9co274I7pKCA3/o14xNgjfPknkXJ
oK/TnKfwBakDTtoL1mDUDRMHyGy78EpGmalnbWs7zbkuQ7/LXZ6iFEraSGM5yTIN/FfUVTUkCXnn
lEP0v5R9WXOdurb1L6IKEJ1eYTXu48RxTuIXVZzkAAK1IAn49XeQlVvfjndV8t3zcFzbWV4gIU3N
OZoJmDxvs6VplwFMQe03G9YRBWnOM36iaeKyp2Kc16xt4iVxAQkXDV3Cjmpl7Xw9d2WM6Sy3MWwb
ghqWor5ehhXAupk0L06eli055CJato+hUGn/yWVjyw4km9OkWeFHVmtdAPanB9qnYWjafGyv0FRw
PgALC9stozKOz0lIuvTURlPVxUc9KJE9r7lvh+iZqnhZPi7zQub7aJpl9CHOWOm+5wBp7PNW+laq
WkN90U3v6YIM+Mx6nG0nFCWVUDUdFEnBJdltMhU4OF7J7yA7lV8OWCqr+UHdHELcDGOYwPjNDJKT
6uCGOB+LMxPRUDzQpIyG4ewLnU5j96OrJJkxy0tCKpvdb0R5LOkNabvu3qOR2FzERykzDZbIUdZ3
453Ml8G0R+7bOfi7kLO2708sE8HlH5hMidkr6q6tTlgrBRlq7beYWigqqj6g8IyywsyHjtmNr9eh
naKuP4deLIVqBlCfCLBe9y7/rCJX5NM1FkeIWBOIAFH84PTC8SXzSqqleDemZYkf8+WXUAaN+Dc4
KzNcblNTZl43Z2jqb3iBWjW9SvbSHfQczwdXnhfJEyTReeajNdRxHvUYTksgDSBfF7aih1rD847m
7bs16KDLR84iHsZTOZAo1deDW2nl3xWc5D2tDYU4ypxKO+fdgCKcsWi7zQCqYKai1SBk3yNqmy6/
jQiz5XiX9KZPxkcAbrxix8ARCNqj6iGzgEqLpPstrT4aY6hZWmipzCHWA7fVQc5xlMvPaYsqxJwE
Hyl9dm1lTGOLEnAhqlDX4wRpEiBb+BLcP7FjbQxd4vQARQhG3+gukaQ48S7sM0bGecAPNXVz9CRF
uYf8zM9tVTY0zAoLYJPwq5xnagU+py9D7eZ8w/QZXuJ/OEsmhquNXQJYVSb9/ngSnXVp/p9kXPZ5
lhnlyCQAF1g8ikhCFJH9MAZ+M3OyPUrTsglVspam6asudxGeYOaMQxkkQQBjvqJuU+fObcD67yte
7rfc40nr7anAysIVCP7JvLJo2RdYAbwVTx5iM/xupGKfGu8TfBRHbGUC7sGj+x7G+Gs81hJiXpFu
dfgdhBKqeBryDKjkXnet+HpddpARHn+tHrZNFF9Z8mgfHJvXn5PhsGpsk07lgIdD8y3f/4tM+XAP
5NJGT7+mOrp8/H8n+fK5gq/pcF+mWuAGEgna/HXoC5Dd516SFYM26Yb3UtdtSto+fiIxSkZa55cH
BbBoxlKb5tXZ9lomKOHzOhk6vxbvqHAKs+RRMuIjqUb/TNugZmCe1kO8tnjcrchT/HIs2xiKocsM
Ko0dhLh2GVMHedNqGq1kEZKr1VUd/iy+PNrL8ijYMGJ+iqzHXxzBtu+DX4DOYiraxO6X6bKuwC9X
ZeKyewahn7n5BiMl+/ReFtLmVoe7xCD3b0l6O+HvIH0nWF3T3O23fpnQaAsb/kONRGXlMYpzOfDr
DQLsRZ/bGHqR+Bh6p7CnKYcC8UlPAc+392VqXpOilVg+U16JffDWMyzXCZXM/oWp339kvq3wY5Tx
vh3Elu/3L13RduHZje3Y9ifZVvjezpCkJVdg58tkviWXtdJzgDPl+deUU+4tbmfpyYAvwQmgcHGu
+wHnvE/MVsTPyNx45Q/aRJCNNfHUMlw85x3eiAf0SbP5egzGkLjGY+rcdanafTs7nK/43bC6glen
Acnist4QOo2LugKKF4MfGSnUFNC5TW00Xyc0cfh8N4P/hQiARPn4AHkV/n8VoSxe8jgkeVQbVHLj
gx9mhkIgWI6rQ6Oj/KdCsiUSR7Zu+9oPFKGcnxZiUkSYynajq44jJAf4yBJJRqfrnOKoWr7ExcIR
b9pRqWG4+lVM8HnsLD+5bpRKf1uzCf1ArjTvMB1n8nPPGFWNmDDIXAa2fSLQNoT52ZDQheJqvgx9
oe2EKSIaYlCMaGjDlB+LLU4Q5Wab7dOXLHpfNZDX7kscZSgmopqGgBlIXLqPd+77FD8sFjg+b6Cj
xX/141YUYBbBWdLadv1aiHsCSRQ+UQAFx6L2uZuwrmJ0+TEQAOSjZScnjWXpdcvMhu/YloBcq2Zw
zIjoyuTZQNczS4a8eBFiHZRs5nEc1/wWrP2+n+Ys9CjB2qGaESpJwVacedOKSMNPqP73yXM9AeF0
TF01oBLjo2zx52hhjVF+CUjPWHQT2GRt/0AJ32s25XDc3ZcDI8X8PluNWNlxYTxau1MRdD5OB6mg
jwbWl7CqeMlaKM5MjcOQ4uFvUQZ1GZhZsR8bImf7crOpTbD4LjPJZ4VUnfRxTzwYTSDc5fthcyF6
skimJ6Cg2tDiBfEW6ysKGrq0M8/ifQxMywjBfxN2n8CxR76KzJoKFfRLQdfOJK/ZMhbjQ1EYDX4g
S9U0R/8NPYhXdsSJRsa8nkYymKipxqS0n2gFBdT8MW4Nb9uG5Svplg+hRG5jvlPfe5N+mVg12fhs
B+cFhdAFiPCnDdxmpmqH02HxNSSVCjklVLzUJQ6rXHCaNh6/jID0lgG4xHL4NZLLszSaQ7jd5DlZ
92H9DDcjcE0sN7q2ezRB9r9v3n4S+yfkz/KGgV/C7/IkjvCJtV33DzJIjvEJQPqgtLAGmcZWbpEt
sodtXhN95Nio+66kYv+XX0sWOSUiEYUdGP80IQ8oXvZwGrWNXVZLyjpJbVw9ug58kqpDLDM86HVj
NL0ORu67vI22DLM/ASXAjwxp2Qw+Lcb6zuIIDzjGc8N9DT1wppdfF8ot6JEng6USPV0qNihetxIU
sNQuez9cAtYwQlmOEhuNNLEaohEsOe7RFhYqGtEKA5FJZwoXPbk+1xjzHIDh+Js+bfc0rstAnD6V
ftxvy/3ccJEacI7ULHf7JocoDSDTQYZlX5Ml29Khr/NukkIcOz5iN54uE5IW5R70BjSBwPdmUxLx
2y4lY1n9RZT5pqD/KePPsYJTBLcigZz89+IKPDCS00GnT52CQsHUZdsu2A1BIcyaKNt30OiHfXf5
3uz3/pfq7vfabr883qENqcf+rjlc/w2eZN2iojCVxdOv0MgRnvb5zyvspD9fCs6Hf9bQ2E1wU8S4
FrQR+P9iL+v/AR0F4OcVQyr5v2skHhalGqNZlr1DH+99ddOi2x+qAwmKRZLZDI/sV3D88738DiHs
YkygQnglZVUADMU6f1PSMg+l2oyt9wRdAcJYnyd7Pj5NePHeEdKqv8/zvy8IHxeAg6KiKfQ0e7fx
fw5+6KBiGEXMPphF4qBoB5z4EJYP2Hu/dvafB7grgv4x2/sIod2BGAeC3xQvOSFvLriMPGvlPBYf
fkWM0EE/AqVBQdY8Py3ZVPkT12yz710gKz8IJ/d4TixCQzRt4L/qv9zR7ysdd4RSan+RBGQpOYwD
1Rs9z0rjKJQrMR/Gy6YKyOuwxxc3MMT1vvI9HkGXQdCQHijB4YDUIur2G+GaGAd6z6CyP+WCqDyu
F4SWFWplbfBx7A+WPPQrQT3ZBDvvu0ZfwuyfB/EGB4LVh2AQQKf3ZmL/hkKWro/SzpLoexFZjwu3
W7kvnLHK9gAsLWCdlyGPkQL9+bq/zx0eJC5LAXmhD0CKPfsWgtFuVaWKSPW9RW0BN4CP9Th97jKW
yrYOvHf9O8m6eZ7rrlOovv7y7N5sXVwe2wBgY0rx3KBffrOY2tz38Hl05DuCOzZqk4e4yL9ejvRL
LO+jRCX3OFxX9zTAPbQhasN8hEn580T8vo/2FZ3CmQrx+i5LgwD8zcadiz7m6yDZN0Y3mduzMlqw
9RgxAYXhGfaOPdH98yX/PXjoUvYYifef7M2D36zbDlLcka+x/Z4VAQQCRA3Flgyn3AaH5dtXQAZf
dq0Pwubl7FDx6i09+l7FOvxlISRvwDhMAN47CfgTHADenoc35vweSFqK3IHqOXrtelsiTVzmbs/b
xKK6STUu8GzLmh5esFTXCwVKbuq8jzv3JDRKxkZGiZVPgHLFnrvmCjJc4Xs5vf55zvZT6x94KVTu
6BcCmDRPStBDUAr+fpcusMrGEJm/LpfNGANUwmTFlwx3sWQvsdJhj/lyhpMCP3roA/4yWftV/t9d
APyHZg9RcOe78Nj+ZVUKK9QSdsuHq1JGdsibUoiSvBQW0fj/do7ul8piNCROC3RRA4LxdsCCpWJ1
LaTEl03hc0BvCFKpEX/dAv9aAuh/jFdboWLHkUoycEG/T25lUhTuU6Fe5ZhHIL046B6UA36NZ2T3
hOUgyqbWAacWkPQAwbRa2CS/qiK+UwKmAz21U2XrXkTIfhv9bYYURIm/IMfJ250DsJgUmBN0KMG6
/VdusxBQIFRuBNYDGDLEkcPNM7pHZPq9lk0wq8HNRaXw+DeFWgNoXjVsa/QUtGbXE7UjbxuxbfF6
CxBZAgKXNC5A17gcwOyHQtB2Eyjw6QI8PI34Ch4DqeeIbx16hoTyL8En+V25j/hb4EXIaPSBZYX8
BVvw95nHfpPGS69f4NnL93TyUs0x5qD9aZKt3LNVtl7OhEsm635WkBrVEv5pCTPBWYcT9+9hKnt7
NqHVP9hb8EN4Z/AeHt8si2EZJsE6pV806k9rjmQaquw+TTqy3pIJ1SpEIMyP2ydIdNa1rB10JHAa
4BgLxYfWbCy6siLj2ycbOTARFbgfLJMl82Kk58Hl++NREBBiCa2+BGOhLR+2T9tY7ERUjMoUT6HH
7OMBKUl3suhCtVViWfDsSM6Rc9XTFrdzdYCSlEynonT7s4NsDjwRxKz75SmcBoBvoIbj+AoFthV3
3keoO8dm1rkAYTIVuwKYepv4p4yobb6zdmC2HkdhU9FELRPLFQyDof0iK8myTz72ew1ZVi1ILm8A
IZC/rI23BxNmv8RL/pDe7JJpkrxZGgRK3jahenzZEmDPLbZ+XOqpDoqr8XpXPyL8/d9ibLq/2w48
4E7jIyN5e0XUpVMX4Fn4Qja3L8bgsj2o/4ITCw/JKXJLsuEECKmbp/YevqoS6/TPt7GLwf8RZSEL
gIA8LXeVeBqnIFzfjHyDosxEtBCfRCbFTOoZBqfohzKdQTTqhkkmR6i14CH2UJwh4uguV4Dsqjn1
qgaQG0ZU0WlrbuFqRR0C/Lla4aRIwGvOVRT3jcmhnLvFIoKimIMAga46Y0Wyb/YuxjpUvkPOdM34
MO87H/Y98g4tk0potshgCfjMP4/4bVyr8E4noAv7qDFaaOrfnMFDwToZzFQ+o/COwfrn1qbrbeq3
fd1mSB2zqy6BlcfUCzJT/Gjnn1KAqND7kiaOh5Q9AUXcl3RqemAaV71OyR4iDci+BGY0vzPWWw7Y
Zz2wIHYRQrICgPxky8RgG/15SL8/wxxRA7UJiWF0x7wl8HP9HtiAJ5k5XSL/0E3DHsO2nwCfnnLp
3q9R5TK8qPX/n8K9XC+Htv9nx77df/D79coFKBveN+cefsE5S9sZXscKiIGq7YRXRf3frod9uRuW
UfDBR5D9q8wlgWG5+J4/XOAWgL97lVEOI+o9OZkdCPnzBd8cFUgBoNCgyJhxPSDBqK1/H6GM545x
GCi/xRxChV+FFaw3O1hoCYxpVz5UXoomFplNy7q0I3iAetxiSIFnIpfymYcYZfBf7usiEflHVoQK
AnkKhf/2Z1YPu/bvdxbHCH9l301nu0GjPx1TOP4xGQ7vYnLqvxP8fFXRqKkF609rwTbwGPWct3Mi
boEjQRrUNmrQ4CTv0gysWPwoWN626goaUySUDzAFDMmyNixFZP8yGSMA0FueZtIcxei2dG5iFReT
OFQ2Bwl8R5ZEkeKRXo7NoQBMTt4xKRKz3A9t5ymkPM4XfQK2jkNCcgUIvOzFYYy4Rrz7BZ2VEf6s
q4cL4AXsGOrMuvhZYF9A8OHnbIZOpIiVIC12gCr4NEIOrdIKCLZMHaYb4F/hygcyjTvMGF1QN40c
BM8t1hXMEfUwzSLZajlZKvtDATUud/CUXcg4A0AHgvMLxPYT28MBFjC/m6l2eKk0HpwnUO+hQAOF
SuGSYgDe7W9iBIW+bcZF4O1VZyhNYO97JgBkKXko1plm+poXcbTTVJO3ODXXC0NAwzoRc+gGJyAI
ADdYQv9S826uFGsip9oQi9qgEWOePlJDdRmOrcG7g8zHfKV+Ux+hhNkPDqCTcVo8KNhGVfGx19BB
QFJeZqhFTp01ScIbkQAO/e8KUmSqbvJiCelLki/rXD2A0GX6vaSUD+mRS1gHwNHgnZPL3MDsgJT1
KNWKZ3sIS7pBnB5H4Mx8A9AwyWFZy1YW7gYKuzesNCMPPXgeWlmkH1BLwjkYj3N4LWIxrN2BZYCC
ZS1KKexnCU4wcnV1Odl+RRODtLMt7ioBRIHDLz8WqQO++xMBhCRjRzBXOe8J2WVpjD9xSlmOA8gE
S1FOw4Nj40IkiEWtKnEbEMimsLdFnn5ERaOqJy1pNJ5ED1NH3bVteMrXPueHtQ/s3GfQuvYx2eBk
X/wVODb1obRF2iwUHR7Kfh5jqBm8/ciwqK+yNldTjd3XvXKrx89t3KvDQhMGlmQk8xk0DMjOVKKb
gI5f1IDtKIMu4F3u9aHMOjgkTRxBMl8u2ZGr3r3b+DjHx9SQ+VitMcycw1SIb512T2mS6VubRe2t
8NN8zCeII1DFtldeOXroaKjel7ozSJ91/x0NCxgs9rqt10xK6Iipuam2VJxWJpFsSZ1n+OpqlU3G
ZXkK+MrrCkzBKxyT7ozygn03dBjPw5KMW71Snp86Hqsnjb4pcF6CPIRGlKj2OSxb9XWMZA6SyYmP
oUr7Y5zO8U0W0w4NPKKI3GUgkE92ntAYGy7f96C1e4AdM6HfE4iQgLQnOvngU971J73K6JhMYv4w
+QxUGELBAR4Jd0MmWEDqXISqYSVlXfW59yldr5Hou29TmvHkqJyeAcD3okMzFTRd/lHNeSkOEYvs
jaDI+g9ZMvP3iycDEHyhbnMYd03Dqk59jfmk76CGjW+nItlXKMv3VKX14WYB0Hofl4O/hi4juukH
mL0O8NSP35MQCNS3W4XmHjP0jl+CNuGHiaIFLSKS7es0cZUicdeQNW7bhJXbjXqsAbdYd9BbGJab
wrUwc8SJ7h/WpEQgBtjf+EBGcgNBOCTUdjH2BJN7epuPYqmhQfiUh/Vb7Bh7yNCgBZJ6Nx9Aesd9
3S7Cl4d8VeSYlbN80F1mv6x6AVoYI4tsp9oNKDWGpuzbXNeRI9lXJICqJukozwoFfp3GYn6/JHJ4
D9/dPDTDPLfPplvNZzSRQT8QgzYgDUus5jXH/SGxgQV1wMZbuq3Jlio80nTqxkbCSPeVC73VkB+J
T1L1BqieT95TyFuudWqrxtmY3WS9zL5OVbHc8S2xHoIYGANBR841c5EBV+Lau6KKYFsYk4F+tTD7
xocKyCGvcz6ZxyIUwwmBviga2m/l1Zyo7hHlMEooaO2fUyX12bslOXPti6+WsOcABud5M2KrzkZn
sNoY0f5YMSHnbi6dOwKgXJ9mS6GOtpmBlnBo5zruvL8u6KDPBghpUqM9Dn2mcqavZNHkI4dG/NVv
fvvhsMAPvlTpfYb8/RzjpDiYxcxPQD7hvg3S30V2Gl62WMkzgbcOsA6EDhCVxxnOMtjvcFD2FZjK
fCiuSmTMjZ4kPw+5s88Ahgju36c3SSwJDBZkQucTZh6p7OxVso70SQi73bYTN8elRMgFQSP6BwlT
z41Fz4BHOTH70aIn0TdYIxAcUrP6h2wV2DxgW98lZHa3iy3DNXqkwDesXCXPrBDZAcQNlJ8g5Oj1
BnPjHfwi9v2WVt1zBVLvi9mq+SMO/PYKm62835JoBlRQ9KeRsvwO2ksYzmc0NjhU2yoJ1ruVp62N
1OMAcchjuygNe4Ie45OFteeLnl3WgvbZtjtLM3cLPGAAbyXUx5ZsVCBmi+VIyqG6SqBGa7zesneV
bwk0Izb6HrEUANbdmmdbj/4gYkG2eigdxBbV3ZATX85HNEgaxrkeqWZ3IdLtI/i/8QFubPlpnO1X
/A381nOffJoEMhjuSv6wUL53ctFJf0OVTl9cxFxoxi7E96io3XOfem/OXTqSrKFdUt5mcMlVJxoL
SW9EV+kDFIZwX3koMQ8VXPnQ728z9bUgTD6oCJXD7YrOAJjrIg6zvTPUQ4KULDYJ1zIz4h1Zsuh9
KWmvm2KxnTp2VNsPvO29OEKMuHa3oh8ULHFW5oBTGUsidIiAbfzDWkl428976hEfqFnUqNBwQKvQ
DrCVVIUdm6RE5tLkwjF/Dx6PTw0cuO3HUG5qbVQ8FnfA+lhyCAlSxNsZEMb8Ke/BS1jEEavnvEDi
1EpU71d+LsqbPF1iyT9uZGWpr9fFxLCVpAh28XWVQatyNrB62EPnp9w9oXvEwFHotiO1sHuwdhzQ
zYEuTz1BcVqnXTa+V2sSbecACoQ3cWnS+C5QvsgGjS/i8r4cEU4PwKG2gwLnesNTNNYoEviX5mhd
Jv4OHQYKuhFMv4wXcQCDKIYdDNFpLt7Nc8ar+bAWvEDrDekmhf1QQXjXuATdJ45Z4sbuDn4YXtRC
QoDQbPNi0KhIrNsTYBA+XMk+y9WxDXm4H3pUnge+9MsVadGF7FBUcVcCX+Y2uR5ai15c2uUlLEFh
WT8Wczo/RDldykZwlk11mQ0EJDHY5E+Jjux3T5GaEKvX9KwUS8ix9V3q0gYpXBepBqpRID6hLrvi
wxplqkRi5qq1HxtE0hkfUHHU43U7CEKmKo6dHnWdtyZZ6HEQZVJ2e9srlef3SeQL9wyZoWBX3FTZ
19b7lw1NLJ7bTr+0VOe8RpkgnkIoOfqKMHuOcXjECBKFhTCr3G7HNR0fLOndCZ1L0MDB6A02aqCh
uhYiF09WjmjCYIu1dlWfIb76WXybW4Z2YQoNHky7sHto3yq42pYpmMOGwyZ7pGg+8lSiTreH3oOF
xHrAgkFPgz58T5Qe3msjp+o4lWV7Nyl4hJ2Z5vboFnQsuoaeoS3rSCz0WihuDqk042kwLH+SQ5wc
6dyp24HBMJYOSwbPDeR0qp0gq6Qoiw5pytB33ZXuvC1pOtboMTyKQ0y9gdMoKdQDYLowX2sb4EGf
AvpQmKHlTVZMXtc0EQxQLXBHdz0VGNxxhfziaWO2/86gyDRnDuXXwWJTBhjUBvuAUx6Hf4/2WLCk
Ir/ALbAPOHX6kytp0Tip0RCjb5MXcMLLCXJyWAdjKk4w6vHHiMe28aLoPsdSPI/osQL9WCZPZcr4
FxXSWdU5UeoLiZm9cSmBaZvZhVdND7Dzhmn0DxraGNqLHpYsIOXkHUdZcuND0n8bOlK+DKxNPg8J
CXfoVAfprDbqmkDM8AmykBQmMbotuiY8NvcFYwR5K4Ljvgizb9mwI+mwy++nNgyBr8qjQ84RLm9I
9CBzUMW1zGWvmsn2ywwV1KZAY5eBJ3AwI47U6AjE8/tRT+lr13XzgDZGuIeaj2UHQzW+twExizXR
rTq/FoVLSxiugZfCzYjj+0ZoNf8HjvWiawZNSPyCgzfYmkZV8FfRPBSHWfPoqjd5+rwrWmFX84Or
YSTX73JYKV+drzSOB1SeJ+UYdPqK5eQOojJ7q1fInWvbIqW5WyanX4d0XuC+AgHu696Py7d5XrFX
sClRpzk04cu+e+ipfA2tmD9K7tEewMDahsN12ZDMA539kQGpZSdRdvMtOoRY1LJIR+bDyEyUHyMj
AK3Hm88/zdM4fim1X+AqJ9NhjCMTP7hQJk/QfVUUenXkcHUxh248ByRVN4h+MhwX08H1ZhaK1BP6
4kg9kC4kUQNPMAAv9KPJ9dFqD3oSWmksoiZD7yueDf7U+gIiHzE0fECSZo97Gesbtho0fGhyItn2
WU7o/vMuVQka8aCqYANCGi3UphubuHZcz1Gccpm9KxxhMGgnpidfR6CzkWx8VC18dwfLYYnvh04V
Cr3MIuxMXbutE5ND15oQ5+uhg7KqGmsH0iRbD9KvTAy3a8UA6TQTunIl+nH0oJZIvYBNoe5kHboq
fG7bIVPtIWCrQOADlxCRtvaLUcV8apGryWtY9SLx38lMi8+PHZT5Qh5zAxXYE5yYUAWdNST8szzY
Fc56/sidHvAcMtike8dr56BO8TUa5Kjkh0AjmhjzOHG5HqjulvxzbvO0e7rICCK9S2Hmke6kfZqw
Rd+iYekuKoWSddfRYB9u5fc2Y/FSnEFfbNhvJplo/8Xp0EVdLdGEYItQ2TIeChwRCMfzJ9cBUIA1
HQnl8hBzih4GjWsnZ4bzBt0VnhaOPK74K6mc9OKQj7Nb5S1xGN5W9wr636mBHBttNZ7InOu+OBbA
g3tyEztnVgWFfD8jx0Ht0JqT1hVHPI5mdRigj79PYTNA6q4pIuZKeyRRVXbu51Ksq4Y+wIPj79EH
xLoxZMdWLhnM8jpAC452Plaq6m5D6lcdYb4uGJBlzyjaYyaZodmxXDeSnaFIE5905dAWCbpvdMxT
MMXVmcPeOUIHLb7Hcve4g2Tq7HBUxe6X9xYK6qXe0NLxPYxMbv1JZt2g94d/BNzpr6BQ6O9UzAgc
0oW758m6iqMmAjYCTyFR1NH4xOkSymuDFK6sidRrVi9y78Fl5xj+mqXSAVbw2A/f9RYzuFlthr4k
Bc5Rd5jJtn6Y0LpjQYIQjUdkoKgQGdd5frZFNosDE9XyGm1sWXWdtOj19qEa+iE/hF7KbzaGtHJv
pITSAN04PaoRy5PuiHTCTlcODSH8d/R32hEXZNSpbLYBnafgH/MsOgkHVuzZpYbKBv2LlDpmazxd
JZMqv4x+zABYlixtVQNAsc9RoZbr9CCqInYHtBZx82eIciHora2G/6OB2th4JEhJCsU7wK2HFpW3
qDODPPx+gRRsgXcZbfDKoRhvonZSYIxcDg4Trg8tICpOVzcdKol+iHUZzd0Z9CAeTLm0UU3g+rgy
ejS8cQDMXjdIabE2GH3volhhnPAmF4leHlc87ENGWUWPHKrfHxFk9QAPuW7vIoTh6QXFZejel1zY
PetCz8QrZDDFjc3KvH9FiCTrmfiMf1CBsHsYeNrv6GuBma/CtsBIwRyQkW3rl1r3cXiultw9BgvP
7IOGvQ6ETCkUoimaJIEiyOmHBPBheaBchesEoEV/CFBt/yeQDP7GfJiyK5lxDuOMzZ8Ma9VpTmX8
ubBTUtMSDpnOjhuIsGlba4gn1gd4PdHXInWThyJkREsHNIDz1F+3hYVvYpIbjEotCwtul467aBfV
cKNluaYnaJegAETL2x5tEzzxCL0RaMW+nnUJ4wtpJ4OkQK7TPXHa3bVp4qtDnLe6PEGiqz+GpZzh
h5slRgmdavmS2a5qa4EE/J2J9ox3wrt8ZI2ceu3rYmAUHPSAbjUHHOgcngDAJY+bAAJQb4XWxXHw
sH4cSCz642YW/E2bw+gBQbPQB0/0f8PUyWPKJnTsmfP1S4lo4W+XWVq0hzS++jDldna4XI4WBhHU
5jdEpOoe3c3S26obhxICdrbCIZ4wehtFXfq6jv1ws0R6eoSLhDdwJ6RfQT47CaYAnXbQQ2bitilD
1q8HF1a0BxptBR++6/rqf9g7r+a4jW0L/yK4kBrh8Q4mD3OmXlAkLSI0cmoAv/5+kBxE6Vzp+jy7
6pR9yjYFDgbo3r33Wt/KWH8bKzulhjmJbeco8aCFcQUysmulRTOgBJmQVbnxnPhocSFCGs1FifZZ
37hKTBwKfJPhYQ2vMN/kBq5+KcZGBeybVHXU5+vYampvuW/OpbIUbWjLLMMLL8utpxr9L1CPPnu2
2rx8arqyXEGXp/eI1yfw/Gjgkc+a50hTekRtNWqBRuVx3vRM0Vv6Lp+KqAetkPJSr5tEupdd35XH
TtSMVBtXntEXcPdaqHsPdIwTl8cgcl4rc7Y2o623N0MzmQfZlp0ZpIOnlmpNzxF1F7R43Lb19q0V
F8569jUKJ8gt464Q5pDd4OJN4KrN7brhUbeD2hL9hvLFOBVTGeNaUcZTHE7jkx92xqpqex3dlZCb
3MvCdwxv+hpMbXfvUe7vDDs0Xku8kU/wASex0uB1ohDQnhhte+cj8tNdNXS8dV7/gnWuu6p6fQpX
XlfqBu/BfOVHGny3xrDzHftBU3DMaK215yKb5qfPVG02jynNjrU3clDBJF9AzIuN8kHzMvs2jS07
D2y6+oeqKgyGWXiApGW9TT3df9AOFf2g5pUNSubDmqklYoEnTrRlXt00dlva4rIDRMMq3xKchGq+
qRnAoikYpzSHL1MhhSsv7QmR97RTJiNRE1KejgjooPdxns4HLIZTdx8moxJvorBLuU9LL+/sILQb
vdPW3iBs1bB4SXTWCGJQ7qa+kTj6GkuIMVM2evoEUFI6jT4e+mmki7lyzFFsbbtQ3ienKBaZWV3J
bAT84ooYmA11HgratTY5UYTU2kb9j1GOMh69/4RHm5fGgdcgEA7EVflZr7XJbdeMJLGQAN2BAQHr
Zk4iiY69isLF3sgzWDMGidJo1uvrwfI6jjCJNTpN81B6KhzSNRJBj3Mfk/lkTC8AFLV9uW4VwW3G
Rq+svq1fezkPxrTiT6lg7anSpiQDAhizMuzhAwrwuHSsl09iO5HuZ7s4gjZWP/ZwUk2xgtwr+Xe4
NF0HeE/XcmA+pVMbZk4wgoR2h+3Px3Mf57BMDYnKcBC4+Uwq8QEuHvxvZaKJmJi0R4n7uyyrZVSf
f5X+5tLP+MK1krHULwaVH5WFyxWxcTOsXAR+DEcXxMC3V6Q553U6jtnP+dcrDl911ZYoGhQLrRvb
PTaIQR81TL9JylDw60f+l+bwlebwgdD/geaAYgJx319T8x8wflf/IZRtgfgxLl5+8E+IH8nQPlgG
dwGRY3tfIOR/UvyIIWQ4ZCyKY4cnajHz/0F0ILmAf0TTSDctRFqWQLrF5HbB1JPZ4hoC0RYjczz+
tvePMH4YpXiAvhk32x4yFTTWdMNsZIHo4z4+YGxM7ZxX+rQXbiHZMZdShxODsi5gm5X+Brc4jd08
T5p8qzqn9ldm2wCG9UpD3841zdwAyrPmB3RkMsGMSjjaqpVRv278N9by8FI5DgKxCSgN2/toIF7w
aK/nWttuKMPt9UxHjg6jhYh/484gszhthIbJUDqed5phlg9NOzXHKa3jCwMV+8bV5vk+NDULhCzt
gU3j61W6iZkI3LJEjcVer+EHYRXS3ReICE4RQAXkNFySGInNrfIlcuoxXPdxsU/cOfmsGUb0pnCw
nbNiu09MV9J+7Wu+fRbnGRgZw211OC+LF4tjR2RuEOWLK4RQ2WmA2HaZlHF3PqhW2xlhOlOEh0ze
ym4YN6yEzC7cKB0CwU0JxlH1NFOdhbqX++OK7rQO50tY917DbTY0NA8rcPr6sXCifsO6tlCVFqMf
o+GVndgGthw/v8LW6lC/zPm1PmclZ1SvuYxDWjocUGRxFK5ZBakH4FSq2N2avgnyq/Hy88I1IlyP
rqOwgctqBtEl9EfDdbuzvrSfwG93t0bbFt7Oa0J6+aj2Ijp7+JN2nOishzGT5jbtLW+XV1FKzTOH
4Tm7WLKeLF0GJH7N50IM7Y3rlF66Acsmjhb1DHWAU2zs3LhxhyuGBAUbgV3v7Ei/svt+aQuVpnVh
aG3/TJke3Te5NV4OIM8CP3c2WK/BF+SwTWmX5DvUF9mRSik886u0uBZ6Z59L23xM1GJWL3VJm7ef
wJBE4e3Ui3rjaCLfKx0xR2l0gZRpehPS1rzstdZdh6OtqLzLnQSesclt0IFxr5frcCauZOUPJb1S
Jhxb6OXy3VfqjUpU25bMqSnfusy44SFnlDCO9aFFXLaaM9/aGJ5Qa4lOeA208brkaaP97p84gKIF
9mpnrcXt08x4GleZq21j0zFWAv3QnnIZT0VPr8jomUNkQ6w9IaGNDrCd6xuRVdX5BITiCLixXtNc
nDaNQTMvo4y/sIaa54bHFjKBQy+5YsS76guqt0WWJQO6EWKD7WK8majFV0OU0CnZOWATI+PeC7Mx
2ba+oSy6xwYMB6YiKo5i70Y5GLeqYGLkz4jaBE54K6CMCHslahkbDwyto3SjizQ5UZW4150Xh/Hj
aM95hw0rzaxt4Zeg12gGTlx/wM3mTeajb1UQJ7OUmWAAxx9WtQ28UwCLB89yUKUZV2ztM4eOMdVn
8MJNqTXD7ZAktrql3OiZb0aRlloX0tKH9Jl2VTMX4D1l4c6rWCwSjIqJwHpocVKuecyi6BlSTJQF
aWwkfD9amfN4qnLCzkmlDenRSEY+Pk0XN1pnaeF5GxTCnYz2iCjs574sVPfmSt+QzjP3yO+HVbbU
4LSLLDGuilB2Fn9jXHpgko76dxXrME3uCtnjhtAJUHACs4PixotljF8Fh//u1L/aqXnSfrpTnzOF
f3mL+/Yz2I8Pe/zXn/yTveT/xk7tGGjixbIh+myFf2zVrkVQmgN3yfQQ7iJQZBf/e6v2sB1RnsHD
tZcd/q+t2jYIm/Fo6P0Nc/qTLHz1dQv+aaLM9xs1V6ANZAmSbzx+O6qFbytB35ocTVZatfeS7D0u
I3+noSBaJR6jhW/qmD+u/CG75j9cCb6OTYwIrRN4Tx+vlBV2Yc+jwZXMGbe0jmQZ4u5KhXEf/PMr
cQ2fwtY1fwzJiToNh1Mlqz2MSSRAvX7ZDuAbHQA5//hCWOlMG8cVsyiu9fEjDW5m+GUzV/uple8y
k+/g299T/v7fXEZ4tuHiafjhOwKehAQE3AAjckXpBMgBm42D6HVM/otbx7OKhBExgutRuX38RFGF
MLGkYbYfwpyxBA6OVVia3lmDgvrnH2r5kz5UiJw8MPNgRllUzEvB+eHBcweyDkDGVvtYMaNnZ72Z
ovEBjN5DNdBc+vnFPjpTeLKXi3HGWkwJxHd/L+HXOJPzbpbV3me6sXZbpLepB36Q/eNF95a0FpuE
CGNCxP7zC3882v1xYdsSgAVxb1Czf/yUdN56M4uLas8QgfliU1sr4WvyQUv5fz+/1HLDfrihlGDM
iJGy8FZ/vNTcp/2U0FLYa30N9rOv6Fabenj786v8xw/0zVUWs8Q3fk76E/ag9RlX8UdxMpvxYchV
cSya/+7WfXOl724dPPm4HAquBDNgWkMHeJkX5fT/4/XSf/xQmGo8NPW+i1n/B6dbGeYChVaV76vB
LNeVPsCo5sQwXs0L/NkPqdvAAyDQxk+71xG6rSk//I1V28VxUdw7NBlcyvIx6oOG3fzNjZM8cFMo
3kxyDIaw8n3C1nOIZmM4r9yWCXY1owoxfeaVZbWwxOIw3+hkUgQ9O8beHev8mpQa81G6ZnkQYRp+
GnLyElQ+CpjPMx6JqfB3KuV5lhBuooC4DHC1shi99VBH9qHraJH2Mis2nekWt52W2kfdn9UbvWR/
Z3QOv7tjcJXULk/KaweOXC6Kts1kZ/orkGwNvia/j4Y/8CXn1LaWQ1dtS8K7LiNzLtedwKYUDBBg
Ocv0GecOtIf+jiCkalvr4YisnbQjNB5agAc2h0PGwpWnbhcgMTMR47G4xGTHUs+zBTBoMbYdjaIu
GHwDERsOtV3azOUJ8F659vI62Xl+rgUuwJtHFMLiNEZG+inyyuzBURIwV2tVz7WTm48hnx39gDKA
4+Z2P/M7DQgrY7fyu8DCn8J0z7GpHbFaZw+t8lBZkvNwTe5B9ynk1pzitK4YNKbvusF32qeO+UgW
yzvigvCWA1J5QFfMb9+2UHYzs5TbJtPpIAqfzvpVmjjjDTIO+8CKDhNtyGF4RPRDKQMAtGfgX49J
hGqd8VOUXERW5V+m4EbeHc03Lowy5Sb2mcDVoSnPW3157LM2so8MiLyz2OGWSSZyjyFMVIKe4inA
KRDdodLkI0VuIj8xUWeLBbm1Jl0sRTWNFWEOynmhHCeFqVfngIQrH4JuONBlrTS4iwZOjQDecDKv
HL1ozpDOzY8e+sy7sZD5u+nGJGJIeHJFx8qp6wxd0E76DyWnjDurKHl+RKMLuoi2QCDjk5pVbvuR
UDoEgNYCC+QrgCoqBTYZeMno+6QWIO72H9q64bVb4luCwWaLYwLo7TqrGvoVPQO0C0CwomFH2yp9
8ZWpbf2C98hxSzrfiT9kuxY6y41q/OFpbma5E1XfZVulNWaC3dkS82ZOMaIvul4Oyg76h9fZr9rf
zZl3y2YSYKwzJdp75mvVc5SCdv6S/oW9kl+26aHCO/rS+Ae9oQG15psQcSQ/1QCWjmMYFZtm5Fgg
m/QdXZt/FhqOdeQXgWwb5RMN0rZW6xiBxUUk/XHDLNtHwcE31Ftsfb3FqhZ7cJsgSYW3DK96uWZ6
EH9G0Cz2hXSQQTmxM5+hJnqq2mnYAT0na8SHebSZlVccmUq8tyFCyVrrGGMb2Q4c9Oeub4iLacfb
ojb3XTm89kCiGOQjQe/DyjmxFbrXcc9LaRT8WljVh/MB/eImkrznNtONlVm58tEzqvmk++M2n6Hn
Rog1uiBXABJXErHJyuoyHmpWRQIBs4qZOuO9S4uicltj0N3IPgPXNVRYwVrw2sBo4O6rbtiBwM2D
yuZzm3n6AmnTu/RUKl6ysV2A1Z1xgYidLAeU28ex54mSLKifAIwBB83AHg8FH1+0GNyXs69/2RW9
emu1Bu1G1LLmxLb0rg0HDQQd5xfGR4RDNKwfMK+WwAFCX8ymwWbjQrdA4NJ714QANGeG6lnJvlRa
vd/Uu0zPObJOKYsYTom1o7h0U5Z4d5b2AfQ89RaL4lAVWbGKGOnwBAPkapLs0qq6chsry+NLILSg
XTAWSWmWpwzRLit5HfcJjFEbRjl3J2EmtkaBYmy+rLoqTp476RmfdcVqNSzPiNBn40KGXXKRCojz
A7hy1jgqiZWmdeIijcS2xUoXDPh7kVTMrIgdkRbD7JT3ycgdmt2wWNOKAm2htSro+YbTVaY3zT5i
N7hD1rlE1xTFMZz7/LrtWXu0iNUDXtGmkEPOPffLfmulAnMTxhrg36b+Ci+oOw1gggJZ9pce6p09
x/hhB5jI32HWBKndJJcW7JcnsgPay2mkrUVD6zHRLfXoyclbexP0dHvGrTqjxd0UMaJFFGzhVSaf
3RrSd2LF72UUwjfuknve54dm0KO96ZXaBklnHXS6VTEgaVFalVO0Y3F/1URJaJnLpociyz5oYOke
6oKVtylYcfTcM+4S1NNlAKCUEe6XRdaxyZFgzm+QN2GplXTQ1rFvoy9hWtDvc1PYza6IaVYacQWK
p/VTyJtZxmKWcsireURSPw9ohskDXjHdh7PvEkkmm7xZT0NNeEBWWUnOQJU4u5XArZqvEEfft3Co
EfNY+RGKs14FpdfXRytrezqnOdq4NVzN0nVOE9OffGbzyRrWP4J2QEuYiqaDLtNY29koOuOjwjsy
jCRyhYN3tAfaC6vQ6ZlAL6bZpndWMLHcdyBvsbfyBpl/roQT0aOISNfw3MoISKhoWqoboW8WOUvK
PXAl4yGAQ91V4bhMylIbbUyAtS/ddFXc0G5F9TkwUDTaT57UJWbQMbtVqcUgBb1bRIUwhTacfHca
jkWWyjVWk1fb66E5pZD1JwsxgNBi5jq8Xywcw7UQqXZuYFpO14zMwbTbJFzwnprWqkxblICZB8O7
JpJprMMXiZqBaaopN6ZeemsIocYT/PTxomePJo4gQsBa2CbMOD+z5gte1+gtylyjR0gEXztzR1B+
maYdklHo3taNctY322H5tiOqE05L9L8Uk1TmXnzgvewV5CxvEr/0GS517Yc6nlxRzv4YyAAdWMA3
P1bYhDVFdt/q2b5mA107phrOu6jXXehZ1AlAVxH8WxqjM5NO3076TXnihRenDn9ZsjL8Xx3UPs6K
OMIsvw8dAsOlQ8Fh9/uDWmRGvAP8Pk1uPDA3PRHTumgZkpci62/gfBnbnx8xfjgZYuDXORraNqwN
+hzfjcNaexB5pKpsP9QUYUXY07UsCOMsCiSXSK3LXwADjB/K/+WCrmCQAq3EYtT58Y4XNPeljXaS
BaVW8EcK1vmkxfG9Tpv8BSksilcCwi6BRairL9uOKmfDQbOtjG1sZFoA1k68lHM97MaWff3n98P6
T7+fwN8toDLpdJKWG/bNmasaCQdDDiT3cZ7bx35o8/fSqnmnVKdabF4ovcYNkDBepDg1uosBHO0C
9qsuK4NCmxnLC6VMccQcR6gYDqFVixUf7htt7JNtJv4ZkUvNmUTztOkGQi1WX2JTo5BV2Ro5uGIK
WURdoB9eoD6QuuTzlx3JMe71tIDLcL+P2YOeJOmnL7tiUTAmDdQszV86LH8YLPFdMacycJEtXvzv
Z6URkImU3UvuOyel3tZQCnVEVgSoZp7qxNX2GmUjwTWwVWFP0fRuuuPPv44fztk+AzIPRQz4JovH
9LvHs5twjlSJkex9zts7oUXlqbLVr5aBHzoWXIVGBWNsvHY4zL/7zvukH0IH88vesSmemdpoQVE5
XVCbAOxQgpBVO6Hgv4glRe/PP6D54z2mRIGX6C1zxMXZ/vF5Q7OITS1T8d5uFbL8DJHdmRaG/qe8
pzRuYZ9Plz7K84fCnh7A1dXvRESrTTcNguS6ktHAst426AWg/SE77yrKSVsSp9tG/llKJPbvdQjt
/bDEKEdfOy7/9qt/0a/mjbC++Z5/GCz/T/by+pK/fNuo/vojf/SpPYLP6YJAFcAKTkPu74wAzfN+
Y4pr0iGje2bwVx7Wv5PhdJZOhtC6RX8LYtdffWqLuHQTwQ7dNl5VGDr/KPn8+7eOP2WBLBgmT6YJ
dOW7ty41KtNuLVvb+5pmp6skneZ979vt3Tf35P/RpF4uQ0YMumJkEd4PL/dstM2EHUvbA8My7qAy
I0Lrde8yV+BKfrGuf7/Pca3l/QLsTnfQYXP9+JrxXUAApX2yn4zSv9SdpaQTS+djJmWtcnJOVT//
cNYPOx1lCouXIXSwTgboiu9qC2AhojbcJtwnUxNilKrL7gxLIfVriUlKIBdT1Ma0Us2t3iMEZGQP
BWnn4AIodrWgFSIGTuhkBRH1U6VJs19CzxNsno3+WsDdwXxElsuXDpOam2SXMzEkr2ksjsjU8utM
cvTNtKa7/9J/8gdaRRwSk4tw4lhjR5Br1lZUxLupRkSWRC2Q8Y7GjAlj8jMW3fkhlnbz4FbRuc7q
u1FuVgQ99q/9TGTPuW2D6gni1OqvzbbP32drLi9nS6X3pp6kq4LM+62o4wJ5Xz4Ey9xtr5ch9eZc
mztv0KEQgPnfGDF+BJLA25NrdOVFU3nU+gi6XvQs0vaZsxhMGk3ta7KsiJYd/dBBUGSWb61HKATj
8xGz4hz3K71WqCAbz97qrdk8k+/uK7ke48ZtkbFOChLpM3uAmNozesTp1i1c1LYq5DkP9BiQFJLM
vHjlHF89pxCcH1Nfmjc+mqU4UHpL1LsHkpyar3ExnpJvLPGuJ+O2GTy0fsDi4lcZZx7B84WdXeoZ
ZoQAf3d55oI9P01ozh+8aebgFiYNlpXFOprOmD1tTBOXQERv4jHRg3BMp5sYQuemNfTmGfz+sC1H
vdt6AyPw1Qi7/fcmz2MSGuO3qUmrNb0tcYqY6yJKnkWcb1puDpFD2Xmd5fMjpCtiY2EQnekzqE2m
3IbEbzPo2pqOAtIFrYQp6STiEFJygEwoOI1MiTzT06j/PWqd7lUaU5oRmDoz/9e6xD9yC1qI4c5b
3WWBwqRxUWQ6gno3+123KMlIFz6FWjeupIzu/RZFYB1W2U6rPDRouHyQQiqys5j1BCDMSYGrulOq
NTadwi4COad76QussJD/2P1khb21jktnwivp1DehIj/YidsrMSplrCju7aM/8PaMKB3Bo9mY443h
85gzkxcE4J0T2DC/doSPBHyz4rXCWXuJNBSk3dx1NzV48QCn+g340mTTi/lJ6xuEM3Nsbsxpbi80
d543ynfUbVFwCoNAM2yn3L4uVP7oWsxr9gnuosFedTi+prfCSbCxE+OztC96sAPZavIqM13NSMPX
MsolOFyzJ6ptymraTJ7KpvFAfivYuSDGeKfTDkEa9yBRVwwL5KanLuBGlPW6n5BT3NmAiaMuWwFd
9QZ1505dvPGNlmm3wISCJS8E8cFYX3dWfucVxU7RlHCfRs0GAQ8P0cR741HKksCnTd62TUmgtgFO
d/CApZqjm0GKBRZfJUN04dRYElc0wAp1FeHdofysnLqNTz7Bh9h9QQGLZ7PC0QlbpCBaeqMamGgP
KcBZscW7Itzf3RHbyiomkFE7SpQhfXMrc+gTSEn9Vj5ropK3/tK2bfSCZbjMXbEf9C57cMNJWwis
ZjitFJ36IxgN5AZqHmgscn71d6JbYjvNsD4zRlr1Zq5xdCM/gI5PPvvGHTHFVO5tvfxjN3TQkkz0
rYgpxdNSGAWVEsrRQ4lsIl71NgYQGmj2oWp1esYjvdEu7+eChm+IVwAbUnmqbRu/oTu4tBudtlxn
zdIXWzrdRUuCMWdr4i6/lG94P/OgJufpdm6JcViJQuuRUw8qvx4tu/psM6Y74xdJoq0EdotDyc/n
NTzrDDUU8ScHfNv+ZSYS5yWjHU9+PWaqbdi6dM6VdPF8g6opAoA3/DuhdTSNPfrrls4kJZOpQ6jD
nJe3UU7U1opjec+5vJQoQmDtrb9sdf9Wgb+qAmE1flMU/FgFknJTFh+rwC8/8kcViAKAPF9dAJ7k
xL9oEv5SKxgGFSLl4Ve8KMg1Ghd/VoHubwz2dU5jlku7ACjU31UgKVKAVBaJARogQKD/JCyK8TA1
0TfNEY6NVDDGInnU+X1+AJzmNZJyInoVrP8KWMoSp9rldF6ZrJT6qawGDxJYWrvd3O8kMPtcfwT5
gTRYFiTm3ZFS39GEWzSx5ibj0FshNHQHuGLeLQnlFVsLwx7iJvugUkSib21odjm+I3/ap5pSGk4W
ULn5cMCIlLcDdgUsAl11XmRTWvAqJWxnvlcVZ0zsxiNF1aAfGAdNyKvC8C616goplfPEsXXYqXJw
lwwSckJEWp19CYnM05G3Qghp3jHn4WVKYpatlU+/PaIBNPgbhdNO8ZLPFG1OxqBpxkf2olcm60HR
tcM53Ef8dWbcsSI1Q884h9RUPSPxnUHJyMGOQYNfJgcnj2r3wvc7GnwtkaU78BN4B5xq6nZdI5m9
aAtTL85tua/CRm3TuUEBhd2OPxhnCvlw+RAOl6YIi+dOTQaKrrgYdmWXkt3RtuwUEd5jdtZomtFu
0gKlcTw8dQ2nRmRwrhM0UV2Nh7GEhYzvSfBB8az15hPozZrUEOYYrUk0om3IYeNEVW2sWqM5I/+c
6FXXBmmDuoZBXyKVODisQw9+Oo1nZqf8dpekJBNs47aBSTPwqK81C8jsde3QIWQJRO/XZWHglGLE
Wp92LuDtlCa/YMpKq82xmUjpHHfZW4Z8T+s+XmML7r2tqZTaqC4tA3BOQ7SdzA4VJzbOSgRGm6l3
N0z0lxm28FYK3sbtUlxtwGlPLzmZaubWb3Kx68uxujWKJj6RyZI9lYzBVqE+GCqotKgjSCiO9LXZ
uJcw4Js10s1wg3Gf4AtU7AYPjTEawyaKsno7DfiDY7fxL0dRQ5kIG+aViPGPDJNGd1VauSTuxkLV
JuKeYijVygN9f/PQ5SBOiIwLP/E2ANAg6sR/DfPBoJxvu0Huoq4278Is6Q+qyZF7ZlhRVn4RtreY
bd50JbT1MHnzGuonVhregORQEm6Yw94YSZSPHM84y52MBnwsvOflULEb0K0wbEHRiBp4MBE4sj9a
6zas78DKNBe1p8+vWZejoq2j6aFPmMmHMxtzoGm6n64qDdvJUGlMEcqxuKgF2Sig51LGUOaQhIsa
FoVuHJb3Dh32ldL84gD3IHrsKDwxPnVhdiPtygzaGSIHJvJdV8K9atzQZvu2pX4t4roPJjhX/rak
XwyRUNCqOH2xK/aiqy6bPPS3DDiyzwXxtgfOO2UwLhyzYZx8tHrdW6on9posChUIzOr7JX4FN7P5
MqrpkQAAERQy8se1P5huI9f4XvgeAeTVoHqcK+S+RFYyexBIYpqvB8B/d8Vf7oqCk+7/Lbr/H6io
RfvSfmiOQGP5S2/v+b9xQCfizievwly2uL+2RR8pvoGq3kHpDqFYLPq+P7dFZ9H3+SAbfboWtuV+
sy1av7GB8V9D86V5suj7/omIz2Pv/XZfJO6O/4HyQ2xPjOMPGFCSt0we694+iMwDkCOA+jUFQ9aZ
qLtjFtVM1rQSEnCp1PQ75Cn3TEgbEzcSMHVTkk296pmZvmSIK86JtPEvZpD/dw4vFs3GyiH3sLXd
izhDgz2lQ3KXtwLEUz8khzxyjE9lFRLrkbopPWaHRiAmHM4F6X7UyI+lWaOIB277an4joQhZCana
6D9Gad42LbY7vGLFKXStbNdbLXbOrjgvhZkwqQmxF6WMtNAmwDJJckYuueZYCCMi90gqCUwkBMaX
ZeVluyrz/LOpjQamos5oXo9a74Pdkvq5MSX6+UTwApm+NM63psvOYpRm9GT4iY8+XF4ZI/bd0DTu
8JUi9nEwPRY1tn2O8JX1bk0Tfsl84phvDHTUGed1oOsMmxMPLEFwvVgrG1bKncj06nfFHr21GnKt
6qRh4+1LeV/bqQMZMrPTXZWP6R7qGekohCmvdXcygs4w+8fSS0Lcd7G67tBevPmTmp4Wffx1BG9r
D7+kuXCsdLzGKkL+C2bPLTiK/oTLu37NrX5kJB6522rIhp1rSD5GNI4rWxZMUgoFgUna/e+ab62S
RkyB5VcnOOIHmzCkTU8sGzk/JQJ6EZ7nssoPmqcdMErKNT41juwDo/C6HsR7hF8VT3GXwHKx1Y4w
o/BgQpa+AoQ7s7tpqTwSdBtqG2tOe1rjU/oQTYnPINeBdJk4FcgIjq7VoOo7n5ng+aw7+jmnP/zv
nHMT1Dt2e5b2enZrl3a1w8Jn+itFdtpejJmbrmRmWdfz5CbnUWTP28l1QYBwkHdvwEkbbGQdY46k
tYYFlqZfIYVwjyUT7jBIZzt768FQXoTEgO6hg1knp6MNkFcO5njPTZ5qcq+IYK7ENUbDeT/GE2Z4
bbBOphJLlkYZXZKa096ls+UHY95mh1zrmf6HC8ijEN6FWVfmc+EbzjkiLHkgwKvap2mG2TlnNL5V
diwus0qdzFjZPI5I9TS9w0YadS9xjwsP5I00NmYVui+AlT6LeswP0cRMI59ycSjr0GY4XTHHcQvz
wbLl26SsKgq0yDafXa+4KwdrfmjbasIiXejXZew4BV5FMl8YloD2WOjiF/FgCOa8RKu8wHVKr9xI
1rjhLMt/w/0W74qBH4rmJLv3EgwOyA8oYRgVn9KIL1FZFuVjD5LFIzjo1rXaDigAzbwVCeJ3DAAO
7GDOscSZWZAvwITdzQuCSlJ5TXBndiPCbO9gFjg64VwcMEVi4KuQU/Usls9d6ScHl4yYLYiIeu22
9GzCYkxvOALbn2eQC4HFsDuYY6huOOHlE1jF8d4tKu26MvMy4At1CaCJJfwsbN9XWjNuVebUp5q2
WBr4/lZ0ab4LWwBMyBkzgELXQ4gOSiNdlYg8y7hOddKaCsI42yBT+nBR6EPzZnUTv4mtr6G1uDso
FeNmyIweBQJHn6eOKNgK+OGSs6zcqSTAZYou57aUO23s4EdOk3CDZhidxXyoSpzY06Yv5pYjRNmj
k/P94T4iEhxFhvRxMVMbs8y1CUbEPp9PJS7q86kIybsytKfUlI2HTYFqKMl8+gtOTd8KZUOQackj
zR/9kOnYi6kr65WZyvI1Q0R8CsvYvxaY9A9tK0ZMJQQ+XSedJiE+FoHg/PPiABTcpRz1rvTWybug
AsByMXilHnhhPmcrUp+cDUgy/wEpiH6B+ix+pMGZkFg+IDvrnD074hxgkB4ukKwlPEoqPWtT7FId
Vo8zRkjNVZeG9XmqqxqfdJLBwsmrTWm00RY5dbSesWhsRFtbj1Ll5t7p+JRN6KGlGVPzM9kL/bmC
hv9iW/WyuQBBe8JQldwTvzhkK5pdPhIVP9oB/gDkMEUq0IwwvjIMuhLwUxaLSj3e6ggDVkUs5vU0
dSSrj6Z38hZz6HrMyvjSclPFg0ZB7ms2epdKR0Y4RVa/KyDNHKQ/V/dZD/XRwCRGOuR8JQfL3qBd
pms7dToeqF4r8LJE49apy+HCGCLz6BvIxnATy7WiU03CPNttwit+gpVe7Zm8kG4p68Z/lo6TrPNC
6U9ZSLuelSk+hJ3J9NYRV0h9tbcKzu6xgpW8hVPUXhpJkR0EWrYtDd72OpuUdx8pL9wC0tZv4yEB
djG4YIUmeFZbiwPDRTPVrwX0gDd97ln++6abMZCNNvoZPOYoOuisma12EoVuwo4oQOyQr8P0L9cY
yPdgA3NkiNfL6YG9P02ju/9l78ya6kbWbfuLVKFUr/soLa0WlgFjbPyiwMaob1P9rz9Dy7VPAVXH
jrrP+6Ui9jagLpXKnN/8xuxNFiJe2oPo8kvd7W6bqMn3FUYgKoJYyTIkxxbchR06zYuLRf8w5LGG
gj4qVwm4LHBjxc0wlFR3zf7RbE3U9WpFDzjo1d+yjvaYJH5Sw/7FzpdHWOF3paCLnZi3muM1xaGF
ZhC0TXJPc1t9rGPbxtWUaQ9ZOpbfqYxMn9uQXxxKS2GoJzP73GMdcRX9sW5kM3Q7dtTg565ZatHm
DvkjU80g0arOAGaSxFeTZtr0/0+9c9N0zWx9kVb40pNB4rBnw4D4iNqmUdOghuSHlbojqa5edgW2
1uukbpTqsWYCZe3lDjQS0sTXZIQIHx0la2ldS7UNi7zsJKK5PPZtYj+as9l8Ve0wSm+Ihs9PdmyK
9h6iRRzu8iXLEQiwpMIzATZtps9OPEnlk9mEk0kRgzDa1eCeAX+xE31TKuq8a92q3A6W/Iw4O3rt
FOUbEpHhPETGZ5p9x72V1Hieiq4/85PT1iX7yO/z+Ji0xlVPowtlBaUyvQye3gNUG2XPWuRTucR5
EFuafeQLQtydkkQgMXPhR6WYz+xlm3PL0zwuHbu1OBmf1pCzY+uuPZ2G0u9EOc3AQdblFuTynkBK
vT0lySELt2TlYB+swm4PFhWrXOMkO0m50cdOdFsssdykjRIdFoPoVsiW4bEttOTYqcAfRY5T0Bb1
FWUBGG2R3Xztddom4HLMu6QZ8Ibi4ArATLK5TvIqGEOjnmDPZ3zIwhqoHY953yOtUP3Rih0JL+qL
0dNq79NcAhoNpUcXz5ZTWs5nWjlLW37vDbvJzE9hQw9c5ydNnhBb+F9ps+ySbv7NJs7EPP2rTZz/
RL45hKfkjbr587f+o24iYQrdMdiVadpls/a/2zihGX+gYKprzvMFrs/m769eLNopQGbDEEeguZS/
/9M2rf1hYhgybAfL1qp9/qsa9zt8uLkC2YVGtzT5VJTTtVXKfW304UMHzrLvp3M50l4w0BpF0rxO
jikW0XG4pdo2H9OJ+TFQsdixVDKGT5khmZalWzafX929fyiFi3fGr594eHavdK7Qgkbl/+3ZUHuo
MzfuB5a0pcC6zJbQ6+0KFto0sErzhtHoH23UmMRrC6drfJLKUClJPbUNKsl2+ex2nfqBvxHDBMpz
8WkxFUfsZssMfwhCV6ftr8/40m/1Wh1egfYWPfGkNJo25ft3Ri4jgepGKmB31idEFXpGlvzTYPCW
blmeMWsN8yTSTcLnB3SQBVVmzlR9V4AwEdD0qu6Z+VMKP8HOsoHiWQGSKmKqiHZrZoQXVGl8k/VA
OWFDyc3q4HuQcXMiSNmccO0q1nXSxkOx+/VV/f0x2GvPHA/CYmzQ3Pv2MdizAvuJ4KczUSjuQxU5
gi8mzipWm2U/3bC1dj/Woch/4wJax9rrewnBkfUGdgGNsch/1tN6ZToz1SkyahmV59LBdoybrD/D
Pid4N4wffn2Bq3Xj/ZEQSOBRrK1nuI7eHqlGGqXjP67OkK6NJ5oW2DOHHb28XlbHgdqQYOrr6uxU
PgzjsfjdoHnnduILwEDRTKwqGFiYHd4d3rb1BBIGHoR15iY8pzefsnw9B3MpZEAHV+XNKo9+N+bN
ZRdd2T+ArxE77c7G1WTprepjMQCMmtrwE/W21igOO/P8o1awEKoKxFYfxd1o96ZuLf3Pz8H36f9F
P6p/ek3//qBIbmDaoDUQCQqt6e3tU2m/Lk0zxCvbh8VT0pL54SFpdCw+0S3K6IiVPPsWOS6Y6qWJ
txY8lATj+mC/dBSSK3+OI9s3qnT4kbS6/TyYrJt+55kz//aQ0b8YRAhoBJesNpS3Z2m1bCRbyN3X
yPJ16DqbzoXDsIacu9uO0jQplI16OxSz2ZNmFrNVEiXqf1vv8lWvzfKmuKtzExHXzsfo85gW1QGZ
uvNqVO9PIIYdPNJliKljFYMBzSEMh6ksz+OqFjerbhxRKMdqfJGTtSEu9qBo8zstjW5Yb9Fgnfd2
c+6QoruLKG2t+rRIZo25gR6ixVNHJ73KVy2bIoVxjFd9e7lI3aMaAwBizCfIJqsYPq66uFgV8iWd
vtey6T72ZGSuIlJnUzFtenQXTbtvYjES324riO7sVsJv9LQixSdlo3ztV32+riV0JVjUB9G4+XMy
1Bbv/arpJxd5f1iV/nbV/Fkp1oCQNPdDQ49YAO6n2YpLmSBHNYR1PJIA7g9rJaGQOjUFzMSoApQZ
hKi6PZ8abfRJMqak1tn5l6lQY9r73PqjCcxv17upoiF7F8uTY1VtgFqTLtshc6KtAt3iCSrp+EJ6
BEUQsh4oiJSX4si01kn0tWIyX4on7VpHwVlT7Et+lOTHtcxCgYWSS3opv9jhSFn8UpQx1vqMfinV
tBRtMEVTvhnXSk5yKeqklwKPfin2TLo9XVmw1/KQZMOmKwoPkO1cts8wAzRteZSjMtlw19yWqbz6
rs1F2uktGMi+r9Vzl3XEMcD1a5YdyRNdCMI/oUadann1USXf6ZDOur7WVZAkYdnSDMPjAgu9KcOQ
7yHmoBEeRDZGqt/mnQg/xHgdgLJnsz3GG8yxbndlyU5nRI0hO12aL/gWbi0lTsMP7Bt1bJANqg4D
TifQaVvmSet68Iqg1QUTYFcK+K5wQSmFVJLI6QhRQmMXMyzShp1jsAlZFWzZsxSL7ywmM2apIff5
Rdwq1L/kHMkbmSgFkVtR4rwo/WAn6kattI7cAqd3ziZlh/BY6nZnm+A7Jtks815SX2vh/EaxTWat
HBYCy1tZJts5xxm/VyV9Lb6pwU7zbRbV+a4lsR6HvWVon5W6WMQGkmZGlSkrVOUDZFkFkHxXlp9T
MCXFQW/dLg+yuLPulh7bxJbalCZO8RhL/Ex2TA1zF7ZDXX7kY6wfgUJp2bavOYOg6vJogfowLcgp
6VyP14VDC2Wg8Kq0hFqI/tjSeJ9volAHGmPTrUKd0AaW4pXAW5Yf2Llc9CtOoKBWQ9DYQVC22UNh
yoApZITUbZIqCTdLH9IDBrusdm/ScEwNXyeRdYHhli7KCUOZsRV1CHzdjl27DgTxatUhTsQYBZlr
xNR1+DkcWth7GD4RSZUTTWQLpuVE+dqCOpuJkeY90s5iwRGV0JFhKPr9nI9af7ZqFzW6BAl2bfYl
n6SItBh+wYU/qm/DhFzVRyCyZXxsSIictnI0l+Qkuqi7N1LNfDKnEJakIxi8pE5PSNXSWigIw3Zc
mwL1JpM+LJkAN3PzmI8jK4sUqMxHaVrjt7qN9f1g4wAOHNItwVs7IX/HzKt02pbtIM50gunGrexM
cS864KzeyLbaQcueaYYd6OpK9u2kaSj3diS1D4liuw+l2qyDM00bubNziWlqmo3O8bHK8WziseTE
KnD14sQXzH1ArGR0F8yS7Qa78kTtUrqhdpPSJJfdaU7pGofJSMf+upsAangheu2NmSnWFFSIR+Oh
qhb86pNWdMtOzez14tdTH5mfOC+YfGfDLLmKvkFy9OKsyhbfzQZenTpHGLgtW5tXvu1ZFUT8G3Oq
1pXxh0YYM5g4vY5VHjcGo/66UOJaekgJDYRllXTNgI4fbZ00eJl8rogJBL7suk7uyuIB4qx7JP40
oQmH3hXGxRxZT2MJPtWbWhx3ejep8hSxzE0xNhBe9NHha7GTpSrOjRs1j5i4KSmQc5xox8qJ3P5E
EBy4v7m1G7jQpK7uao3byia4mb+DJzBvpl5CxGyIqsw+jxgA5B7SdPFCVvs6h7BdjTfsA/BsJwR5
yC0mVPezQu/uthjrCMuiwTQ3t2N8lxAYcwLnm5obU2s1QqRz07A9AOPuQ5sqQxTkWslrsiih7h6M
shLNj4IJeT7Co+DdICSAMZKasGm30GqHgI/M2JxE28MyARHUDXxp9UFl6d2kX2nsdO+VmWX6cXG7
VjyTCDJLeueEPRA4oPGnpkKsORIjaYyHmseC6AfrbrtUw9BdT7MNh3XAdOnYcm8U8OD2y7jmw2QE
Ly2UjrKqui6tybiigdIAkN+UxXCKZnpPfceURXzPSkQ+q0T/EBJjJ3LwsliOeD3GwWn4CszNR6ps
IvkiKnSzwVtYgc2f6g4MPX8MjR2VGMTgUQnr8Ru1fQW4ji0t6gO0Gdyi2oTLru1h3wXJslo2Eq1L
9ZsJhcc8F1a9Ms7rQbWuDRET3jKzupHBCJIdMd4pqdHBaCyYO6TMAzHpU7sZcrxXu8VpGP2ZMUX2
Zg7ht/roGlbzGQc/nZUxtWxeh8R9YKwX8qakrZYJVqtdouSLGKrV1D9qaG+OwDY52J9MIOjjZgTn
ZJBSkTvDXRNKF5hzxIgO6kTnabJxwIORgLfBZtrWsX4D0D+3Div2i+uaJiW6zlqlptlRQkZG2y/6
7jqn1Mc2kt6GrYydLCYxSFUPc0PXANgliyY6I4zt68vG47/l8N8oKTYV51dbtL+ZxAhqLH9875Lv
ffe6Iv7z1/6UUmzxx2r1EhbAQjalbDr/V0oBa2Mjg9KPYONhx0rPjuSVlEJHGTwcquE/y97/IdAZ
6h8Uw2mh4rO85lf/OynFuLSlvdpVQjBBa2Rjh9EdhA7by7cbDlYlFO2rZNhXRDRuNGKJg3gpXd/s
ui+zlX1zgDsRGrN0Abto18eeKL1pmjMmqKz21c65dwYnOyp5l11PfX41OGvEgmKhhrQ6XbNQmOwU
m8u8soshYi94xQp1g+6sezH9yNvaVShhW73rs7e/rcOB9VaMJJsaThaIBq50hF/TYwU++CnGT19F
qd+kmfwy5C5SelLxzlcaSO30m6XU6iYv+PFMoCxjHGsP9dB+EU5c+4s56ESCmEpQhPYDWLS7VBff
hpbDW2b9Ja+QzaIOIzMBcD4iw62IcalpJddj1ROZJm3zxRKp63WrjZyueZ3VO/3sE8z3zaDYh7Z1
DsSKdywBuTUDS9KoK3RvSbMXLVMmz7K4lZXTyo3a8EfzgVtgYLPmErgNqnMoEik3rOQwyaicw1Ab
VM1IMvD6WKv2qUEXQJUjRVuNxb9mxu3o0Na5/ibd3w4t/hDSF20tSc7cgpp8rMDsxHIbVfmtO+dD
kEsOyYrQPJkG7W3IZ/S4N5yQXlvZRl2iT5lcu7rttdBWlS9z2fAZ1Nc+6XCmGJPNrMxdWkLDXBHc
B/eepsgu0MGP+FIFwrxSVresUxyvUgcMAKkr70myyOh3oK4M5nvZgu9e9qPD3dOZ2Jkl7YMjlPvL
IEkaupxno5Gb2mYcsCC7LQYHVILq3jO7Dqw4+U+hmrdDwklFaWYcqLm6W5GCva6iYjrabqdhfVpH
UcfPYrg8J1LgH6qkFtgDJAgrtNiW8DGkNZZ1eWGaZ8bzy+TCIKbTxfHyMflGjw3PfuF/pSFsMQJS
y83YOcC8h4rfWemBUlBe1ux6uSary/Vb2X65PO8iguA8UGD0u5HrjWKGjO3isq4aSjS95eRHaBkv
vOSMalRx1jWMTsdmqFTru4Aja/6Uk0PsWQ4UefCH9JG4lKXqLDn33C4sffczO4FgbHhPyAgNjyOO
4uuY4q7v2vKLTU+jb9k8YadnMDm8jZebUda8FKPCj9ZZ8a2gWyUIWfQcc02aAYy62s8zGR4Bpog7
6M61r+H79EZafdhg0py2FBot+1mlborW4JaqA+cQxfLkSGXaRehyV3oTkknaLVqQkdHkU3QnnIju
b8wdjDI806zry+za0XhRwVYTNTVQE6G6kwcq7wm9F8ntEJvny+ulp8uyV0WvgVDGjtljgCQMBV8F
rAG5MWI3O0axWu4mqkEBeRW8hhny1+XZKgWXr4TllQXzgimEIVDWjcsum3tzGeWLnS3bqm7dHQXY
LGBn4G7xSeYbEPK1fxkA6wjnFb9NjIUwqZlpzB14v43FXfaXx9z1RHp1LcMIl04XDKkIn+rEVPZm
zKUuLHVJnxLKPqTV3E+ho1MC4xGI7AUnAbAPPN+BqvA2w7lzfa0U4VFt+/KKXed0NidzB+rhmxIl
s6fYY3kVZjRuU2pK2Beryj4yeU8rPJRXM9uqrW0xyEryq68UQgz8pWT6AtKOpYvJgW0Tqwpj58Y5
eXrKxB8T4+DTLGbBmVF1oA+m9BpNtofRggHBVtDZTEmh0vpj6oGSR0yKkWByG3l0kDLdXdhrt7EO
gmQR5bxjEUdmozHA2sSiB82FUxh7wVtk19W+cJjBCpuG28vcpLmTFlxeWjbtA64M5Z6/Hd+YLUOi
NY1bbV77qULF8Uw0dD47EHbmZqrRVohnyiq41mgHJbqiQe863CAK1tyamTfgcq9BvmabrOBP9oLn
apRII8bUyY3imEyBa6naJoz5RqMwuiF/Id85YfPS2PzfRZ8GvPTgDRPmE0PJk61o2++OSjQICfEE
fDb2Q1Gx/M2U+EYZ+7ONl9fT6WE6zslE14KSy1zQQwLZUMtG+h7KScG+v+TLV0IcisGzWBFYgeus
LfXL0qbftLSaNpTI6cSFWHNvRiTUSGes02sUif6YjBBtPF1Fe/AIiTH6YMVHe3GVdDdxZFj0qFHG
w9TU/uQQZCQcYrOEToDxAFKB1TTKsQ77J3Ikqme66b4biQr3IdKn7MVpdGVBzoLrKn2m/3EPH77a
smuZ3Nprwfn7dQoWoEiNQdlEfIo2FH/Ca5fubmWb6+Uoz+jsjo2F1JDFvpuXTvkyR8YAyjMa8qsw
dvXOa9tcWH4zg7M/m4OlzQFYmFC5K8GbHmPbun+1FPsHvfedkLquawyL0juLXpVKx98weq6iLQY9
e3s7mannLvFLsiI09NK571u6gs2Ot86gDXvz6+PicHyt0v88LqFTbCod1Sbg9u16Cq1bm92u7vdi
vEx2vIN6kj2XI6ysqf7XyLv1KpG1cVUKiHfOu6MtYwS1fyn7fT4zQNaVgJthKYuwMP28rv9uAn6z
CWAArcy9/9sU+zmR32nFTsrXe4A/f+vPTYBj/eFQSjXpyDeddTvAoPmTbelqfwDds4gcNtb6KLFu
f20C6BZxqGPRgQo6mPoKp/FnPRVCtYEhFvQFEiHUCc7wX9hi3w5ZwBXUGUydLQBQgrV0tv77qxKW
JlRyqMzYOrkRvB7wFUhDeO73yzyj8nStNJ9e3aB/eDf/6YC2huXRoMWWYhYX9vqAGVdda3VhnnRo
MBsxjIR5u9TorBxYVjRLcf718d6Wfn5eIFhB7hfJzmtPzNvjubRUydV+fLKx+T2xJhVnPU3FvTRh
p/36UG+nncuheNQ8axMbtP03YnyLKBv1mTBOZC2bT4mdUs3C1laTEhCJc7cs7oOdpeLcsqq8+/Wh
/+EqGUkmo8FRqQ++RyGMTTbMKq2YJ6mlxqF0amRKxSwdQqKo2/m/PphYy31/7RsvF8oIBJ9uInRZ
BFq+vadEHMrCht12GiuqbvSBko7kjamKxj10NsyJUk/r+FhMYKr8mXqv/AJgGOFsypG+Va10/1Vq
+npClspgosMU3DswiPXJvBrFBPaQKxOFxskZDS7XXUF4RFvxn/+/Y62kWlqsDMHAeTegolRX83ie
jZMuR3HuAW08210x3fWpVj/++kav9/HtfbbWLnSD3T5uQtVEP3h9WUlXt4pV9cZpCOMXqWHE6Sm7
/eZp/n3ocBCW5+s9xBn/vnbOFt+wOy03TgsJJaeUNTkYZgs4mFgybAu/viKx3p33l6RjHgfaQePc
xSfy+pKQx8WwKEI/pVpC1UMfOKYIFTiPeSvrR2etLxvWzEtKDMrdTDX0QNKgfvjNafx9BEOjY9pT
11cVnOW7AYOLXaMqRb/z5HTaUc9KAdOGkusVlVBGKClsUNkyrbU8Nls4Hy4vr1mTu8EM0u5/fTb/
9ATo03MN1qkm+Jp3I4p+f2vCT87LuyL6VFWFosSe6WSwPwn+/aEslkYmZh3wwu9H1FQ7bYX0rZ8S
QjHvXDfilVXyianeoS/29OuDvZ3qmb4NQwXB7IIU4HB/G7513FU5eCLliKqKzq2AuXws9bx+XEZn
AhI0Mzv8+oi0Sr4eXushoY5RNwAjuz7g9Yv6enjV2QLeAL3tSA5jsiNOicqeZGF8Z1HcvEvWmmAA
Gw0Mn5Nq98AT3KCYuupExx5qq5NYzX5p+PxdZpDOyGrJANAQm8NYoVSXiOp3Nwn/wttz5sO/0jQY
iK5KqY9P49tzLonlM6ZCN44Sjt5WXWJ2pomlbCMhsx4tpZiJ4YUxQWHYr9J6tgL6W6zblqoldtCU
4EaPEhYPMkR0fl70onsmlZ2hi3tg5ac2CjPvmmo2eCZFIuqnEbTSJnamOyzf7R5iQPfcUsY8EHO1
mixTTT+MWto8doNdnZzI0I9tyg3ECpTONxEN6G2A3uk+dEusoPu4YSMIPcP/4xGL0qJau7GV+TRZ
k1QZ9Ylu7fKy4RgOd9oi+vqmoYlN9YyBaHePBjZxlnHFCKkNUT/O4N1InwgX1zqOhPqcZBetaDjM
DvExy+PuOUvzhmDGUquPQOXnO1gt041CxyI1hTqLkq+CdDy6MBcKq8QqU717aPKKsUcY5VNGmCJF
kLX0N9PI/oySs36hBxpEC7rsv9dLqEHVspu71qL3zRxpKCTRm0hJ5l8yckbX5AsjZiHuFb3hJZ1I
PkY/UXx9MrijYRI+sA9IdhQC5XNLRt9mrdjeI4twf9wxtO+kjJYHbTDlc+0aPKfCGt0Hsojlc0a/
pOZZ6AHBIkNiKRz4tg9givkpEJz6wQ1pjAMQS2li6bhvRq9SOLt85egicLZULthmU6tt033EnheM
gW0zso3YIo27KOfFZr/FwkTBw34TNZBH1VSb7rJqphyIYqtYG7PMqZ5dCl3g/c0n21p5p3OawrQc
qjXVflBD22JPyXypDDZVSmkM7KK1SeNkgCZlZCZ3fBetKub9q4AkREGxOOIcK0XOozQLqplhBUls
Y89sUumJCAGfEnzKWB5SxX2QasifdTo0jknRQb0Ih29R19nZRGGd77LX0WTM5lSPlmuQm0u08krM
J5pFzCdQua7mybIlRoMiTvsRI662X9gw2RstsoyvJf5pULDJfI19IN80cgJ/lyq5cLYCC84RoyuR
cPnMYWQ+kZ9W0n+wUWVo3ef5kpBkgnSXebgA5jOuR/VUGHFFWEdGF2NiSt2fTMXwZ9ob7jMXc3Rf
xXV9zIiPYmVkZdA0VFnedrVEAEzDvvhRmW334hiUxU3NxlZsUcr2Z+I6J7+nK3v0F0JLglGtMfN3
ylx/sfKslVtpztb3abEFTryyvKqk2kZbwED2CPi0TjYCjtRuqPrqTBwqNn1aKeKvkQ6QBNWivl6J
qbumnMOTmDu72TlERD3WSdFtkVKWr1Y0VkdSu0hjm0Zj+VrmTRYA6l98SRMBtebQHIj0GMuvaQ2x
mKBQHH+Z2tq7dTGK/DQ1UkNaKpQA6xp9ZSxetmhB3ToxhV5JJMddn0nlQMpdfUhbiqk4m+YfxPiN
Af5o5XZ2q+JLQqUZDFuJjalcE20pAHp21j7ZncH7kSzKJqS3yu8H4NNk0fKHHOVsTLHK9A/og2aB
Vo9RZNCf4CZnDV34AGtRYYgg5snX4xUrXWcPZnA2N2UyjJTRQg5kkK6+AT4cH5wKo3PeyXhDXrcS
0EDTf6ozi2TAoZTb3sxw8sfqd4qV1Rc3TzTEeHyb1Cv1DbZwdUc6W3HLVwkgNfp3fGUZ1J7rSOWJ
2pGWXlUQbW7Urq9vctkxqBWLFdkToHVxVrSUV0JKdgxBVXeUua0pZIGt0QHY+My2HfGKRBLDLYab
MUM/1Ty1Gygw2/0UBU4PqREQcjyRK1ih2XqFHeIt0Exs9qEwYE6Q3eZfSL6YBvgeO70Zkheyoi3w
961/TUy13GVJxxTEbMzCrK6YbSf2UVKmq3FlWAQdBCtgg7hMgMd4Daa9SYXosab4yqkhm1OUycv8
UauaiPUc/fqYeMC88s7Hsi6+mnA265e5hsciAQyH6JydJL7XGH8APWkioh4V8zNlBPfQxq7cE8hO
ZEhJSnXv5YQBfpND90Sjkx6YBlkjZOYyfXzJF4UQ2GSpK33vIFKdhzal3kOKYQBQv4FWYNEa55T1
p8WNiIwnCmz8NCBD3tFI/6Lly5cJ6eVD1mndnnkVsK/mtgTw9bX2HHVx9LwkyfgxIsG6vuGNT4Nm
oGvZMyJ7pF8eR+EM3U3aR8tMYI5MI/GGvrSYx/2sh7K879xJPRlNNV83+J7urAW/CzbhrBce9t+E
qGv0hAelHKYymESXX09ta3zAnJKv3or+rkhwq7VYpb4jzuX4fRb9W+VaA12H9aKBTtWA9EhHT/ws
bvHV9cvoQrxGnsQfYm7SwjGO8zh8C2tl/Dh2UXYr+l69bpPI/JqNFqFJBHO6fCtLrHfNrEdn15iT
63Yy9SOUJsLj4yGST1oy1qcCl2xQJrRaCktVQs8ASdXuBFPeVmExO2wmQd63lxihPW3jvKRxNquJ
UCj15SMolPBKnfvltsMqQvBPND72edf0Ae4pIzkS9j7B3SJrHaUyHJ3sbE3qWCNn93LPLle5Su2l
+qRSFnKxNPQ00pEmrGb7nsFzHvnCv4ihkdd9XQOf5EN4KlNZ5JvajUPpVYLtRczktsuISEz8mpUF
Ya+DPdziz0PiLy+CsGTKe8wmaoTtnJtXU6IxjWK5hSGD7aAcN1rR9qGfl5V2jZN6wYfmNsIJnNw2
mBDF+AMIeB/S/NlQF6rB7RpGowV6bi172dvJnSxE86kXs3xw8tkIhmnJfJyRiUd7h+EZahyDgllS
m3odYFFfhEv8rBYd36EOr4oP2CfJyfkCMT0s7FPKfAFibFZh8gFb8fRJbUfl2sT0CQ5cb/Sto+it
7ZV1Ce9H2iZh4loCEqJn7L6EeTx9rh29+z6aof08WuilW5UQIzTiXEAxTquc1NzQ0auXpVsaQirj
ZUZu7eoXQg2jG5kWZDMuieyO+jjFoNOqstlAympmz7Dbdo1abT8o+ZgGmmoRvu1GrNlp7aMZF6gX
JlCzp5J4ynqaPRXDBsAO85aA6mhJP9DrQ/NiCJ72Q+nmOV1X2qTcxorOU8sRkIx9UY+wiB9ADkyh
8XMH+18t9HdaKPY19If/Wwt9+NESMta9UUJ//s5fdggiObEM6irbf/qT2JT/lfKDtdxWGclMD4Lm
7L+UUPMP/g926IgGSCFslF4robaGpXMVSMjlwTz1b5TQt2KLSTsEmYBEkAAbhCdqqO9ELSrM/ZJU
jrl3HNl5RQz5OY2o0726J/8gf77boK72fZ1rXBsqkIL19+DesMfvpoPp3oPQKQW1foq7zhRWXyER
TDcFXS+HfGnYheG6+J2ctD6vV+ILphIOjt4BaYjbRr7lu0skDyef9Mxx2Rq45DHYrRw3w8TmqTDV
7I5o3uopcovaZe1MMxxtj8mPSWFlicMfoEDeEqo792my6wYn9/VGaY59Rh+odFJmzDQPTfpXW/pE
abq97qUd3oE2GTe/voH/eBFIfC6kJBXir/VOulFbYK84Fd19s1BHnIxq2RZKYRwSe5w/NTpOkVBk
2DiVgllRqFP9OLpsI8wqmjk/VKUbiwnjppLU99UBArzLcnSLjyU/TO6QQeyDqF8k/boKXqjtKQUc
x19fw1vB5+dzoCEB0hPaKW6Sdzt+aeh9j+vZ3SfM5ZuWhmhvGtp5Z1e/A1O/1xbWJ44krHPMlbvx
HglqDgL7seBIA3wjotTQRTvLaY5tpze3hFP/Thp+9xJdRtiauoXKYjDI3lfeNCHJu1Vyjhcl7S0z
Cq3bPUDbf33/DITRFb8LbRum8lvFxG2ZLvJRcfYtYPedw12rdTfZZ9K5//WBLjrgX3Ll5UmZ1ECY
mNZ54W+TQhoJzV3bkPcaHuLDYuMjiV3GzIydejMXeruuYPFyVFWX3c2DiYCYY2wh9CO8izE8nXCY
NLftbLF7tdjxA3pPWIUPQl/2UV6HxyqnfJ4wNj8NkV2CnFhUQyGWFzIoC0kOMtWgEWnPSfZwniSO
1CX5jfz4E9795ipRW6CsEiREC99aEXp7P0NSR+iXbac9MHryQdl/HewolAelabNtlclVkqheprxV
NmZGdgSDN93ntAFtB1F326xu2zMGlZHNaalDFCjVz0LDsGJSEf1qA4H/bDYWcYmj9lGgrOVeO9L4
2lphfq+ptKLHS1JuuiGePtFlpG1KPA87XI4iHaKvTGcZ/e2m+SHqNQiDCQocX5eYj3zI8imykr0C
esyvzKQIYtbrO6lXzj01lvSQAkbZlKKJwSxH4feYD48Psx6gB2aYD3UuxsYbFtu4Ihwj3wGTNgPS
jQz4n3XvW71V5Ri1I1oU2ip7wE/r502Z47KYlQ8018/PM3HTnoMktcaB6DszNFLppVas+aCTSJq0
FwNYkq7e170EOxnF2UstYgLdMtWdZ2AE8D49PAKYf8p4+gKaAspAoVE2IiOHfop0ulowT31gt08z
kJOUrqcXyfiB/gDa0lN46riPAmVyEeHC7IeSKc61UuYKPP4kChS7PRYFUIHcEk2Qae5hGpSSUHWS
NLSJPEUvQkPEXFLuSHG9Wu/npspx/mDroOm4wrorCv2R4iBbYvbThygD3WqE9fxJydkU8a/qcobu
gHRDfLUGaYxu4rQY9Z1Wuc4B6ID+1IaWvEm5T+WBlheyam2p32fGtoxJsG+HHKJFo+tPMD6qbRZr
CqvbySm8SivbTwjEvV9l08ijmeBBTlW0H+d+G8f6rRYWfcDcNhw6NoPeDEDCAWihPestz7y1RH07
t/l1QraPr4xDtiFciKSIMGu9mM5tXGWQAehr8tTIMLzUnaKPZRpdQ935Siq3uo9py7wLxUJAWGt9
nrvsSStKbGAtwfdKaqF9miG0zbYVV/bUj8eSfnWvGhaAbypL7J6Oa69DJ8P9pcRMUf3oi6JkS4fZ
46TgRN9lckLjUZzwUanjmZOZwm1MQ4ofZzqqRas2A4NrGO0Nn6Fsm0TEjmzSMUk2PW6rXStX7MBS
VVfA92mpobfkCcezetsn0gaTOZsOm3fkgw8LQgvTlBTNaZ6FwV5nyvdCT9S9XfG6WMpMcKvnNtqS
9YE2/g97Z7IdN3Jt0V/xD6AWgAh00wSyZ0+KjSZYLEpE3/f4+rdBlWwxpRJfeeyByyrLJBJIIBD3
3nP2oSUbWmEFtS/03VGN85e6l8Fj7GvdF9NqpkfR18MBY0+/T3qnhRRRyrNaVeCq0cZDLKj2+w4F
5qUyJSUyuwkixEqNrUaDTuRYc+VpC+UmU4NsNSrz+En2ar5hVkNSexKUa5kW0o0nEg0c0UVbzazy
s2ikg5BT7ayMgn+N8y4pvQgMwcEpCZ1lRkYGuIncomrUZOPH/fTat/VQXKiIyzy/ZFMw05Na1QVY
CQgosG8C3hwaaN2VrnYl4Bb0cJxxfbBMNITI3hL0sAQ5zK3aPMzOIC91HtQLKElV5xEwYxLnUxb9
Vy2m3+2kyBppkNYvoUXqDJJa6z4kmfQsR8Z7p6jsL+g/h5c0y9id9Gz5imJQIdY7MZ+OFgzMCGKi
16NqJjdpIKvHOBZImNR58CKFfSGw1WmbJhp9eVklmxIjwz3ugnRf0W78gtRM3aUxstK45iTJuZrP
zbTwMQJIPtckygtBx+1gNcxEUOVZiIIEEim6g+XaqXvOnBbRpaNmg2d0KLneNHzSkMBZiN2hdyPp
MdL8SJuHAI65C4KIT4LNV91iHVhqT5OUqVZYtGFb/A5r4UDw0VgYEKJRi9K4QssXwxVwrM4/sFcx
3NI3sUfbaU3CGverJsLplT1wfx/1Net6oVeHGNlqumJvo9NIgDvr5woRHnWh3EwcIPSUlDfvTDgR
H3sKjc+Db9TYW8ywvVGtkj+RhX1Tq3rl1VaoPaoAl5tEi7dWXxVbphzzsGK/KI7GqG7bikUBa4W4
6EUlNyWl4z5LMFr0aRxuCuGH6yLv7hhV6u7QttHKSAZjjVTvqvZzZ7E6EL5VlwQObbn8VvJSS7sK
z+omqxD/TUa7ase8mzBLo6aqhb5EKBOpV7KywuPCN6TL8GL8Fl3ztof5X8H6QcEKbIAC8+/rVe9r
+jw8119/LFi//cz3epXKk5EsNRpMfWZ0i0b/e71qoOxHsPNGQVjUPf8uVwmJR3eGtN9hvs0gctH8
fwchEBEgmbAvqRwkUOpkEfwD4Q5h9CfVHOWPCR+PnTCyD4rJk11wEiNoJgm52k3mFD5CFM1LzywF
5NERhLA7WjWd/LKartKCW91NQxTRTGtBzavlBkBdjmBczNqjH3W4PnNC1FycNsPXsTWVRZobgzOC
z5YGBBrZCp3JLv0sFbLIWJbLTU6Q13YSarCGHG1OKy5itOOONm7jFrXqCNDpIo0NaCZ2x+rIlMiX
rh9n9cHUWLK7AmWuYqUhsBOicuga1MexQsNqZgJS2WjE24EPp69EbZZ7ouL9PRnU7U1OUNUBIt7n
2KqUxyjNEI9WubmS1ZjjwNUDnJgltGu74cWH/MTLxua6t4MvhsLcJfc5Uy3UrxHqJRvHwUQzGUKh
0M/brRqwPQOuxnjHIU0xV/E9GCV0Ur0i641gqvYm7PVrU4wqNsn2nIa6WHU6CmHNvgMdfk48ObHT
Y347VLN2NqLghFOVMzgENM4/srNiYv9kl49+1rJF1NoRsHbwmbb2fsEfrRZmWzKRmWcg3LaK4naM
lfmJxrnqlYL1LrHLbkNHrHejCBSV5dyNwl/7Fn7khNEUH6GiccyvdqpRbK3ZUi9Foih4xxOI0o2T
3hc4MZg0CgTNi2yfTbHYIPEZ4cG12OTU7LWZyyv4H/POl8qhlVP1zB6hvgOV3a/CCEOeK8oUQ5XO
sGIwdr49078w2uqSHWD9SJzcndlExbYYedVoWGrPSOS21rPlaOTKmvYatO6ndC4VEufE8IlUnuAg
M1iLtPaWDAPH714Utapz16pUcY0uRVxkERZwYFDhyHszrOY1YbG3AjTGWtTQYT29EDdN2kIctclu
EyI0mYST6h5HfeSFKTayPiPabVtXAppSUGoa6t6JODLNsFctgP7iQtfG7kiiedtthloxPjEIiI4y
M9XPkhP3GpIX3CxCsuIR21gUG83GT74SbBSPwwSLfl+AA1uRxtVOr6RBzsoWnUXhv06ONZynOgMo
wuDQmadAhkArpwHMsFi7/d9C//+B3tAWXFiff7/S7/MvBG09/7jQ//Uz3zWa8g+ynBGOYAddun8s
538t9MS6ILFEGiUWcs27lV7i7jKIplUtywD5TW/yPyu99cci41l+jJWZl8E/IpdK+pgnfTtNsMbz
AjIEvQaaG+/r805vwmgOR2Xvi3n0RJWS1Rj7CL87BOPlKpx7nfzLZmIy2yn94CYBbgwT6+L5bPp4
ITUNHI6vRv0Xq9Oyy5mskc+OGvMMBLgJiQPolMwbAUhtsnzOP2cGExEVZd9lHdH7XxG3Kc7pf9gz
WvwswAXrpOY2Mu1b4LzpDcbe/lLtn7OiprhqQkrlXq2fSEntFbbdaT5vE7Ucn3lGsxGEtDKhBRKB
7nujszAlRAtacU0+QfJnqCQUT6LOENJP7JHWhQ4vIhmxBwMxdbrzYBpZsjrVn6Vn1MiB1mmBGtyt
hRPzxNux2Fa088KF5hiegQXqbWIxrMhaURebwk0UyAZlU5ZPBfw5gu8m1e0IESSJoxle7KzPn4hP
ZMLBK2M6RkNSXU9lHDzrEBJgtOoF8zO6Hh2mD7PTVXeMmDDNxlhcGWKC94OwqarRXwzWlnSC5MIW
BJ1I0vQ2IMO9qSn2WHa6AM5ox/C4q1dMo7aDHllXWoVMdRWL7GVkxsLaktlXRN2UIO3i9hZUcgPT
oWmAVkwC3nOp0YhQkvxgtKgaSPrpjjaueX8/U+cd+jkNE0pbw2HaY1TWma1meu7WykTUQFZ2tx2m
USB0GoPKjuHUI5Z+/7FVII2Xg1GtgbkrZ8OsxzR0mCEWMBfdYfRnWB5a95ASB1GBayH9fPDr6hhS
C746tTPHGDwWUmKTyvCyl3m6xnWTx14+OFW+WpzI56ky1hpQiy55rpZ4kgAyk7HFbVFkQBiH5jMc
ULoIg49wDMyfCNh7YLnd0c6KbsIyEQ96kEXXzmxwNJBA9a1GGb/pqlAeNT3GDR2ittgpog2QbhWl
p7d9RddA628CCIiuCT3+ScmD+oADyfk61INVb0w1C+DU4uKI8FVVzs2iGh5chEcFHMlAmFehjBi0
9baPpdEBjP0iGSo7izcP6oaKjcTBbOdWmZbf8T0mnwatCa+sMW7OG3AHB6vWwdJr0D4BreVw1k2Q
dh63a3Fni0q9JIENi5RS8fdaEchzoBYdDmuSyi/i3CqiBigKT/njmGvxQr8MkJRzeeAxqiUxKpHK
fxW5FsB6oYc9xeZNUzBcTs9yVR1RToAobHEtDczd/Z6E5BvGvmI6hAQf76rBvNJs0iahJQIREjil
JwkvaYRV3K8bfJ1P5JpNvLV8tDJWJ53GTUq9cHMAx7eY/jtgjpHWustuwQ3zSL2Q4HvPWsMMt7KK
DVpJDfk5bHWICe+TtS0Qt9Q8Lzd+AwQAtEOffhr9QZAL1LUqpNWomVPHo0nXqbdyboaMNqtl5gbv
6UrZDV19L1MIwAqjDKKCajGAyegPKJ3N86Is623WAjZNxxTXepdN11Vh6/sO0RgGTCPY21OTXg+1
qG+YP46uTOJogwM/XWPnQ5FKWZr5aExoG17gaFx1GInQVERnfXwoh4jfJJSKOalfrZ1IfzL9kDd/
rBziWKeXheEHORp2N1MZXAQw8j5k8rX3m7pwNS7LBstvcxmp8gmFTuANIHKhMPTKeTxr/g4JM871
Tn3ItbbE7ePzJU+IyBjpz1xDv1WPMbb3ydWcRCUwKfw0ijBfpXFxb1uTRUJM+QKRL10znr5Rp9rx
fAJZAlFfmkMcX7VV/igXS6M+HbHGqJtMLW77iFzRbCSEe1DB8qhD0nt6nhIm3CEX3VE5E3pj0vfs
gANYMF2g9kZac6hFcwRSCt3fsfutLnrpseEjQRo/g+pZ7K0PUIVlxOmV89NCDTvHXyQ3JqkyiJzk
0eTbPlODmjaV0uU3Ktja7TLN38K64m6aivmCBK7Y5/5BumhHRnldTZNzI+aafXsQtek1ztrh0nTq
L4j71UMSBdpxzpxqTXSvTXCyMRJSQXIFsWRk6AZ3FvooD6cGwh9ih9bMpzMPGMJ0kY4IkqZeqz/N
9AxcxZDNhe5E1yQRIWgTSejWfd9cZHWSuTWJGbd96vvXhs50WS4ZOkahTp7ga3J8dfASXYRENPvP
YaNW13ppDVf66IzHqG5QeUA5ue2GInNbYR7IhcndEek48jP1wQCVtiTksBWPRx9jNJ9UT6yXYeyb
G1txLHfuxmkjYFFsOnK9Xs3Gzy/mYd10c3c2IIiitd418oI1BlFEG1kQrcOsujFSrI2VlSdHYRWC
Hp2OemJswheZpjxbTtFgbk26G27CFKilml7Fhm+sTIJs1xEGCk/T1CtLNtJDglTvs1mIq5QJp6d0
U3lpDNpno6/NdQXR4TZzSFIyWkt/gL1XbRryZjXujDAh2Rw8g6tJK4dbrNN6Riu71dC0HZXedA5G
M0y73I7GvdnyikSUbO7R5Jnatwni/xoiHzRErDd3z99vk4FvFfXzl+LHffK3n/lrm0wLko4IlGr2
ocwVARr8e5/8lomDIYkdCW6Mtx3vv3kGGgN8XcAdJCpTfttCf++ImH+AOtMdYI6GQdtRdf5JR+Rt
7PfDGEvFXmUThgsej8PRuTnZJqsgZFVfATlEhkUVYwx3HHvqHuvekXl9iNXMgrybMCQN6QE2aFqM
M5b9bFgHGcp8a2kuT7KkIHV8OxHnuQL2j86GgtRLjTFFIGhGIJPE7ehvE9ajKDozgqHH2D3zv/rd
zq9mjvVJNXo6AES7dFk3hmdanxkT2r/BthSwB7wXuN2h+B6oR+DdJGJI8fgSVtWrT4w9fHKhzbYu
p9uYNoIm1rYMBusabm0XOpdRhO26dSCLkOiuK5mLUlTwBujqWZnIyyNGzA1oktvlN+HC/56aD54a
vuMlsPPvH5uLr8O/ds9ZSQ32vpn4109+7yaqZGDw6oed+tYv/N5JhI7K3JWN2jc46mIP/A4CMf7g
/kLmgCKVHKc3vcx/PIAUg1SklKV0Kf5hK/GnoT3UEpwHtmQMjFjgVFEhIUEFlW3NuyRnWiaoGVe6
Gdz/cFF+IXz5SfOwHIQnHZkNpTQcxvc1bFv0SsnzSCJpohPyYDWzFxLIBiZYtuvfH4q+7HuZC4fC
XWhbhsSGR838/lBF5o8Vu3aSCfqohakfJUddFyRkF2XG3jlqd5lWK9txNiR4Yjj0vz/8T5cT0AvK
AVx4NHvJF100GT+Y0dCN2sZg6uhL8+FOz6wHO2q+vcL+Fmj5k6xjOYSBbRHLCA2B09YvY1s2ib5W
IbMd7pBj3jeOVrgdNpyVOldff38+6MNPLyiZZlhNDbocSDsg2rw/IxFU0hydBizUIKoDY2CtdMFV
ZIfE8LND2stP0h8q0unBV6i81Ys4Q/nqIGHIkhrvRoMKcWVhgnTY2NjJnr2LQ2JC0TsgvdKUlK6m
cQBF6JVWDkivnBXwEH2voyLEHT9sg75pX3O5WADqVtXvp8YpXWVyusxLlFxckEfkeIK5qUd3dLyf
Yr8+i5Cv00rQLTqEEj/XnWmkwUM0WQhMs1pcozI3Lg3kkzcm0t1VL+ts1QVtcNH16LJ4I/heYdNQ
hUhcUfDP8z6xg3Oo8v1GZNmrtNKbIpIv5mxfM5LK3EHa2aFUx89BL5HfZ7G5VpASrzJAFl5SzshL
KwOaSU6qUxMPX9ExV3srDi8x9Che5ACMlDoz7aEYzIsRmRZQfdM/6IG4B33pH2IGii5KTRB9ff+V
8oLuL7M1b9Li+IIpQHDXmjJ1MdTDPekDz0Jkhm7f73dEVPgwA8bwPG+Y3YX+CqDANByNgHEjo06F
eiIYpsDZt3bcjZsIPfpdRecEQisJGLodWWclgBf1mJear21yZMjmJ5lbykOY9PUl4DJ+jz2O+l1B
CtmR12S3Q5IE6K2uW8r6ygiPflbV55AbjDV8rARWmsMtklXxVVUQ8Ql6Xlv3U6dvELGq97JA7wAZ
bnQVwG3dE22uakn0mrQzhWyDu2jpAucRpg3fzCQwCNimqyHSnP2sMFjz/bC+Lue8vsrq5ozaVTxV
s93eyU4ku0oJtXNa4OYuo7JeAbKPNugpxi3wjKcwIfZllURdsCG0ZtzJJnKuVTOIt0Sm1+dkQRRX
TLQ9vemm82CERO06JOtu6gG3VGECVF4R3oLDajTIxXRkd4z8gdw2iqaryGo2vi/oc/itRQtECz7H
XRLu+bGHsV/a4H6F2me4LqfkU0zSw0rBCrOVWU71By1nFYUIAvouoPD1B42Kiwm+ppZktGQtoUZl
w3z/bdRP36e4hBKLAKALaChiHQrUa+FX03OzaAVSHpqzPoiVY7soCcTohJ6ZUnohCYeQmfiVBd9l
kR8Eb1IE4qQF8mD0Cf6iVBgXzYINetD1Fx1D4PvDcSTbwLUWlYO56B2aRfmQJYQg6JKUXel36CIW
hYRAEHggvILxCG5tJvUoKYqiiF1iEnI8GuGz8MWDs+guaGaoN9GixdB78ZlA5jPFToNbCDS0aiyu
tIhmJhSogvtF1TFLpfX8RelR2VromnN8rjRVeR1XBGfm1fwFAUVjM+NAlW/7Qb+H69qtNUW9HpGU
EDQb4AeAoVQ45bCdE35t4JvVp1pTrIzlaVC8ctGodEwbntGCJ4wiULA044Zxu7gzjJLBmpbUZKlZ
fXPVKaV4Zt2299Gih1G1MIUIjkYGzjdbN4PexoX/JqIRi56m0Oz0jAVp3mujgzdEN57qRX/D1llh
3+gXLlox3SOb5gzA0DZcdDvEJvZIeAL4dCl9p4sms/dpr39KwHGvdF/L3cCuDxI3jDeDGPSwqNnn
ATIhf9ELzQiHrE6Xz50qyz/jTqCHAuDhrIxFa8SSYF5Gi/6IXX1KDCKaJGFHiVcM8/BYjKji2Q1x
ZJU0wQmBEQ8QHdYxfoWBmz6gq1Lv/EX9RL6R6YnU0VwNvRg6OSNlMrUopsgyRl80muMX4vuUy2RR
VjVIrJLaiu+N0Mh3mPgQYFV1ymAeU4kbw6ZfQwkgAmtGs5UyqWNwuCi5ssZWdho7G7eqrBdLEwGy
FIfvneyneG/HtnWXNqO2zReNWK3LCZLTFO0Q2yCtW7Rk3aIqK8bOwLCP0syMtGQXKkHw2TbWGcOi
bTqFXP5FoYaYMvN09L0bLlJ6J+xAcw1VI2VLoet0KxG6mYvirZ0S+XnszfAC8ez80CCMoyOORC5e
1HLdm25uUdC1i5ZOLqo6QrPR1yG0yxfFnb9o78xFhcf7cdj3izKPuV5hmcdWyyY9BRffdP8rjb/+
f0ZIjiaYnv/9Hp/WeltHL+2/itd/USZ32Z/vExS+/fz3nT5Vrcqwhv30N+ofW+Hvu33rD7rcbA0X
p+9bNfzv3b6wqYUlO2CHWc+iCmbP971MtkGIoKXlL8ma1HX+6p8IB5bt7w9lMvs3MhwkG1PCE+AS
Lmf+4/50YhikgYBVd8m4BHS+Eth+OU7+Pl5YzUO+yyL1gP+SZm33qCUMx8VH29cFpfjTR8CjrQnB
OSPlPqnUC8M0S9tGkVwgWLrw5eMEeb2hN5xnpFkz0lJx/3hOGeTY8PzzsuQNbOkyXw/6k4QtN4cA
vYBkqnCD0exvWidZlRau1SU6Uxr9CpySB2F1EWm9YK7m/4TROA9XSvI5RsO7/HFC9yej6VMzF9so
w2SnrCfD2cmipaAPEvOsUrGo49hrgSUptO6EpzK1mUR+P9kJHE5N7EZerhkTK6mLY8CulhHRfI31
aWkWwOSzcdwYMfCmVjTrJjkjx+Wa4XW3HnMsfArhP6bzpAkFxbz1TMwVdEKmWEwVXYAmblY5mGFC
3KMpKn0aj11yMyok5FZDvYaAve7b8jOSB3Ubpd1V0FhHEIl/zvQv2zhxK3NIt+bMxxhabMAiz1+y
UarbJLaRS6rDSy4Dmp9dc5Y3gwGssXRLs+Fg8yZKxGWQxcE3c/7/OggfdBDojS4l6N+vLoj/6ujL
+/n0t5/5Pp9W/+BX4HaAcSKX5tp/Gm+29QeLjEmTQEOnvnAE/rOi0HgDBgMsiF+m6j8yhHT5B+5o
lijeifgPKMr/yYry09OMWpAhBtSBv8w97xeUAA7tbJdFt9N1Kii2l9AzXKz9zhk7bgcjsFHnZ2SY
s8NzQsqKH67Vx40FLEYLLJV2JP0/jEOnw/GqCmYH3W27HTq9X1tTBh8h4vXI1Dfb/ReHIl6bmb+k
WXLaKKkFLmotM9otkphom+rasBINQWwEZlT/xVnhk3KEaYHYkadcplkbk5IVirCtcYy2o0A2W7dt
4raj1X0AQzlpl7xdQME5SWoyGqenHhGCarokNbiATuQjyZx0gN6d+crexQtyf9nWo5CiPZm4Jdzn
D4gd8v2b4K+D4/1a7mLo/CfNkpY5vS/Ktt0qhTRXWjyG61yT1T8zjHAUQ6cJTX+YaFr6GydHaQKb
4Uzld0tNZtbcmzkWL2OkyF3HZfYhIOmkX/J2OF7iiEmA9KKWWk76hw4QCd5MgLS228I7bAGm118t
ob9iOM+YomZH06eb/Ps78+fLiEVOp/EOMUxqP2kB/RBIIm7MboklJDwZOjhflvNRZ+uk7fR2Xjrv
a8cGp8XmgbXmx/OSHVVFgnRhK6J+WglFOQM2dznh7HVHNTM+OKdfXcUfj3bypdFIDarASLvt4sha
+UW0CnoU4GWMrLwgk31VJ8mfv7+M+tLJ+mFv9HaGjBFMQywtSiQu789wChPTHgYeO1w98lIWkump
2qHPK2ZizooA4WJ1Q/Fgu1UqAVy0qn3Adr7rgrrY9p3Tr7uRZGpUBeULTRxlP+GTohprq9u5nlap
FQKqSKr5g4XpjZp28rmFioFyYYBBVzu94+yGQr5oeYyiAWnHSipDQuLlaPRranfkiohC3NIuBk9w
9dY6CYaf1RkCSKfZ5QW8FeFiSXYuwdr/9db/21al8YtbEwmtJpYn3OA/Jw9DjFYomY20JcgmXOtM
y72oDke3ss123VRB82mMROyqgwmtoyCt7zDmcX0GqYdSHjYPZik1R4HexFjQc3UltJJaNrcBa+pI
dDAF1Re6OSv7OSGalHhCIoMtA20j/Nb7bogU1Eg2s1QiKdxaKtZGCD1a9aK22euMhxaOBjxnaszW
NxzCh41jKJNP8NwBW8oJloqYk02N5BU0bHtZYGDYVZGFERJVz2r0U5zr4aQ+KHXVb+McDIxvTK/J
JG5au8VVgbRph1mgveQ355vf360/PyAI5dkY8NRLx7Ssk5t1bGDAGuzutlETXuB7D0meUvdaNN51
s1+uuy7T/vEjyRHx2RIeuBQip018px5725mTdlv7/l5rUF9pwYuT4/8QRK4QJvD4+zNcFpT3t7WN
jNUGwLHgyehBv38cm8DpITh17RYrQLnS6azuKYYZien15P3+UD/fpjgkdbyYGOCW6uzkNg06RLcD
+WZb1AwGUbKVti+GzvrgAv7yKPJNwyfEYrh7f0IZ88msHbiAilmr9arCHbQj8sS++v3JaD+vY5yN
zbyJ3aIGaf7kOAnxKZpZotAeR63wQETEGxhjxL01eUE7rrHYUnDjAzENDrX9QDrFtpDJR85C7USi
znKK6ZRZMfZsJiFMf9+fblUVco56q9lKUqmRVjnphnyYdiOHNrJdIWe5J9fSWddq8TUtBusmaZd2
v6H259k8iwM5RP4H34D+y8+EzRvRvMBEfLrjCKSiKH4omm0edPlerY21o6KLmonEvvDJWHZDqyuf
Uogj2P2U6RKQzuSakap7jp0XsJHTr6k29heJPdJYGz4zEtDdClbf7ZR30apEPrgzghBL2JRekFv9
kcX21yfgMPkVbOl5/pfv/ofdha/VTjbZAxc1nG6C2irRgsjgU8gq5paVFXt+o6luZpktb6w6O0wh
gVSRddfUprPvSh9Xl133a1AbznUxW0jQ5Px1Nvz8IGxI0kMZTNDeY6x4cZtuiCsqP9jznUAAWbOW
2+KHMzi5O4c25QMXE/4BJQ4OkL7yQ2uMtJ8V1WujmkW+Y+7OxGEvCtTuTUky+O8fEPHLuwBmLh4K
m7HY6eNuT6wl0IaabayESK261Db+ZFu1iFyYpjvqlyLtxwdL18IXEv3arg+AXuho8Be9FdSTja7C
dKkZmC2DhyFjvNWVbsgBt3gXFp9foH2dck1jqbRuLRjlhhqT46U4gDXgb2m9oZ4phpbusPA9W716
a04cKJAolsrBYVDz+xP+eetmg8hkjMwOAcLC6UwUQwoKT9iF2ypOH3IfDxTWM2Um7ByGuFj//mC/
WLZNttxUntLiF59CDpo0MaFIaw1WqPzVIQ6RtzaWBkkS1QdHOik9lzuJIy1hlpKWCDbt989C5Qdd
afkGd1Id3OGPCx7idF60ERPVhDElhMKopmIffFMLP7iFfvH2XdCRb8ZwavNTtUkbRJXux+qCTJme
yGK8Gq3qRpX+K+yiPyl5zQ9eUG97z5OXoQlEETK4TsGNh+j9uTq90oxRxC1LGZ7fdIJ9zwRiasox
9oh+/koG0V0RpaMXTCWbGwkpvm+C2lPZrfz++/3lzWTA6rCIK0Qzf7Ksw0bojbDn+R3sovXU0sJ/
g956pWBkd9GUvv7+cL94aZqwMpa8E2pvivz3J246cRKgpOFLnmqiBhhCooOzww9qxF9eX0zwkjuJ
y/um5/9xXY0brN6aBHZFjVy7dj+GXp/HDpkRtrIfyAMECiQ7T5kqDDA+6AS6ASgte+U4z+ZHa+TP
RTnoBqpCinJm7j9pGLA5GwQ3J3yYHp476ZOE/tTz+dRPgRtkmuKWTcYgCHLrqoCS88Fjpf3qCV50
BWBuyYqVp/daC3NVF7labzEMh3+WFqaY1VAH7WUTaQbZjWZhmm7R8QtWzOGZy/dmlRoeMinEf1ll
hQlZE9Nw3oeCMbTeth1TkgCv6u/vjF98TKIyoHTz6LPPOcUeh4odTUZuVluoaPWmk4RkyaZy1uzl
ow8uyS8OhfBBorhAp2bDUnx/E0ZMZBkAWtW2nX3G/5gKruc8zGpiPNT/4rTYg6JeMZeW2k+rWgl9
ry1tWW0NHYqGY2jmppgs/xjX7fPvL+AvFjGORFuELSK5qKd1oz4Tmw5guNpGOPkQC+flbRaApeLt
RpjnmNEiL8Lpg+Xjl5eS+lrCrtckwsD3lzII1JxkU6PaTvqS6GKMA33zDFSgqjcfHAplIr/sZNVk
p4EXx0IXSGDKyappJ0yIg1njFpFY6jfmRKC9G4VymD3S7HIcATWUQpM9ObNG0Q/KhsqxG9fzaIns
OrMNHq4IyqSDhhv3hF720FTrPLE7j8gxE+SFX4XPBTmm5wnc3YbMlxT3SgMzDb8hpyRcyywYrQAP
HbTNgOF4OqLxdbYRIXTzmszbEN9EEmp3OEpgzKYSbfIm1rLRXAunDPVHZ4Bt+dWMaZYEzIZVMzyO
YS18r46SOvzUpIU27dOc7tqWVMVMrhW11A7ZTI7YtsHe0VwYGUkL57LtJv/abEhD3PDvyoAMo24S
snCkk+ReDmgxOLctTOtet4h4Np1Rpbe9gkHxUOdKsdPqBGDFhGS7huEY3WcNlGcC0AjGBRgyBCTZ
dAVgoSmJFuJnSbjoWdxTTkLdY6yebpmjL4r93phGr+gJ6jxmCgln9B2yUvfKzFg2VxF2r2eLPDj0
jH47urNNlsNtaZCNuMX0DoIWiGp/m0eybteTAtDxRi0yO1h3Ux90ezaxDOXt0YlI/giIgkXSOeOM
amJnmxP4VKxTf2n/qYrO1KhqDPtTHFaM59MMaXQjwx4jUVkaxJZ01/R5N11vlA9+qaePqWKrN21u
4qLARrJTFgOLqJxLJCGbvGo2Iyk8N75FE1WGZFsSVrnVZYIg3EmYa3X9QfTT4Opl8xwnMN2MDg9U
F49iQ1blFymUYb1AkfkMtbU1m0FdOzIyt9KZC3KJ5LyKcb8eG1mOf1otpnfZTWS+WP3zXJmQUcQI
dXCcVkaU3pPhvjYVs7paXDprTc2jK3Sms9upkXa0szQ8J3E23VIt4P6CWDvOwtgainYdReBYmQ76
e9+RiTvGScemAn9mylvCaxprvk7ScV+1EmXdPBn8I7lM6C4h7a8PCSIgb1aTaj226Mrj0IcQaiXZ
cRChhx3TvvJteUMK5LjWBjvczHM9w8BoOxiek76d2bre+HBxPhNfo57loYUMqK1Mb1Tb+tVUqtxV
WvKibRrWwJIKY1+jMltZuT/uhYo1o5ksLKZjf8DQucEwoG0SY3rMyJt8zCN/h2DwNuqmRzI/GSWq
KC1A9j1mphLUPIHoJ/oObXqvVGSaGgrsVts/NL6IPDMobDKKIPOkKHtXMnZQL1I33ES10l9VQW3f
NB1jxkE0Z+3kWysMBSSnK/nXphrKHSS9aIfZgEjfDKuUbNoOy8ww0+FKkCjOE5HMVU6yPYNELArY
3iKnvUsKO5xXOjfPQ4YCdPSsijqClymLRMy0EVTrnFxUA3dZPBEGZSfaXu2CiYDXtsDWO9tH/lCs
Rx6ItU88xdScofsKhuZpCmurqbDY+XJIvLnR6yeY7BtI0MTrKgRilltL0YuXEWZpuRNJqndeZtcW
LsOC+fYZmGDIWIllw1tIwR6B+C4iFY9eUZFnWnOlQPrmqTfjqLsL6epf6Sm8bR95UbQfYrNeGwQJ
XwAEsmFd97jQMH+MhzBq1D/NBS68or9brq1ZTY8lL9mXtrEDk4ifgIDzwYgE/vLGvJV94r86NPc7
l11ARvGNhtqbJxuQUG9nr3VZE4g2ZY32mWTX2qNEMy4duNFPmDAGj2TVaduyY7mzJxk/9Q2/Z4KG
DkkT+sRcUE9HYy73hGc0D3ThFqN4A8uDLG7uhFA41WNIYPRLVUpUU6NSPVoVnKYYCXe6B9AKtAUO
7gNqbHw1VjEMnukbWet1c8PDkeqKQbYmWVpvTI2YDdeehFUIQLSQ11SlTr1JqJsySEegWFdtFPT3
lT8smb4GlvOVEywpM8ihSLbKGA3uyzxMl3tQGQ6QRcJbBPHQl60aWV3D5VTuyejhFK0yccJjoAOS
is2kv+/1/2PvTJbjRrIs+i+9RxocMxa9iTmCZAQZHCRyA6NECfMMuMPx9X3AzLKuVHdndu3LykyW
WSkSERgc/t6791wANiiDovgCUJRQKZNYs3oIwFrjXVqSQtO9Y6beoxwsd16xE2lPXpMkl0z1zRut
O3gpEjElJjbEL1Vdzrt5nPKdqien3Pu+H1+Kolmkvsh6LjxELQ8VV5cmfHvKkd5ffELQvnUy7h6c
uRNPfcr5TrNc72fSUPdBwkkl20LfGNyaD43bNd/cpcJcV97cyE3egqTjzKYHdyr5tQZpIqJz2lMj
svB2ln3zbdBN9xX1Dp4f32+/1yKGOTCPCaeVFNPoFNON2I/h0H+EqncvztwaaiXrML5MyPwb9ruI
lD4IRXbwyjeWsh0m6kpE+lbwWm42KmRabhBp2OLzTrKKFWqEm4IbTDw1cIUvKSDO58ZL4jNo5/rN
i718M8DcSpABzBEcwIBN5Cd7JR7As+nOjDaxMcqbruTLOyEAz8DIWBfjKD3YS2BfYxrxZcRTP+Mp
cNmBV3AsLg7m4GOXL5HGQ0gTZ5PmJMRBPOIvfIJn4lgVwyaDiTuuZp5z2lhV/0VrmtYBwrUPP3bc
dRTp4ii6YbnLx6QZmblY7mNaJhJp5jD6a1XzIYsFGhgMXfNuZ4n3aIQzZK+mUslFeyUa2h7XxdcC
St994PXji9lM+TVdLjfG3uDWXRBprSM5UG7oHWBGgk7ZZCQXp+esBRmYeDM29E9zrtO9MRFBjDE4
iK5kJjvH1kxId7MVv7Ge8ytb9uk5NJnIzIps6NOMUyPZGiVMGb+hzbeOkL3WK/otfbeqsOZVa8+o
SXJ0splAjRSl7dVJKLlWkLpafSwlwi2+O3fSDASNpddzuNNYs5JLkWe1WJdiru8NO6OJK3XBtTb7
IJFHOGlBtQ6RK9cgM1xmF2WGLVS1P406Ey+fRDepevGDOMgR5aI1tQ+sFvPP2kIXtvasSuckJ7rj
Dysg/pxrBlXDaBpOi8ebvN9jzxO4htnyPs1WYVzDwWQ18z35A7Ne+zBEIH3G1mrOg9TNKwTx9kEM
QXxBywj6bwEhpn1AVnufLJm0Ac93ZcTDlxaihPnQGUHPGl/npXusid3+yY7av6MmjnbNGCFmRkvg
0zcd7JGBsB28zX0wnKOyifeyKOTBQY17bHlt3tpkBI4r14/Te8/pm11DkuYzeBxioknjwlfL/4UL
u9lEsrG/YVN2d04DmLpxCPO2bMhYrlzMYRDwVkw0nU2OPgtOvF3qqyi76Z5NiFpVTha9WACT1oVR
P+KKuZP+Erxlmim1TNdt1Bhm55b+jzkm8pSVTcdhc+9iKkKtE+KA954NzW8yU+NuIkD0AjYrevQi
qz6GEypgFt1yhkvPsLEF7HKEn3uSWhdQmUZ5Z8aqu63A9pFEiFKIrT5bwJDxHy3U99AlLz33q4Wt
L+0PWTinNjUFS1rAH3aPydpDRj8NZJAQAPGF/baJLmeqv4VqmTPVwy6hs3xso9pnWpawIZVZrb/g
8o6vZpWonT81BxB17SZUBqbdlLjOQM3v9P/K17wE/8E7h5NkGQ7SVo8KB843tP11luf9MTdMeyUj
w7zkpUOyHj7emxKZ7sYprPKBf/BpykfG09gCXbZVGF/HnoNAB/fvRzKe0cXb6Ij8yHkP09B78fqh
OKRwryZ8VnvapcDSiayjE7egNupUJXdpQOOmFtZCMRDfEjNSOxkYoJfI4SN6Y7Q3SvIw9uSGrFRO
qzDW2rthc+F8yRwX8eZU73icWIDrjOo09mB6hEUY/pT5aH2BkyjOYRnOqBZK56lJpmw9sYfduaxd
fLW+eBGu7z9oyVVyJbbznc++cNUNXbyNp6n5MTNqstZNPKRnXMvRY1rhFQFFU6HtbBqdrBwUrOup
ybo1A4RVOENaGX2PDb0TZ++ZnkikRD435G2BIxQDZo2A9mE2MUKmRrnjUdyR/ozNgRkbGzI4/6Xj
Rs/karPNcOQuZwkkbjcY0mtgdpgGSju46TWol8hMtgnC3FVud+6lbNy6XicqFAwtivmodS3vFhND
xR7NyHngvOrUxFN2KTIb9nKbzUs8e1dRlhZGxmPEDE3eQaXPvpaW4+1dQQOe1hqMtXZuaGmMqTHd
h5Hd3mqa2Us+qQSIj9E1P4UqNa+uD4OHAIlDJImECPr8DgcbQR0VCrjeqcEBMuAhYbYfML9leuX1
2UFMRvg1ZGZKnfPewdJal4k7r9uGCMjMr6DtghITX0m674615X8Ts/cj6ur2jR1r8UbgFGR/FHLP
fuEaOxsZ/Hbwx/JBe+xYCsJBGHqHw7yOp4gAytKcDtIqZXoy7Fo5G+mbvX/wcwFQqHK8+mKomByN
CjfIhfYNpm0ryLChjLAHZu5RN3sry6x6sNoAcn9KH3mVahbQLFHDR9Fb5reqz5KPNjJnglLJaLq0
qABObpfVj5p4KvW1Y8fDdUspckgJR90rDQJWiobgmzmEScvbkt7ZDGEfoTkNySMWGeuJ/TGVKQpu
B5fN1H+UeT189GNPE6HXY/kzdyq6Cv08RG9mn4lvcN1509eOnu57WNdvxLdQhDtRaoRrgkz6D8Bx
mJ+tWYZAeHK3eixa8iJWfTKpeufHg6x3TqjoaGBU5PZIrJENTl0V9WMCosFlj1lHbzim+ZmwAQC6
8bMwdzdOZXIbVTZcxI3s+ZTE1COX2lSotHyKmImDZqlT9TfpjKIa4XolEeUr/PPxjs0rv3k2gqk+
Oor24yZxQm3sDb1sAQYmpNGKYiq8zRLTwRTQlWxai8jjKhkzr7o1bO/oTXYyQac5AvTFKO+WP61x
5KjQJIlrUqQtvf1+Ml2Jzh+InA3afe5NlGm+mKd6RT1R7+3QjQEZYx9Z0wvi1GPEqx5d9GPVvkgz
2j0oC7AuVfmUHxpBF+iCm2USu8Gd3RsNteHRVSgquITMWxdqBd8v9136IR1gwuymR8Ug96VG+HFH
fKz8KfE48ChZbpPceYZInnItrX01VtWXUoT+Q+6HLWHJTWA+EVbbaySmjoguzsiXPljS5DOyK+dT
p1XExfP0VBnM/9DVr7kmPLv0/hO9oS/DWZTGwN+fK6v/SKlegNYpdsS6l/2PNOuzYh+OHTErYwjb
aG+SjDOtC5Pnhyw3F2ZXRf/vpAC2mCvuQ3Z0buI0GWSYjiYK5BewAysAhB2POglQ/KzB+2td4kzL
AdqNyKqseSKsIJG2uW6XLWThV8R/FGgDn0UG8JBYHvPETLo7qHIk7zkOJhJD8/RlnhP1rCxiRD/7
nf/WoP6NBnXRUdEZ/b81qJe8eIcnQvv4d8H88eM//+OPH/pDhBo6vyEaFz4aQWSJ+LkZ0/wha0df
itTUw8XtW6aFA5z/9IeJ1SbIktnNIhn5tL3+Q9Ju44ZFShIQXsoIDUnrvyJAhdT+5y7vp/KVISDz
fEayi4D+zy3ljuznagJze3IGA0KSU+yGRA449YYAAm+VEKwTxrBbCHGZ3S3hWKPxnAxu9lGwpeW9
N5FNNldrsr3TaE9qiN09jcx5bjA4pXAzKDZZcFL/1Z15tyYiLm4GlaEIMCC1t2aalifsUfg18lAC
Ms5AlDYtEStQbus7fG3NzBog9jEtn3U8J1azK6XqwldJJHRwCMwkZh/Sau+rVNMY3GtUHRj40uQW
4tDgbG1PVlQVcROk73Iwkq9jxwsR8XwNJbmhxetBWzGTId4RCWY6dPmWyJdVqdLAVuciQZDi7zDO
zM0Z0gNfFxpHB3Kt0mTHHzCX2d20LcmHwdJZuY4bUBZbEWrDTT76ZXQOmBMs6JiC89nyJixH1aJz
Aha4GaUEDUr+ojC/01Hs1bzNk9SFbprjNsQBWmU1ytHyd3+692lWB3aJcX363cWeBHPr4InMGge8
lAfEpVnzErMSP19hR6zn7GOO4Ae7aF+JInIB+eK7ZNzuyHhv5cx9zj7l7dFU+P3MjFnzHBr2ijIQ
wFGfVMfEMCSSksZ6zAliTlHsmvRJRaUeBAS7HY1p/e4jKtyqYizWOtd0Kusez2dQ5rf0i+193Tvl
EcL3uIfm11IKVDVxhbIYjwwJ1/6Y4GcskYbY1PcXBrgEZCWMYT0HuaAzEDmd0T889HMYPXSlKr/A
MUVykEdo82dDNmzTvOe8LuMHjLb9vUqk/1A0uXxNSiQmcYj5s2M7+8D9UO+0rNMXzEzRfWFRDRD2
vgBJx5HNhk83mUmBf4ZrGL0kzYQ/IfGMizFF07DqOyPcSb+zbyO423sjM9J5IwB46ZemDUiEigrv
ufVE9dizk4UCHiXxtHaz1p7WvFeoQWqNCbbqsKes6JSU6Muq4aimudurIo9fyAWyb8LZ5/UhGlc9
OSE4mFXQgHDZjHlX/BTK8Wib+OCy2IGSKpBbNTo6nM73XTr7x065eBv8TZ+NzrJNnPxboRuMfhmJ
N9Uq6kZ5GePYuhHTVB+QxI2rIdNc67Hou4ek8KqXDqYysGi/+QYu8ItoO7keiiA4caWJymtsQrn6
JribdTE9AKZOTpUzdaSP2/PX0Z7Lcheqyfqe1Z15Y8yVj+Swtf0TYSKkiGfND/zK0YE6sN0m0Em4
gn72GDIJ+mp6qCoIzE2/2Cib3LXbBvmXFi45QhqeMM8Yuj1zRWsLD3DYpY13o+oMFnmQFvuss/Wl
Civ3pKaeljQdAOTB/KxxERnb7oV0RR6KZ6b3qLEn7JfN1K2RolK/iWXP5gYT21Py1ja01jS4HYQo
KlIYXoiTWvm47daxYdJ969WppnTb2Nq1XhzfsC+D0T2nc/eYNYb/Mbk1w1vMw9CgXSjBLpOKOXvy
u8y5KU2N0HEAOuVlfbQhEO8YOr1/p1XX8miM/SNOE9LWEHJ990aTOGpFf8SOwvlbq2qabYK+Kq5o
koLiLHaeY/YwJJOTMwXZqtUIqcL4jk3E+Dq4xqaqISRGeWnCURdiXmdTd4I5Gr/3dpL+KBR7ZuTc
t9YYqa3rqWmTyNH+aiVLb8xAkYLvWelbi47Ixsk9fJTDYBk8cU5inkU7GTvEKQYVnBnUDzlVBdrY
QYTbYpzEWZL2jKMyWjD9SQkg6mAlw3SliiAdK4+VTRs0Cr7lipgDCqWRrTlZBOEW07G+OgadrVpW
7vvodvUNg7OOBNFBoEgZ6eDfx6IC6YR2AWuncsw7sJjiSQujP/sgnTXbWVtt0ChQL/Qp1mCmBTS1
taDjTjjHuU97qKXKrdeDOX1veeddhfL0MTaifs0vRRqQYRh08ybcD60z3RqDla7DoAm+M0Jzf9aG
85E2rXUraPUNa92WSJJDcqu6jCZYaeR3akqCu9DO81vkYV62yubvCQDlVWsWDCem6bk2u8epnc11
ILoEoTm7zHT0kl0KC2FvpnP40Iqu3hqeleBi6lV/iI3kXOQy3jljysiy6sSXtHWdfYbMb8fz/j2b
q+DaWr1aM4arn2JfsIIkXXNiZ41dE5J/cefSsl27fSXv6sqMD4aayNLzSm+xYoj6gTsX0D8DnXvq
0O4DXCB7VgtGHtseJ3iJoSCe+IQYt1VTERXQAF4ucre8LyPD3RWWrtEhUs6bvTlB6TPTWwN2Ffyj
qt4P4zQyapuGV6uDJVAENTNKP38bevEtaxtCmng93kpVUmYwtEvuAT+Xq6qvGXSWRAFoe+p/Chtz
2yj0+Jgx9N8iPuu2dRzkOyeoAep2Bu0GKfozggqMLKHd8inS7oJJ2xbbbA6Zs0AHCNZGl6BFGW+6
lEaOW6lvnekUb+2kxl1MMNZHiZZ2q2dSk1j23pKg+NHlaX+0DV73pp9jjnb5pwjR7UojjTwwfTKP
ZlZQIqfC2llDKm6hs2bfwywgLaVIjP0Akmvl9FHxgBzQPlk9uLRmyNrjyIaEXiNhH7ZT97Sj2HkZ
VCL73ErkDUQ/ug7F1LSbQRjGxlygXhPI9K3t99X3wVXpms/+RJdNrEedeAeQdC3xiXezw8isckoA
hk1o7ajGv7dm8zCOQbWqoBajrZv3LNHkkdrGV5ESbJkkuPjTfKbVUDD5zM367DfdA1X/Puzb/Ux1
sTJLJrG0jQFpDfkpq+d4V3VNsGpDqk4vrSwKq+QEeS7eRU5xZ5cG3dWe8IHCG7EF6izekK0KdK66
112a7IbSTFcMiWglF/ohlKPY5ClzyX5oavKCm4oUhjqgZhoxHkub1oTh2xdjmGhBhIb/NDh09ucM
bzcCjx9t5BlbVwPOSMuRij1tXF5kecL7wB4flCXC72mp261vcPvVvXHwJlk9eIZkDkQM60q6KGzM
sBmPU9mFoEdiUkTSOTiVg34oUveN4LXnf9dS/x+zMPWPR/3xf9dSCxHote7yP9VSv//QPyzC4jfQ
GUgjAzR0IbtvJDL/sAiHv/lIGvEp0fmgs71Qx/8bCGQipcaq5eFhB5qFluWPesoxf8M7TFGGkXmR
XPML/wWL8C8CHfj7S8XmUuSZZAZ5v+JlBGIuaZpxfaQ/m5MeWMXuxe4YFs2F+jv73i9aws9jIexb
4F0ha/WvlZvsTWOG2FAdfQZq51kS/Q2NIHzRnIHbtv1XFaPL8YjxsWAQLiFSv2fh/JN6ujNAwtBd
4XiloAWozIZXWDbN4jxMDtOQIfLsrT0F4kl5dOT+6T74X7yKv8itloMjYPSgA3D1cGr9Uqa2hkmI
SQ8kApj48AFIkHzmQsjgVtOTugJYDV8iy/w7kez/copdzpZNG3G5136VQNEDIqQi8MtjV4plckJo
qKxKMn3DlElKbOp/+YDU9qbJ4bh70bH9KtjMTGNqrJ5lKDEisrXZf2xIcidqO7CNNzuS3utfn1bx
P86rz7gBITeqck4u2N8/l/+E/plzHE0SwfvU0l7zot66zDMO7lWgHBpRekzFOSgY5vs6F9dWutVL
1UBmXJNUPVer2O/966Ata1x1LKWShn/S3wLjmL5qK/ibu4Cxwp/bFQ4PPK1mnn30HLxefpXdVWUY
xFk5jAcXA4bzZJSWG930cYFALYbdtinbWKiTQHpXkKk9uOKJZ1BfjbDoDpaZeN7pc4pX6sZ9j22E
/St6zNxLPZOrm8+k5SlNyuQkTYuM8KqT4oyEhPPQ5i7qkdHqKRyMLrVWSlszsdH0NM/sEQj2Hn2z
vmkMPV3F4E33UQpHYzV3DPi/BdJuaC128yS3Qd4SRtvZLnFqrBLeJg1kznvHlAYSbCLBry0qMW65
iAqyWvm9NuivW3MixA/u0olZkkjTbLobnFA6D1OlFbDahBRzz82YvaP3hom5LASdLnlOIWASg6IG
5hJ52wWMdtrmFW4mYfKdaR89mZOHO0nZvAalLe9N2hwlHHyCTRgHZuE2E537HnQmO/luibUtZdS8
2svO3mgN8eQOy2R0Tt13N3QtIC46nF49dCDkQDmCjkkfudN1dDq+KcQyIFXUVsB/UBW9WAzUus0Y
KPf9s4IIZsl56xzxxA5JX+egDV9QDZFLDWjt+pk539rKtXe6TsnBDieDkrkn4uj6+72awC7DhQLe
ZLxLlykAfVZ6t4h0m1dLSwTKvZKMKQxCapJTyMSzPOat0eKN9FCPj1t2FsmXRBIqHhBIIjYDXRz6
O0xWvJWsPOe97oPmNYkbHv4lATwEFPtCVC9pSMwXuDPwHhtrB77RTUfdR82+RP6OoyaOTHoEe615
uhkuTxnd9LjO5wWQ1XGRwoSEmjFZRkyqWb6rcsKCTnvdHT7PP4Hk7toeoXYnDLvw0xhJv26r0Dx/
/p0himjBaTNj3ZgT5HWyeUDhLDcK3jGI554bOFkeD2/I2SKi6IuIroY1RBBzr4jlaacgvAKFFp29
GgLbpEFQBGZ2RpfSN+6Kho41PTbEk7GdjuopkrsiY6scsT0m5rVIhXlUYvAl/YnSIG2+75nc7bU5
ZmrTokWIrg15qcUqqV0KiCoZh+jWmkP9ipdUfUi0iHKtmE2m90oblvrSf+bBEIkn972VVJiMzBwV
QgAXncglZouudDnP/VOz5MtMKTPGiCyzXWijRU1IoAG3RhYNVPOzS4TUWkp1AGc1wW2qpyevHBkD
NqDVPMvQZwdNzJpEaPG1p2LbQGryVoOexMXAfnhVSQtRaoik+zY4eUjKlN0rXJ9hOt1I32B2H9QE
Mo3mEspsgt4NujH+IGtbnBFW+SfmTt65MauQ2czsoHupKHhW3Lt9vZqzmLxZNMsfIWQudFXGGKcb
bu7w5CDgxPXvyD5ckUgZvdhMWaqNMJxnqJoUnV37Xgk/O2egwRxY1DZLNrp4brrOJE15pXNE44ng
X5Yt7nTlNce9bEVVktJWiXhLo/XYazbdr64YwpdSJ0Cc/DjAjuxKOV1nHOYkwbK3YEDcvGr0rsVK
5up9qoP4JXM9FkxSoZ7wHmVfsm7mwQq1ax8jk+Ci1LftY9CE2GTCkHAJXqP1k+eWoIOZtvZ8DVLq
bETCJ7eYzfDL3DfirewMYz7OiTMGR7vsZpvorwZQlN2hnz15lm0D6ZAu8WdVfirCJrpVRhPfkyyW
HOMgfEIN1b4UQ/euy2lZ/VPxAphp3GQj5wl2E+s8ysb0FNaN9Ub6GtAtaNjmXRMq/xHcV+4jtVRH
1yYLYGOrVqx5Lv0bJ6q7YIf6rbpMI5Kv3exYLyW525t66hGXyjJBUqotGM9G4bhEhdvAhaG8Od8K
YfP3G95Y3bObhFb0LQxUin2xbaJ6Nwe4TlZWnI9YQPvcuC2LdOTUlbQ65sGNvyLKrA9MAwOEXra5
yfhKe4r8Dq60FfWv9USK+6oZCE+08euucyG5rG2IQCUteofFwini7twFvT5qOwvOxqR5LZRQBj8j
oD7MgqkWvGKWt9wD4LxqEe5c+9gMNjHAlIWJjCprEydLerm1uBXaz6Z/FvJ7JDXv3huAVfSKS7Mu
aIjEq5KYU4SlyCVXaYOXCxN/xS042WRZekWTwo22ctb7TnYHnUjWQenGPdUmdrNbkHDEoQY1R854
mZRrgJjTfWNzeM9V8Ks+89brjgPbBBm8zzpjwf9cAn3wYB1F3jKd1sosknvCdKh7x0Y5t7R5TeBZ
7iyZFhj9RwWYmlYJRk6PN2vrvvsF78ce3avalKiAu41ua2a7xeD67Bg0Jcr+948lKrdD/ZsgCzlF
xjLE8Bn/37RF1x0YV0z3g1ym0QF9LUHvVZ8sZXlVT/Bj6Ux3wovpepldWL8qqyXXzHIlnzotG76r
WrIHNlUHafHqtE3R87bwwLRB3kzilkG6Ckzp+wzqHY/42D6j5m9d/RgZtfvqJYKFVXdGdquabsm+
LkY0F/Yo4idFxjcxj2bh3TqzHfSsi754LGqDIL8xMX4OHXqQZFTMg/nM7HLQi4cv1qS4LUD38iZv
w0E82V27KCC6CdJd5zv5IhlIlzPa1lzxwkVvvB6bAIUGcquheiRKJrgljo3LNJbccUXPZTRES9VA
qplJmpfbN0YKmIzkuxdhaHLTOE9sLR89G5nQo/SmAnsQCpg4Ca7Q1Qg/AAgZzjaUoLglIB25vBGL
5yxgtxzvJzXQjRdsNwqzdreg4pmfREWZbgZFR4V+n7UvjZA9iG8t0HP8A2fmMoQCGQna30RDEcR0
cSoQ+UFcTNprjZiOrL7E+IoGA0nEgCVH9gmvHh2UhxgMwkpPvrErRiLNAKx5tNIQuJh+eOPoPkK/
Zj8gDE7pU8XjTpix2HSzKFfdNNH8lQOk46EQ18phiQHqODB4YVi2Ejk7ksEr859G6rjk6tbRASl7
iWWilai8ajp+rAo/qw51XKEv4YS9m/uajcFIJgKKVfPiEuK7QUS39npdHgC0tVv2xtHj5I16l/ES
3WRtoraTg/SR9vTdZI3VA1eb9zIphyfefCUERSBWdLuHdQAbJg6LuzEnK8/mVF1M3cTPDXOhV6IB
7XMty6xeE5XLBnJq90VYoD+Q93Ypruz8qq1lKPOni9b0ZMO7T9NVaYUZeILKV04UHIxs/uG2HhfE
GXmEd65rq2TDQJzmKTsCCbSUNzC5FKNcVhAkUEhlEkIO/SGrb5DtGQgIddvc9XnBTVomrDap13FH
zhLSwCqaiqS/17nKsPax7d78dRm1VEn/ZJUhRoe6xMf7xgyVFsSvZT8pMlnIG685NO7npl9OdMZo
v07Xvz7O/6h+OBD2ZXoZlP0Y3H7x/4RRMoxZPTSHAilmuhp9Xzy1zKcKOsyivvGcpXT5XA7/+ri/
mEWX74dRDMevR2UKMeGXKpGSvLCJ32wOU1Z474NRdoeyn4ppp/yE9asuK331vIS1uJXLLvevj/6L
o+/z6MC4mLWGHh/iV6+a7pFhKeHVB+VGFCBz0KE7X1bdzCeSdjXEDX+aTUdZsuy8oR6xuH9+hH+r
H/5G/SAsuhH/dLU278P7HzqH83v54z//Y/+j7uI/I/3++Jn/JnAtQXshiJVPfYPNvfVHwy5wf/Og
4SBs8r1PWhP/6R/iBxpr/xA8mL+Be6AfgubhE9n9r/TnoP/98qjiZvP4H6IqLN1gVZYO3j91sUKr
rqCCBgVUzvhV5Qz7hx4VFhbpr5XhPXbSOFSL6yUoxVet8J2Nvt71GGPATQZbNM3W0ValPvaLf6YS
yj2Gi6em02az8RefzSDD7qemVbOpE1w49eLHMRZnDo+XeTU+3TqLb8cucBWhSyBCBf7ndoz9K9GC
wb2aU/LqhvKmUqnit42LYL5tt71hWRu9eIWw9PCclRfdWy67P/xEGcaibnEYuVTbm9pX/lpoNT5Z
aQjUfvEkJYs7ycGmRG6KS6c9/uI5vE8slAd7f3E1DYu/KVucTubieRJej9Vk8UFRNmwdjFHkZ6zG
xSmlWzxTJeapehTgn3H+bbrFWUXIcnyTL24re/FdNUWLQHLxYnWLK0st/izl4BEhrO9jWLxbzuLi
Shc/F5LOd0vi8MKkdEInV+6IrlOI7XHozENF/A1jF7V4xErMYgOmMcYHl2hxkY1GOx0am/Hv5Nfi
Gi5us2HxnUEl2ZWheiAtsLzmMD9u04LSbAXTNGdbMBZ3XWPHamsFEo0VaOWvI3r5BzAFztHujYH0
kgoRcBPL7rG1GTPRlXJvnFyj6DNKtzvEg9eiuWrSc1cX6iuqD0wQLljeqbRzRg31iG2lxvOTyJDk
L+bZxxZawoOvABtXhc2iVVjSPQw2PQU/zdDnZb4sXipg8jfkjoR7elDi7FSfekdRYA+MWeVuscoE
mya1BScvtEaB2h73RG81FfGOUUQ2ZW1Wp9aY0ei2QeWjOylyZQBxL9MzTMb6RmP33FnKz958C3Xl
ZoriaotjNnrJLASMgR2V26lM60eRs2WzPRZVZ9G/IfbN3pom4tUTCibZy+BI7MrMmLbDMqTVrkzP
45ADnxxjZ9oydeX6EUJ0sAfFG9sFfrXp2sB5b027eNGYfL51o28fDdses3UMSvQADoq/k9AI4gQa
a2x5bC4Bc4onGmkgjgZ+JcQIPW5MGnv3Vsyt6Y6Rzg8unaAFdUTnyC9MPmNZ07SCnoe+Fm5mvrY1
16EJCn6hAJ/WbuFtV1stS72ZhpK+Ds/fPqUxuwCg6GpFU0p94CcEATWiSs+6xSaRklSxF6Pd/HAn
esDRWDeXz0+WwSYLaOeIZTNMF/0BuRJlutsRnU6TInhwpsUYZAzlz2KRqVYuqbh95ihCKzSe8HT5
4sMi08fBPjz7E6z0oogy6+hKFpENkDK9NcMeWJJysrfPOy1zB442A/sZVwLt0006UXgETlhfVEPQ
7wppKg4v7CUviFWtL6paXJxD6fgPnRs7xzqndyZQtG66jiGuFY++c2gkF3UcnepklAsRwopUs0MG
MnwMfpKeK8bbF9Ia9E3L2/gaoRy6KoKCtgl3JKKL0I3eQgvhgnLLBHMNkXknhm0c0ddUDkWcGI/1
DPNp9tD8tjG1R00GJSoqrhYin/oxjTWKgT6PqmEtYFCtawCrt9p33FtBLlS08kiOl1gL+fWjwtbv
F4SczzN/4IB9DTA8rS2KkjUbh3NfJWfZarjS/ZNs6aRKt36r0oBGlUeQfHBnDePFVPF9sqg3iiE5
lFn301XhTWjXeMfQA1eWf516G+10sh+8+SWmbNy45hTcesiTsM6hi+sBdje6XgdWVV+hlLvjyrKh
yolUeFe0n8+9yChiJWt4LoJ44/mNvRY+7CeGk+d0Qu8yZZs+qk925Uf3AjHeRUzks9FcwquqAiLB
vDrPVgFN361uciwluOoPJIA164GecrIxOvFRoTySrfWjrSRFaZI2N9k89tvKKsXRttzvnRgICnIf
8EURLIb2A1VuTI56bH3tjeC7Hqk2CZ4ud4i0BlggFRi00tZ0HmZE9FZnSWpSr34c2Sai1crmj5JG
HM1pbA1QF3bNMJEGPxKt5ud7KDiM2t2ZC5x6Yje1JJNnSucQLcWzp9kiI9klo1CXR5NgmoNiEd6Y
AaHilJgLIXtEjD83O6OuX1tzxC9d1eatzk3/1HHj4930qCFl9GqKsl0b5ZIFrn/aurk2aeD/SC0c
QI5qzTcfy9JG5PnTAM7pXaN82vKsQ9m322BtjpTnETa/E+k1TruS88x6YMviEGezjXQ3QBf4X+yd
2XLjyLmtX+jAgSGBBG4JzqQoiSpJJd0gVFIVgMSYmIGn3x/LbW+79zk+2/e+sMMRbrUoksj8h7W+
tdB1BdGTLhipzV20MUt/vmAlH0FYxkgBQjQQzEPLpek3dAPlGbL/BU1f9sjXqtmYXmQ9OGQBblDg
lLCDe0ORGUIUu2iNYdVadv2zdUnEWwr7MBdVxuC4/uiJH4bJ3gZrZQ3fSW4khrjitg9QUoPB6j8B
U77pBEj6rKPn0aohCzrZQIwEjpVK4KtvhPscwX4LPR5D1GBl/N1X3MNl66w7Wozz6GMHoEjwv9hq
DleJwvw5I5eVGoJQEvzU3nwcuwjM7WBH/gTHQz0r2WMZQNn3s0XG9bNrmvwYNIVclTECJ9JKMGR4
YtxmLT8bFw6qis68yEhVj0SIostLNJWVg8eLSYV/qYd6fC/NOX9nV+9cbhOP0KXCWjUeOrucp4iT
vEvxziWli3gSt3Gw8iYVnweMotaxhdg+kZ65eASPETHJZAD5E86tF7Ywxr1nsfPIHOxifIgg/KMm
NjZDpvqzdBvmDeiK4lWlUTmuxDJyDU59dal8Sx4FlINNpJlZRq2OXgJIVVfcNanaLK0uUcQGpXHp
Yt89UClkO8us9Cad8ihEHFkxe2umX2Vh2/dWEXfPY5OO+zqR+tXTHaZ0zsI1oniU/ZJ8SkPUaDok
SRkFVRgeOuNoVhxgtUUYSgWlJ6ybToUqmiNcv5bPy8qBQIj8h2zRQrZNNN5nnmHeEanebHOnanYa
KUnYj1kUUjPcTTAJwHftYjvGBeAvb6ppiHhU5YB9f9RNuFgoF9OkzbcF44CQHb3YLdVyxzZs3hEc
zzXQkx/q5u3wsJBqv8qGquXmGvz7mcHck1btiFs7M96cLrhYZd3+HCWhUdqbu21Qe/G2z5lqGo5G
sNuk6RpZK484SMGbg/PKDVrdl3LCMHlTc7Xm6CKLnBjpTPG6dZan2XPkhWw+i/WEr3bwoXYeAvsw
t2g/hyr+qad553RceUTU55shVbCizWk63sRBIaOw6DDq6JzG+kqOn7uWka8O8+JNp0jB7sLYaSSZ
tcHUdg0yTlfrJHvDS2+U0yS36l2GoA2Zqaf0mke4HdFWtiNC2lVgGDFXQqxNhLuBGc/YJMZ8ng4T
9e9ydilVslDFReZuaGSH9eSTugnAIKOVXnFv99W68FLkg208JPNnkvkIcFeeE1U2sZPFK06CRwNp
IQGzwc3w0o9P5AMsG2te2kus3IpAclfcYav4rhcn3Sy1dyUThTHq0nXXhKn1Og9cda9l7f5gh05k
iF0uP6zW6u7GgtlVag0/m3jGiuzaw50/DM6aBHdxFEgBb8aF9gGbi30epaevMaUKKwQMZ7Mh3wH9
RkytevUxdvHMFK1BfVpG0bEwiD6NlWmGGasnli/pFEa4K7gq6xyapUh3ZAd/C5D0rNxMnBaHQhtT
xJe0yfsWumguHtmJeSU+k9xucSSmwXGOUZCzjbwV/TEGkh8mVqkvmblMPMeypY5vxd7xUtAGKngy
QYqaK00tY0AK6LLDskR+S5HABkbAHnhka7e85o2Z37VJ8UkDSjpvZeueBVx3c6iUUbVOy+RTFwW3
PjvCLzl4tzMr6rptX6bDtrHM5o3yxdvYtjNdOySb7Iasq5MqRB9qIUbVIoX7aIpAr+W88KT15fji
9ajQdO2U5yUffHCbc4fYrtSoRhffSX6AwyD4I1LptC2shKvADBr8trSGFXVAHvhf4N85OIbYta5o
wPzXrpEsc50ChHmCBR1zoiMMjnyJnrpH3f2tvMEM3BvWILoBDghwmza+tRzSG/ygvmEQmOBmlzQG
jWDdIAmevvESXFZFWGrVyPqZX37PIm+6V7/ZCuUNs4Bl6YZcIM39N4GB6vkGZJj+imdwWlANeGSG
X8kN3yBvIIcG2/R+gu2Q3SAP7Q33gKfwnDXotuq48a9eYQ4P8Q0P4dxAEdkNGbHc4BHuDSPR3IAS
6oaW4IU90/ghpw1QdhsKAEX+m0Xxn6nP/0anBazpBqT8f+u0Dl9YXv5RpPXHT/wx87EsAOqCy1xY
giA29vx/n/lgg/kLyyDLRUL0V/XW3yRaAXYXJB1MT3+Lt25ypr9JtCwCHoAdYQN2EREQAfFvjYDE
n6ao5u3fcDPdgLEE+fw/hEyZFenelZF3wZVlHOKonPSpxOELO8IHOSDRTNhF5tBsElaRPy0oCoMf
MLJ/JhD/noTMHDe0KucbMQ3TayaN9AQLDKNAbvuMmuvS8ws8rm1QrQ1qvu6KOTYmmDQeR/1sljoy
ViVhTU5xyoK03VHBk0PFRiKgZdK5v8WAXx6KaAZ/pHrNWt+K12WB0BQNmLuFU2TbGxX0j2xCbgsD
c4xIdKlJgejtbjd7gz7aQTN+LVb+LnDxfBE7bL7lYyV3Zp3W702RmSG1jcfEvP1wGmXx9+J8Y/dr
N8lpmZNpb9aV2PJBGZdSGREmfjlsE1DFTRQ2gc1EBBRGbxXD1iWanE4nHdW9kST26zBPN3R9vYal
W4cosc3rDDj12vW6XMNje83dNHie3Gm+n8rJ2dV28DpNvrcZzDmMnKF4FMrQe9E39qUpiubQM4wI
TUVgZDEQ5kIycnoXGPlH0GlaLHhfGxemw0kXWbBjozX8aDMZHeYIkUhWWvlPNqrNZlE+2hlUhTr0
iRPeB3b6s+/tZoMnd/ruWv6IjillV6lrPw51kfvv6JkAT5IyxntTvRZpgSmBX13qGrpXMg5wCw13
Q+FXbaC/ytCtyaNdyfGWzZPTE1mELAXFk1xY1q1wIdeH2zfymWgob4ubGy8qE6hszyRDp6tEol3O
q0GuS4P7d2fi4J+BZCFOXnmZFV9FZmUPWHmWe9wJZpgscN4TxzZoYczJ5bc4FSMyKXZC5cCfCsNJ
n0avzc8uKKkzegbnDiQxJNskGh8wHjTbsm2nz84X2EPwqHVhnxn1L4LqVL+KR2HtCqnGMyVaup/c
sj0j3GekN3lj/JUATwjzGlc9oHbSOPBoyZPFtKHCSiHNC4M+c+U1wcL2uEQ6FWpvCFZESPUvzjRj
hsJnasNnyTR3hSnTtR0nw5aEJ5guRkGgXMVq6MRimHa+qwUICiq65uYvOaeaFyW1VyM2ntvnmHux
QJFgJ78qZncb30dRLRkonhvX+PIWFxxqkij0WlGMFb8xRns1LeAHHcgsW6mQHTCQIpy8kac6YuhZ
+JiOc9T1PwbCm7Y2vftnpqPluEzFQDLWkHg7Ut/cFW30+D2ohPNgYGWBE+lHRKFBPQnLbJxP1WgI
dmbMmY++h+BmjVg+2RDStjwAUqo2C9nuoeeh7+gmB/YS5mNWlq67ww/R3yKcKmhSJfQ4RfQUTXJM
zm8NNMBF/VaEfsCf5FVUXys7D1p4tSNIlmaY2TgPivIqmjfp6C/Pw6Sn1YCMYZu4bPSTYOYj6UR0
l/g4vjxPr63Ib76luLuugdPvm9JZ7kcqhrCa5NHteayZLNvTIY0KivvRqx6AzRkAqKx2wp/kz09Z
m9d3RTvY32xbq3cwDXpteDTvPfnwB39Ok+iAu0A+TUrbIWnJoTPV5h11Jy10NT7GQjfnWdUq5PA0
Ly3OKEwGJf6IInU4FHSwjp3RPCza+mLWjpBG6PIA/M4+FG3vrVKrxQ9X1nZ2+5B3DZT0dZTW3wxZ
z/DWbKd7osmafxZmXYeLIec9QnHxKDFwkIhoMUWiA0lCK3WznSS1e53eHF+mvXSnNOmn5zI3BTll
ZRx6/uDdEQlvMNjlIArgFBMMFvhvTmUmewReeWhMOUBm0c0G8xLXe+MSXPaIj42fltIG1hqMHbMn
+l+KlT2qo7S6tvjGQHcUK4oo8yNeinijrZyEqmoYdv7QGk1YQ8l7s5e4O5OfTTp91R+TwCtDp2nq
EwiP7mEp6QLGyV8eTCsN7tukyfSq66NlI2Kv2RWCTpIK1V+3mT+se5mIn/FtsjPK6bNnkkbCPB62
VZSNpHWDQzgnBnOQqnbH1xoYXIj6Z7lC9w8YT1beGyYcng3Hq0F9+UBoUNrdoegi5i2PIXi4qXjP
8gFYg9TpxYrKcreYlfWB6kkwZ12eaR+i0EY+uXcHj1xR04jcpzS1pnVNGsqhCPLrYloHqgdzFTRI
L3AlzHzAJSJW/FPD48i+79WYXDiiPfFDRKwnDypv53Jl6Hh8MWNPHzGCyGPMItDnBI2CPecmgIzO
PLfss6/L0j+gtMKQmMPJgmaUYZHp+29qtosbkGvFI4EwK7BA5SxxckBvd82YHtMrNzgTHCeKQxB5
/j5lnb6N/S7ftE5fhKYfnTG1Z7sKbg9CKOUzEgKpMtbgXXigkm1fwOSJ2eKubBpECGNRcY5xPHEV
ReNHkpr1ziDr+7QMrfy0ZJ7/aBBJXFx8eq1TuE8g/Z7NWbSXLIg0jY+D+68zlp3fy36jXTk8t0XS
HyGZfKhFdYdEwT/VWXrLWGBG3i/YdvHsxu0xpY9jsRML9D5l9YAKJlsDHUO+pNQj+Bj7DdjPeAZm
MSQrRrvDK7JTY58vg3su6lQd7dTdVg4qFNOGheKJl8kYxcqEkbdJS0JjZTzk35Dr1ru+8/U9eA4r
nNoaWJqOfvosCUImuMmO+RY9F5OHfUuIwTkRYjzVbhZ/H4IWgECL4KFeYLUIz11+gVX8lhRYeu1M
yacs4iV0VsauBqIUBjvnDs1IuakT6z1qaRuKSgDbqqtzPhoznJrpPEeWeM51xoIEZcpGGM2wI1Uh
2KZTFr03/TztxJQ273QptLBBHzBdsIeDHAmcy732fbQ4VwKzsHANDfji6BrzPvkwepetxUxghPTV
cgwCCIwZXuepO8kKPD8w0GK4iBzKb+KbiA9NmT8rhBFPFFXZqdQ+V71r0RClY+arezyz1o4IhPoC
o2dbeE698yezuYOfBW5yco1dokSxNRM7PkvghpvGVv0+pmtkUjcq74GB1nRA/sXY1e+RMynlsn0b
31vyvULIZm69o71f7mu2QGHmNtaxWppy6/rj9NH7ET7mVmOOibLWc9ESxbpceew/1m61TJ8l6ql3
D764SZn7UcQkvvJCfmG/0VuCMIMqnEujOWAH88NCZcY+XhokllJnhVpZIivv6slmH5MJDwBaoZMQ
OeAX3CEbPsYycqUh3VjhkmZ9k6l76t6wS818i5Rq2ZpRzQ06RtZx4Rxgzkm1mfi+uUeMav7CLOEi
3syHVd+x1iAPPN7AAG1WlB7NBr72owuZz2HChBg0itrb6s+GzMBH/Q53O97jRo82suxrMjyRPLJS
69uQnUW71ticBcEDkfyuEzRcW6uXN4qj+ShrLiR0KrECzNdZn1Mt83sgohwIg52z/cnsbVQiB7Oe
/CnqFTEcg59Un2lfDGw/izInZVdOSZaJY+SSFnnq0ONW38Z54F0DZDIZxrwKSirllWrgExKcllty
CMtRuWuAgAgX5yQu14hkFAGObHx/1oDmvsaAV0iN4H7nZ6p3A+7ddraH+sAgcWpW1oBN2mz99NgP
vr7TNf901XrVm8OT52Rzs+U3QmcNGGD0jIiQJrp1tYrrqfxqItO6q9LJP3hQiHiCaeYusve+LQmb
Zs3W60vkdYupXC71Ccs7hlPceNem0Ddbd9GwXaqLR3NMkjXsr5khbDL2e5F35K4l7bym6rPXlaCE
sce2IK4zzfZek4sNOj77ZJYtJB0ThVrqmsRa5Mm0dr25cNAr8fvMrK6IRxnEawsyZcITWjOgRnZq
3wyZBP3yzl1HqLNhmnfzG8KS+1gR4bIy82B6YokWrwe0uVHY9Yt5h9TJDlXXtuvGySd2rdAZetgp
tX/vcwuzBGe3cVAtZLNVi5TvOBVKfYv9vHvrKD3pmdrhMpdL/FS4S4ueizc7KhKycdHVxSvXLpKL
EcE1ACCDQ8Dra/Mwq1Y/RVFhdpjq+Ud7FmuHDAfMtYsDoJva0i9N0ljfLehl38sqfokKaZ6FDSmG
FY5p7B27BkCHRhzf7GCeCI6unyD5teU6iupS3gGuEY9loj/k0rDcqZeJ1D8jMZfQh/CZhukSI5Uz
4cfgBZ3zV2WyxvLVGO18ggljnCGWvaMV6p4Z4CDihoOJvF3AWS3iGidyXG5Vw/BoPTXlwjS/c5np
a1honQYAvybPZvyxUPVR8RtEHjfVND9o6WdoIIM8vTYx7DBTL2wSIb7ZG5JKrY0twQmzSU8PybKo
Myz19FA4gbzANqKBnTy+TKbxA6vp8pzETHpXnuXxx7EUqjamm+H756iw+eaPWKSVXO6NuWLLQLgD
NK0hv5a3OslZ+F41C6sWS5vELPwW7lP5himT1X2pIgsUGMxz+s9bIWu5zdl1KK4hwd0IPwt6hVkj
jeJrpwr9vepGv7i38Es7gDiRWN1pi1sATGKb+MRKe4y7wV55y5fBrmZ8sAK2Qx7MEf6FgzG/duVU
T9+W0WDxS1YqDW/30JutI4lj7KVNsHXgNNN44i1pfLCgMWGOodNaFXua/1OgIE9ubI/LEk+7yJD6
W54X08s/jH/+L/as37mT/6CAM30T3xIOO0bDJtOdPxuXaoy0Knes8UKulbs2Ajth+DnwiRQHA4Rz
FL/bhbMblH10MndriGbrJtbGl0RU9sumrboNf+ouWBRehHT3r1/cn0x5f31tHjFmwpNk1Pw5R6mw
Bo0s0x4vdd3gbqVWjPbpcPn3fwmKIpDzzHNN+ec3wFXdRNM7jJfUJjWK/3hGviUne/v71/xHiPb/
E6LRzjIR/BcjyTxPS3jK/zyV/P1Df1OiSZye0iZSELPnzTv630q0wPoLhk3Pv0XbAGfBYPh3JZqw
+b/QfOA39SQv4jZN/GMu6RBX60mi8RCUEbFgeva/M5fETPknaRrxFBJuFlNQlq0O1PV/lqalXsr4
xoKtMWnUNWxHK5wYLLlPtZaMenCkCOz0LDfqTAMMvaH6mY0NKK7XSGcqvW+sgowav8q947JIEW3y
oVrGVWea0yMb+0LsLCVn4zELVPOqwbm5IRDJWIVYlcB9D3Y7UCkXvobiQLey6gtzQZxFWsE5UJ7k
chsb/BnW0okbnSbY0E04zWYAU5yEzljBfG6jmg2Ob+gf5FvLz99Cjc4PAAUuJm62pM67Npx9F0KO
xaDJPgd2l6zboPDuwDpI3GX9tQXwu5UtmSQrCjnT4WK30qdaqflxSszu0sR2cb2pjsqNnCoDLqM/
xe6qdM2Ybk/V19yt0ejEo2YiUs37mIS0o1036Yljd8cSkQzwpEqrrVuizbHbBG19N9qZtZ5cUIOi
k/ZrHrCSS50mf7JscPJBIt5juKD3bjUHa9YdzkNvq+YwVLNYJ5b9kHhLuwalLDfGzPJrqo38wZFG
fnHK8eqa1LRungPNrSeZfILJrHeCdMiQCVZ2sooCLqY36evQcKiv+iSN7yg7xWVMSofX1i/92Rw3
2q6qS1Q3xS81eCBpSFnbti5xUAzC2qvtBZ9uxNbKiqBFekaigSrwX7ACXwOUf6uGCWVY5+5xGHH4
SUDOT6ppnauDV/Pk1BIERGtCCc6SH4oUxg+38sY1l8aJ0dS8doEYYpeKBDd5bTwO1VQ85U1WMPHK
24uNoSLseEfCKMgem1x1eE3I/E15Yp/Z9pAt3NrTZQblva6h9G8sl1dqQORcm0MUf1t8CYIOBT1m
A1VWdNqlUugm6to6OYk2j1jJvnL++fu4F/mjHEqsEugag6vEtPHo22JgBBYpxu8g6y/ipllXNTdK
Bhd0txh9eTVtvtHS67uznQlxmnN7VTeO2FK6t3fV5CxvzAEJvzC6LjkKlVhr4NS5ptkfxFpn2bij
cIcTpfsTbuH2iJn0bhhaTD/sJcE+4RUIfTVRd5X5kFEjgr2dTPjVfYSY0Fu6F4MbAZ3ClegNcxvJ
kxhwXCAlQA3Rq4fEaWAc5C8WnsJ1kIsrtUe+Kf36s62lPCCvf5lvEUosRN8L2eRbqHPdHBapfXIF
0yekP6d8/jJi1uyVBSZp6c1X0QcIguYg2tfjYNyNfgBvpa/jtTLFG4dhe2/XxbQ1mIqTPhu7hxmB
1YuA8wvAXrYMLhvYgSzpPWUcJSXbCtjiG6xYvYFv1exyxIgUvselS89d0SUr3SEQRStXRrQQiHrx
yoqCNEJVbMaxTrco8KdQUApd/cjJH7GLxCS08zbPdGUHTMrTYzHly67sMmINuLB3SzZ5d6IZ4Gw6
46GZMXWsGUCOj6PoXhD8GHvYPe6FoXVS8oCBnBpNNEiGyIM1RBVbPczR6BRn+BqXovF/VBpviOct
wTdFVbgl0TSDA51GDwDF0nv23R+lqJnWaPRES2p9ePXgEkXamN172/Anwwav102d26c4J3SbNCe+
0mach0Mhcuq7JH8ANQVbeuK8I78Y4qgs5/elD8h6iTif2fl353Se5ncMibh5SQ3XT7pBOGV6ULD9
srivEAiShRBQlz7EiN4PTk1PxLZEUOzl7mBCslTVAdQVvpG07Mh/rMvg2in5q66Y38Y2pMURiAlD
Bd9ChmF4tFX4N4sqCgWcjInGuXcZ9tepZ2ytBTa7b3fFdsY7ySNeMs6c+pckxx8u9vNQdscCjzFW
K+L9PjNDVZBDhCLgA3+gTX/QYLJc4RDw91nPAOQ84Zh9nLiwn5wm4hHJRr56TKoG93trpc0xWYoZ
uBBa5B8d3/40tMjyYw5rRBKukVfLqyYygiaBHfuxsskK1XNkbLsAPMc+0t1hTp34PoE79gTd25F4
z8m4SLKIL26wjMlb7Yt2M9ii2FtpnHz4VP3BChA/AWPx3IlzjKeQ6ZKoGYctIzmlQ02nOzrDMKwQ
OaMP4Gj/VWaC0twR9njXDS0GksnW5lrCjmxWCyIXVCAumugV+Vz9qwn29UM3ZvrGnYwEFnTKHdKV
4h7raPDLnJKe6IM8cq4GZMtXI8uXS2HKg6RB+VkUjvflloGbIsJxdA8ueEDmQIrFwa2GQ8FpG7bU
D/N6zpvbejHiXWRQl/gv/TC7Z0ZT+ZehTIX4orcJg/HqdHyMtPBeuEeCTc3eY9uz4sQ/K2UdEaVq
JfGhSafpM6OrERxGMRonMG0Pk6TpQfuXGA+pwv67svFivhGUkF2c/EYVG6JOyNAOigXtu86+RKez
KzKCp7yFMEXfWEYHFlYFkruEh7UmF/5+0Q50TqhG/ryyyc0AKmYHOC/xX7654zz+jPxEv/sCmm9p
KBpcIw5iUkX1bBwbSw0Ppct5s8Kxb3wKc27vZ6i8pKPB3d6j0K+bvTTG+j2Ip9IPZ6B7h9rqQEKp
VGlGJ7JQr9pPhVj5ldNdgfchqzcmR6M3q/MDzxwcz9426zmcBR0+rzzYOLIx36Kgi8SmTM1sWluD
4e76XKTXKKjNHYssGZasLFAd+wJRkpMw8HWtgQ1TZsvzPHb6aCWdt/ZqYa7noW/Rs/GFk3m9hEQJ
io02kbQBwu82sBYDsbLa+tHq227dsgk/58aAMkIi2lhPUtWHVoqmxEBfNm9ZozqGhXHfwgCa2up7
NiMAx8BO5wl0Xi8/Satx7iKT7ZNjez9EnATPMimLjypuq62TIPBcc8RHxWoeMuRCxMtwIrKYNQ+p
NOVdsAj5PmB2RLVWo7G1Yxfaw+zMzg85sifuIst5CRBcpbjDnYnBWMPqs6zsag+LlP+ZLX3m7+Eo
z1c/i/B3T3ZifQzBACm6dOt3uvPu0Q1Q0UEps823fqGA3MTm2PNdMtt+hXTd+go0e6VNVHixcUSD
En1HeFI+oyj02q1TJtOpb/uZvtIwwGY38MgKlCsHFWcP5tKn33UpLzFGuCopBnjLxgbBI8uluQse
RYd7vkf3AyiwYA3pYh24hzdsrHwrljuNkqheuc0gfpBca5PTVtXxSylmyVquGBkuW4ZjzaHVpiYw
7Ti+tLgaNyPAx4OtcuTNwu3WS+3k2940+zPYNAY7TfEzUXZPjlLvSYKJGD1jKMRim3k4hGNUCT88
UUXboTIR4PBpLjfpn+jvEnvKDjFlFlrVyGWkkzaxEmSvCPVVIw8rVzSfiHmMJOdocca7irXRa47v
7RsDsgTAmGvQH0T9uWGnwxSWuOZT1hRBGJvUiMUYH/2FSCHITrrf+2mgyWDCmfy99YECrNgbswUA
T4n2ta5tb8NWdDllhgVrDPnHmb8wP9v4+j6jJe1wb3Tdvqj1sI0DpzzoPHbWdra81jMr7dCyrQb4
hpYPjtYsx8y0OfynS/7fCXeI/P2XXXI1fvxzh/z7B/7okAPzLxbIFQsMrSOZovzh0wq8v7CiYFBm
EycsbXi0/90dO7fu2EIPSOvs8XOYxf7ojgErYeoKkEfTaQt5+6l/A6wknD8Zt4hhIdfNweTPeIU+
+Xcu6T8Yt+ai64ZSpiQS6GI6GaolPCSzs+vkuNDbymE5IM3jXmI8zB2V/b6ufl9cv++wSLbGA881
NxvH2fAgnC56yRb6mZO+XYJJh/7jUP2+paKyd4wQ3DdXphVRMBPB+zK73fjYYxliUjkXOdEgys+/
htvlO+jef0mQ2FIU/L6du983dXm7tLmDDsntGmexlm/U77vd+33Pl7crHx9F/rOkCojBp19UMA0g
77W4UshQLfRDHf3qbiVEbAx3OLop/ymu1dtyKzVEFA+vE2rn0J7b5BceGuoR8iAwAzWTfKiRXRTr
aXbaB+XG090iG2tkoSoIp4DQ9liVig2WHIr4Mhg2Qe2/a6GYKoPRQ+WIs52ojHhxtVjcwyNLroVQ
0n0OIWiD6D55s2bslqHjF/6uvc0zgFSilpot8m16t6duIfV9n455vEPo7B9derSdiYnUWS9F4T3h
0SVAgiTAXK7mmfONrsXuqZvR7SB4ElXwNVsmKqLZbySal3yg8QqaLrSjTB/7KFMbJu6EuNAVo2nW
U3BqyIX6PTEpEU3W/oVIDLLMSALpr4Ms9D6ek2pPfkP7A7yS34VBWuRVKMigfNL52B0t6VMf2RNv
TpDjfzDqMr+3WPiY+M0XdZ96MywRTunhe94j9/d60fkMFSpGvckyTzeeugyOSOKijiyFUW3ytmzu
WY5z4E8phQhbczaZ44RYxkzb7tipwklWXjLFD35X/4KxPPd7s1t0ujYw/PwCtp8L/H8YYFepWLrP
snE8Yx+xoHshakIdBqfUG0Aqirih0hs+aivwH7yx4crjlt0C9G3kSjna2VpVwEBlInL3fumgGL1o
E/fP8AhOPkUxbS00vjtpDel1nGXygAhntvIvPl14myFJUinv7SRKNmFnc2kg8FyArYE4jltEGoVV
MVQX3cAqZfQQflj2c+zzO5DOrwmWfRLtFG/GktFx2FnWUO6j0ro5O6g/6PS9cAhseaQwz7ZA8Qse
b0JDAVKGdZxh1y+5gkSAcqYFOhbqzoq2KsnmlSE7G809PNsmdiAMZNbJ7gL2UqaFh6sSV2a1+3w0
XdCMIgpns6FjMcsZBqDmfe8Jr0BAJOZoXWIqpo4vtXkxmPF467btHTQWEZthlNRHu2iKTcpI68C4
ZDzDvGWrj+pshwyt79AsLfrktbo/soctrrNVinKVVp6781SJAjBoH5eEBzOr1C9Uvs+WgbIrBzvp
N5VYA5MgTThV7Tejt/NLPk4ybEtu4HRyradGZJxaPlvCVUAtvwKZi5wa1RNmmtgPaXJY+fXZA6vh
l0A0OZxsHmyjcvaqi7FllwneKkuFEaaFUEFndVcTroF9s3gIGjLv9m5X4ze0+AnDmDk4SLLHN3bu
oUCxlX31SPZZczxlGzhI7gEFU7Hx0GnC+hFtf+cGmbnRk2K3znbr1cmF+C4LV60T0MUMwkBDyr6T
36R0+1M9ejeabdxypjD/opNJ3cj4NMkVIDwvi5d7k3wqWtpYPSwDZ2PGkm1fLULseyNA6W0ZwbSJ
23jaRvbSh10J4YDgKfitaaYvBXiAnWyKW2ljf5gea3hkHsN2igijcQPdbdAqYfNyeFMeCW/INtHC
uAYhQs67bTuKB9U3AoiRxDDynjsDvXM6EaWYYNI9p0wH7lXrs+wyXVwkZQadHOPPxvSBVioh+23T
+sV3ZkH+A1BxuomYj/87RNCt7fbIOLKpvLeGPqWNi81vaPLyX+0sujdpxeJJ6ql81JoAxJnZzzZH
/HY3LJ1/YFjT4k3LDCSJvp1z6CZp/5QKB31Z0jofTstX2nH0eKY/Le98oDnIrF3rvr3Bv6cOV0xb
jPNTbBWe/1/snUlz3EYWrf9Kx9tDkZkYEngRb1NzFVmcRYnaICjJxjzP+PXvQ8mOluhuqb33otUO
y2RVoRKJvPee8x3UgTIi5Mhrr4Xn99eNzThEhHa87uMmYeLqsmWmwa30yB6J8Hqiceu0i+HDhT3C
nr+kmyu18ttwPom0DHdZEmeMPVL/fcj0PlwRs9J8miK1IJiNPrpWfdIcsOlU6O/l+DlrO9CvZjk/
mb1JMeDHukb9H0HD0FXzHgmPup45cF5TEGCwSB0Rs96q8MF2OvmI+lTh/o1LvNAV/S/8JeGHsiob
/FVQ18KmwM/DxlQdeKKPryGZMk9maGkQLMh1aUKZTH8VxPSYVXkiguG+7TBmkMFmyrb9KCpn6fxO
ziAT8RH0WpofUMPV0QcoYoshsS2cjidRIlBpzEXI3B/MKEhviZxuMvsRh6kY569u2ztbP5nyNW4X
tuAQrTSolHrwV0E4dftBZE8DFJB9lAzkbzJqPvJVphviLNJ7YHEtzWR96gKj3IDF+IOo8M8U6RdT
JGU68ucAUthB4b/WxOgwTfrhpPzHj/5xUtb2O77vZSDkkJvw7Uj8J9XAemdCAbHEMm9cTtLfUQ2c
d/jMUZxzKDYVP8ZB+s9ZkvmO/1QyfVomQATO/i2NuxZvZp6WJy1lMvi2mUwh4NXI+b/HHOhkxEWT
cgeP7ULDkF4SauIqA1z1qq/ZQ9u+FGS5CB06RyJEMQPDt/JcGtUNGkw18JDZmeheky3WrKA6GGTl
IlAo4V8KFNAmETsR3KnJxy5Ph0feEKRiHVsLUQC6y7h6SUuyeWAjoyxkNIyB7BI8lnEUvPaIlHvJ
F5Qeij/4IWw8QFuGHFq3DJX1+g276EGSWxcE0TqrrlBuuVdkwaDhSYzlR/CoZ+skjrCAV9DLOlPy
wkO5+L7bxh0fgtH2nnHTjQ8104wjtkG4Q1jKdH0b0PItTgWqO/fkeLr52rjYy2nm4siniWysZR6A
UyyXcCB491BNkm7BupQ8XeFFqaA+CGnKJwEQ4FWrcbGqG90BnZz5fh4AVuUY8A6NKaAfOkRo3gSq
4vOXmg5b7LDTrStISg3C3hjwFTyj5muMJQ4unlWopwhJ7YvpV2KBZtX8Zxe0SwY473UKFgITJP/6
YMuBdzukvJowA/UU++gF1h1BCvPK8UY+tZXwmm5ili+g+vjs3gV/1Q0CjyUt4CsyYsEf0cu9dnty
FGuk8OfYj/qjWXjJMV8oZGhplutJRPgC9hozUAGsa/7Nty80FQH8K7YuYFHd8g1fAFh8pU3zkZMy
VoCh9KEojokC/yQQX0X3ADv5COR78VtKwEp0j5olOcqmlRuBADQASoWjseCaJouYT22QhLev2szu
D9jyQvGhdhrL3OHeMvByD/Pvod8t+Jc+956ndHho58beTXnoEG3nQzSYwW4zL+L0CFK7Iv1dZuop
h7f0Qut6WbXkohFBanUoozhsBqsZuQdPIh74CPOXRdQuaIPQISpupdue1aDqJQnEM1ttIvSw4dxZ
srPOKSp+ePhBw+IzFPMpv1fcenoosalhvw+2oi0JzxsqbkLtjXzBBTxdhaU7gDNAdgG4sBz6Bdxg
yo9siymS9Sa5La+Lkur7oGMfVkLcwxDDQMv7juhxzatscfGTQg59H7YgK8anhfh1BAoVbPPZ4Lvr
l3UCmBPw58Ioc83WPGZ2B/JTNvyyliAWAGzK22owlvup7+kYo/p9QdvkP1+W8AUJNiVNcbVIE2/i
ZZH6DpTAwey4JIOCxTDCh7jLZgUtgiTPBAOJ5T1/w8a1RQkhruTEC+9z4aR+AxhdbokOKtyeqDAu
3gXpVAk2joipxQsla31AyZih6uHp/WTRIXymy90bqxLmX7GKK9T8ab2olx0Gs1vkRNE+RVjUr4Yo
4+OIyDpGzcgXWomFx+kKwQIzTG7yJum5Phfa6IVkN4mZHcRSMFF1WHjMi1IyUCuHr7CNJn5DUcoY
tIPhYijudBOad3HVBxrfPbkf25Yid8NxSB8cuxa7b2Q9EhPgCIYG8sMiYf2YYx0Mu5lEsnCLH4M7
TNUZb2g22bEyVQwhdpmxPENt8LaX3DSTqvIh8die3TwxoCTIlN9jOeiJE05km7hlyxACnCO6INxC
C2buoWShw3bh7POSCL86eAgb95zX1JNeUNFOkqIDdEOYjY8NzisLPBhbpDnzgcckYUWh3+GLYgwv
nwhqm8tTUGi4biY2pPCUoTLdx4LivbNo6q3RrdWHNCLPsEFTXG+R4rKmiKtmgU/OzNdaN6n9KgZU
XWj1yW2ouknSa56GaUMLkjFZJgrWi2zAQKCAK18GD5/MKnMqeRMVnnzKIE7Xm5i4TH/bewv6SsND
mRjT1vx6FZDXFiQIq6PQZnV7vIS5rL06smV8ZZVdfeikBhF8WfMWBROi5ZbPDCZiWf+dduRNF/Xe
s21LIJm4x3iJfpBVe9+jix53FOvsb2DtiMwLzWU9egujoqxc7xmTF1/kty2NjgR8MmbpLCUbcwWq
QLdB+19dcgtKacg7i77MNk3RYGDP5vKiKCSbhn+X9a71POTtiEy6sutwd9lZiyIEPsgsr3qWkZnn
z0MQTMkHYkbYJ1Jr2aUQs5EzHLb2q7fkaWAay+5l2CnAiPlXeuQM3kr0CCu3EsvD2Q/YgT04fzfD
bLORpZwflsmeW8rVGIa5BEs4hdOB7cfMCNUIkG+HS+4M4a1OMXtXGSRSqiXtA9msm8hL7+c4/S0W
UardddoatMmzpD7kLQy6k5XTQVolHZjkgnuyJrIuj0C5DoqKw6xq52uRZ89FIOuT54+YT1YTGmTO
IWb9BMnrWDC78VcNI/YnarLyimeMeydzLfDm1725qysTKqWU7Q06UEgvHQEojN/C95GuAM7i4/1U
0SQwVFFdN8Kz13W7BDrE3APoW2RmDIe2BecUduUVEX2kAt6JEAQBMdofcgqnsiTRyKDReVeiMYgz
/eAryxYfJmCWBs+JInP8I0kaGbsqkfCAvR3SDkTH9JpexUY5inQsDYmaqqSy4nVZKGaSkmknDZ2S
XAorWaxqCo+UjlA3d+NwsmluJGtDo/9dqRwe7W5yCMI7eCzLGkxOR+2tdOhdtaY137pjq09N7PGY
i8YKS4JRgu4Y5HsqjuJsCCe/xd3rnkg5YvVKAH5O6BZb2jMlqEKU2Ks40QRjjD2xKhD8EEcb9via
WkX8ftLZeyvWVXqdIgy4r5IwRyDRDC5dMxTQcK17Ctja+xzigUAe5IFnY5EtToRo49YoiCemeQfR
Vz1yjTYDZF6iFbKsGNa42cRntw7j6cz1cr7GrZvv5m7weY5HYhtEw3vPi0t0Drrea3/4BOh5bcNJ
+hxg9n8IbRAKMq3UzkzIG1KtjUVCcFkdL3e29piNX+JOPRnMuFZyaJqzG4XzfTZPNiPQLtsVk2Ht
fa/X16UXWVsCpJ4qDy4H+hZORtsmq4pzS4DWJkkyzidDWG4Dzg2nLkMsr5hDHmz8TMfE66zrwiTX
hYuWQ5aobBiLBWa5qnK3hFUmq5gda6EvJXdWFZNO5p4M0nlueQhADLH6HAOJ4RzT2pzuAzRBZm7m
B7x99d5dnhCIFBCSoE8/kE6zSEon46XxR9pqZe2d59i+76JMbdo8Fw9MBUnRmdL2vRqVQUMGCBfU
ZM3PAQ5zPrd96nEuUWo+QReu9nHUFh/xR1B6I94nMQd/V/K0pEwfNIQOOnyVWPPk1RDJLEho9oKO
TLLjILR+NZLs42gsYFJ8KmBc67rZGZplQ7jtQCLvTOwXgYYgYNwE4HcaEQNi0w32MXgfSfr5WqLQ
3apWLpRfkS67lTxOhDq9IjqhTeoXzfiRE/GW03XNSTAS+Qb4S7JtGWs/+RU7Cjv/0pYraFkb4F4O
osFTSnb7tGnUNPGlpXK4xpqk5aqEMEWfsHHcmmvX2jAnhiSV28DGMclZvAIf9BCBEoGkhEUsPei5
6YOvbP4BccJgoWfaKhvf6ElZC0J/RqsdmIiGndBgY6oj5+Am3fBsJA0pShMKL5TpnQw3ddlSgQCb
0k5dnKOG+yKChvVcAjE6zg7gag8a+W6e23nbhQsuOdbRzlGpeD8Eo8sSN3GxGCfmdxz82EizyPtC
oEVwTef/hqi+5oMRet0V0pazQ3LcmoeX/4gIQHwkkd0hkpbapT2hGJyiDw29PHHMEgfajVHJWTHq
w2m/M7H/VQNwBYOTU0Dh5t/6rUdUHSoIyhCcau4LyBE2dR8cAJwZY5hoHjHrBtK81zGZMFCAUssQ
q4AAoYF2nC0688UNM566qkPEuHaJ1At2evDt7KqiEVvtkoIj10bYmJRZPQpqMaJDD3AKjcAlA5eD
iNNbPJsiaLjTSSxJD5MaJO4+L11n1cCx3DM4n303EfsPWmbq8x9gnpTONoW9ooBm4EXm7I+lM3nn
IERpHh18pgD1JisKc/wwW3CUPloEuSEQzDxOIwU888RZDQkP35+/AUkaydt34GJN540QE867eIPb
HEJHFrNqg4M94p+CbN4EAFOIs1M3JF7RH4RDW+4jMwqDq7b0ZxxPTkMnPm/lkys6mHGg5fu/f1k8
GOG24NjuWPptFgZdLh8fAonYOVmye2RCNPTHqOBM2lMcY9BRnHy6bOZwZPRB+fKLa0Jr5O014eWd
5X8cweVFPPvd+I/A4aRjyMc1mVJKoVhWE+nSDTHDkG2ycLINTtGDaz7hZTSOcgFb51ZqxVc9LGV1
a2FXInhOJG0QHtqlgi6rII9/v6QTMJdgo/3FG/7rl7iMUm0UvTA0tXx7vXpcuwbylPRA3CzKFbRe
GInIzGBIV9M9r9Z5meVbZ2yq1wyq4ANTjfGB5i8dgGKsH7K8+gVGdUE4vLmEZKhAZYDhqk3JY/jH
hW3YCxOQc8OB0DKOjc4SqtDSknpuaPE0K/fCzh5QD321JFC+sqe+yAdSH/ay5pG8bppyqcG4sj+/
VJfR7XfmARY602ELwoPjgs+13wJeNTkEKOuq8AAniBMqIdsFyjVvGGo9ciqivf0Ihce1jhMOQfoJ
ZoExq7dUT64ELsFV2JPYIMREtWxdzsWypYw1Iooo4oU5vkdBw5nbXzBG9dLrwRTDnU1cMt2SRNdj
d2bWRD71haobZQOBFfPSBcincnwgHI9khz6ex7vlHPca5Qlra27chGGjLqmAfn451KLzfnM5cG1Y
jNXhZzje26ybUBpVNBEtsDdDmz2QrEcSFdxuKXXykXfPxk8WMdxK4zFXC3Z/JBD8NZqibn4cPUKB
HwNTUp3Ys5GuSSjjH7lY/DnqdAq2l/aQqRZo7lATvn4NkCaIDsUiZ1xHuuwRa/eg5eZpSbqBSkbz
xiFsmRVCQfD18mH/6UT/ohNNEJb6aSf66jVvXpsftBrffuRPrYZFLxmmgy1c2yK5R6KX+KMDLYV6
R+aDQnhhuXhS6CX/60/KCp6DPzvOuBewNUg6TOZy3wFp+Rv6DBbmj6sWfYZnAjrAj22bLq3txd3w
3QZd+a2bxsHoXGWqdOWa5rmEfyrR9oGFb6hJKgAjlzTcJDML/6bIJ0k1ZgsDvfNMJbMg6StBkG7T
UPyNW2MeayJAXZ/ZCp3NHo8YhQhJvMm3WN6sRnE73LTfInsnpZlTg9PD8blrmzRzrtn5my8ET94D
nNJIHpWh11bo6F2KKR/pfBVsSjVPj4Y7z4T3teASId3LHEHUQsuY9+iUgPfmo0ztddwIpGGaerc5
pJXbVXeQUZLHuvK9lyadTazzjH8l454+Lq+cvA79LS2pjwadiIKXoBOyHb1URXvU3IDPzSnPtrDt
3Nukyp2XSuthY3jF8AnTIrNPu9W7oqNWQSGGF5ajH1yCwgwNF1SAAY9sztJjjHv/k9PY1UfVmKqg
xuBsWHjul3ScblxRU4/2Caxi/vDPfeeYt5EdiYPnEXXYxqa3Hk2R8d+YXnXfxXk4rMU0CWj5IA1X
yEG8bIWIg+Gc5TvTapD0YHn4Z3cd/cXnMcxQutXTsMdrMt17nLhPjGgrgtQjJBTI1IzoEKZx9JX1
YN/HCWQTWprKuMXAjQ3DduiRF6O8RraTP4WzRgzidsUdw1697vEiosxwW3W27F59MAryLCiglXlb
WEG3ISgCiqJGF8+EYb4ipwGRX9RZ3ZZ2aQfLf/HjQq7ZmYM5HzgGjHiS/Wr+ZFAT7QiPNfaYEOej
Far5i8iUPoaNLB9nmoQ3gKWK68IIOgD4szGR+TE7vcRI3VutchBB/PH/KNStPjwb9uKzXEcCESG8
O/KX8voUl00w5LTKmiEtNrr1K07Z+E6IUIQ2g/XvW+CzuKQ//7Oj/k/aN4Zt7Dn/3SF2RT579yWZ
ftxTLz/0p0MM0BTBsXAkFrma+rcCzvXe2ZQCbLPaw0Auv1PAmd47agRPAq8yHazOC3D83zsseXXs
i7bEPIYN9G8p4ORy6v/+WODiYGSaR0YhMV9Ant5ssBzrwtqd/eDUS3q5ayBb+n6Qwcwaz9t9VGmP
1LLPMQmvx7KysO6CavMgK/btAetPvzcrWe0FRnrxiwMLg4C/vDU+HE8iagNl8fh5UzKNjT3ZiXKd
o4a8XdwSoy1u3RnS3YpN0k5WsoPqKy3D2kY16R+BiS+k7PH5I93xv7p5Lu8b8hurelvScdIfCFIN
bvAiDC0bdiNfshAVdY2drZx3yEIM+lh2DHUiw4ndGKAhWsM9wLqcN5ZIcgxlMh0sBNsFsK76fTj1
AUN8I4sxB9hphfWkoUWAJsDMVqSSeicatRL63xRvx9p7YncP4bh6VBN3s3S69+QFMcSsq6ynbwpy
ZdUNcfU5mzIBTNIEy0dkOliFCPoeud34zeWu91WYnuClpMkOyFBKoA0OvHvgflDtmAHkNdlKfmDs
CfCuT1UQy31HQ+xLJML61suw9Dlxc4XH+FTCEnnSeTTiC4ZxqZuuBVwQ9sRZ98Ym0jM7Lsk7zk1l
mdN1HoQ7I4JBAhVcFg+G5b0IM25oj0CO2cxEGH5U2L/1SnT2cCZZzrhHp41JSIdTsx2ifrwO9Pwo
uiC9rcn+A5jk5TjnB0cGOzcxrM91A8TBI+SPvgCAG57MInIehJuUDz3cj3Xmu9md3RNn3qOfkskZ
gU1jvo8DpM6jNKIlXXCL5ErtKtrVT5MQI4FgqIRHp7T3zL3yXanbMFnL2iGtGjHdlkBxeRhNv9xi
/zZWNNsgp4iyOKKIo3lUBc49V726ArZU72Lg3yeCyb0TZYd7CqVIg42fi/RjCf73qdBIsKpBgltM
OgPhH20GTHpqvDZ7ob8GzMN3KNOXtBQ+fa36dp1Ofb1VUdFC8gp7azfTeUBkTzfuNWHZr0xVj+uW
lbZiwD48CI0LGBdyf2UPTbfFLuDtrSpMt3BacmAGgI3mvDUfwjar0YbPFDyk4rKkYej6uwGxzLSe
aXF9tPkla2NMeZa6Xre1vUG+qiAOYWpM028LuPlcYRTauONYH/As9cQFoKV74Uk8Y8Qj0Oyoeiem
VTGYU7ieW3xIe57A8Ee13TTuSlWZVmt0UaSsCNObNmmQBjRdGt94sscGO6ZlpO3RG2t55ZU2vqmR
63jsAQY0KyZR4XWAWuuKQSpXjwnqvLb6RZXZQ9GCRh6viFqwviCWH2iGpUONh73Mr70UnsSqnKvk
bNuxv2PeDA/IjZa7izEHonbOG/0e9ZcJCIk21L3Oka/vdVI4xwSZvBcO82fdz+PWHxrr6MERXyHN
RO3KgKW4YSccXmCpuqgVXDDTqyyY8yViuE5Qu8O0mTCJ1fpT7muywWycVxAIYIz0hAFh/BoluqMV
pC2ayrJvw+x6KnSrKOD7/lgETmFjzkhR3caIMPGDFvTY+ihQt01qDfdODW8W/kJIFN6UN+mtxY2x
HxTTNlS1fUGCOgeNflOivrtx2A6uspDWKCbBNHvmIFSB9DTbYjsCPj771VBdG/CCm402CfaJ3Lh4
0hyh0o3sImsjCv7eYY3Cf5EToZWzXZ8HFYZ3kRqS92Um8yfXBrsTTB0mvHJAP1YWbL52kyRf4qA1
kNpZ1LNMRGuH/KspNT5iCJ5x/1WV96BoqEQMUSE30RWsnXpnicz7jZ5fdZoyObwAWML3Nsn+AU57
dUDEt5kNh3Fn0BXhQagYp1pbhdZV6JHGoIe+frTNYo6ZUDvhvbSV+kBwUPSgpzGTh6Zugjss9iVW
5KlN0jW9iuZTMQkobxZuK3tfL/BX3+mS17DyKui0cuzPLdQioCTgwUL8KS796ARN2K0xtkaysXuc
cisoWf3v7O/eA/3CYVdpSD6O4fESgSfma5xs5i4mIe1YJ2rcVgNhSewN4zHWif8Rt5bkDxYd+zw3
eQJkezUxsSSafkH8QwNSCCvtSl/LwPaYCU2MXleikWCoxgFlV48C76p1mQwtX9vBcMOrjGoCASpx
haqXetuEzpfYFMNmcK1ynVSj+Rzh4TzGFAt3nhlKXjX7wrSSAYtnJ+YtQ57r2Gfrp6V+HUyu/wUT
0NFjsLFybANQN5OtjSvgI5aksN1MNvhHi8KBH5hHdYvAhe90iNzhhp6rWIM7VBu6aJiPa/6IXGF8
ioekuq+VOV5ZdmWl66YM8xe6OP2X3kybKyiYekOW3EibAltlaiTFF1apTXj9pCO2jlj37nYK/fC6
gWbGBMI16yvTrcZmZZuhBn/fYFLfdhPJXxtCIjxyPWvyCTaY6cSzE7dtvq2cKvmMITtAfOrB5kBy
GhAaEjfGNBNR2WZw6EI9UEu7mEbLJCIgEthJ/QJEM3mmKObrgs5kxf2tIazkYRLOYzL69j6OM9BN
JskkMzT00Dw30eDA++DgdesnpN1yxCo+TYXf7trOyDZFK/i+IHpNzC7NOP9k2lXG74z6r0rmyRbJ
t7U8ROvs7FaNvG7YzriLmomUtBmCFBoCofBuugBhVjRXk1esFi+NIUkSmKRpIX3xylPsAuhA7u0a
iL6xN4drqNlAyY2iyh4gP7Y3xeKCp3UUPY4Xa/zi8qKhuDjmu6Z5CEgyXPA09hmIYLgZC26x6whv
h73xxqZZElgYIgMStGCULCEK/uLSH+Kx+ux6VYlCcTa8k7YaUHD4MUBk4jv20KMulv96cf+7FxCA
tzAB2gseoIxSjNWjMWsK/Djur5kr2Ki5LmCB+gIZ4HhSf1AX9EBvLhgCHFH4fC9wAsEa8Lfewizo
45onASaivDqAXbTGzTj4IQwebJoYe1PTfRxHGAjFBYdgLWQEt07YaENv4WMVThqf63BKxjVbe3YT
5+74zFihepDmoD9VvhvDZQuopkmbx0Uo/cVSpqt8XzU1Vg0jyJh9hnLmkVERJ7iPslLeKeyj2ckt
AesFnYaRmQuLwbsIxJF40VSsc4j3K+hvZBGMHTT+9spxJ4Ul4Z+y7n8p65QpTAqx/17W3fzWv359
I9W8/MgfRZ2U1ju63hiKBOMDBgc0rv5slC011J+dMXpmQptaU8HYUuJ0+ncdZ/NX0EEEEBBFAUZ/
+u90yhTtt+8LOeFIGhOOUpdCTv0FFRO21tjndWmetd/oZyKdsN2bkqemPafYRMOsqjZjWZwcuTzj
Cln1W0K6OZ0zMsSk2lREdiIw+GiHQLsLneLGrEZurLUCw2NvOiw+z2Zv9R/bBL0FaHZMNeWkxrXX
uwiqyzbGT+qEZOuSniIfKDtQY/Z+f8tInxG7a+RDh32TrXFV+fWwi5hPHHQdoy/kdutWGnnyni4y
KLAyjEcSpoLCijfGhE7Omibt7MLRHYIDqfVzh/ovpirt4DOu0ilJvnLzVrdRYPfZahiy8RZkRYM8
K/D57BDB4LHGI0CzYzHVFtWehMq5bybmoRsTpoI6dS5Ssyq0q+kYGDk+gyybRu5k3iDCM3+GI8Fu
SfAiktHi3iOC9GGm+XSLw2dVUhy0myHMwPz6PJWI0qn1AeIkw5bYKpguLWL/u9rtEmBqVj225Rkr
7/u2LFswZpvBF5iZD760yWnNfBWYeu/aecJcs47EzA4QZzVxGwlbz42p5yyX63bqjaP1jcZUXtBM
MZ2MnGdG5CKaHD80JS1686EnD2RVI2Am3BKwSz/eJKiGPH+7IIy9VVkEdbYroa5Sfi5DnmBtG2HM
oBYEAuUm8LphbTetqbiYXa9b1C5GT3YrcjpdMBkfpH8F4Dn1N5XV9MvC0fOBobc974yRZ/0qyZwh
Jees7eCP3cgpi1uzXtVNg8oyw8GvhkZ+DPwQ9cDLGKVTXn9tB5SZGQz/eU79+382vP9lw5Oectkx
/vuGd1105Ga9/ihP/+On/mxkue/o6CvPQ31+sV4y6vtjz/PYDRdIla1dR5qIw/mrP7ZA03xH60YJ
0EhYPT21AIj+aGUpfiGDKEi9bFt0ury/NSww37SypOREg5GT6SitMY3z78dZAXqJoSPHpD7aPKkR
McaGfBBhNRM/EZW7oopd8I+lFp8bQ/vEOnvAJLPcPxl1BGOIggeXp5bXBdqmPWEk/XKITrOVS4Pi
yS0zyqWwBOVSiNZbS7aoW5kb3W9xreT1GAbps4VmfFtmboSUg9Z4ISzwgcQ89aSTYTyTgaiHfZsZ
84GtxHns8m78BS7szbSEK2BZy5OGy7AwqZaG4vfTkpjqlM5cWR6prcc7PJXeniLNW6u2XT4X7/u7
JXL3rU34r7zL7gpwH83/+z9v/ACX12M+w3OQqZCWC0vr+9dDySnGIEnK47Akto9B+nlxia0jn2vw
81d6M71cXkljgIChRatSMlv68ZVm5EIz5UyKHZdml+K8SukMsBSQe/QIDtPaT2xbDz9/0f/w8ZBQ
axqkLCYe1Mvffzd8ioVqBmSJ6bFzOACujAVW1GAj5mk42hDR//6r2bR0mc+6lgMA7MdXCzx3iPIs
hn0sBjs552h4d9DfcFZ2qff089eSS1v3u7bvcj2xcfAi2gQMhjf7xxdDu5yGIPujYxWOKeqwkObl
pqqyAn2d5MkOr/+2o395PaBoPkDkasstuXXN3/7MNucfGPKCFrhmU/nxbcAl01PWUSJXHTL8DZVN
QwKb7z95DsiZX7zYX9cQHpil/Mcpg6f8bau7pjNotrUTH0s5z/eFWzeb1uAOBkWRhHBlIx77Oie2
6hev+9dlZAu0vpLOIMYPR7zZl5IgHqLAKeNjPlQ9XQi+TfTtw7DKI4jNP/9i37yWRUAf7tNlcMDX
K8XinP9+yVqRMcg+9CKk7gwiUTRqGJyinq4CtP3vf/5ay+/6bg1dXsuWiksJnpHj7Zsvj/h5mjIU
q8d5mge5KSiPTmlk9nLz89d5OwdYPpPNNHlRcizLVf34mTonbWqnGCPQ18RvUr7RQFlZU45bsDft
xzCKCLYe6xbC9rx4C7a0lsLzz9/Dm7WzfFY8zmx08PoUmSFvxiR0oxJi0VveQ98w4JXE4a2C2QjO
vjllpyJw6d855vSL/fxyCd9cYjQbfHA0UjxD3TdfZx84lLO+BkwK2OpDDeH2hA5nuimZq+5rsyRk
rjWKESzQNAZ67Q/d1B8HJx+/ggCo6i8lbv0TkYf+IVhm4FhX+GOOjW+nqi/j/w1+YzaKfqPIv38O
/Kf3afPFMOPldACz8M3lSWzTH2ZtGAdMY87naeqset1XKX0lGICDw4CXntMKf44GZVcMyRmEMWhT
k1ynY5cU1hXEFv84Iua78Qyn0TtSEYoYwIqn+/3Pv8m/rlpscq6JRoHiy/mLokB45BZBFIqOmScI
0UrgyiQ0a5p2+/PX+eud6Ar2GDY3aLPcIG922MhQXBSjiY7ojuZ7L5oRR+EQs6+YOduPP3+tt9s5
yxNPnXYVT0eb4eAysvz+tp/cxm6sMWY7J2NtE7h+v7hGunXKrYKnuQzW5UiEBGWPfjGynFT7wm5/
cWGlsJc78cfl6prINRC8cyjg7bz5zGldGoo7wz/obqino04Vm2nrjWZ5DLpyvke2ID7bSJ9g3qJ4
Xk1UegH/DOkLT5uwr4gr809e1013WIkVwtoKPfK6Ig6GsAEU02cC14FkQPp9mFPT/70fu/TZndL5
DCODuC+vqp3F8ZxgrXftq74WbLhNNqgHstGcR2w34oA4TV6HMHcIey0jA93nMN9PgW92q5QO+20G
lO019UmRperzz4hMKHW9Mfd/z1zDLk95VuH7zqFoHGZAZg2zobADZq9R3GKQB+61yiv8hiE4rS8c
rsz3AxCNajWi2MMgBAnt97RvrWGTtaOJJNyNw3NgcmdbNluLrPvocxeyeVPA2r8zSnMVuRUcG+k/
CSrMIfKCDka7Y+0HS3AYyvXYfHU1MOM8rvSLWw21+4A1n/XG3U/sfVJ4vDzUOwOkYcPeCQdJv8xw
jCmjveCsl59t6OydA3xn4KOioRlQyKXGk1eY05nnTPqM0ne4vVxe3xnarcpDcV+aVZiAeNdpePRl
4JgnBcfunIA+IjZgDmNGa5fdCqDeVd3O7FCuHI1PeYFecV2IUYp1msr50EUl124CUt6sayHCJ2j5
1oeOHDUDH47I7xby1eKF5/cMYRSe4WuR4Ffp6HMtPHJ2/LqeAkC/GFBWKJfsxzgwzfdujgB4ZSiu
bWaq6HMaZGonYSO80ldHtcdNk9awB7P53h7o7K/bhPBd0VfjbTShwthoS0afUqdlayL4CIiiAMZn
LuswW7ikbgcrAXuZ20abeZQcYGRWzDviD1lLOmvnczBMmA59Sq9p1TY9TgHbYFK+cOo2Xdhg5Y/5
AIy94mEGZMYC24omLF/DIRAMl11WL1F29A58SDCHjvCQG8cujCcHTgXfY2BN58BI41PipltvZjKB
uGm8RZFY7cD2SSClJNhUyFHXk1HU9wFqpKNw6/yKafESEptGG0c14izNfD51FPUHED7+U9DqbWEx
EKmcPDlPvNoaPpS+zWa9x8mFoInkT+hPMWJsl9uOrBEgLBNsk4QUP2GMM1MWpdYSxdLOG/GQghgD
kM5VVc9e1NOpwZUYS28XhkBEwMAUZGuYjJeNrqRlMHgr8pLiU5q49RrXSgrmrCURaonpbW3rpWbI
fg6y6JZeirtCAjRu+snFm4kRemdX0XvHd2DBNaW6Su10LbrEXpdtPuwTjxRP4qUXsopwEPyQORl5
4UMTTp8hdb2WndFsY8JpN5MDa0PRZD8awv1YMb0kLc8s0/U0ujzVulJ9ykzrhMdOgriNbkInGjZE
Dzz1vX9V5Dr42CID24bWNJ7CNGMDtpYzUqamGycyTUwgTXUvo7Q5/X/2zmM5cmTbsr/S9uZog3IH
fNCT0BHUSZFiAiMzSWjtkF/fC6z72qpIGmnV4ze4g7JbFSAAh/s5+2xh9GRkzLM8T7168slTz/HI
VCST1HbYPuOnUh0mq8RVEcpvgKVl6CQnq3RLaxUYoXfeiYw/qMxcBwLQZM/3YkbJOg4ZQRy6J/QI
Z5T6ikLJjTaDXJgCnpndN7iv3TOjGW6nEoUJs8sFAiLYcLpICX5avNG8nZsS9JXkGGmNmST4oVY5
F6WKvmhC85svhuEbaqJp68xdt13OHzxAyopMo7iq8+sWcIuwMcI1jnA0KAXsFJ/IZqIWSX2m82kh
27U0vZitqBiYwQScCF6ovEOV0PpAu0o3OWXeTs0m4D4BltW6qez8qjX1g5fNBA3BLLh06xmP1DAr
/WSjJc5lO0gcuI9UbborklRcI35qd9Lrwu86CYczpxs3Og6GUzJ0pl7ZJND8QvVKpoAo8BBc9+yT
x0I10QnrC4w07QEzwLnPWZgJtQMtQmbcZFPjbfOpwSIfFw4zx6KGaGv/BRAWAxlZWPadnQvv+zjM
at6bIjYwth9w8ik76jGi4Q7VPKtLhC4SX1tG805ZVmtD196BDlod1GjZelVZXfNc2b6/rYZkOtUa
cJcg1QsFfpqtIUCfMzgrKGEKb995mbrJgjpgnuQEDs1/ErnAFA3CBjI015bO1ImXqm5HgQkUhzBW
RASDub/H2WxvPG2AGtQFieAlNvq+ZAlgMlMtwj6xHzxMZiXuEzjdxe59OrXldahbZ5UHVnIMktq+
4AnGGwc/vBrd974XgoWtiguo96Tj5sq+DutMHBhnOucqJMSyqWZxG4ja2uT+UO4zk0jmDPrzY7d4
97HR1Ou+hdWw9nXZEJ1DgsU+6gs7Q8PBLJxQYASB5uhcdqZfXiH4p+wnW1ui4TUS8tdTo3RXcdJn
+ywtvJ+CINs7bi08w8LELwkrcLPjZKjpWdOOn2tn6G60axCF4VTIRNcQeDjT0Vc3yyhGXNKxL3Gt
UAOD3ipPmTVpvi6A3CHJs+tKCn3lt+N4cOo2UutY+Yd8nJvj4BPtBLPKPyvRNlwkHRxFN+zzpyWa
kwiiStXfXcy1dlIm6YsSOd7blQcHBW9hsCRy1x68tvqV89Pbpi6ZlyoxE/7REtv8aDKDHdgEWuIG
qyUQFs8Gva4JNN64BHSfIZkl/7eEfiS6eJvm9u/BUIRREUsAx1w5JHij+ryAr1A+eVbRn8BtGe8q
zkAmTvN+ElgYwTTQ15bZt09Jk7Jn1xmnBptAk4YaAjjpK+Jem13htb8lqheietxijF4iY6pRb7QZ
Gk9XF7RJ2nhB9lxcjMDtl/EguntMhfsnt4n9n2GnsKAsCjL4cDeefSZ9YsozD+Z4kRcHQ7rTCYIJ
ht+57L9PGqsZM80JBfP7zEKvvVA1htRaU0XB8LInb6OzGlTDrgMcwzBb4K/S48EtEvPCHeIMT6eB
M4PZPcG6WddJDLvTMlpEWvV4sILFtavJq26jXbtkO5sI2UDSZJMtJ2xMyNTIMWKBDrEuGUMinpzR
a2XK3KmU0IGKQ2HvmJU+VXPc/a7ojZZxcEYQX85TaPz4V2AvSxlEybyIvMom5A+6z0GaDjpFYTuP
hl0ZLzZct/PAn8I7UcwJ6ZD87OiO6t4iKXZld6L5FVRuTDlpqjWUo3sKY5JTA2nielR/kw4Jwou9
5sz2GmQBiyp/MEWB0wbJU14/MhTxihndqr+Dk0o4RYH1Db5Q+WqkONl4HsHHVtFgWUSPjSPNImAd
46c0s6MCIamNhUakS47KJeDGsHedHJ5x31V7enl3XTMl3aW4/K2ZAaBtzMm3JDd5hVyaOG1S7XAd
MohMZjmbyWidTSInj8TCEI4fjsrO39tTna4YxGR7V8fjbS0JVbOZ1FyQMP1iVMxVa4YhyLl6+xQD
7G5b0KxTjKwEUSvwgD32mKNVTbevIm0+pRp/KHp8Th0KoZPbkafdqhgB96CxH9Njcp5a4z4lQGrl
UHCtaaolvOXxaoCHiTXxKA8CQcnazHuf1qQi4QMNs00peD1aLaSUDGGpr9tn3RjltjLKeW9JZMl5
rX41k5HvmqmSaKvADmYmvcnQYqBvPMbS3ZVBNFGnqMsib0k6rn8O+XzVpcEJZ6D7qgku2HIBjPAz
OpPN/IJFwYOl1DfPLvYV1TTG5qRXmjG0adSaOEoQLSrMdj03C63ZsMQ91jQ4n5f206gsCisjZJOP
7GMmG71Ba7RLUCqPkB4wApG/815h0JuDaq+EQUcQDl33fXbm3yPJKDLpYNl5WTysJzWF301YySSx
NH56grCIOn+aMCmLnb01b/s6/jH2I266OjoX9b3p9x1MyBo9XhvfoguOkISqdN3UfffDsBt/OxL9
cujpYc67DjUsNKrlM5/Mk3Bi7wcuHQUT9FoSOxcNzTGuJfDokCztBKm9474cLEpoSFkurlAkZeMN
bTS7KB+/Ybyj/jC1wvrXqDIAHYK1sWjZ2709OGfQfYipXNUwrK4zu1l+z67T5BEPRIl4PIEcewxx
5VLwjVL4LstUl1Akk2iFHT4IuEak1EMHz+k84ttxJos3rVEm6GSRzsB9G2g5CWZdN50d/PTDNEAj
JvkAuSojBkT9NCK2TyO1sf2Stihk2Xebku0FnGmZaUxlF/wkl9nYBkZNj1Ha4iyJ5/Gy5ox78Otg
ujAI/1vbMeExeqqleZkYgqhxrSbajs5jWxraxFmTX0p3QpJq/5zM9nCVyAmnVSudd1bYpKcoHYKf
YW4AcoeuZ32zWqG3mE/QiUA5MZ+IKZTiQkf90vIqTfJ3JKqW3Iee0iEzpLmvLKc5Utvz00SRGduo
pEGHjwKnGEEb/RWUmF8yQ10cN5R/KzeqrkUzr1MM/I5FRXDEzJF/tNOWg7R1ghOCJUAB5BAX5NGB
ESyTmtfr9ZVrbCeocsdAOsxsCAjcm56b/3j9V0i1tL+Zkra/9BK194SYD1jdVo9trunBxsYGJfCd
4WqYKXsMmk1mPXMhb1XKw0QhIXAk0vXuFSgmNpUxylj6my4FN87yuCKQJY7U3lD8iXk0pCdcKYq9
zEX7vYw1NxAn/CL7yAwNGX8UEWfWj7wzeetFavI3D2NzbEQxXqcj9e5MSNJhTrv5YqymSZNiyn25
RG/cVYK2r+6jqlyLKan3lGr09l2Xec2mTwOGrPEMKgJ4yWawOCUFJuKX0u1FfUwDM89Z/+ZsnKsy
rB4B/+K9mSYgiv58ppqmxWIxUxpIBrEN9rzhXO40zuou4nxtXmIJJM7KZGZCNgvAq2BOT6/rzoiL
edcnvAFnJmCAGIr5JtJYKpBbtQgBuwibUYORNaAIbdZN1i3PJOuYsln8I+9qZFrc89gAKddLGuSF
XVjFvlygONyi5gsPi/0rPCr9TUmS+E66rADtLiYaql9+MEvkbWgrgxwNNIVoN8DzvcrfjPg4/MhN
/hMoV83RK5b/t9Q8LUuOLFjL8aaLnh/awmhVggg2w/wRkatJTJAm8Rc5tfUtMiivLVLw+CKXhp+Q
r+BlRuR71iesJmfmR8llKB+BEgt8iPFauNc2whNlDcGpx4vqMYjM8RorKz4dI+ITRnTMbHLQwSmo
rPIx9VpYsPVoOKup7TMTmlQWWN9oDrjDAk78EgYWplTAkLX2qojtc/qW5rtWy+PNCRw7dSWPqW9L
+9uQ6oRKiz/cbtPoD4LZ6hFrci6NQLQ/EUcWHDWQK8ERvtE+znhvhyaInK7571RDOByb71Mn2n4d
WURYVrr6XZi+ws008Pdt3wQnU/N2tA742Ee+wKCbFIhFofa66fU2LCWOC0DgF1XeBz+bAfL+epaz
dZaFtnVVODI4iczhL9d0PmJTsB3uTUcAfjAW9TdiWQUDGq9zUQkgBeRpRIj6sJlXg+pYJd5sPoVm
UmHA6BukH0QV33TZiGBT0p1CeWZ/VC5PKsTV+26mIXjxgoobVnpZg41JsqAnquAEqxZdru9M88Hw
On/j+R5tny+j/tmX9Mnk31njj5YUul9j7zOFainIG6DUKtxGlBWcjFihn1ttX2C7pLu72Bz8P1Xv
Bi9obJFLCKwCyDvmZHLjod5NwiOHTuE2euxVHfxMpBDFqm2wAcW2AYB7g1VROf0FP/+PBPIrCaTC
Auhv6PnmUT/+LzQ6sZ4uH/Pn//NfF0hpn/+h1vnrv/gPyUEiYHQkuWiOvUQ3CcX84D8kB8/634hR
GMe8Mrn8xcv6v2lehEAJH6Dfw0UacT1Z8v/NcXChP4hFUMkYWTEQgP7wL2heb4cKTBNomPkdZlHI
deSbedCk4OiQBAyDIIC6uhXTBYaRf3saH8xy3l8CkocgwINhDuqiV8HQ34bejJCW4lDNhz5w4Gv5
K+LjVr7kkf4/csn/x1WWv+JvV8EBdxxFxFW84ldr/CrHZy2+oAx8dSNvxpNeXLq07lyim28882aK
N/X89Pld4Fm0/MrfRx6+D4l/MS6wWRm4Ab55I21mVMmrsFkYRfO7ZPw7bNkQ7C117XwQQZphopaz
e2YdR3RrdruxdcYtRojWfhr7YR9XTfNgR7NjkXHRJptGezekv/RiQy06nKtGxnQHDUQ1PfbkCgXB
LaRfqi8v75K7aYHSvMRLzlrZA6+XgAV+tUl8v93irdgfOtKT0GJEBO4wn96khhddkLM+rdK6K1cy
bkoaio5ywMy8MxN5FfMhr6DbEVN0YdaGZP/OkI6YAKORIfozHRL0skpH4mHQ+HTnHYkd9zjzZ5uo
igi09Orf0s49Zo05CZoGFj0tlLU9UvFzN7X1/VhM7s2A/HZvgFltS6dJKHOwz806y90RJg3hd6ys
C58Of0ua7rga6eO+OZ7mRzgQzr05mbbl7NsTeGdrXQQBYswScGAdll10EyT98FvpfLrpZwdzBBmM
2Lf3SKGMeH4eChn8iCqYHBsIevM9w0nhbIbZem4aDALhurn6xahd7ITGJNMPyo5Jbx+ldm96lDzk
pvKAYXFclLTpGCLpvMIsVkhIhoEmMAWcA/EDJPAAp1VcxgkKBbLBHKrLEuMyCd1n3ULDHibd/UH7
f+/O9rPCuf3naGM37HZGDL8SB25zAvhdNVFt7YvBfV4qYrWKhno+JDXSpoTh3kjbQP5TZ/J72ChW
BF546SlXon2IDTJEMCb0znK/iziRh2DriAY1GBRsLIrJpg0Lp9+opmrIv6ULQr+Dp5CQEAAVMa5b
n8gOCvHMD08C0P5AM8UF7FniMpnoPXFu6SERSX+blnN3i10I/zKBpCwMPxY3WQihnYzP9MRY20Xv
U3bbnsnxla94nKuaYOVNDpa7sdk7L/VA9vwxYUyzw1kIuetYY/AJLZRqCP1PyHAuNm+TokvHVTXE
4srOrGQfhaG5t9wmeArwicdM3jaCS3tQYMy4knrdIu4gPQig72qKyACeQuxicN93T1PV1Oc19j3f
LGzyjlJV8jrAVWOPFsG59qw8PIc9S/JpTX2EWATGvehNpi8AEMe6wZKq60b8klNy6J80E0iEa0Op
V47RGfuScdALRlT+C/CWXrdGO5w18IKfImXiC9TVrrVS5AZtjVYr8GC1PI8Af+oNRjR/8MPiSbb9
mG2jkFml1VrTIcff9ZwsEPeO3mHeBpOP6a9jCGvve0WzFyihfvh20KM9EtGNmdfmocc4WW7cbqSs
9+IeoBaU87eVYg5f48l02Tnj8Ng4TnFRdKG6Qp3k3NEEMFNCwWVsx9oSZ6/uiw7+JjtUOv41qSLF
4xSJ4aaZsDAdk0hfjiTNn1sj5TR27eIsrejCrFr0a7i88rZCN7PRkEMOVNh+v8YEhgvU+PFH5I0F
+qaZTa/A2itIvVUhpdgw/y9hnQ7mixtLna+irIwIseqTP2KW7cHq2YRSI2/3LA2Gl1KJXTVV7V6X
Q5hv2ipuCduLUH+Ybn2WDRKRTlTW0d1MxReuSA7nN0UQyU2ikO4zUpxP/LXhnY0zzmlKp/qM2cG0
zkQQQ92VmMwhakjU0adi2CGSkEwEQ3UUraJHopfAlXkRW0ZpjOG8xHNvDUpIm6tMvcU4pDn+1VVG
tT/t0BwYWy/o8DK0yQNek3fEcxjLGdc1uqTrImvqJ5ivmm2sT2+y0gXwTsxprdkFfpGmNBMa7nkH
8vD6Z7T+886GdXL22jMNZZz5WK1QHbdpaT2hyVuI0dTuL61iQj61ZNxBGqLhXVosu5CCpAR6I1gj
OWCU8JYuGEZj64Nr935KOcoannm6eBO6VrhMZpZLMvsDWQGF6dfdZFO7O9kCrKW6/e6Nut1Q+/Kv
uo1jbGPEcxev7bzdhvY3UGFKXzcqH/o4z/dadcWejjzYxrNlIuhdHNdrYExzXIr9sntEAq2Pvif9
FN0XgdR+kJoHGMUpm2fTXypAZ7rVCMf0xlIxLlWItiyDGOMV07LxgIUQkiMfMOKI2giCOtBTfkpa
i17AI8C7WzDy+aDxywHNGeV8IPBa3loIFH+8Tmpjd0FmXumcovKLvTcsDpFz1XFZ7LWD0zj77cpq
aGiRexh3ZJ5B6TJGXr3v4PxQesAgXeZEf147wnTpVvNGirOAzASaFHKfEVuiYKoDw99TjTZHpzLS
h0Gh7CyKGhyilsZWuI1iBgKyEL7iR8th1yomIFjQjdeDBO1xLFqnUjGOicCUrh3S7B6tvCbmr2KB
IyFKTzMreg2JC6t61yyeE87wI3Pf9q5N5fzAQgqvsRwLr3TSKWLuGONIF/Jo3FTF3oc+/kNTkOpV
hxUnWZ5FOP3V+dmBMV5rnc43s2H2z30RGPf5EgQ2a51YGwzo/vOeUj0GL5PJHzu6zrAzXSxrwUOM
uxA382ukb0wWMhuLBTHGP4uu9W9U2ZMgiJ74u9NN7ve+MdzviaimS04qpAB1ZGymODY2YAtgiND9
L+bQaL4RyVRs7QYXDPKKILsvTx3HyAg2he9f2SkeqkVRcvC1yRlWzRYJi1hCFB3ixJKFuBtFaZ55
zFC2hUr0MZ+0s63qHPPMxiQYE3HndOroo68C3wqPjPwZu7yuZYzcYPkYrk9d4btnsx+Pl15bLER7
L1xbLkrGFX1femXWSX4k603+UAGCVB1ArVv5MYchsai8/hnCMo64IA7o8lCWKofA94meXszWAktA
eUin8ZJNYTraVVBcec08k+YtuhAcoZoeyKYU5JbOBIXMmNADuuEslKkpWXVYGl45aYSqywH8crsc
DHHAgcjyBnDFphqvaq/l6CbSi9SOugSaGOfcSzd4lgSYKlvkl3E29UfVMKZcBW7LAEyTQL8uvKK8
62Ci7To2HGogBkJnWBzoqxrYENhT9rCiAXCmgXSnGg7JDrov+fN1Whh3rWnSYaO4pGJ2ycLJelBA
M2z5NDGgTVBAL9xMv69B/PEK34NEZA8mUOs2r0CmHBVbT69kCDdnwO0Og/k0KR8ABSsxZ2W4C2eI
qfE2hh3KlAu+T5N63kkO7rT19dQQLUJ+PeK4HqJMriTqL93D5FkVRO3dmJJxCPo8vGHXAf9w5xp1
qFcKZOe80wYZGPyr14mDYm9VznVwaK3E3cemM+PTGmCzSvb0ckdXXjTaa8CP6NKaY7tdY7F4SwJX
s2V2XWznKjL2WpSaQDox2b+mYvJxoCzqW6d3IMulsXHGxOy6w81gRYR9hLrPePZrPF0st/jhdIzC
MgL1zrmNdJOZJTunCNtm5/vNsC2BYfYBTtwgfIFG0iIa6GG16W2pECMGVYJYoQjfc7CIddrK/LdX
GL/B/K5GbGB29jjkS91WH1FGkng6x3dDGc3rBn+vA7vVngfRryGkFpuQOT5zMP+HUcB6xxEG28q4
rYMN6h0ilBwGDqavmbGLyt1mXsX9osJ1qarwiGPHZkRYEeBdROE67UPMzOIMZmfp9B2eMEn0K+x6
cUixzyETtCPYfvTn8raCF4+NcgghapXb0VmUyOoaOUz1A/+xYsWpnqOLrBjG9R4MMQuazCbzq/TY
9dN8smOV7t0s6g5GhNHCBmt699r1m/k6CWVzWxEDsoUB4DH/Gxt8q2Ypt6PXBOugiaJ9RsD4rq9T
WnIzi0+4LkwA7Jqw4mbOz8hdd8B1M6GazYC748CIqMMQ+awtnijvrZ+jLPwLS3XaXDe2KG/6OsET
yC674TqYp/KoJ1DmxIjanUZBtLHznKC2FMkxCs2Gt7hBefrkRm49rHuSfq5cSyc3hdDlrkMS8VM2
1Fd4JET25eQr/ROzBu9E1n3xPZjwu13V5FI9mMsJKa28AvL2o8NYFN1ZFPvuRZS3ONZqR2D5Xw+n
TIT92WBM6W/tYg6PrpGXW3Y6uO69Kv+Tt2Qq9dLCtLlNSkTFeEKcLBxtzglIEHjD0WCTDFi49Lot
tjqTod17p/DyLfN9CxwbRe9laUzPae/5P+zSKxjqz0QRh9m8g6yVrJM+n7CIiGZGKVHOxLYzRgyh
poadLMmSA/G8eOJLz+T1ctqeJroKaKTOjNGQT6B1NW8Q0d4ZGXOpQhOMyi6/ArjBk04xt0qt6nvj
JA7JeeC6TI29GjE/lfG+VDK/w6W0PNdzZh+bhgku9XwOPwJtclr5HRm97WDkB9olaTxPOoMxMhBt
Y3XSf9BGveRUM9SkixlWthEH96Ch+pxDMbumVEweR8sp75M6rX9UHYkC+8pAw7uKgzpO8VcQgVil
xDHSTOnihtCHoVi/YpRpIxECd82QnHq7ew4Hnxke8M45Lo/FmUNl+7uoTIlREcm70kgv57LHmaF1
jGyvoRytmQqV52lfDbiE1pW+ZIofXiYUQ6vEzZJ26/uihvAj4acRevCN7/8PATnIzDnT1KpDdcy0
VM8nfGu76xQxxcZFXPAwNq3DwYUplFXkwU1bOeWTY1S/3KQdfsGKup0RHbo7D9x1gzbQ2if1zM5e
Gc6aT40EVuVh1AI/rPkmzKzN1wHhjDLqzN3cIxeEzrRo3kt3H2G+RfqyBGRNmw7PJYw0D0lih09A
0IRHshOuhGNgNBKO3h2tDucJDMVfQe6ZmypU31087c/MyrL3/IoNab7Wt27s/vEyv7nqSz2hagl6
krEhv/DcpuRCkQa7J9iZJ0Yozx6jFaJbDcVDcQLvu9dH7l3cl7iGdDEfbKOQqRfUVFNEwLYg7VM7
kX1ND/LAhpxejdUsTzUUs5UetNxWWRE8kpYw40E/+OQQO8klYQkM8oVBF2M3VLd449TrsB+Kb1gG
krhqGzd5nuuj9qf8JogNee3VZojbi8TcM+qdFyskpqnEZXXbdHF4CkgPuyrEGJ1nIhW3bgW1CSbj
TEDcz6TAGiRK233OdrvtKwf7BT2aN0HQSWKvYBWXOi3x83eyW82Ou+pGDAGU6s19k3V3YUcu9+iZ
8uSE5bTXQ/MrUoV3SMKIE4tCkCxZzzjkjurPKeW80+BC2iBDJKX+LYuXTid9vMl09eRA/v3Z+rqD
BYDEMX0qzSQxz6yqC878IUg2oCUDi6217zrbGKc1BvNCXcYZUe5EfNT1uHKashK7uhhnWrOoYbw+
NdldkSvc4cWk9lG8sPmBsO6gQT6PIyRDE18u5tFOczLn4bcn6BpEZudriiqapBpGwWwxPsMw11qi
4g4GxJQT378gn0o+5DBq1uRAhAeqwmwD3PG7tWMmueYUQHPgfJ2G4dCN8tGjBRkJNRaNeUMNJUHO
gImMzrd+uyobzlyM0reydgBSUuLewsA69MoIXiLpiGv87eybdlQv9egaDyGf3r1te020EW1ZMx9r
xmDT+pa3Qsta7k01dljN1MUGG7ueCFQQgM+B0PcoKAI+Tyy2ksry7bc6HomxSNGTYXAYXPC73gCM
i9HJ5nm9px/Pv2Cav0N2/eVqyoLEj6OWfCty8UYxUid5zWEqQ4a08KRXcY7DfhZW2ebzG/voUsjN
POULG+Oht4x2E29j4EeLG4v88G5MXI6MpLcuTE1w3eeXeisx8bkry0a2hyOY4opv8GorFeaUOVyq
aIruPM10epA4aa4DFi9K5jHfE1w1/VuQnIvalmM54HA4cL29KJJgDAxL3AfJohArGy7aSjZAdvSk
7hf391bGs9wfHzQjDA+5oCvfiANSNv+ZxIDmQAi0E6yywEjY3PzkmNogmhnwx3U1WSCI2RxddNk4
fnH9BYn/J1LP9R2H+Q3Rocxo3iD1U+hWkZmG7cHPDQD4ghuU9XD/+UtcbuLtRTBXNv1F14Ykw/7n
XGO0OC60spuD1kC33hBRRYSeE1xmtokweiIOsO8ISiqxpt19fumP1o9jI1U0FcObd17GJG6MFlm+
zQKSTHDQBP7ryQIEk7eDYTtcG7GaIqJ2P7/sR5++45rU5rxZPD8Yff19kuO0Spa46RKVXSfZycr7
e1Is5kMoWbXKY/1+frmPPkiEwmhrSMHy0Rr/83JhU5sWfCAu12pxV9s1Jv4B7jrEaX6xy7wT1SwL
Fps926UDZ6Mx34hqFO7pf71LOXfD7/Z1bU5B9wcx/7gy2sxCLwHfRfqz+Yh3O2DSABT/+e1+tGgd
5UtPug4a1HcfjefoGS1AAy8/dG8EBkgXVcgW+/lVPnqovMJlfGUy+HyrrnXRpHRuztbzugv0ScAo
Qk0j2ZtJ9cX7++iGXIgDvuuAyiNS/Of7S0f8tidcuw7DUGPENZS/pF/++vx2vrrGm52UPGlbclA3
B0jUF7Ns9q6ff6V4W17+2w+d9YfjG0tReO8Wh0r8obE1jt/UrhdhZ9onG/PZ9Uxsyo/IYIeBomQu
AYDYcpF/cUTA99WO9v7Tw3ZfMELh+1NAF292NJdsHscoVX0ILUIxNVZy68FKaxLeE5g/lSo2//a5
cj3PV4o6Ci3222+vpq3yJ0Q/h7wYKVDkdIMbnPdFKfF+LTrM0HHDBNq1Icq++cBVaOm5STMiR3SI
U19Vxms0Bece/h1fLMUPrsRN+GIxxUbX5L1ZJqqN43ma/PKwOGdQtLRnzuTdVU3y8Plj++A1WZ5r
mwjmlurIXTbuv826ZZWnjmqwy5gJIGmyR+zb10laLISr0+dXem+Z6ePP+bdLvTljwajkotxAKtQr
gPvCJYJj8DTyWNUjyeqL+X4iaXWPV2nQYNkBum82cFIkLetWz7bekkXDgKAFRssbBwA8x+r8JPyk
OmlnhGg+RPNFkNEHunXhQBZlWkRfpbeZjQHMyeuz8XIoOxDsCd3uGpgNhzoZz1/cKDbSbz8/TnDm
eiYfgIV25c3eTLib4aii45m2kf6u8gJvkd7/NkkZP+Zz5506wpAWQtXPBq37zksnMJNRHiW6oFgw
mbXqKoVMfJ8HNEZaRtD882/V4F/MAcBSXqY1mYADeGNMBnXQJA48zIHYiqYnUthIjG49uqV7YLY9
bLRGo8d1kg0QnneeunAZkhTXqZH9eqPCYT174bhx2WAUT8vG84t4PvOJ+Jnii0Prg7Vmo+eHwcGZ
Rcn/Zq0FeV9TfUw8l4RI5d5SzpG3Ph7CBCMbJIjOcPh8yb0veBwHibIrUPDg4PG24EGT0PdDlZcH
5WtsDuMy39a4YZ1Lp9L7wA/1eQT0eoddZXj2+ZU/+Hyp5szFHtdHa/r2821CLHCiThaoB6fpRy8H
61fNvOcOoXry/PmlPrhJCB7sRmAd/O9t6chclH5z6opD3jdMRRB0NMC1BBgjNWmOsk1jf90yYMfO
2ga0//ziH9wndRUZ9biv85DfSs+9NMQboSyKQxsQRlYPxV24aL39ZGr+dRngLpsUoWVLeyXe2oeA
AbUhwtHsgOTo+zQVpHr6JNc0meP862VKuQFhCmIU3cc7vXiFbWwX9l0Gr6AbNrMEeHWSq2EQcgfw
9OffPkDXdLgx23JxYBBvj60wzipCO2puS+TOATlvUTJDZKbTZk76laPF+w+Qi1HaUBoIBtpvj68a
bkgku5w7M9y7yDG+I0/7k4zOHYTAL2qQ5Vv+ZwnCpWhLJbfGnv+qxv7buULGezwVBkQMZIlbB6xU
kZa68rJ+xioUNU9mf1WNfnxF/H+gsS0f3dvjxa08H0Fyeqit/pSq6rGcrDunSWvYvjLDHNj+IsTj
/dp3TQrvJQIAUwumvf88OgVuK6hvvfRgdN1pyvqD66ZXsTS/uMz7gnG5DK2hsxhM2G8Bhd43xzjm
pw+9YS+CcJwaq5ET8fN1+H4X4SoWRm3szKZ8J9JHITOSSm+lh8YB0QLpgVPavXiFvElqzUDdn9fO
VH6xSy75D+9WybJxwG8XODO8tWYgoxwFQASYoAQ69oGoLs468kUuRsWUfi4YYrcTBtQrBHPEauGF
TGQsLr17PdbhMWOOvBsoi0g4q79BxMVdoKooDpayoF5ECNDi5L2yMXlAESi++Os/fDEYf7DiLDRD
b18MlIQoY7KRHUCni20yqeRkjOCcn7+YD1cZvEogJbzY35WcuVtzjIQloTrawxKy7A9mSuaRp7+q
Wj56FUpS27IPEcTypmgRXuYUVV2wEY2VA5EliI6jNMfd53fz0Q4kKQGwX6Ap59n985uZsS0aw85I
IQ+haOk9jikEgHDq2+wJvv6/r6LpGQV2QrxoPJLedqho3yU2tnyiUxr8WZ5dE8ubvAm+f35XH308
ixO8ByWXxuDtMh7btLDmko8nIyD6Op0sRmyB+MOwpdw1ofB/DxkOO6CF7RdH1Ud73muQCcDRB00P
0Cm51G6fHkLcmHVhoKAId1XyUCXzLR/iF1f7aMHT9tgsdjrLdyAZZghQSJEuH6qwSve5FN7NYKPK
/PxhvvNrwf/I5CF6NseRA835zb6qOnvsBJD7we8G8yGOzHJnwDheBYnTZ8zmvOE+sfxy3ZUaj8Op
SC9F5jn7yIfTOSNiY7CcVBurRmOOPgM+RtclX3W31odP3qPD5svEy+xt4dMErSmGPOe0GV3GBLp+
tP4ve2eyHLexrttXuXHncKBvBndSfZHFniJFThC0GvSJTHQJ4OnPAu2zt0Rxi+E73hOHZYtEFYDM
/LtvfV2E44YTtscsCB/7keoELoQ0MYSTPRR6aI9xVD+nTHTM/qK+1JV7pIoUrfzJwJ005Xv8/ka+
s9boaROCBgGOXMSHP6+1MuAzZCPhthbzVzlb3c6UDFPGJfMr08vvr/XO7bBeZ4y9pVBL1P3ztWzo
EybeJYT2sfXVpOCwqTzzpZ1KcQgikSPS8rsPIox3Fp1l0bEjouHE+iXEHppywlu45uvl3uc0S6Bx
MLVDH6OZVw7qzE+q0dgeoh0+/PPvCqMMT10iG6zt3+yULpYvWRO29YFc7RKNX0NVuryhGp+gbE0e
phDj099f8b0nSchGGcC2yH7fAtFYK4hAXVUfDDPB8NgamEoQTnejgR4cKp9E+vfXe+fM4QsSQzkc
bASLb1ZghUV0mtXc2nFI6Fy4jd6YqlYbh4nY/59LRajfQ5+AEVzXzy+ODNysqwQpmhXV4hrKPGrN
oPPPs96yPti+3ntHHRbUokNYKv1v3tGBkTgxUxk4tFV/D9Xjm+ep+7Ll+WWJugkRtf/j5IgNDNGF
DYiM9snbBWiN9NrsdhaH2Z6Z8Qv0bdM3G0kd4IMLvbMxU1KHQ+ZQeUbGsTzPH4JtOaPWM2NSwDLx
HrEk34ezuv/glXD4HW8C+p+u8eadiIy8yF2XazDQb61AVsszEDXerd37QGRK3XIXTaRRupHQxvLk
Uw1olmEherU9zGqKfz3TkCKj0+uOTMA5lgWwATV05nTN2ey66Y0dJYCsJxRasTTFvmoZziK7xdV0
SOJj6oU0KcwRsaK10IzAeFu3c1QxbCUseBp1hX+sOeBO9Qocu4JUTXRYL+JwjBCu0jFI91bTTscS
wejl4KTVxWA0AyamEf6DRbvmDhe7ilpRs0oZFDwwnAhYV89yG/epx7BwoU+162RQjvJ+9/vb+967
6QJJtnhPAN6+3T9Bn6hu8nk3GRN+UWP3EqbyynWMHVaoiGqxZ/j99d5b4cTcBHuU72kIvVkLXjoJ
5SSTOOBVsNScLrVdHHUnPghef22rLcRTGlvUMinTRW8uA3AkdZoxEgeGyG+kXKycdfhFFZ9oQl8w
kLLuPfs5acQHKZPz/nWp0nJHSa7fBmSRBIMltUdNpJ7mz+mI+1jYuMYNQhez3DIzQ46jvAoeQTGo
TYkbD81twUau7OHoMeXv5do4OmZv7KzOFeuYwVBeOLmn30kHO8r/9HCaXumRUUCQNMkm6rAsz7AJ
2SRWfGcX6PjD2VMrlI9ugaoQeV7O5wH9IL+h+bCu81d6/4gED0UX/73CTjZtu3wbwC54UI730aN4
74n7AGih3FJmcBbY9497RGa2XiWKQRwAiE10l1aTNveF1X1kmvreXvTDdd4GRoMcqrIGe3UIvQUV
T71hjZfR9vev73sHog+tj74C/TaopD9/GVPZslZgmw40ncL1tEgWTYw1CixH0nb6QHT27sWoV5Kz
YB/4S9jrN2xGAvgz83c+7kmAE6D97JgAZZa6yz5YmO9tBD5lf04LJHu/BL/lNDl+zhQVjqXNDUA0
fw0p5bEum29dxsxC6n9wJ6333oul500CywhB8LZPM7ey5P4Sp+VjCU1ktq2zcG700aYWv6kdIz24
UqH4lpFzm5lxesCSvt0nQHkvwiQsdlHtTp8CJEHIM2K8Rz+4H+9+PDZEykjUb6O3G6Me49YoUsIc
reQ3J0oeUnu4Kx3mSH7/Rr17nSAkUyT9XSRzP79R7WBMqWQe70AmKqnmdC9iMvSm7psPDtL3wtYF
bUuJZflH8GYdOjpCwcHs5aFDM5K2jLhqcdPUHk4Y1hV2kPdVGX1QqHjvBf7hkm8D1nx2S2b0zOqA
Udoen5pvkVsy3O6fNfXwQc7hvPf+LiBuatHgtqkl/Xwfu8XNZR6Dim3Gnp67VH6HCeivQeGEa8q3
yXrhA+CCZoptphatgWEtk5kNQ3+gjR6xLUwfYwXVqrdRLKBqQ2eUds1dMkfgf0WJC3bchrsx0OFD
6LFrArRqGZgy2hGvr6W0WdvfTW0jZ4GHMErzOa/7S0Zx5BZ7k29ZOOhVNTnZtq8m+04ydM1hb3sf
vE3v3YVoUepS4uC9fduALUvZtvgdEPnJ+YjPubXqTPcR8fg5NdPHLpv0Bxd87xEvyiwGZQKKrW9v
u8ytZFIEQ4dMwRwYZN/I3SudwMFlIF61y0z67xfML97KpOlMzNh8QZYLaeabJ50YU0mXtKwOfjVH
61T3/p2bWsNaOJN3ntZl+QAPDQ6By+Tkq1wgTEExVP0MnIqRvr2hQet9cBveue8EG4sEGqQ86cSb
lDfypxAOilMeQEe627SZ/AuREjZOed0+5sCj8QVM//zgRrxTxGQqgarPsmsHv+S+yejNMh5Y0e0c
M8rqJO6OgVRn18ZNu4e57Kx4U5ic9MAgYgm3nujJoLxwP0IRLyYhb0P0RRfOOAbMbBpt9s9rz2Q0
wq+6rEK3nINRedU1ZA7oC2arhXfOnQmOXc40MhIrKGUlRWTLqOijwhMZrrWjzd00xeAmXvny3Wx+
JiwW+1TzSqGYKnYM9Xl7RvK/TQxjs2UPW9fP0y2zwu6mMUR3SH0VbMe0DzZhcm7XhXNXOGK8Ytki
QptYCI9p2EdnpRk8mUDBPkjM3/v+dMDQoAdLh/5t4YhyW162ncP3L4vxDkwps6j+mD1mlpHufv/Q
37sUg9fMGqBG59h4E4DQdIJHvhxLQEjTjVThouYbZXEWpWXy+PtrvT63N6kXacEyH0YRkw7qm7da
GH7Z6yojORiA8azw3ZsQe82utY9lPcBYLa1zqzbj62609aVtG8mN3RlwS5xS7qUA5/L6gf6Lb/gA
30AI6HNc/wsl8Au+4fLbnw0iRmpnf0Edjl//3//9+4f+JjhE3h8OPghLR3oBh+N1/i+CA7W6hcaw
VKkpI4My/TfBAUyDyeQTqdpfZqzs/n+7VDBb8A+IDYSwP28Zy3lB24dybgA9gOPql/e4Nxj+RSvk
sIlj7Quhi02foXlX5ZM4DUHmTrI6ZkOcfkt7g+EunKT0vRc2/rGdu/iurMIY4DAf/6Kxcv/Kblr/
NOb4OEIcM+TahrIHDs5pjJ2AN/fZbavqsgmZx9sMdtTvAKBkl/YYOuvCaxAuQfm0t5LACJyQ51wi
6PfwdTTVzhww2SwKeLsdB8dtJHxMHbMpKR4wZNZnroGFDaB1X3w2lY5RnqeGvVJhHd2WVIZvGYd6
QK45H5k8HvewnpJrX3nzrWmVze2YOJgy4ih6NccdNtza6ZiajrCZ106xaEbGLRP9ASWOQpX3fZaP
L0FQMQXU1gy9uzPCRqVke82kXPqoqqIHl1ZTg3aSwd5FaWDdBZ5Kb73RZ2bddJGzGKYYT02i7RPe
aZ9A3TIPSb0xQJ86OPbadOR8j7dvsTat8c8CYQ9qVmwyDxjcZCeVwQ5ddEntM5wjpBGKZ/ipxLX+
MtQ4URpdOp81qKptvBKcZFMOcO5yUYQhknMju0Yby3RrmVzpIsejED+jzZx6SLv9KDqYutZYhjDl
KwxQhqlV+Ww5lZ7upk71u2KEiAbK1L4KG9Bpk63EBeP8+uS2YjoQGTovuevUZ3lkdXfEh8iOq8Io
tqBpuoUZYIfHSrr9xWwpc6eswNiIuBQ3Rmc6d93kdk+Ussvvk81Yhj30EICLUSymt8YliLVd4pnd
Z+4VbGI1iuhatWH12Wky2BNoszais82tFsW81ybaWywex69Kt+2V1cn6lDMbuY6cgfQ+58UBe2NE
0RfHyXso3o2lkNHNOLeuyYMKDjaR3oh2AHTgR1inTPQq4RrVwy5s03nF8fuCx114Lvoh2zNOKC/d
xkrWvUArbNhzTzKfjDvcX5mnZeQ8P0lKXNTnZHgw8fn8loskvzYZg+OdSuarwsvxgMy92PgS1k4I
mitpAQIq7Zf4/QVefy4yP2D/Qg4HkRw6fYXGIDdK73NmVeYjKLrx5GNCDNS37S+yQHrjqpZquGmM
ZH5SpSTGNUo5nksvS+4jt/CuFuPRJpTJfhgCcU2BoLu1h9TeFh4Yl1U/EE7zTmKF69Wqx3ajw2nL
B5xLoqeFoVdZ6MdHJ8/xRI/gB4H/astVqABoreJRMZvhN3H1wDYirydRzgeRKHM7oOvcZvARLxjP
A3rcD5I+icrCbZNO6gqLwuSqSV174yvfeS7hVmKnYDTjYxunQbIaw3668/3CgVksSlrEuZUePObK
zvp5EEseEOh4PRgo53dCTuZVHlNoXBuIW6tLowiTB2CiSq4Cv47l2lUqZifJEF7NVf21xLkiXPV+
NV44c4CWKys8NDI5szwPydC20TanPB+vYdCMGyezclo5OSTk3Tgq/KJwqhpvcO2yHhuAzP06kbD6
1K70yb3GCxrvIR5SjDqDKLF3MOuSapHQTn6YbEezb827uJ3syf+UBJXsbpHh9MNixsNqPwM72Rrz
ugvzapQbd7ALfdfkYxJ+ccH1AbxMsQDW3qdqyDURWCg9o9gxltDlX6dASqvYM/zXNH81ff4bB3wU
B9DKIvP4z3HAxQsYzxfx9ac44K8f+jsOCDDYI21aRh4oK9Mk4Ej/X5JT9AdVCOaPGdFZ+v3/jgMw
XmfSiwg3cpcS3o8kJyf4g5oCZVaarm5AVuz8k7iAi/+USOB35dMux/zKZJz2Fw2LMAHzVGkBACmx
PFbz4IoTc13Tpwr3WQSP3kc4pCXM+DHC5YIYEWLRZfPJf+0sg39OsYr2p8M4UvbikEPj7+ts/8ND
uP7r9/3oBLKUVt5cBWHeomHxSJF+SZI7JnYG5aXjgZMs22t7VDdF3WAJFbhyaxq6XFktrS5CH+O2
1cH46feXxwvqlw9Au9KGRuCGNs/4bTm87yeod1PQHfD+LDkdmFfdlUEKEoWBydNop80Z+zhZI3pI
aOYSWPYCo86omLRMW93B87aSVR2HME2wGoB6aSFNDmdd7Ca74O+iAq+qtVMa87AaJZAQiCItrDuk
d9N3OgzFrZOHnPbIkg+pCwslDnwFedtTn6GKTPvFBSJbyQQrPCwFyXFWNF7ng6lG657ZfHnZQDK+
B3kEWcGBGaX9Vr6EVZWZ6D2H6XvK2bgbRDk8lD3O220+ilNsgS5CoR9aa13b4pTiKPjMdJh8wnSM
H9RjFp1asH1bKnNsxwPmBJuhlWZ95FaJCmNfk5+NScKcvY0HB1C+oIVhhUz9fqonIHljnV55KDRp
z0ScjajJ0dkGWXNTlwNescMi1sy7AC6uz4Tw7IwZDYlKb/Dnas6K3lY3YDfjM0Zzx72vrPKoGDfe
Wk43POTwdB9UPvt3PB17y2QsVhY23P7eH9WXqcZRLAmoemRaTJ8QsNRP+JvzZBR518FfMFuBhk/o
dCI6+XjBH5RKp+8anfwns+FHJrNpH32Emqd4TNwj2n3rvoc1/ph3WpzGuo5OVUVRYxPlys1XboWK
d+X3s4kUqZTbVsblWovB3kJGL26ln6J6xe0CHFLdfHFj/pgUCAXWCXyk5ABDHNGp2yu8k1nOodFN
ez/ry2Md8nA5KjSOrjmg19ZB6IXFL/5iEjgFHQx8AAIY5HvDiovbhFF+mOupusQ8y8PaIBm+FSYu
sgLgBj0002TTsOrnbFTDA2MP80WkBn6Vk057WZHDWiPfONKGvIyLZbFzYF8ZiTkg7eC7+G4erboo
rdYDsuJqNaRi+IbJ0bSfMtu9SlyeRMwQ+crljN9UUIArOIU997WAIhqUkUfkHucw90dIoEis4/jW
N2P1hSG0+ULodPpkk1DvAeQDI2gUZ2Uhuq9m7lv3uIPrDY55IGcN7m2b8Bzx8uRWL69oKUDTTg3f
fkbvjO/kzJNwfbSkrsX7j1mofCqTID4r2+JJG22PH0xTXSXhd/jJUDQzo/JTCuWVfUxb7xnokPps
I159SGzeTaTXRba3oSNsXLd8duNgAAEfSCyVPF7KhWw5pjwoPzC6XaxceSXxebiKOu1d9VNs3Yus
lU+959fPiNd5WwMwOY0d188OitLzHC7T3RguPg5GDj4zFLp+SSBMMu7vTAbKzKjYvH65MGURtHVr
3I6TFHinZvl8Qbe2fZSU42+nurOwtqC0CLrfgjZT4pTqazM7dLUdwCOJx2wPLQWPp9InpHJJiYLF
i0R9tjKAH5CDAvSjtqMuOx/Ai/1IE9Yq/KehFrr7kjW9+5ShzC6Sw+DMwkVuMRtiy8C97i8m0jvv
TCdO797CZoHS4Y7TJws40Lr2+1SsLG9EPqBmf8d76EG+pjmPicTYsTX14rKvsXuAEBCRMxbXndka
N7VZ3hpef+lWstqhIfduZti3Ky8A4d94CVYA8SXca9xD6PUdEntOj5VdfGoZYNpiV91ve3f6Mwsx
lnGH/muR2tXREMkXnKbSYzozFyKsXp5q/LG3pTeMEPKT7qsFd2KbZO352Kl4h+rIgtpTRBtrauCj
BV7CMGOSXbqzCz05ksO0bsCJ+Hl4ZhRSbbJSiXklo1gdmb9FrWSMYM1NNJJVVtCbrMryeyJnLEjo
JWLB0LrTOnLF7SSCbGtXRnSeQ/G6oFWvUa6zYEG/WOfZhF6tj8IE3zQepG0N5tHEieFQBQBGZOeE
21ob9louOcogFtSZiWDBNirzXHtZdOgT647cJNrRZGlPloiccmtz77+0Umt/7VGeJo+aeYYUILvh
ANIDQy1L47sTg9VuAa4L2+zRckQW3dKIWoQX+2ozxe0Xp9b9PvESzjwO8HAHUWJYpTYCj1z46pYx
LWtldUW7Y3o7xSO7MMDHhuNziDPbikx+PBfjIjEui+IJtXIdrP3Rn/ZRNoALZ7It3GBlxZTp4DpE
iA4zIZYNfb73nOBIv9HGqZhNhHS7IBxfSdbVhVu28hx7HPhXtmkfmZ1sN06asqraLXxctRIE/ytM
Abwz6Tfjp1k7+bpZGEYMoxx0uXEGo4bn788vsjS9IyiQ+V7mWN+urTY6jLMXHas+nq6zwpk3Q9yr
s4L8ee3bJapvvxhWpcYpvnUd9yZoaTXX8TJ9mDQQUUwZ7pQxMGuxOA9pz5k2buTknwM/AZdjTnrn
xhN0hmgwdgqaGYKZ6qa0DM5yIJHHLHPwJkBBsUmMJHqAtmfty4w33nfq9BgOIx7mOnYvajqAeGBo
4xbPqPDSUvN0tnh9lpgdRfDOlN9U39xEXSJDDE7RiP5t7WoNub9kfpxh3bS4kO1sHSVTF2qdpX5z
Xs6x89TnweSuAk8j07F12Z6nVHvCdW7l5jcJUaDcuMwnjxszN4fjrFS0lpXR7Hur9J502Wf4HhVZ
fnK7pP1SObmPk1DrDkziWMJKvCeYACbK6aIFpVELplGNURS7IPWGP+vcqtddqZe4QKobpPcl+egg
6m04VNm5MS76HQglecDrV6VHdHTNKVJt7a4pipAF69rLAJWEcbvOs9q7muw4O8ypkH/aEsQxVjFT
sTwb+L1LiJTnDufQYjaVe604RTaeSKGQ3dcQLxhJkkgpfWcWLQcOKqDpO/V0qNGTEd9Kpg9YA7ho
nYLYlPEm8RZqcJpVeG1I72oGQ3Vr1FLydTMn3fWU70CNMBGyrgjy0o3rj/LPUfZMuaQMXQL/4XRG
HqXO/gq+VGZb90Bj2q84SefhxvZSvp9VLV2lcZrsLWGofzdiXt+C4FEKwNXgkjOndnmkgS9OJQSo
g4sZ86aqNZtxkyf5qpK4X2xSr+Vwj6rauBVJ1D9ktpNcUfArNsLz5WUyv36KSH12jAVvFiu1bMr4
U33vYIjijRQQnkRKWddsg+KrI32q4Qa2hJzaWLX5CRvRqmr4OAt7ap9aRv+QZrCpV5YyQrE2q2ba
J5U/nZsDdmDk23qDsfcETyVXT+hNqnU7LeEvKuKnoBtLsGR8BRo8DGBX4/QdwWG2H+e4xt0si+DW
a8h2E1bleB5Jp0Q8Hqmb3ycR1ns5xOLzSL7EfB47EDnGD7NejY2LR5IY3SExbHUW08pdwuFArFWu
Gsh8S3jvqHAz8GCe26kBHqMFN7vvvI8SGuttL3tpli+fhGI1XPJfqAB97dQVuOnu4GZE/mukyN5V
4Hf2Nulg0E0uAWEacWe7xByvgwT5Vd56AIe6+jmJBS+mcNRZ6wzTudBSfe57172CDjl+0kTcH3Rs
fulXLh920WQz+8eU9i80Abo4RTAYTnswssWNqgWmP0kWmmnl6ZXR89ZxFPGCWQNvPNBA1IecU4sh
Uv2SS+LmACjfB86dr33Zn1NSx2PmgjkPZj7wR37T2knAh9hRhu4f+3ZMYZhdXNgYvTrN2hj2TdOn
G7bmeTvRcMI8qSeCyiXJa5Auy5TJ79tcu+oMaSUo4dirv8qsDG5CPwF60gFkjY2mVivVeR9NadNT
/SWZRWQbUrygDeYsQ2Q/v4hebyDtmRBLj0Bg1lOQyXyrqmja1biQcS9RaEWpE3zHTHM4AM9MdoZl
vyDWfITR5zB0RrhkeDrZ9Cj0LobGdp+oBYqLbHaKc9OsnGcbzceIpFyK4RyWVYiTglVsTBd4foYP
wb5iKzkkEdBV00qBx4wV8WpZRScCSFwoRmc6Z45V43CNjqtedhgbiO3tkDT+neEFE56JiQlYQriu
sXJa9ljIEMS9usZVuWcDA5RPzE6yTF6SFPylGWtvsWrgUsK6WWL1UczqRqDfYk8Bt7Nx4XR+jrBZ
WLlmRkMcS4etPcbysmDU9pT3uGMMuCiCx0mHhwSPVtSWnl0+Nw4WkGddOQfDScU64SZl+HsZY0s/
wkuK1Fz30olLOE7Uq0GXAfg1WnfDFxL2Qx0Dbm2VAzIs8OcyORaENJt4Xv5DTEAfb0zaHv46zhB+
DMzHh/Y5k04tFCFnpAyqiekbM80F1lMp3zgRUb0d2YRhoY6E8sEIBtOYCPJJp03oBiQibei2jyYI
sjWsKW9NhR5KXhVJtDsNiVuYuvLPKe+LXZN12VLmZT0VmjcSI4pukwq/f+iy8jloyB/n0ZJPoS6d
bNNMi23acu+iBWl0Ns/cfA4d4xa+k3O0ODhuCmr4+xhdh1iHXlceO0yzXkZMBF/cySI2tEvbXrFs
i53Thc01mWh4mpQJxE2T9PulaB8FJoePI1SrozmyG3VLbifSqFyn2KXptTuXI2Yxpe531pxUR4iM
ZC0icFbETsFN5TT9g2nhTIm1Qv3itQ22FS4ZlrTInjeNmDkButpqH+2cgpKi/H6J6wpIpthlN+li
EW6csCMzil0XsE7tzayRFqcqCxga/7MzZ/WlFiN3pZrxgiQ7XHmZSw2dDvuZknSuCIk4csZoOULT
iu3Sm2hQ4VyiPiOJCk+WpswCNDg6JZZszrIpECc/4cYxezTthWl76zoUwwMjUaT3esr24VIBYmJJ
XlYF9aEgI01mOGn+HrJK520WzvKp8KvrYQzkn9jIkG6bXoLRvAvWTqdMqrn8UmEsgfPyqUc3oogV
MkjerGvmf06TozEQX5bquOzvZlHoDSZU8tmjW7ADXpeD9WJ2Z0tPhcrIkrxmo0kCn46uujFFw5Op
c0KR17NYikRAakns6bygdYqXV6Op6zigqiis8u3KYDqfE0Cv40B17fU1hJZDIJEIKMRjb0wXbkLF
w2kndfNa8REOrw+a9HLtQ5PE5pEsGIBkdihdAqqSeadTH/sMai7lASMxuA3Is4I1BUdu/VLImzNo
uoWkIKTT9HsTYlk4s9zEepwSghG9YLzDhOqVKcfiVklGofGYKaIFu+yhaAGbqui8HGBc8ogTbZa4
e/KNmN+zKeLMLEGGKynBxdjFUtox8Y7s8XOKcl5BgLaW3gq40WuIPKCoC1C6BDxmQ+GL4SpmP6gI
AvJUn2fHpVDmdVp9ARmEw6rZTZ9o+FG3sZvyaCzFFZTtbGtk9BjcLJWaxeloFRJqYDs3Z/ymyqbY
o2a2OMfi8q/1m9dDciyo3Yo6dfGnNL6Z5ryEy4HB4ysrgiXVMmj916uJM9pOupSGRG3FSzNWnGRt
FxukquEp7Fr1ubaooeFiRE0NGY84aaSlV4NLprVOzI7N3bDbr2jX6+cxIdhpTBWddMA+W+uUW5h6
OE2b8MTBexW9hW6+opTjE553WKWclvdZ0SJbajJ1i/1xSUUyygJi3qLhxzlEp/OMsdr7dKl6E5cs
pwAJ2rMV8kq4c99+7RV+KqkVJ1cBPsI7q1neHyCGUAmpQ5Y+Xydeql+v4W0YUSGF+ljcVnqgioS7
5MZnLPz+9WywOkrAfZikVwFbPnUniqiD4blXQWJ4HBU6Ck8qIgxRU2Hf6wbbkKiCd+zjGn10SYfX
qZ9b99KHU5r1PEhQPFgJlqY4wZsXJ88miK2WZ5ASHj61iB/krplrgnNtsZth//cwacJkSbP4ZNal
fY8jM5st+9hnKLXyCSktbjsMGq1fS4JDR9EyBPV6lohUYzpD+Nmym8g1aU6xW/yrd6oeCU46kp1q
aZZ2jkMVtC5ZFJM51M+lbVCg1tSMnSwmVegInB3gRxub4vKWw56X53WbHQPuBpUj7HprN3kkq5+w
gLSrJZ/AufhsbJzxuqFo80kGRO3GrClZDO3AzTTZ3tKBdVTgLPho+oMkx3N41wwzvh019TIa1VV2
FK6nzrQsKSIuWyXCbXvbFE5xBdEfEwA/86h6wfl2VMT5kFIyYU02VKcRZy5mhRaKYxX034LFgrbj
o2OUWrBwMxquiwmQ/BNsLCGHaufymAsWWSaz9ArY9/MweNw1fMqdox2mLJWh4B50pUk2NGj1magk
d1f9yLTGCmpgRNzSe9kl9kBssloRTtR1TAQ5DdNm6HngE9MOF4VNSf31j68Lc6pyjhgD684vnuZM
pRnsHsXcjdcQ6qddleYZLmU1CzojqkwCj02GmaPkCnE1o5azl80X0p/JyHQwYRZRfO/dufYxTCOB
fS0UBzhCutDub/USBUyjIiXDa7bfU0jgG2t8t3MYc6H7hP1bupmXTkxHQWXbe7jmrAqs9c66uPtb
7/DfVuVHrUroaWSI/7lVeflN/5+Lb2P2pf6pWfnXj/3drAR8ygDS0nNE7ch09A/NSsuMGFpy6GLS
qGSWccEy/O07Q0uS5GCh06FMRYK4zBb9PbXkWH+g0icdQ4YQwCFgou0fTDF5b7qH9Ci5vBdCFUG7
HP3CW2FPLuFQifzU2OA2XkCfcBwLN+jcrZlGhohWjgZBOiE1qtvKONY2pZEG64tAHGqdQcky2ulr
4yQ9sxumpHlAy38+H4UffFNNGWwYvcDYUCHBTvyi9Wm96Mm9M2h2hYCth962Zfu15GAkF58oqHvb
YqEBR1dmZnTBzVD3gwWq2++o+9zRWcF7wddDZz6VREQZ0EbXsHuYsbUpqrMsNDB1CAMwuwNVe5wv
Epov0DD9gcmF8C6lI1drENQMQtKkqtxubla44VYA08kzrW3IAE5pPmYq6Fh3Qg4hhMjWBENznlF+
77ezqb6kBvDlQMnpmvRDBOt50jk/ihZ1fqZ1FWR/Zbr/XYAfLUCEoqyJ/7wAL7IviFNfxE/L768f
+nv5hfYfrK6I0+PvJcaC/ntWIDL/cGl+8s7/e5zwf22fwj8Qb9JtxsUYjSwr41/Lz7X+YJmAlAgX
ORADw94/WX5vpdB4SkFodCnmMZ3qIuLkQj9WpNSIO70qW+tcEMl1WCMnVTYeGm9J0lJToJmp0wk2
cV5Yhv6UjQAsyN5TSVQaSe8FCxBhW5TWkXdjG5P7M+wYmChufp7YysDAJBYFnTbR0hj/4U5f/zoQ
sHyyH6ovOP7ygQHpUbxgkJfK0M+fPGx7nMibuTknqx1vrVQYa08TFU5DYHKyTnG5+v0FnbcDl1wS
jA0YLHidDJNyz36+pJGVGCn0dXLu+9EJ3z8I7eWAAnePuJL5KJyPDHWwGpOCLepeNa57dwjcQ+T3
Q7zzEpjWxzhgIGA1D8B3MPaI+3lvd0wghiKjqVYL3BxhAlj3pW11896NRX2etwsUKGFYcFhZRdz4
K9Woal57AO8I0rTgXhv+MN5iXE6J15q9F7wn6hb34pBLRWk8JNsmiPNqoz2gnCvsJtpw7fNE1Lrq
2r7fIdOZLiaflnxD3xxws1N6L41Dk3VCMA2RqMNVoQnrAquHhOm7LdmrTrbW8snN1C3p2KWJfW+R
n+F6H7R8N4jO6slI8XNJfM3HGO0sHLEKsuWTPWgQxD42qOnVmFZ8omjynOM0W+n4qWHGA5WeMqjj
2XlqtUyio6y+RL8ZGJitT778bBMNp2dd0/L+Jbh3MrMHTfd2bgQRr1Pa46NkTtR4duyOO5e1cLro
4tRjfWwk8w7rAQrcDPWZktaqlAP/V/a4XW3xP2FiYZwVVRQDInC6VB84MWpcHyi204TKFrya95Lr
hCHVyY8ehh67akJ7TJ03CjwFijl+tdkqblI2uTwF3+269nNKm18e3BnPzC330enXXrZYFmZGSaA4
epT77qa55rEOCyHvHMVMmZ7NyyMJlpsTwerm+YG6Po+UMVl0EDuDjR9E1kWaYDtghCZdM1B2OIVT
4g6pW2QWaA7cgUlj6M/CdPcDHWzqwS63NKeZLMUjfWnOjNM9Zd/u0sB9OlhXOeYLBIs93eW88y6m
KfEfjCGwLvUgy2scNZIXW5Mg1UbphuvMFsGLSIrhUTqYLVNx4ZVNNSXjgUMyXKc5oIV1hWMTRtuj
71EQw0/3wUA0293YGebQG49B5XkF9Jrbq7PKb67MbvSQYHiJwURn1SvHgsjvhunsMM/HcftFVyPP
LnOkq79P+dTLJ/61yr/LUY+3WWWSAfrIFtZ1wjvSkoAw0llH1j2DNjyesjCUvzJivUQDei4reu21
fOLOsLgw5mRRFrLW8a41Ddl+bmNvvGU2iYVgzAE3OLMRm+0LAvlzj3ayZGKybQ7JkFO0ymN7vGak
VB16kPnjycFcKsEXpucq2PLmM3CR1oi2zEpxX/Dko7DQ4xdyjm2l3dwTehjGA/5lszp1dmM019P/
sHdmzXUjSZb+RRjDFlge5268XEVRFFPSC0wSJexbBBBYfv18Qaqmk5fZpGU/t5VVVarEIrYID/fj
x8+ZadQdqsUj/K4weePPuW/X5V2iC9Bbemb9NtGed77iXKo361LzLiVEjhyf14m6O45TXkRHu+SY
VBHEJZ+ogi1DD9dq+7SQy9niw2Frwz4OtNkUg6Ry28CfJoY2fuve56MFDSVyoiz4MlfR6ELNpLoG
DXHK9mfoTc5NFkQFft7Gv3ZjlWkx452SyuKbdCSI6AYTkeHRS6Kh/EsSIRxc0JJVyA9t3TRwlOfU
SuJ9WOG0sndLRs02QNfFhepDvvlQSeemwP97/isak778Re7nuv3GX/oUGxRbu+6HmvNn7SmrADXP
k8bFohe9ncC2zzPXI8dCm4xkzGLMHV7LSoGdp9FNwzTKF6HHxFi0fArRS5i2Tt2On2EmWXvaCBk+
mp3aemOanXtVnEA6Qld9U+cMojmes2ClF9biiBVXYMbLi97K/0ozf1QHvxNBU9BJWpKGINOed11k
Pygs6rdebX+zGo1faUN1XC4NpibZNEdH/AzSH5VKwl+G0w7vQDYf0O++GifZL/uykvNHFHHTb8LT
zb7mkNrR+vTusGhuvjl+Vh/cxk4ThJZqtKtxpb2NU0xkwq7E3QQTtuo679Lqs1uocBNDGD6s1oDc
rJ6Z28d1BR+Kqfugq7W+EjAh9iNQ2kfCevetiMfsk/ar2ym05+JM9qjr9wsi6HbRNmcaS+5PqQqq
z4iiqPQgh4YuKAfYrir7FUPwuDxAqss3GoU5g7SFhD3ttfccOt2XRtRdtitW1Ryi3G7/yqAO8moR
QccaUozNNkAJ5aYL6Ganua7xAAnV71xiuVvRcDq6RjNnAjK+wZAk9HcZLvTYOCykAzslXX3Zq7o9
i6p+QRmz8tpz45QCE935WCRtd2Yz7rRD1L37AmLUTZxSOjhvIOPo/VKH400/+MmnuMuCM0utJQr7
TEMi0bhGzFoFwY2VDf0lAXs5MmS8nE+WEzMwWE77RUkMSsD3t/24FACCKrjXuV4fbbsqLuMoXi9l
I+P3NMXhsZ6kRJRq/IvCjGYTqOPL/KRvay/CwA80ZejksYScv7UnyiZDwmaYD8DmMmGXH9/Oi04q
OLKi0EiAofpDpmu0jF5e1U/WLMwmEV/0YCRfoWARGLrBJcd4+zonY1tP16FjifIU2Z5LTfvyOjqD
IaTiNLnwS5NhhLYkZhuYXcwJAePfX4xxHjqjJMhwdk9epcMetlKSwIuomuJ9a+BQDNurrZWP8f7t
S71OZOHqgtSTi9vMIJ6KI/ZpHHa4e2FrgGH6zdNMgmDQmCbN0F4qMwn7r6/nIHrksExQSxenE8Wo
L7Ftq1pcrHOWPDwfQQ0C5vlWNIpsROWINb/zOs3repms83BmaBoCLx/vNFlf6tQfYjn4F4DYZFcI
h5P8EFA5gZvZuCYb21xva9Waf7atguPj7Yd+vUgjgdI2g9uMh7vidKi3bfzenivadOOYG4lokLrZ
md7TxPvHqzC/GCPCZujQJ6umStypSXIVXKRgwcclB30No3fnhf/pKhSUETqaMUTz020eDJ7bMyMQ
XMBaiXZBDmQNov4/WCYCrTAo3VQ7ht/9cruVZngByyZx4Sb0B5gyZVHoBWY14zSDczN0s17fKele
xy9iOtGEx0Llh8u+vGTDpNoyVYF/YbVJ8MUBS79YbU0qMqJKsW9oYbibQK0skbcXx+vIwjBozCwJ
T8tU6OmjojGY22uHg1c5sruTljg5BNiwrwVNo7cv9Q+PyOJgvpUcnMHr02AZQhXkUrUL4G0g1tpp
L1c1wDv1WTClqeBms2revug/PR86EBEaQOIfdEo1bTgvw/X5ogp6XCBq3zuv7Cg7o9B5d6c/6Uu9
3Oox6IRgHPFp3vHVTssiGdnEk4tVKjDywqkFykKhXd0xHihvWhjKDfwr0uR5Iq+byLXUje6hpB18
uuIUF634TmdQPTJI6JF1rk2V3UZl0L0nifc68II9eghTEJECABqzz/7GxmlyMeXwsFjhtceF8oSu
SjFbnJeoGbLUipi0/u0v8WRyffp2UANFMytmlCA61R1NK/CShDPuwooscl1mJ6kfkP2HLiYdjsys
S8x6L3Lnph+r/iudhdVhXime73rl9hWWQOPaH8iSgN5pmGe7t2/wn94JkfJJgJ4oeapFYPfgonjT
i4t6jUi6bVF8c1LLu0DRtslpVdjvwTiv1maA3zi7ASiHJQrb9eVH6HNlkn6s0rC5x90LUkKxWfqG
ZTp3VONvP90/XQzcyADhWB+8OgWiFfuXtMdpcUZo65apyvgKcgVVjrA7qqS3L/YqTPNkEUILIPDm
xDuVaWJy0ulUYi8YZQoKyzQfWFlsRKrEty/knrB5mGwmXJrkQfBwQPwnCxkr0HwOunAig5CZurWp
4catFakBrSYkb9RlV2iQED+lL5tNWY0pShd6ctNX5hhs+/kuy0twAmuiWNoqB67AGkp5tK0AKAvU
yzvYKBpTnvclxfGTf+/QwB2t/20gftL7RHGNcw1txtNUKMeYsAtrpS7cldGQCRn2S8gJ+Vlq40n/
9kt7tdC5FGvAR9QeSO+VECCsNnfQMx1biXEFXVDGMbHs7OM9YrrtpTGVfQ8/NKfX37Y+NgAxauJG
4CByBJNjJ1+pWWtcDqXwL4J+9n8h/agvpJ/ED0+ASBBiA7Lr10p8bufZfecAcE+XiM+V0VQIPK7s
wqUWRiHub7HOr5Ih99E+u3DoItQrvNuIbsjZAu2PkWWUeqIf8LNKf6db5aibOG3ZgZ5M86M7LFA1
8KJa7uyxBkVcS4PX9PgOUFiMkn9+anzKOlAFBF4nvw2HxWr4TVhqH2NsEguASwyYP4pCrQ8IeXDc
WRwGZ8sg8ezUcunUhobxfCumGWhMJSW4XwlwlGzyXqdGkAKJs2u8qUq5s52y/jiBNtzIYLDOZgyd
b1GLttYzXP2YN9UD1Ho7hPGNBV5hY2bHBC4W577srobShxgfVoju7Vo0Vyig1/wCqpKzhccgMNwe
naxn4GDs8foA+7Y1UxYeg6ItewYB8xUml1M5j5PEyviqsKA1beO5M2Ao/ObsVi8z/xxa/dqeBxhu
oiEisfM8omRLVdT0tLr2ax/+ST51mYC8xJXJa/qOvZY1lWDWq1Fw2ksHSxpMDSVD2+e4Icx3HZap
2S2ichW2emmvh4/KU3wQt8NzYd86dVfetavNeSHHwekPaKvNd6XtRldpELTlXdg56hEbYp4CJrtY
f3lBM/rXsncMFDXhDreBscP/kUcX3wXMU4RondiP96Vb+FfacLVBNKDUo6WOmfwh6KCV7cBBQK6G
NQMIj+ol8PbaS/iNY5Alzg9I8815Pxej9WnGTHrd9uXKqRXbjQ+Ek1Wecj80kxbDnZNjRbkrWS7Z
LfUqxCNnCWFQWxZ9bq2lwi4WJoK1XbsG5k/gGjXBFYLURdNoCgk3nPLwyteJM51ncHUSzlVH5zet
rMC0om5U69mMcou7wZUTlDEd7VneO42QFfQpwQJDbgZbOyuXnA1PeQCYPasPHhJQQxa04GZwamEm
ImowI6eAieb8Ox7W5BaW4Xz7DMGJauRmvIypO79wxfc8ybJkr0Y1dcfnbRW4xBYsi73zKWSk73uD
9CkWngLJc2d2svwI2gs27w6+aSwGglXUR4ZUkVWC9+oqg5l7hRp/LDkzbIc5B4d/bs1gEvI9EZ5J
JFKf3C5qQ/977RQGiZXA85sO+dMjjEAQ+KfjLwxGQMYM7Cq8EpiIr5vSzufiABXZVpc1s2HrWd1Z
dBqqxefF+syTegckItL8o2p6bsSxwU4OXeUqLAOdfv42zqFnMdsQirK8Q8NhHq/FXDGDWBSNvx2Z
Jlx+RRadjH0R9a7/cXE6UOBsITfG98OZwprzmDZA1mI7DQy+i326OSU7ePDCv0jMS/QWhBxgaW+q
XHcMiiTJWoPNM1FfXFRSgdYvdGcd6DzNGgFJFH5yUdv2DNQGQj5EAGTryLj184n/v33Sd/qkqJ+Q
tv33bdL/W50Kqzz/P/5DUXDj/8NoL2hKFCKCionaf3qkTkj71FhHUJWRptMO/f8MhRAaAnUpg9h+
JOiQmlzhD0NB8FeU+vytMWXjvPP/TYvUe5ldmdtxXIdpMOi1PCdd+JdHZxRq5nJH2/+VUbkVv6ua
+RZ7NyFT1g877Mjd5aGoyO4OavEY7FHM7IqfpA9dc+W0okVioLN8jrKSflyL9EecoMRnBplMu8uu
LZzMpA8xJ8CSlREnC56u7uGFedW4gH6jV0qIhKXRITCS2h19gGwY2T1o/KfY7PhLnBNJ19EWuL3D
tesFi7zAFXhbQVmMkkOjC9Xl20Vl8PbfSXJPvMyoYCllXNgg/Fsgpn/6dloV4EyHm/OvTk06hoGZ
hhmwtvTpFF3HqYi55OzkTf27D2S+3NPMi7k1NxsBccG4p/S9yYYTXj63xDQDGlJAWyIAu3uqUP+W
64SFO9etkumjw1QW80l+nmJUz+CsgkhmBdAWNzUEWZpfZYa97qYsEH8KYa92bfm9nWGU9ptwFBax
xNbKzvZrkq7jDloxn2I/cNKtD5kMsKjfB2vZBzfrWjr8WB37CtlQxCXHMH4nM35ZTKAKwEuGKAB+
RdqKcJv7chFimzrnVlk1v2xa28En0eRWe0dbrV1v/7Yzb5/z0f9+zt5cCA02I32Huiwv7xQLWfBl
iNHESR5hDbiG+ELrzrc3ro100uyFhf9hUhiIZpslEJU1bDsnDfVdmYum+P32nbws1p7uBFCZsgYj
MnLn0267g8Qt/qJF8KhVJIMbQbKB35RkYjj0Lmg4rCL4ty9ZmFEOtLoRnkUY3gS1vyfJFpVuCPPY
+1mNvWyXXb90Fm6cOlrBpd651sv6wzwdgcvHJokFjwD+qWalm9P86cg6HvFWVLn/y0WRL8vOExjB
xUXa9uYVV0tgAKm3X+urlQS+ZeSrEDNAOhja88uH9GSlZFyU6udsxziDbArciPVdgnE0b/ftS53o
k5qHRBHZNWaqSCYQKk5eaNHiqzBpt35UlS/q8JhDB/mMSDMxajuEaZJ2H+Z4ZZz/qs1lE9h7oVGu
eCgUuiceU7AERODgIqnjj0VB5uVvM/CTClPpVEbLcZx8n77m2zf96sMIyrOYgslU7kgenYR7Jy4j
d3bt5mdDecJdSBpYxW/tLJb40rZ10Ho7zLDa4T0Q8gQa4mUxwA4uj3gHUBRF6cmFEwjccyeF9WMV
FPDrFuOVfFTbMOoyaW8diA2qgkvil+H3BaG6ud31Usq42+I66ur7vF4niRV4NK/Dj5Tp3vjgobO1
XIp68cGJ33lL0en25AZDuPhsE0iCEeo6L9eRSKdO1qNsf2RRjrLhpmCIe71VwQxxnszYxkXrLFad
ok2GVAO7STGqw2HQBMtCsIxLP11+sgBp2weKWW9z/Pnlim6o47fF7+cA7OPzrtHeGtPgi0rjGPKd
rsOSlaqrQfF1GjkEHMOQ/zVfJENYiRANuS/jgu5Cr/pjknXD/BWXGVKITc/AH+/CZWiTII/YQ9AX
B9fvBfu7x1J1vu3QL6h/BdPo5M7GGxK1ktwnsfiC+jlLE751wT06xtcao5BmdL6Uqu2KZj/iVbw+
rOSo+l7LPtB3jIfCbdxkTUEE2eAmDgVl52boRvcb47FULtsCQhEbPcGRgIcxNtRZelgYsGkEQk2F
y08GTp7wI9AYVR2cMYGeDR8HkmQOM3qwBSFYSb9Il31BI0nf41wd8+OrN5mrWSmeGjdeXOb9154i
Rx8TX/f5deWDpp9NjpqbywxCyXgxzuPMWpqjxEQ+RpCc5TLSKuOwtMEO+K8+Slx2Wxf1g8IGG/mG
Ejv05wcQBbJl06bBACwodradWLxQYTcsP4VnDEGswhTdwsJNwbvBKS/soDNvVVfCYvjzO5iMARGF
Ry7ybMuSaydstjOEuDGB8vKFS8+44BUXi9fyTFBGzVv1mUPhzQnKO35gmoasvGgqOTKqwRSIuaJn
hWRtTAsGvJZuCXsej0BvlksbD5xaXgnvSu2LJCjqO0Y32jA8FIhws1w6UbjsKd3EMasmZbqCb+bN
Nr8QbNdJwsOQDkAbF5Y/58vPvp4177CdNaUIU16w/5JPUQUaWezWcKSVyBRcowHS0rUxuVvhzChG
75aAbJGHKGIa3de9l+gm3beWNN89dDVRYC9Xhs3rPfMcZv1Kr/f5Uxoxd6gvYqWR8gTQaH22wlgw
UFPw5YeQs0u67cAtLTw9/+M0FuZefGb7/IDWesgWXKK+ZKV4K+Tho4b2y+0VdR6ZvC1BQi2/UQiW
ii/56JseYewh/5BtCj8277jXNW9wnKeR17lGoVlzFSmgfywGHBQQfbONIvbWpNb6vosa/rN3oooN
HBYDsYHUcSXLAJpiny/gwCZ4MBJdfi96T5ot7cfml0pYxHwJocgbmw18NE/fh3mJdsE+a8NOLUc9
24Ah15oKn1/YSyW5v5VczKxqL8/lsOvKeHXEcY4qozJR2PdxhuyB3hlrTROZsIRitCmwrYMo47Tz
DkOJubO9Y21Thqba7tZbsSwzyz9Sph++j+sJcXEShakNbgIhdIn/gD1Uvb0NsLzJP7TU8wmsB6NC
QrRCQch2DniCKG2d50AxEIhn2YMMo1ynlDVdogREg5HZTzRefvY+E1jie4MEMA/TJMWStp/iuk/8
5qZVlNbw+GxwvWpPICbc7AcvLZYe9TKEMoyYTBAx6kC/YcgYripw5gESKAmzwc91EpafmWC78Mwx
OoJrnqHxN2dZelW22Yj/6sCEmlk8eWFCSshoSN8dyiUx69IeZ8UaSry8L9PLdm1X/g4F/pGezio8
QqXqsQCLdrWRsGlAlphc6G9gyriEXJTXRr5Sw9QZZwHCRxO/K+5tEwWZ5o1ZuXbeJYM+2EM38ZOU
MD1/N8jExKXS1vX8MWYKiIWU+WNKeGIcK+D9DZlFdEBoKGQvOO6gWFC6l97SnvP1e+SNIxht/jGq
YHSklwBFI5f2nWrm/gmXHEd66UJO+TrBBhedePiNvIRhGHuW48z0UWtxKMuF+LBEmeV/mO1Fdil6
lrXwj10/NDwS8FUrN2vtmhTLtqZy+VlHPdXInzqEqG9ezoRQE0LakE8ioOcUtpxnnY/Fuspug1hu
umOetEn2vg3v6VPSzzx83nL4L3vTiuWOQ7wOeEttnYVs7AJtIRZPBEmBN/hnWdf5ZP4ONiJY23aF
/sSdB61lwr3CMnZ9cCxWpbf3QhnLaUMmynAWPfoUAvzWjxKkkzcTfrzdjZsTdncqLuVgbcLVWQKY
TFMlP9n1XN1jMRkXrCHZ5/1FAHedmdxWj93PruaMuWTy1vKvE+7U27ZNl/ffcmLueijDpq0efcBV
eVe3QS2/T6tTTR/W2KrszWRV0CA6T0wdPhCM3Yhu26OYocYDro6RvpF9lsztJqiZpbnyKo7VPTQz
7Wx7vpEkyIPUGYHfRkt/ZrYOySJS+lVOCyIX4VK58aaT1jJ8xaRr9D8FFUqW6RbBJnhxG3hMS9Ki
1MLzJ6xTtF/Oh4yTrIJmVU3ruqM9strykLhMLF3ObA6kE4fyeoJb0h10HKbeTpCgrfeIOGUtB18w
hBdqWUZm9PzBdXAEIsItzKYOKt5ZSPAwHQCHAbcNUaVHCBXDrm/taYW609j2mTM5mXtIOkZNhw2u
cmu+zRJPWLdd2db+51H1+LGe2V24dD2+jViu3COd6Q3XlsJj7M63fDD4AY96QDYZBPIzU8spvpXV
EISyO4tmka4wu3TYBbt4Zn7rLMkHUOq19aO63SBg4LnIrMhV9dEPpy6i5jHD0EHPuzIYlv5XXAhv
HLdj2LUh0rFKDPYZM7O9iHYjE49VcJbUcBduYuRDy/JMB8ixVOjTRngixQ5jreXotjtHDMsaoFYy
eFZ6I10eprj9k33bS8Us+d2U1i0dCExizIGKllLdic/TIrrO33UJul1g1badkqPACIceTCtuYsPI
eTG5ZmPJggyKqTNtjpWYQMLm7iOTPkoOcLZD5gcmwtXCNhlmDgbpJIeCueK0Mg+GmMfl2sNbHLYi
6zVHj2CUl1NmaAQqQ2dLGPI7D6NoTZ6CbLipHMLCQddky/A/TgFnY1/nwRdYNwD+Z6CgYWk09Rn8
2HVjLwiTQjGtfR+V9OHcMwZ0yYKZKjVZdLxMHbGsiHJzaGAyk0yc4WitotLpNMHqHWMfmRmaOCgR
ElPqsUaybENegr3rVgjUMwiIGOZwRk/Q80hN4JYOvKCuCc3JGfXTzJ0y5xVybQipYbtCAhSQ+rdt
Es/8Muh/CXtJiVZy/4oxViIKHZaKH3ELJ+aOmqRTjvxOE8Tkq3ECvfDBHUYZ/JimvmkP6AAz2py2
heZYHDomF72LpgtNypLFg3lHQ9sEg/N7ZMoHfaWpcjB3NZL44AabsEuY74fMKAWvnxi+mBTpCe4J
VG1OqT8nmO+0vMcSqSgiWhDjuIRUhJdYvMguRU2qRZuspuioRosXS5gpzB1AActYPv95E2vPFtqM
nYdczSZsMn5jWw9B7e9Kh8YlvSOrMksxt8kD7kQ9J+ILzFWwp+fPyIHpOOgY2+NwD2dz5ok9Jvr4
RqOCXy1vDI16ym7XqbCT+KsuQ1GUx6wL0hrcnXRU36/Q43gqOmgGfEJhQufZOQ4nJqmwhyInBZ/c
xRTy9AtYLDV4nTOjb2fjy4W+gUuWkiJnw3Gp205KcbS7VOnodh0yt82vAhob3M+y+mYfeB4Duf2G
WUaSrUpBZE8Yq+4N4NUUPT9AL8Akak5FaZz3jllgXjLmvXvWuyFyhrv0+XTNtE45NEeaFWwoz+vI
AgNPmnxzoJG3bPH9Lsisbd5A8RuloYY/8L+bnyYrkevtVEUhx6WTcV/uNstCkxqWwYjgy87xOnO3
z9ujHATfBcl1utNnUhH46iukkHT6TUdTSu8DInAZsquRFGCZ5gs5QXHwpW/WbtUgNnbNNG2qh11a
IbswXvALao+klnlUvu2IJBPXalbJI9gd3CTACkyhil2sW0q+NIxz+V3LMffqjSrHbiC4LJPvXfkT
6lYQX4TLOqtt1xSBRSeo2GxnNh9E+THpJYUn33lYEBW49CaX+ikI42XWZ7OLt+t3nWFMRtb1nPmo
1NbkGqqNJE+b0ygkMfhTEUObiUkM5jRFvG6PfC+CiAfUDgGOF8uy5p+eRtACroC27S0klIxyRGcy
VdYxCjpvvEeLwhutrTU5vH8ri03RjWeEycLk7JgiH0a8SeTTrmV9JMwV89WGGkC33c2Rha9ELrVo
yFFi0a4PvHUTcWkRUTKe92HXTMrUDyynQHB5oL1kNaGyIyYHxy4U85Dtm3Bm6R+dyMkoVcqIPOp5
6zW6MqlVZdVxgz0BM8kKw0CtlVkYKNJwm1biLWZJwtObmg+2P89NzwvB4D0j4iOyF2wnJzRbnGo5
7a6RJvZJXhmmSxl+aubxYzCHqzqPxtmpjpFyqSk42CyGfSgCB03oDKqy5dfE/iCJVUXfmEyUeQOi
OMqOT1Uj0yclu7QvtEOQIuEfgy2zS0RnHCW0qQKfC4sqWc1Nt+s8LemWXbbApB+ilYrX11HBQqdI
sln9GNY2fNLcGc2tjw0d59r4NiTDsEcGyy+vww5whB/EUHO9ZebBBKyBz2jBukcyK282SDJheHFo
Mq8pv3vtbCr05TlyxDN2ZkgvIdnIs7yNGv0DZoSzB9xkGjoh0vUnmFE0t9idx9X0Y04GU2fqzKpw
Z7Ng8lfxRo2S533nkqdwJzAVmrvCN3Ce+9o4EAXEJrKHYPghgsl0b56XRgX7iqPr7ad7fSk8RMhx
PdMwMnzXl4iYiyTfqkEnfuR+YuJTG/geVMKZYE3sevtaJzQ7aApAx6HDwBRsMmQYT2FKZTuqmqrS
+zF7NSMml2NWu6xEMaBIsdDsrXEH2a9BS9AYmYxXgCi66qNqa6jZwQ0ohOls4HhhEB71HJn/9D7M
NIBJkUKhOBNCOs/86e3bf/WqoETZJLZwoyjH3VMuzIy4+JBOIaNquTNzHxxQpizkcKWEevtSr9ac
BzAc0wqiE4RY0yneTRrFjBIJ1Pc4i7xxOSZLVEwPzhqaLRIkeNq9t+ReShXzafgwYeAylUg3wUX0
+eU6kL3yohT8/nvnZyZGDTOb7XbMiex3KT6JbOUkJt8nmVj4868KJrH8QLSrxfnbz376mumaMlYN
SEubFBGo0xU5NcOspzj1voFJUDouCEcsP6MGzvd75j2nb9mFr8XTQtriaoBjJ+B1SWIYeU7hfBub
Niyvh64ypXnONDOHfOaarPHtR3tJpKVpAska2JkmL1LNJE3m0f/W5ENEbiWYLPKbbOgTZXvpJSbM
ERQXvmsi+2p2NgzvLlm8DUuRcTK+fQNP9hr/xefiDgIWMVxXgZZbyKO7L++AKjGrnA71hz5jcLzZ
08taUXPskSIqzp7TFi0zkxpDHzHx+w8obgk8pbx9HQwN5wKUO/Ny6kIYiAfof2EXI4XsUS2s6Gxw
JKhyaiO1i7zBilDud8qBaB1OwhyWehmhK+/QZWbjbzyiE7nIEI6AR84k54mxmxKIbo+WR+4O5zmt
5QjaU2mZ3EppZdIuS7ohVYzKe3OcB11ObhMqzxzxXSc7bit8BugVqT1RsyxdkzQViCCZ49V1TLLM
fGlBJLFVOvH+o7RAV/HC1TMM40vskYFl3379rxYcxD3IjiKEug1z+3Rpj1QWmWWvy9c26z1y1rQb
TAkUr4PJAP5A1m9f0uzbFx+cUItcAT2aCC7AK3YijbJlgHE/fY3TwGCMIzQiWGkMPZTWja1s7mDj
V/FIETU7aBkBwla1uZu3b+P0yT0PiieRE8oy/xGdMmZRS20mvmX2tWyBPy/yWg71Z7ecXHnlquEd
T7jTCIIEhGAEJmL+AgK5f0piDRw7zbNOqW+6x5f8QRShWRZF0ZnM6u3nck+2NL8dPjRz6EH4xJm1
T7KDdJrtqkIO+3OjBjvaJcCXQ3pIgVGpdPMC3W1vQ8O75r9CABvW5YzqxQPFmpDRpgPWBYKh5DH9
+44ZZvJQB+MOMmwMprGZDgkCP7O2yAysNVsGBoiGoGUT6igwMHFZ0x25ZwTS4+GsUnAWodZoOkWO
rk28piAo5/7csoij1aFp7dR/R1Tw5H3zDtDsR/sBp6jQe90xFSId4joY589QLc3JjNeq2XKYyFI5
v/2+vZP1bL4pwYuRKmQEwPVP2bZIxYCpOn5yH/nt07VGAXRa6t6k+iOhnhD03HuvIOnwFpq5MSjp
nz9JPRqEwJpsXq7wQ4NnUgt2RDq3VrgKn1sltL/1SrFVkfjKu7qczhZvpGDaM5xGeZyvBDV9+NP4
o1tkmkhWVbjsnTWyV/5Ot7X54KsouIr11B0Pn6EJDVUMYAZtJfMlC4esZdqEmsDf7gaZG2D5TwuN
HcnaLeh5cO4lCSgHvEqHYdr2nfM2evn5UErx6eQjimIzl4Ohtn2yhHueQEdIuf5Euz78UshGuAeX
9ugxKCOUf3GnGQ6pP8eXmAlUya5jFveIGnX1oNMccmUTjQ1N09TbxNaCamXAgOHnhPpV3VYzYkjb
LNLuMY+LjzWttp+681W3CSRz9lt6OcEH5H6YvrZzdc2JlEHSrTNd7ixVeH+t9JH1RYKUith0FYMR
O1DD8sFarYHioJqzaatieetzKpUHH2L4dbhIvRu6pd/TE68ekI71L6rKpUtQdKj2cYhMtPAGp/oG
a0JcLszw5huGE2zmFToZ3rucz9+7rHXEBtWCDAgjVerMLZrmHt4jirEeYsubyLb8ZmeB230txxgl
FquTnwJfKdKiZDwWSNofaBMsHTJNNJfRho9zazP6tb6o0PQdpphZ3Cgrir/GKAhAzZOx3A2TbO/X
YgQS8/GPA+2z/C1Owx/9YbF/uMugvjEP7H/ORsFk+BzUl2WocvSqlvwd+86XwZoFQVuZJNc4fmDQ
+mqKqgX+CXuRNo98r/kWceCm3AdVOxR8Njv4/PaOfrmhny8WQpQzxzw53GlGkiBIRk0eN4+BHdZw
hGYbeiv46qauy2vteyP1H0KuH2kRhuU7+dirlf/0mHB1aNkQxE/rkVGouC19WT/2DZ48G9zrIAjD
eH93WOvpN/3XMfz0lL7rQjyIEUDz4tMiknHB0tVwZR6Z32PPeC7HBRoNtZPv5qwK7xrmCe9ylVjd
xq5EjJOXRliVOWUR7OZqgPYFWS/4IAMZXzRWH37mvEVHGlxxeKhrkhcX44pu4w6O/xFt4eZ3PXrR
VQM8+xE5VPevGM+pYeO0jo2KXZl+8OqYdWyFdQB6U9KLc6YYYE3Gy2PRpphX9KM8IFptf0eu0tsy
g+K9kwudkPB4JSYNIA3ivXic0acpgWOFavajZX1EUZSXn6EWfeYxaYUG+fy9ceLqq4eX1W50U5oe
SOYFR7/BeHn39vITJrq9+DKo4JqqDjIgxDGm3F5mxKiT1LQPsvCRGaWqBE6TJQKsIoyZKa1WjEH8
GlmAesBeKre6mm5PWx9bcKtr3QV6gDKcWh9WJ/WP3roAnMkk/lbn4OlbWVrXOer3yFCif+nV3j0Y
aPWhtfhom4DG2LJdh5m2C16hTMB3cXhH2qjbA0oVv5egyG+8ELnnEqT4mKdt96FGe3TYtYkhUVfZ
+NmG//3RahjH2gSzMx08d5jGDe5k6f2EwU2xzXqbB4DVHW/0kNICCIu+oBHCmfjJF1Z0heKm/5cD
qo04flni4PX2yzXv7vTdMiNFuR9QzYanw2ojkDDfPUwe+9wXN/gZFA8dxg/Lruwb+8aZqCXeuaLz
kvjKqsKNyLBu4SN5UPBOxzFxda5kzdH5q+gK/wLYDPeSZFysS4DK4kAjYiDSi1Q+dp5dPeTpPFzl
eWx/RIDSO7zz9K+XFqkm4RMXxBAm7ikZUE7I8kZp0/xKZxoM1O1t8q2Va6Z3fb2gyWe7JQhH3cKs
HwRYISLmgTji45bvwEniGL0ZC1q4bIMQD7pKG+gXCL2xVHZdBrk69p433wRjlp6nIkz9DSol7rRh
KMdFnBT5DCxZmZzeIo4qujOL13IoysG6ZqpS8wOI01wFKluQ65g4zgqRd0jzcHrjm5yXVzVtXjJK
r8Y9EL1hvM40kmZ7TdPzQWhKU3IR9Wlw5+Y8qytPbmQIXYaVSLtoG4D63Xpx3tByhVGHNdxMX2lA
4CTFuCfsrqcuVmrT5pgUbHl/rXMOOWWSZ3aQun8Nss2/jDhz/PZzF+0KpQu49G9/ndfxh5USQ5qD
uoan0Ctcz3PphJbzVP7CBdNGXeL/sXcmO3IjWZd+lUbvmeBgnID+e0H67OEe4TEpQhsiJnGeaZye
vj9GVqIkZULqaqB3P6pqIZRC9HCSZnbvPed8g5u8ovKYmBpyy6ip7Pe5lcHeKpTXCd19gXq0r37n
HvunB9ZZJMhsfVj26Q38uP6glGrzdrazj4BceLn6vCEYnKLsKs6sbqPOvXtfN4XcTFhT1uTOj8+4
VQnmiUAY3P/mO/mHF9YRS2+ZpWMBR+k/fpg5l0NfkvjyEdqqdVdbWnurZ4qysmnsHtkX5Rl/Z3eo
RJHvs9HQTl1hs5HZWYeZw44cBMn4Yq5iRRrfUM7XJni+OL37zaf825HBxqlumLziaKYpKn/6yrDb
T7lbC/lB17sOHzhZmK1PJxGGIMCts47bgplSO1vOymnM8ls0q3bqzYFeDVsDB9ij6WbhlWoP6YPe
CMmEhF1g0yRNxtcdJsTr1ox7/3ze/ttncT9VH//1P1/e4QGv4pYi5a37MVoO9953N/hvDNtT3LbL
f6sq/oef+yuSjnA5lbeDVf1P4wT/5F+RdNof9KJM4wdwHUfav6If1T/InCM3AgIsZapt/kfRjxSZ
P+xpCEfN5QxHq5xClHPcz82F2EYHnFZtus8TKFN2SGa0oreYnqjxnZXZkaLb1Qs1jRYTtmCN4FzB
4BIOWSnK6WGGqFJ7ZDwR6F6mFgGOrjZhG0uXDKYmJrXVnhSsrFXazDqwjlgioojtSa6LttLXBhFr
JwQa6o5PiVtsisSYnj9xVcAy8CHWMWH1TWS4ZKnRhL9FJ2nDfyEd1hmG8WZeMq4/qVg23uVDaY7U
PxbngSs+JknzKHeqF8Mt5g35HwTBkrm/n4iD0SjrhFJUu2yqQtncacEslYNDBaZ5k0KGxnsfGqG1
GVxb0R/VPgjjdS7DsVn8Cor5HKnuVBLsNrhddCyZoziGN7AhDTdMXaGy2yGTzjPqmcjZlOmkhUgl
VAsHb5rXwovDXHU2ett36kqJqFz2mlj+Zohc0n4am7Qqtlat4lcmIt/0rClqUj/QWgLDNFrlhuPD
etJCYJi5Fag2ktoifM3nKbzu7alcl+RFx15roxTztLB2nmY5dgpCr2EE7lrDMrLmVcefFm8lQbZJ
3Z9tJ1FbP1VDY5fhYL3MMQqQIQj6pya7EJaTbfMmXwAwDkY9d1M1jMP8niyDY5MPm1rU1U1NehYP
TMWm2cm49JXJDS69NY0PaWWmT2o0paysReQbBJv5HWzQD6UYk1s80qNHHnC9KgDKbiLywvcdyIRn
WC4poqeoXMV2U+xjt+gOIsh26Laz2yhL0ks/EnS0qKRsvxhq0GqDdWjLYj+60z1pon3jQahtX80l
Gzsn7341kp28T6G8r9Why48kIrQg4ETuE3iXPZQ9ody1okVb5qfumwV/KGMi2iQ3PWFpL2FPnemP
1aSe3cmZUTYkmnIgUZ6fmtRCvTQtUAWGyvOjoWf3iVLpzxYkidAHxPAW69aiPOClEoMhNvBfxD5M
897DikxAvjF8LLLSl3lMtbVbleoEtS3sXhD5rJOZobkWDcJLq+HYi8i8ztI22xj9zIjbCoNy12A1
3BOvZp3AMmnPI5q3s2YXUKL0odvjNSAhHJeSL8nDu2/JT7w2BrPcpRzjj+DcxjO5ZPMuDyvzUlWR
doY3kDzRRk+euaPZdhylcZTlnDHrLIAxzCJ7q8LOCujyh/Yhboz5pja7/irviM8gf0xD8lg59i1+
EayEimKwrIANPDlTY1zcGUWqN/BK7DLGUIpXOXF8KODNXEtHtld9Y8RfMMmimzSmQT1VaR+fUBXX
9zKVw10cW9WBDLyCUWvsPpeoJx+b3uqO6IZdZT1KOzmosz3rGy2P8htTdYN9xUh3281qiOvadTZN
3ZvfTCTiWyzj05cxIWM8dJV9kQLr7szgRLAcMAcZIX5zCczTinCvu9VxMlWUEq7hVamQ7xzpMIGm
RbZTyTLwCrOi26m1cEfiwt7okTqu5tGqX6GkyCNU7Zi23RT7ViGGS1KaEJ1SHBRlI40L5pbpSZbx
/EY+ZH/hCwmuR3y+9Iwmze/FkK94T6iW8jHZDWR7biuRWGjYZZk+VDH2WW47b4sy1BvXTqt3kD/d
doay03pjoBrr0RoFvaimu7E1/BtI+KcFcsjB2WlN/dusE/TrqaRh8ihP9PDJfiRhvz9FQX5T9Z17
1ks9fNId3v/ZdJnhA7zrPXLB1ZMVp+rJ7VL3rJS5fkEpIdko2ol8zlLLtm42Xme1rKAe8aIS/hOK
1QzaIPeDoRv3MSbrQ1XCziDrCbGTNIoTMk/PtQ2WmiIrjoqFpVSvhXZnIe8E7t0pgd8ynH9Dqzk2
/NJOQ9erTZJdO7X1a2rZ6xFH7IG9hCiZutS/Jqh09llrkt0h4vheQ3iGTqSzzzjryV9DhYF0aErr
h5ax/nk07fnUt5XyUpVSZUfThtssLmtQ5WVrXxXDML1Dy0A0gwXc3BWFORyUMO+3Qav1575rjAMI
jSVNra4fB9Nsb0ZzClB/YuQ14jG6sLNVz5Yry1eHE+e3CSt3hmSxJcbSDd+HdEyW3HbXC7pqw9xJ
0thrzRWOqc5XSj6n7yqtsne0NBmY9mT9S5U7WkZuJR13KELIFbJI1I+BLLo11Um5d8w8DnzTStJv
hcBd3rp9/YVazrLWogzzVyMMnW1Rj8FJaoFz7FGeQy6Zm33kOjtXpuTwExTPfpKJLjt3zEauEydv
T6k2dWuJc+JQl0p3CjpcxAls7POQ2QR49oX8QrsdX3jl9q3fwr+EIWoM8oLkybmaUXp9qIbMpOdK
3Guey3d8zIZOuY8i03qu45KlJ1VKSsFWwd/Bol1Z3jwHwZrpREnIf2GcY5UGriyIbU8pdzQQ7Zgw
7a78fCaG2PB1VyFlVYtKfyxt5yXFQrpRY+NFyLY8KWFh3jlh2GKiHo2roXMFy+Ck3xBNoPpQlk7L
DSRXzdC2cyf9firihSWqn6TTJftQL9HiREV5U4a68WCjel2PtpJt6ro0t4pFrrTnYscn6UEnjC9u
kZcaFUGransBUSjeuggBj6d1ILQpVtw7zUyqTVG3+kbFLX5vBkkkcBdV4iYNajyrjPPcSxZCJCSU
o/QH1bjCLjJw23Ohnmj8ntDUjAe30501bv76I5IMqoDPDO6Orru9IzEXzXHWTmjZp/ammrPqJkXb
uQM5pu9GwyyYgMaKPwyzO28DaAxfOAvo96PhJlQkGPe+Obkin3NgupsgrZ7MOrPXSuJeDMQ5zNtK
5OIe55R2p7PkhV7SJRFMgEah9NRb4msFXHM27Xp+i7Ev1V4LpO2gy3FllmxvCIxCHk3RbvIkNW8Q
L6YbLWazlkiDaHk4jZ2sjHrm/DGyCJ9JHa9XKG4fCxVQKImngkHorIot+12x6QWtaHJap40Sa/ZO
B5twjXKA1AIiup85oFktaYIOB5Ap2MkqCfwwSuFbogXU0j3qXzTMpKzeMKih9Y96mda9rZYcX/uW
PEglHW6tpom8AfnS3lIn0iLBDvCeEAPDw+Ha7xx8o7VA90fni2WFthKH6ZGTKhYKXR3uejULH9S0
zB6EzhlQhO0sfDOo6+sq7dzjnFqcVkIz2MOJlDnu4wT6FtjlGhBjH+xj2TfzirDK5IBg0q3JddRi
enuhW+7yWg/bDyNPbOTiXkpWkUNXuAaV20PrwoPfHMwsqi+EERsnIZrp7NaNtsKpFPpdWI+HqBjm
dcjB/4ni85gI6z604EFJPT6T3KTxW4pDntraVwjQutdMGW6UwCK7g0bskzb3+n5S7KXREhmrGvno
GuHmC5z619hWLgxj0I1GvbXKiB0GvwQ5pOxA2qsGk4IURPBIiXCMMy3HZx0+cFuMDQRo4eOIkCsj
43CjZPF1L2Lj1JriWWsF+uG+A9+YptkqTZ0GTXLGF5MPrpflE5MJhI+0lURxCBlZbwrpbKKwmA5g
pa/pHeqPTB3pmiKSyplVFPSMbR29PtpxP0glaoByos8tciLlxsGb48R4ngir2SL7xAPoOshrTft6
tKLUr6yCNAsevxeltddIsYJ7kp4R1SnBdDD1Vj3RZopXfTgIf3Yatrk2ivdxZRNs2XazT26RiUhZ
Dl5VduEZZQI7e5pM16bKL5c42Tqeu5w6oWrQ01awi76rWv/BhPxjV2IpDC0EJQYDZ5y/+ByWwvE7
cUcUiCmLpRPvk7ylrFNGoLzN7LBKm6C27oRa1G848KCQNBLGxq8v/uPI5s+L07BBF42ow8Jt/ePF
57horGmu4r02gmGeGeJdMT+Irp3UTW9/fSnxtwKYesbhf0v1+3dFQVzHiUUENpcCjVWseUfozxeY
fD5+fZ1PsOC/u8efvxNGY0FTbDGdWT+LoNJymkST2uFeVsG0oekl9pb8RCLH3U3dpARh9S6DQ256
/lLZIRX1MEOyUYJoKa6DiE/364/091tMb5npm41mjpr2Z/+zVDsn6qgyyIYp5hOq42lr4GWJFwUF
SUhqGDVvo+y5zxoI7s9r/3f/6Lf9I+7/d7fpH/pHtGPbsnv5sXv0+VN/dY/cP5juEfDHQ4XMCwnO
v7tH9h8MCggVdSz6BgjSudZfQAP3D/QjqA2YTi0RizaPw7+aSsL4g1yDRcWFYtJE1PifAQ00nat8
NymhotKWOQGaLJ4vZhSfzervFg+DPTTvBMCMQlUQB0nQZpaywi8T7OJOG6t1KgwYNRNjwWYzKgZq
BKvqjI9xzFjIct5/8uCn9gStB2eOx6Rl/oIRRohHBmmgcoZWewXCFz7kVHt+HFrmlx4SHOefsEO8
D5x4E5eJyWsTKfYp5FAg/N7CbbVVkijdNV1SHO0ErBLDskvWdMarMgDzPaptzQlVWHp31SfQnh+M
NJD2VTsvh0GZoQwHN5Yb8j35hCzo7UiGfUmJwKFtnmC0zmk7rdDsG37EfP2ZSf9AJrzsc+WUGjFA
rLrJbQx83Ns78N85Uny9KNM1EQ/xAzOT2gsjkHF+EyfEIIOUAdbWlDXTeKnvW7uLtvqYvGfk52Fj
imO/VVm/vJ747W2ix/cTrKUbK4E0sOOvGCcQu0G+6vBe7jrMPQw16DyuO0154ew0MvhnawTOZxPo
BGl6XTOJGv0efNKKQOHaXANWaW81Rrin/rMM7qSt7SXHDNI5Zzd4nHPHvkMmHtw33aQ7e8gshrIi
6sTMYIEJEpTsJkieemBGa8XQbZ/azOY7qHqvlmNxsNwyO9IyIoVE5gjldAuLEHncEyZC2YWOr4RV
tLZja76lxyVAzQQhQrNUswCrNdhEGBHupmSYixUhr5zQRIAqzsEeuRPUok/VbID3m1tlvnczOxPe
oniNd4IWH9OyBqnHQ8jCaKtrBLr6qKwHkNmLQkImk9ruYZYhbM+TzIy1Fw5mTcidyzTPNDN3nbfC
1+tKYLUMBgrOoFhz9NH2ZEzfOlFgIewVmZ+mC2smNpuleKxpNFkuKnuJJ9LLGOfRpzN1qOZz0IM+
5nhWKPZ9OoJ1NvU9ncmTiVTWmweU/nF5FvVc+3gzt2DvggPVz6YgQe4BLdSF6YXtNVxmg3es8/J+
etZwrG2I+g42QT/dkXrd7mswoCiS6+SKkYC6r0yRbrqg1g9QfjovbTXaYUoED0yM8UEQ+cp5u4yP
SjbNe7Xm1dStTH9wJ/1r0XEQqwke8ZKoU3zRJTggC7vrDhwqkj3paa+4L7MDPeDwWFs22S1zrq4b
OmTE3FMKVnIjODSlgABWca4UflgrtCAqaLKcwaMPc66f7BGlgEtKOE0ylcMi+6fjq8KBjIps96pY
DtFtPFVbcIh3XaxQxJWx5vW6GfiiSbQbPn1yTMxJaQAEdNUeEIv8AE82rZyIlpTNy7arq36V2siR
inDudmVd74vBvKuN7DZ14qtZC8iPkyq9kvk+pqdSqq17sMPhtnXhneEuXTnqtGbM4jWhhWm+Fw9t
XW+daTwlujKCJ5XjpsENsO6DufXCQDxaBniNocjblZZnH5mAL6gXA5UzU/C7WClOTq1pvttZIKHB
P4xT7JxElUMpymkzqYisPWaMKCNkRAg9RiogBv3As1VhyuJ+WFudIZyPYUTunCZ7o4cEzkNX3YPF
cnmQ6HRpChnJGX9XspMM3Fe8FdqFM/EFk+9acfilGBueR0ckL9mymqUysDk+J61yrCpd3MZ6bR3K
qot8bhjRY2PlPtt19KQqLbFj+vgt6nJtF9otUYJoWklQcLC8ARg4yCk21i3L+qUzKJSAVLv7NLFv
A6u5DHTEGfvbzrFMlMH2Mex1X1hX5Aq1CWbCyuiSc6LL3q+7tNuq3KiNWtaS5HkzujVGVAzNqEIh
UXBaJfkz3E/dJzr/ehpzimoIwGNS2d5ctLetVbC6IBoJpIqO1kgNPl4pXiIRw5qN2B3qgAJTc7dx
0t1nRWptdFKn7lCXnCqlbghU6pIHiukHE4IuHpj+pZ3dJ8a9e13S8ag0WW3yLBu9SB82cAL3pZVs
XT0J+BZrcaYKrLcUs2+FOZlrkzbvTu30+yqwUx7glMTxPMr6o1kP6jnSjFvpVldZGz3SRwBdCtFY
LRkQstKuLcX9KlyMPMhS/HRZSyvFuXFaY9vGyXg7cutyr+pD0PDW7HxNg1B7ykzHIsHA5lVTKJp0
u0dq1q+RHR5Isew2Zl/rx8ZKHK9GuAPewi0jP50yZ5uNct5HZbfrquTQx0G6BbFHmIKL1CfuFQSZ
KRLqwLU9Z6DJR7EkxZsgpmshYSrOmc6HuET5QoG0m/oEZl7xJ6a06yoxo9dqtIQ/6PJqjGv2hCF7
0ES/K4Ly5PYzG2viumu96e568orr2M7f+rHYuc70lNhptkaR5AP4KFNfmHZ8xAey19AkbQSwZx0v
rznT2hMZAN+grlaStMSjGZuEfSjGhPMlNJ6DUla32BpxiSlAFKo1vs+CXqlR3KABZRxRNnBaO/a1
Kh6K3VSaCR1fjY6NrOSVDlAVGotOyKBU4a0bykOkDMv2DKW5tFxPceiMqbb+CFQFN1RYYdmlzBJh
7E1I5W6LRHH2bpvOh7E3HsSoVq9K0yvhLshhmGxMezBaZF3a0HiC6Vu/Y5/V13Rn33Klv9EiO/Y7
MXS3rVncDAjuCHpULvkUyWuiq760jdFs5GjRrJutL04rsvsxTg+6AqRmSeNY6YCYv7K8it2gTcFL
MmvNGl5RszdGRV8nZR9tLRiOuOKr1M9TwS/b9iixQ9x4qqOcQqhCj5XbDR7dPuebRdbBCj2r7pmR
kb2Ujj3d2YMC8EU6z0aKiTx3cvsR1mS8UgJL9XU7Su6h0qreOBBy7NpZ7iEJwcomlpeIG5Z4CDEh
YsKp4L3m44VNm6/z5L1q0tdJVZAcuUX/xWj7NclK0Rn6o7maerZsO6k0qMpxIyJ/rhrhVWqTHUm+
KHeJlIIzQhGeND3bdWmQ+tCtISpKt7x1AAIz/HQieUHw4+xm26q/YKzblXSO7/s2FBvNjV1COTAV
XxVd916nzhurMy1A4phWZC3KhzjRjlZhuNvKbaaVSYm1DiqLDQL1+qpDJOVHJJUUNHcTHSKKATVH
N+urRGtx13XtdJUL2ndDqY0rO6rfsjDXfDlmsXZTVb12xwLZAnaSRubQRR6ibCuKEP5JLlI2r1Yp
nmukisfQmswNMof4UR0IY8DnnTk0v8Vk3OWRob0SfGq9iriIvHruQrrPUQ3qMuPAIPnO9UVhN5OE
zwG4P9hyViCkqqT+6NcBhQq5UEPRyOAABHqVc/JAJxv3YeTnASrf6NjIwd4w7grvXIWDKG3KzPXz
on9s3Hlv6cM7cfPWtq7seZWTa7+WIFKByJS6N48m3RuhbrlrBzMRjAZInFxlZZmASJZf+050vj5X
0iuqAKd/VgYM7Wr2v7TcRUTkeFNQdcyYtGxnAATxoibpD4U6rIPGOCdRYoDzsZptVtHjiqMc3Bc2
ID+1XXBQ0SYjueK2iXqxVbVXmUUcmOCWrJM8eCAdNkdLpK8CRRgrgMLVqjUb2nIJrRJrKtZ2ne1m
7MV+3jCHwUWBuZ6ps4+7YwUHqGY5Yb6LYaqn/UU/b06jr4yUrywO+BsV36EHEPxhLBHZkuoDwSfO
j4MVo6zSHGBXI0dDepvECIR2xZ6YlfuyFLcuEJgtw7S3rJAP0G/Ma8WaL11OnaJ3JthReGV+U5HF
Iib8KqAcT0oz9nBsmXUTjt+iRc7zh7FrCToFXAt7WRGLuBvIewnDJQJ84OnIoK5IMX5gKgC5CJ6S
H5dBTLtTW2lYNpkg85SPGQEdqmBISajRg61lV3UkxbkRbufLuvjG4RembNSutWQu/UhJdW5pD5Ks
jTZzJvMHYpXiVUa6CDPmwqWPymFHrx2TKX2SndKQxWUa0nzjqozTLCd4VdsmpIM5WtuIOcqlnkCW
uQQk+mS7cerRKqCSVXIuxkmedbX0kYUN/tyikoyEOp31xD0odEt8bHuGb/c9oAzXHq7Q5r2X1BuZ
pjzrzvwSVtbW1lrJwJNtWE9SCDjzPnDSfg09aptF3xSnJpyKWK0rrU2qXZ02N3VsHIsxYnmMasdn
JKVuqoryFuiVsTW6fquXNFWNJDk6+Ns4J6gHNXUeALsanhHPL6Mt3wIZvpZlyvNTGhfZnewyYG49
YxYYi/CrokCWlwKkezzPfmjYV7PrPDnMJRsXe3LK5ujpoVOdA4jEnlKo2pUQ1SUZOJ0hUVf9Ts7o
cGnBq+c0KAeOZ8qNtOre8dJ8nNkSkoBfl52gJlGlijaT47T7hif469REH0Y68IwEw+RFht4ymRNZ
B+bXzJ+zMslJ3oi1/MyWReN3LI2MA17Z2MRxNcVl6PRu1ytj7auJldJQVUK6t3qjRn6ZdhDrBg2c
FiHFFDlV/TCQ5EQgcdTvOVWne9eOiq1wC7Gppjk8Dqq0NojM7qdmhnxYuteuI5MbAhu1b2bcyuMc
xdahMpxmp2dTepAlHTlzEM09mtwSlZX+Qg2fnNKCuJIgVK/nOez9vi1DjOxEp0jEOyeMQWJdz+OI
zHfEdtFTLfW2UDYd6eMrVKscAArYTIUhFhM+RVWNgAbJUbiit6EQQ69eh0ISH1QlxlqPsuDa0jpr
h8Xp1cmJy851G7hexjfGofZUyKzYNcm0N5sevNjQn8FkcaxoI4BxqfuV5L94VTs2fDYcB55SMcgR
nCtXQ8o/37qDT2qTHxIryeOKZkPgAqAzQIoYHLQN6NRsz7lxb+NU87Ms7zcsV+aa1Xzi1pvFmuHV
Nomqa4op51YmithSCtNxMcaEnATX5SRNONWJrZpdaKBaOE+teyRXA1tQmogVKRemJ1MIsURTe6Wm
10d7ahFYwkbbtbi+/aapkNd0rXpkhtIh5DC+1bM8TeCSvKW20Of4rLG6r8c5zG+ShtuI5AhERArG
NcsGbDAKwp4y7hDkOspxEMlNrAMhI5XlFFr2Y+m47ZbzdY2Ig8e/HUdsDeoWkWjPjMikljGjaSMx
XZPcL4Hbxd3HXFYQv7rTRPQlE46AJGqisoKaOks3CiZzeeGReMavB0AcbLgPA5BV2VSDXVRmcBvT
yuTQMh0G3lRfIvvwCJ9gjTS1ZsUB8LW3E8Yh5t4R9c0IIZFIqklnoIWypuoeK3LINkKOa0otnmTS
uP2ub5EDarF6njWpkxYz0EaZ2XRFZ+ybSkNzwWw4AVPbW6lf11rhUujMxZdaKLRNhmFAe0QWNGvn
rT6FeCKJWlin1iK4dgY/bCgHO0VlzAoxno7ASiOs4hBhuPZMUbwWXUkSZKhwIx1zWw91tLJGY37A
lHBjz263GitNXxmtuula0/ZE0ySWz0FZWVmZPXkUOMl9HkQfjkYS1awfU8d6QQxHevVLp+Vb2Tnf
mp5RjerEBCloMwl1ubuqk8LX0ECv5rr/VnXooTIl/UqkUbSul4huhvU+0Rpk6CzpZfacuOEKEwT2
Uw2hDqvW16RMbpqIBRrnf4OJpcKvew1QXT8onOkr8HcZXM6eoryvp4a/xE5OfFLuuSopPgUpfc0q
6mxvqK1jlWvHRjV9KxnJWB/TTG7o4kDKyaTppbNm1+zQUy2vID80W9HqOOux3TX7OKsJKmdVY4rU
ao2ZczSuI9h7nMi7e0VYOWNPp2Vc2TBabHyDKPzyaFEjTCwf0Jk3hL5ptU7mYj+ZQUXPQRIcdSVB
1b626Ugs41WgMR9rpPf/pV+//SjPL/lH+7+WQcAbhwvWuaj73z/+sf3zz+FHuXS/f/jDuujibrrI
j2a6/WhxDvzFtV7+5v/t//k/Pj7/ld904g2TOIJfdeK/vDBxIwOw/IEt/K8f+ys3W7P+oGtuWpaJ
JI1zLobKfwk5cbr/gX+Ql+Z7KaeA963qQiym5T91nv/uwpt/gODWDFrmWAwE6tD/JDP7xxEagdw4
ClETMxxgI/pEhP8wv1vC4Ji4SuuS98Rl+0U8ygu5s51FcVW3X7/7Yn47LPy8GCpSF1qbKyx+3WUe
8F2/PzRHQXRuR2UPUPD5k1c5db37mMZdQ9CZDo43VInBdxdi5v/DpQ1VVR2E7RZf6o+XJpFZY9nE
JzS7cOgKl6zY9Z+MLFta2r3hjCxcLdkGUFWCmeHWry+//PP/nuotvzk+EAYcxDQzQWHg8uPldYM4
Nhes4SVDYx37jrIQnFWOUdUhLpfLjbnzO4DVTySRf12UR4XRHUYM+2eTWVEVHAMrV7+Y5JzcFzhH
9npuwSRiHuM+Ls7AK4biXFxqEnJBRC/93apwwWeKxfdQs0dumTBCeGuVBn7nPM/iBX8TfY3AJAbq
2DOiBHA7I33wWgrnCNcWdelv/Go/m42X785axlhMmpcUip+cmg6hV3K0I/2ikfn0mMoMsHWGu3fj
tKN2T0zLkubGBOTXd+ynaIjPOwa+27UYUXHhn2fLlqIy+TEb8JNar90Xyhxva/JsvoHOrQEhzOOt
KWAtY5nCvUnv5D8jgX3ePAbO2D+sxUFOOsWPT0xPhyIl7lNDdgEbhEyz6nlygU6Hfa39xjmu/Wgf
+te1sHbgCuGCf8PUBZNNEqIqtYtY6FUc2DGWEiuLQycwDEAkqRAvvWotbydYZL+yB14WJUEfk6Bz
/s3t/vuKRCwFqnfmkjYyoZ+fWl0oJfGSgUrZUvOSCDsAoqJ3wGM9cn3d31De/uklwQazvJf8B0vm
Mvj/bk3SqkSNFaPXkeUS8FOQ1zz7AmHvUSLgOeZNIvYGR/ojlGaechcRyjnv3TH0kYcrxAtTkSI9
BOod1uYYrj8hLl3au38yt6OohwZScNaKSb4lAOjA7F5mm18/qz9HzCwPK2Zme7H04aPnif3xlwBq
EEhncrVLECRqvaFn2uw+n5uxy6vnhiR2P3MG1j2S2a5yB05mGKP+9lFf1jvyfeGPxKmAWcYICcCJ
Fqjtu9Oo4+2vP+c/rIK2IegMQmdgvqz+9DEJv5a9FQjtYsIhQj+wfM0auRXMoALtvl7gwb++oP7z
w0R6Ok81e66qmcgpfr4i0TV6oqZTexkWIPcnLYdEPPMFcS4gUqka2A8MCwpMEAfkbWEiBXmHcNO9
izngI4MiWvzdIDPxJiGCeqsumK0YNQzwGp6Jz6+oZdewPC2O3CvC4crjpOFB/STh6PaSsErsx2+c
yvwG3M/vtxM2a5X7THqN0JEef5rbv3toZwQudg3e/VLyU75LNUtILlOGa+ZRU7crqHgHP7H7pFvp
ppJZPkDeINq4UcgYOOPfVv2JWQzZfzot0LyzN/1MEBbknFZqfqGF05LJZQbQp4zZBfEcDcpDpZCs
sCJrgLjUgbQW08diDwdI1QnZZMYwyDVbAGfkNMlK2lVVcZEFxgenzZMrPXfKMx0vzrxO2ajSq7BY
PVGopNdaOWVvatqCIeYcgHZxoqbg8/XR+2SWk3XoiNlexR379wE3f24sg36MBGqE/GqElkiWR9mq
KxogDhl4tq1Uj7LIkgEGtG3fMYZGn10nIUVgo/c00HKckIwJLZcDvIUC8pVYl8bxmbR1BIwRyg7j
iWZvs9frKVZo12iCpr0E/1f1wYG0D1p+Q69JNIqk21+UAbuvl5iL+xVFZkozk3yp6sYO84yumMtc
YUWQkfsYRpJtN+UZwdnCK2eVsNLqPII0xdGAoBhsLny60jRfWldwTCgcVhuOgCzEPY3gW4aY/Nhk
E8NJJgCRiA7hDYJ2VZLZV05qp5KdWYvQ7zGolygBDwZCwOlkGWV9RYqso23CqcwjInjj0dkzUIjO
FOUdQUNkXnohWvStGifNCtj5kuUpmk3D1KqsoQUPqjo/YeyID3rvjCtiKvTXqStL34xrymX88ht9
NsqvuduSvm8oOD2tKnrnQRk/QhkkHWHRYbFSSWUjMTLoim2DjWCVa3bv82DlqkEnpBjRVRB6N4FD
6t4F5haCQ+KwuldMJ06PPTHFqQAilbn5vd0HperyAGRTaa9yO4dU5JEIayOi9QjvIEuZYF190P8P
e2e2HbeRbdtfOT8AD/RAvCayZ7Kn2OgFg6Ik9E0E+vj6O0HZvmWPe6puvfvFw5ZFZiYSiNix91pz
MUEoXHo6cC0WEjmQyDOva18NNIUOb7fIObItcqnCvWGuxY/25oemKLjStQEUzERB4rDaG+67DMEh
7HCptpyz0GV8mQmbHmkck7JaLfAyojEQrCuiYa3IwPh2QP6tldJQS34HchhC+lTHN+tbmi81y2Et
miaJzxPYWqb6ScdXX4ws2czD7zmu6T7Si78mRU102TKTTNeedvwdrRnvnVx28TzZ5G92mtRjf/BZ
eFzWocCtEB6oVDIZ5gkNI8CI/PpFerw5ThxQeol0eIZyFW6LhVZ2URf2kzS99S81pbj0hHehOWCa
GtNTFxWOIqvnTxAN8JlGjBt0RddgYJxVhCSGAKrfFWgiLL1Ed3dIna38ZqglSwwCQlLNZCUuImjm
B9vz2dQzsszvPtdIajiEph6bKKNUgu/BJ31fNSlDJJRrPXXdwL9+vtsKSwCDHenOd/ThKEAGL1vu
5GctUhBFq27rqoAuhP/mZtB8I6NLZbjQEXwaLc1AcM3FGzKOGw7Ykqd8tZ6lPYlw22WtHheba29V
Cx+KR5JXKtKx+56hwH3I138b1UL2XZJTfZrF6L1/pk1jb+2+tyW7rRSJfMsL4kkjGGLLw2ehQOQM
qtE5L/13e6a+z7uSr1byZmY7zL+79Da5FpRDp0Ya5o2Z8kj7TWzeIKUktI7biO/OXt9t3Ug2Hvqg
R/Se8wP5bhThzRqC6FlF+xYPJbv5AmRd7WKANe+/sncBXQJOkZ3inf+eCddMy3yRhiKw87PAGdZS
pdB5//3X4cdZ9+QlF6TFEXCHMsU1CpnDb/UHF437Qiwl7Ox3ZEuYSdh2eIMtWiO9CcFL5ztaHvG3
0iDdYVN/PkJW7IEkHiGnUwax8/RbNd2H7gQ+RHR8R20cUtzxnyJZgZfw71jbmvWoUqQVqN3FojBY
cx99vumbunOCEx+nuXLwWj1AaFyWjYHJq9qOv9Ki2XH79fb06tK6MRMouhvk3/zmfKRcdUGVDteE
ABrpsUpjzoCWT/b6ZkjB2+yICOXNxB43cO/idtz0Viie5zELnvIilOWul2Z2gDTGPVKS8PaeVhNV
6dxWfP7PRaAonfmBMGmuCo1QcWGU5pyk4Alr/fXlq6kPo3x96nHkE2FrNc0VlDl1pNyXRxk7fKuZ
DZ2nZCPnOkyUoKLO4me4MaTwgkN/VyGQ7cJk9LKzM42RAk2DuCiFBxhaDHci4nMyGaeMJcCzqNF3
lipZfNxEJt2dmAm+PoXN+gWhL2BpsptYHitliees17Ng/K5RYNNnoihiYkgNZEOtfCSg0Xtn5mA9
2UbIGQBvA1vTHFpPk6O4yI69WOOGdV7gAckEvhUwXzKS+AfvPj8hOxE1cuezAinmWYfPA6+eVten
5fCIJhxRM5ZurFQcaZ8GyR/i7Odr6dcqTYOjhAK+3p2f2yYCAe6odo1FdcKUz47ZX1xqOzQ2+WBX
5CoOnGTWq4aKbBbbfLJKvVXr20l9PkUByei9HXqe1zpNxKUsah4rvTjxNnA0CvKutMKN1yUsR1nB
w2W7Iatj2inP2aTc8swRi3iNYyWvYTeNgSRE3CurnSeG0nuYFWNO3IbEpEQGPcB3l+lYBu6DFFFg
Lxxby8E9FZgGmh1RUlN5rkafny6H1JaPFtBZbpG44ELrdXMhWWxd+2ayTw9NYq1xAEg11iM5Rhtm
qBX3xOcF+LUWrQf3MbdZF9aFVSUBO87nvRsDVcdW0LckdATZ8o2Ez/j+8/6kOxofchoBTCIAql8H
Q8gtAgGZG8orxjNALshdv26IaqrCny2ZFSMTy1Ed8dyQGrK03ntC2vrT512BwIKHorBj68Z3icm2
ZE1Isbd2G4rOwJLi1zUqpN6rWYkWXQDqlzZNCPjQxJRm6wcyJhyCm0wh8Vcu88bDQiFE+iJIzxvL
5SNwy2F9Iaxl2loleNYoAC/yYAc2KbjEE8x3Q96w2juZdesFtr7npM5NbRLZM0T9xKPyuQK6RV9U
8EUCLnYfG+v23edcJSeYeGzWDQjfZoLDMGrHnkWhSdQY76URCpYr4p9hrA09j5kjF143aZf5gRgf
jgQtR7VnMS8Ufl7C5x4WgFNQn90e7aOrgB4qaiH9OFphNh/7YazTW4aAZnOqWUZvlLlGfnshMzp2
fuaPWxP/sXrqvYEiBM+vYEAPKaVusavueVSmO9SfweMQztUthvKP1Ijpdou8O3qkXGwCxbMzFUn+
M3G6ZhPYMt44PkfqaGTIxs3F9phjLJCkSDCX72l5CiqUxX/GTsB1ziBzbRpv0vPBAEu0N8mlGTeJ
bMh1GPGmYnXPr6H9WxYjXq86cbKfj7XV1ktUtm2N49Rpfoq5pF7w10BQRMvcYaqz+3A3z11vnuW6
+J9ztJtEKqXYSyt8qJxgyro8gdunC0OnCLN3GU/GI5B+vh5VtfxTCouL5Hh6vqMDCGTKmdTRUevi
L0dqHEgg8wMNdDJWk54Kb5YgriUIus+DcoGL82pyBI8qE1egMKbi7cG2ptlkN9QHbjzxTufPzSRO
WbdxPjXFj4Yak91FtGKXr3u4ZeTxcxzG3EGfB8PETOoWDldO4oQCdfLUACmOr+inqWOQNuKSicQ9
Ta2wbpLZE2Q79N13WxOn7DsFrl9uJ7wncNcRBq5ZoEOVsFppP7OfRl45+lw38eyyOAo2zN1nFjcj
Gxb1NhbhpVJhVm1jpB9P0+wC7Soxo5CGRakmeYT6kpsni43ibDTe3k/WlRmdCzsQZ7v0aHtp9sMd
fbJFvXbgiWPYw2inkOJi/KowGDkMBjtzVZBRcEKfYwYnDmxzf8RUPmzCYVAHAgcH7Ky2HXJW6b13
0kytJ2Icadl5GIgi+jxckiA32DYYNnOSqHw2Fn9c/KeUjjWDHCJ4W2/medDJuhx8lsyeWf1EQ4ds
EqS0uccgHYQ7f+ntPa+cPqUKLN+c+vqS4qT90g5JsYW/IlidOe1ACijtIWDUAtwbG0Vr3MFZahjh
alGHO0c589FOPONjaB3vO7pA/aOkqvzZAHaj3J5K9OL+YtO5WKf2FGWHkubKq8vbVdshjkuUMRLs
+k42s0TnOmc3hCgBj8797KVq++SRiIFxjoaqxIzYeeZhCT1MVU4bIwQLio9GLvwmr4YOR6Vci+RO
E4KAxsdMJjKRexO+gBKj//bZLPnHa/EfJjy26/n/dsJzq34kf53u/P4j/zLdcTn14/KiJ7OOcv4y
3fEAcoYhJgzQt/8Si+r6v9k+QEfBPCQwGebQu/rDaGH9JgRYScLO19hzOsD/zYjHsf/ad/NMdFUe
DBDbM1n3cVz8re9WdIMupkFktGvpewnmhSaqIkVH5FbEreveu75kf21KEy9bHDPC8ZhxZj58DqLB
5xvp+Fa7CehHbzqIDL3zkIYw+ecXUl2MggClAoVTO9bFkbQsc7pbU5W+V2Y7sRYHXZ2FkbJS9j57
sJokxW1hF+F4aISb7Mibyc8V4Qo/naQmR1isYSWGzdIw+2GCeN2Vm6ZJdDSToPLgUQUeEoZWW0eU
5m1RZM0Y1Q7ZixuqhwrcTdkqEoMd1/hC9Mu3EI8dGnlUFcjqghs/xd+N5CW/0NLOTsHoDV8nysWd
a7aC7lDtpw8qCIuU1WJe7sYBheq2taeKsLOWT8yaptmtOlm2xGKn6ZWMi30yfvogJ/9bhjD5Szf6
aX7j4RLYQn8JbjNluhMl8ZxmUcl5gDTFdNUTi1kg5zL7DLWj1/f1lm9ieY2XBk2pKUYM9nOcPMK5
jQXQb1KVI1BI4ynz4/RKT/P8ikPd8g4+8s9TUjvjDsJtV0cm6HprH/Q+OoAgc9oXUskJqElk3kXk
41Zno6vNZkM/pR0Q3ekQs9wUwE8rXW4JEBIoHgKEVRoyVtepz2n8Wz8s0r/jk9ioLwsCnbaEPc/b
zBzohqzdT6Jx05+BKt0dHcbiSEommT+J4289mQ3boUmDe6ndmY5KWiRbqI7NfUF80JkcNLbbSlr3
hicm3LKVf45dWDBEE3n+93Vv3M48NDfYYdEZpL+aV8mydrJkbbQX97O/Zf5qdtmFO9H6EsS0hNia
8wqPbwUlpr1zC5k2J82k36X/QeN0TV/MfAWHrHMvU1xAEyF3yApDWmMWKkVKBq7e/dDhMdhoawwe
q7bG0xqsWUzPpaLe33BONLfLZ/8R/RG9SJTlQbf1cdM2ZwJXFOe/Nkm/VzKAiUmLrgg2ZbhUxmWk
p9VFMf7RG2Kdssu4tkn9uJ7e7V8N1LWXCg+/Wk7zZ6O1g6QDpaT0zRQfS2k3R7CgyFV7jPUW6QFr
7xZfc7Cvkyy7y2bmU2DwRoSwDfx2nuw4RNbmtAuiF0KHBmpZ6oLxonWGLdpGlxg1zCWcbTtWo0W6
x7rd5J9bj/+5DZEfWQXXs66mG/gI5gGH4rBNgd8QBQKVZqTZzA5XGkEG3aEpgcF+7oPM89jJqnV7
tNeNsoffkpxds3vAfZJTkQ/GBypZdt3ucwcOvXzxbvrG6fS+lxxr9smwNK8znT53E65bu9Zg0w6E
TaoajwVpivBXkdMeWYmWRxc+THP6vcUEANU/lCaS4BP2Jo6JxKj8nAz3i7f2yXBZdZTe8Cnb41Sk
VoMpaaGt2RrWlUNL/1rHuX3v1hPPIy6EvCK0kdXMG8wa45EEGz474Rkh9lJsw8mY5wssQppYTlcD
7UZnfAjDuNuVVkIRnvFdNRwNdL61tevcG8Bhxj2Qz3Lri9y+anwOUE5IFbQzMiK4tu6aSd9qN6P/
Xtp8z0Rw5t+UDPL3HK7FF5ov41sH+UQRgeS6PGvuPG6NXAMrt3yjP6kkcSNSQbBp+KD11BV/wUVo
aMAI33i23y60n0n0TM9uZ3g2RzA38FpzkyMzH7fzgEXF7nyT84evYNzWYzsesTM4zS5ec0PQpXgU
59eEg5GOFdJCebI4Iz2Pk35xuYXhyXfrSZMcLPvo0zW99/FGbZM+XhAyp/IUCCirhLP09o5ImjhB
XjbND3XcuTclSWx0weHqWdfAYZtr3Ws8EaFsnFfZz6/JPI+0KfxMI4/K4jKMxtHsO9xzEGivq/Xo
pBcQbpCqEKU27F/JvTWPsbJhQ+FQWo6VA9PDy2ltxUl8lh2rxo1LU/jXVO6feuo/1VOI0phW/+8h
8yv7rBnU38Fn6w/9XlGFyF9WSiGD/3Xq/2c5JbzfSAxfKdh4T/90rJq/+bgnMIIHMAXXSurPQsrx
kdG4TEb5C2YIjfO/ypf3/sbh9sx1zIpWxvNwuoO1/TuDT1k+iFiZpGftrRUUXMcVhurSS0ay5rvj
m5lUwY3hec1D1i71jZ7wqsmwMhmqiSHfWUFmPuZ9oZedsufiNgUOUmx8o8a/FqjDLDLn3JNUizEv
a+XWC+eQnJmYEdImZpsmb9ZLr0bg6RczoRzdNHZ5IXO4uAMAHh4qU6SHOIiDg1uUqN1J8Yu3HTb8
z4yDE2Za/3roVnGi7hjbE7GB1bOaQvtqYa18yQa7YaZV2SAzAh5JJx3GQ26sgtu6iR8a6VLIZMY0
nwbzW1Ho5h03TXitCydeg4bCHt01o6wJB+2e1ph/O5H5ldBhpVRj4tOYJ+wi7rFQtvExQab4CedV
3BKsFZ6auKIGn+1Y0stqrTtA9sOB3px6cHk6z3lBAb1Z6EOwyeb2D3okGDs8+hGY9BzsBzRGbxIy
qa66VhsfIKJW7G/b2DeGlvVpyeQrI3v5kE9sCQVk7i9p2/dMBvsZZb6h1TcCUJNXxHQF7CsPqbbv
J/mAA0zozRDWJwwiAbZTMwN1w7k1iGybrDQJQnSgMTi9+FT6XOm6/MYIsz8KnfV7iwLtQzPsv2Sm
ujV04p0L1bdnspP0VRuXFK5e0O2DmbiirUKuT1LnMtiKLzUpXjGL4EPjKg38tsro4MA5JbPlII4U
0dZ80FmgTbXigSOoZxxzz0wPs2Qhbmo3fSn6DLgEWDsH5fvcNLsKOpKFf8YzKaNsp+g2GTcgTk93
uB5coTsyv0yn2NDFjffpqkgiutLsoqmrU8gbDjQST8zTzyy3BxTXs1Nnm5pgzkPLxPwu86HounIJ
LomiOCcSa9jYKqyu295g9otzGwgSyaEGRq8FeScIl+Q5hr3lg/RJ3G8SFitz49ZDLl9iIGjAuB51
q5Ngi1Ya+XJI91BXnrhP4iWNptDYtWmFH2YZt77ybrJSjB914BQnU9HAmHK8rtuxGxYsLul8pTUm
yX1OhvAX0eTxq1H5iXHG0CrzHRuR9R37XDdsUnMaHkbSIWOkYYX11sMaRAtNACrSo1p+VQv9AtFO
1nuBRwql99IvD91EKvvRRdPO2CsEp5LZS7cRlQNIK+6JcaEpbjnPDvFfV4ys3W/o5KkhKJrIjiKc
sTy2SR1+zTkkXsMiXkywdIV40pj7sLzh0cZKjsWv3MJCavZhWlfvgJvFFyaE3wwagFu/Vc61NfjL
D69VOMNpwDU1wZpx/ZonKHOjUuUIUrGSqbc+wBnBADlvT2FMaw0/GFb13vPEJbVnrB69umfGK2CA
ZTzPNK7pBobK3YVlq4GNAhHU49DhtGozihSBenjq5blorODsmV0QaSfFDagwhB6aYWBZw0EURIZo
zcNYutmDPRreocnMYt4aglbUzg2U+cbMXNDKZkUd0QAiaKirLAfO1JZrF0ze4CEjSlA0Tv9AT8vl
wgZV/lJkuVwQO/cOhnoIkye627g1Q2Nqv0I4pEHsGuCFpCmSeAORrbt1O2V8NF6AR7az8hF402Kw
uOhUbBrQRArrsDvujTCVX/1pmX5IIpfeFre2rh3oQxUI+y5c6DMSVhqJ2JHAYERM/We3Fb6eKT6l
tjHZkWW2j0nRtQyaxYQ/UmVRVRZy69fB2W0X4NRMsOlGd+WWMIH4lBcsm2gT5WE2qydIU8OhU2Br
EJowU+lUpgIyLpYar+/o76Q56+9kTM/VbrR8ybBsgFPYpKNNgyjMybi1ynG4ckvp16RnKHrEL9pI
sAUsEG0K85WSFXso/ibH6vvXAYBCfhvP8PXIhPVvrXyK99oq1YNfleYDusLkjmVxhmVT6BMcmmfk
3fWDFCH6fquLbeJ/6XtOyq9fHUOFzEUACp7TJSmew7V7uekmHqswa+s7c5irO9ohkMWSipMwmqMb
keBBxpqCcxBbOss2W140V0t2M9hiwMMXSEBOXVXd5MLk7fqFsSdQC+9CRwABjzoE1I2lOv8iLd4+
5wr72vPqGPOD7uNHN1T+Kc+K6QkJdChpVSMqd7Sx3NZGMlSH3pDNBZZdfCOatn3EqB2c0G2YH/hZ
9WlalHeYezns51jqr5Cl5iYiXVIfEyIsUVkvOJGsftiRwzbsCmxT43bILH1l9zo4pRkwsWrK72Q5
qI2HBOA2JvzOZZEt4odJx6vZ176mL580Ua3dgGdtaO4Sjp6H9Xo+qWa2LiLXYB1dIzgwIDfoeYwj
PhB7gkghdPo97t3smM2YGjZKzi2vY/bLecHMfW8XajqIRYgTYpXuWcVNdTdaJMvzPPkLLAWEPE5L
W5SviC7GRi8LCdp5TcDE4Ah5PzlmhQogd0QUwprdEcFtHnNZurcYNOJrGuTzqWNjzBDzMJsV4YfZ
ZOLD6hy7YXTmSZLIy/Sryfn61DVGCw4+NUL8vyw13H4pm7RbOl6EbDfYZ2Ne3GEgnr62QTBti97y
3wi6DG/tpebJA+qOMEsQaoFGbfI0kZq23TzWi3glNIxJ2Jgyn7uSnUTAxGiC5NuxmsRbZsTFo4fW
Xd75CiLvkRgdiauYBEGPKCdLmhfbZ8RyoNVQm3Kz9Gm2qmcEV76hGf+oZLKd6a8veyf1gz19oiBK
6xqmZZ5M99oiJPKKSMGuOg69kb569Iyzd2DMdR2R52d6OzUBhMDN6q/q/WvL4vgCHoCkQXM4c8va
CjP1WAPXepexfqP2nV+gHdQf+TjbzwKUxpMlk/aM/vBJ1gEAckcyXJFdGwXDWEWrqMIv9RsLINzw
9D3v/bdgmIZv6DCoIFwF3qTzhrdAGPnRD8LyTlrlbnJpQ/Dl2Iwq2uJUF7386WhvXAPbZYH9AxNr
hnMzK48KmNU9oc7ETyGKSgnsUXh5n0J/ULtK2/o+hQCXMTeeSE/e/NOS/v8xHdgWYVn/9gjV1P17
/Tf4z+fP/NGTNt3f6Pb62K+Q29Owdf48RHFU+s3EWWA6vmmhw1yxPP8X/sOAjP9lkxDnuQC9/jxK
ue5vpGsgNOWIhRTb/+9sB67zV80xPWkfywF9Y4KNQjtEE/pXyWqLKcuOKeZug5ZHD58OPUQwvrYX
edIvlmPQFE6Ny4qkdW5Ep71OEAxGJT6S710MdgJ4cmW3UWimcj6lWmKwarrA/9DKRvtEz9nFgdwu
F2IVVfmSaVdemk6b33MULmKzpkMNGxMJ8rIWQaNzyGhAfQFMEgDQkWIczzig1XStALTt0r4AIbJg
AqT3Q5BYCyUssojx3GBzu5jD0mYb1YYJ3qNa21tJ1t1IJc8qnWL3GmdosEseWj98z8T5szi4wUUI
r2sHeBo/meun2XVJp/0E4zI4GmpQJ8KUcnw7WT3fj9Igi2ewt40tXqZ6dg5kcfa4hZNmfVcgAV5m
j+XAGRxwBch7Usah6rj68i0LX58V97RgyxxvMaodjy2W1FPcmaXqIs3yqC3mwBhoN6YeOHrZmXd2
c93dde2U+1cTKu0PrshyVXQij9WT9lt96hV9I/cqUAgKdrmyNq07+XN7UGGbljt7tqfrhm4Lja/V
qMjhvN5DlVh7i5Obpr1zzGmIN3KG3dGOQ3AFe7rG4h1ZVK82/Om0GFBdbUSiZns8WRWKvRHkp8gz
ekszR8qwOCWhEQQt/XmgfqNjWw9dh9wDT7Qxf6eqJ0JUoIT5ucSoKZwbsme8ynoMMJrvWfAB4m9a
jsqv7YQSA8mXGC8TQMCzD6OBC6WKOMUMPOSnDMOos0OQdU9hjUSYFDc878V02y0wIswsy7ktccxu
l7ZIIsO2rHOYF82OOF+911lWHIqGwX7Wzg89IqoMG3hpbzMBDjQqZZ+cw5CyPHIdrjaC3DA+AonG
alc6i3eqZhLrWV+798Zuyw+7l5YD36/zMbjKlS0dxsRZJz0Zfpu6E9a5c+AquE5SgjPMcov0mOFr
mrsjOsLG9e4MrqDHIaxNvibKNRlGu9UeupVxGB3SMAJe7hqyd3uwtDXf101vrQZpqkpEqAHesnAa
EHWYxdUKJsFfCJ2cKtevT+NkcgzraZoiLyndix/m+kwVhkEwNxlzDuxMygG6ZDKeGMqEWQydie3g
+kQSBN1rOhfxV2oCsW8qPXKqdNwd86b6PCCa/JJ3GkVX4N2vd/YtjHNzS0cAkpK0rnXOgZJNu49C
p/Wg6bacoV2nNX821mLeNl6RvCZtpq+UdKdLMxblsStRKS+ZnxzyfCwOMRFEG1gfTN+noju0vhKP
iYuClcGevepqn7Vt3tZODqcKAsWl0KN3oT7k1I3q+cWTzUTSFqka8Egc+63yFvg7w6Ib0Hyl6Tz4
tos0Gu3aTyMIYQb0XI39qrk7DX35gbpbAPKC6r01mLOITTH67mPrTDM92GBsPogLSp4gGiQm7Hzl
fcOij+oD/hS/g3xmkNx25DgtjSZyY0+TCbmjmGFIkY2eE/yNfMCpk/A4ewilp7bGpD0QV7LvvcTi
Rh/67MoS6fAEYha7JNfnqcPhwm0N1cJeLghTjcgrYnE0grSl2evI4BwqIxOclsrw++zX6Z0ow+yI
Hrf+ToNLbEuT0mfTVqbp7xjxmJj7rVPs5w89moTTwtllW3B3P1pG01Yba1rsoxicOJp6DKImfYqF
cCIG9Gjcb/KSogS+svO1KZNpU6UDhLjJcvPtTObkGxNBsXWsVj80dM9wi6jpBVIA+Eknb65tsq2Q
PgbzB3HLgGtsp/+Z4D6HGyr1rinT7jC7tvNqQ2i61RbtqJGY+rul9pr9Kim6s5Vqr2KC8x4DS+ki
giBbyH3TdMmua6T5zhRNbd15aB5yfCs9jJoUpls+GBvX6pOfWJBN1Ph18OZwIjC2mltrp1lyorRf
RkINkxRZJD3qUzjR9gjC0b+2pU5QPRsOkFfL/pJIgOLh5KXnRihU7xYuZLRcHAQXkS4/sgXODcE0
Mo+kHTO4NJeSU44FlCGeJb4Ea7RPWi3LELm2/FFVYJWgZQpOsXZzDecojwxHqouum+m+DIwd3Ghx
LUfbyzbwoNL45PhGcZ2altxixs6/lt2IeBYh63XQhvDCJquDDuKn4sEVSD/GEFh3M8cZMObYnciN
zsxbNbbFSwW2+SUJa3WHRz1GBx9nV8MsIR8RVvDFUu6yS80mP5Blt+zihaw70687ZiF8WpjMUHD7
U13qERhUMHxxXRP2feZ2JNLBhI58z204GqfmnSQAwdkF9DfONeOeHtv7tFwxWKoKYs4texc2rsN1
7JFszJjNvRESFuQnsHDAnPTZyiz/w+b3G1ET19ld0nMe8nNTvCzaA7/kajb6sKaxt0EdmO3hmvuX
APXTUxyM8NsMTyE8T2IaFUyG5ssgG7UnPWCofxml/pkv/Kf5gmNZeAT/9/nCzY/pf84/VPdj+Qsc
89eP/V4fB85vgio3oKNDBfrJsvzDkRtgsOVPoFL+qcv4ozy2qIHhoIb4AYkIxMr0Z3nshL8Jfp1p
8n9MpD5YtP7wJP9ujMXOjNkZN/P/wygLpfMvDh/EIqZn4sSzaKPg8gUl8tfy2Cb8CICkp44CJT4a
VeX0O2izqrhKwTJfsU/L8THxOtJMzCwdTmNW9/dpa4zVocBUXkRKYejdQNgEpR0PxLEOqIbsFuMa
ulE3u4e9ZEI5qJ1NIlg8NB2Em6SwQDDTpY+fZrv2Xv16fC9p3Sb8qqdRxt5jXzT6vlPiiQYuAIia
gAPEUGXcbSilaYBC4LweEPDWYElCKjLwKJwoe/NVFHRnSHjI7Ie6nopzpyhxmirECrFCiSefpQcc
13xT4TDYWoZlPcTaNsAnGuJnZyuoNG3jIGAbKw0ye8ypwgD3E9sywqXSUyci7XboPNYLVWjiJVSQ
fuP7J/bU6PjpyRrVyQOzHR5wYosmyqvhpEFORBA4+cHOm+jD2/UKcPArUYmXMdcyieoyNF9JwtPX
fjuKyLMFOFBacEeagZTpxsCrWyHuDKhcy77LehFNGT25TdoLpCgMAdgKp87RUDnCodrabWK8DYPj
PTL7qUDeDI51UWEnzMPkWeXzUpRwQcZksF4VlhbksjPse7jU6Xwbonf+qdMJ14sj43ORzul3o+zm
m5aB1eHz/XXru+LOVlDf+OfJhlhRb2pqqijwacztTUVwKU2/EbBTq+GfcpHpavYMY8c1kqbP7EsS
0k9ON0NfFNPFZ1tJj3FpFfrod71y9qmHoPiAShqQQo5ZGp9MU5y125xG5WKeAvI47PsssV9bCJr+
3mqXEC5T4Wp6JBX3AmCwcz503ZZXB4nVdR6JngGsU2q/8lkZTvmY0st+lW3aXUKkO0+5HmFwg473
t7KSzpkeaXIVSyYd+dI6G0DE3pXR8mWHhBfQbOm9DFkrHzInp3vnaburD4z3iEbxJAUydE0M7nlL
26SelkPodgIRn+38nHxnAgyvqqrZWI6e0y0GwqzYC8bu6U1RNvwuBN7t3m+gUdlU7XDFSaRUTZDv
epq+D3EllutMT0XkNEW21b0ZX1d+lQFMTabwQAK3hf4wdZ7LISwOVTgbDb2hFBzW3GdVeCgss3vs
G/fV60u4QZ75UofzkkcLRlKqTIBaekcNe43/CHNQZ/n+Pgs1IMuA0zCIbZjlcehCJRlCBZCmbO46
X1f3neGQU7QsBJ1krnUesKNjjpIIsCBOrLiyfoeqU58JhCgQtXJiiqbSc75w1jI3XrWAAIsVpMmJ
kdfG7Tjp1HadcVPR3NvX/Tjv7KYHMWXGuY6GqTOAdDndNX1EOtKhU1zVxuTdUXMCoktHcizMoMMF
SKs1zvGOCPdSilUrNM1m8Doyf7qOLSv5WFSeg3FAnbHw1et2TWfyHX+CM9Wgbllyx0fzxM+8ayl4
6I1cgfojOVU+SogcOdNIK90N6QhC1Shq/WX2FnOnc4nxjejbszbb5tnwveVgy8C0d8SVoGfGmWaS
hLRoVG9j2UOlSesOclrtWTzKHulPQzmZ29H3l6spbpv7dNbdi+DzOyc31nN+aqtmlQLpRJ3xRKQR
vrMBOfwUFkBXa49MJhOLYQQ+t0HRWbcqQpOaPvlkXCF1K6nEkbPlVyPj4SUaFYmRZm7D1HPw50do
P+dDiro4mpbqvcEJsVPZYjNFlcFNswzGE2B7Fv/BTvVeTHMOoqoue9qaoVZ3KuSUG3AMwF7CYk6r
klWp84f47XNlIVI6RqZdFeey4QlFd2Uxa12fohaswuPMaOCZjEdEygZTWAY2UJ6oFNlhFDKWw5yw
PLc18CYeh8l+oN3MC3G2mLfEOvBOyrHQ1wgDqeMwlYr6hm17wfAE+HzbNLrfMUbV1yq0vF+u2X/K
pf9YLnG+/LflUqP69H+278XfaeLO5w/+XjAJ/zcPMQYtMb5mmoYW/ck/ECZrr5FmIQUVaPwVK/63
hiLp6IhY6Rua/0oT936DhGHSbzftX7qN/6ZicgNe/y+eaIEWErIH9g6ijcEH0NX8VyM/8tu2Q2Bv
XzR62EQfsi75P+ydSXecyBat/8pbb04tgiaAwZuQfUqp3rLsCUuWbfqgh4Bf/z5cVffavtXcOy8P
XLVspVOJIOLEOXt/e+4jmmZmWMIIN3onwJ4GjCockZk1oe/YywfDKqTYWKk4dmNtXEfoVnZzY5T4
ZJuK3vrSXapYHZmVDWe/mbytUwTyqhqU8dgQTbepVGxc9am/NsBK+Tj6tX6X+QyawwE27UHUTRWW
HY0DSXMq5N8Te4tOPhk2Y2Qz0AkYJPKaMHHjY54mOHVRRbIQ83A00f20NLfIH3EkCXPtZoojbX87
9KWfb7xCnkmEJ30qD1DiNZ8HV5C5kbE+lGObbVqs6xditxBkkB+nRxM/CAtIU3TGLsLHtZ/NZTm4
a1yRiq2DoVz1PiDxc9fV67aFlJPQrds2n52dEeckjFm9vS+8Er8fc+ajXUrev6SDwJVytr3yg+Pc
DekDsOQKV69YjnVuUQshXaXrgHyMJtVtOwcmHul82ZUN1CUmfDJEe2tz8nPtbZzSc5nKQZMcWHTn
PPUuiQgiNuLyITDLadcjbQnK4UizMQ8jspPCOSBFkHaXCVnLPBh0vDbAuZ7dfmTZpA+1owHQb3ua
C9tiHuJN6xpyV/jDp7KjbaB1ea6Rfl7VrJ8g1vWuWjwiYNjfXYQjW6Qz4CvdlUXuymMAlrifUZ74
uYURYYmM59lOq9CmqUs3gN4InBK9txygmNTh88lii3pi1r6cOuGPW8ZaDD61cNFyGPO20yS7K+yx
oevHByR3dCHpw+4CkX0ElOxcYTE6zSqCrujazXZgJIxKNz4kNt6FoEEeVBTGLs+ap6qTz75erjNr
8sKY7tHeUKm5E+aSHLy6fF3c7GPW9M5hFaUyMZ2ISAoy49xYwReHGKgtDB53u3r7qCVDOXFL+G18
j1Si2mOdmDcWXmdCrPrN6CMsdbrCJIrIPTVWJj7OziI2edtdaSP/tMyO3unEr3cZzqGjq2IMbAts
N1qekB8xRWy9uHaOyUJHzMGdt4E33mxz0b4YXV8C2NYRY/IO+lY1Nwfh8xOsCKTcS+r9fWRn71pL
xhdlJuXe9j/FQWeedYxlya2l8VQ4glkylauz9Yo0fShHOOAKGSPNuWQ+oDZqn0wFhI/ozPxh8Xxn
23XLhZq22NOynXZUunK/5OyHLmfDndKoXnrLMNG3tKCUl7zcoY5IkAgR00QXG3mtl8mTsNADpLE/
Hi0rJhdutK46wxy2hpXU74hC4ir6IEcth5BVGQcTaFfyjEy3AsDhZuY7VFGEIRpC8uQ2CF+T2tvg
OsEftuTqMQc7TL7RYJ5F301uGEjGBZvJyJOdrGGcg/iQhA6QVm/PhCDxrQ7XnsG5LpDGtarIUwd/
d2M4+acUafoGuRVIxMaDfoF4f+stXM966VwsSQXcQdv8qqPEp8VWueeasXyYyf4RytppUKM8+8ym
15nig4wwuEwmgtAEZRXo+UJuHYe5rtUEb7Q18ebioRLDXQEDguIlFQdYCl9KZ5n3RUsztveu04mv
7zx1mCQ2XoWsYE+seIupEO3EHI2453FIIJVJX5uK3l/sL48ooQkmX51xRe4Z4eQP/Qbp34wZtkJG
RTjZxoxle5ktbz+U1mvQEOXjk8DDOLhzHyMriTelF9DmIseOR43+X/NlxNIPDQ4RgNtm9sEs6OHT
V8/3SK3HHbFXHXPhvN5OQekfE4CMVWF9lLK7zmIHiL2rn/2po1/JcGJTzLZEIJeqpyAY3xeEbm3r
2vuCPIRmWJT2mykuniwxXHlO397UvgUACveEi2r6UqCvIZ/qrkgiYgXtxN9ETfO1bQHopgFKeXcZ
0D47AzMEd852DTEE1zMo1oOjMWe6WAWORQbr3k4+Ej0ZPM0OuYGFElcIaIf9aM3NvvcL9L0+76iW
5anh9HLX0b/KBJuQNiJNjco0jrC9Yt8Oros4332scyTJ2PbTq7npTnHbUBWPtsHYAfphkbC9JGUj
PxS5fpmiYTh6MxTUwQLpGRfJfrD66aCVNvZwr130hWNwS6z3nRl7GKWgxfCNA0tvSIPvXc4wJVJD
oDo7CLZ73aSc+CWkUpEY74cA8mPDdMemx89aOAwnf1ywdqdpu6NpIY+sv+kZCO90iA1WOXRiLjxL
vwzpkTPiW2x3H0PHBmxYIzKB33SIvew9Vhf3tBj+09x3V10OUrw24q+2UXtnrIfR3vCKJXRqKfZu
hc9MOKV59mvccBUYZOYbFTHKsiUI1Z8XW30qZKf6dw7DEEjgDKmaQB01MGfcCEhJ/Gp67qOxBEKe
NbLLsChy95U+eOQ2gHQP6CpfHzJIqG5nHxs0EEzN8N9b0Tt7mDC7INKb8d3HO7fDq41+tKGjTF64
wrr+YDsc6NoPEGvUos4t6CIv2GSVj6CWDkWRYpYPOW4sbXv5Z1T/X43qmQ/QnPvzbuQtAXs/9CF/
fcHvSmfzFwBt68Sddt86pmdO/ltZ7Tu/+JDbhIusWX5D9P27rMYghp+L+HThoS39Nt2nNO2T//d/
aURiZTIF5atFrxLLyv9SVosfAUqACrG10e50PahFAo/7T2N6nLYxDhrXPTHFrqOtlS05obp1dHaR
ym0Y4nDupem3p4Ja9rjro7PPSfMDG7N+5yq//uDIrHvPrK57H2sO2N9dyT/ok/7IQfr23VnwdnC2
EVaEt/ynmj+gxxGJKXBO2ehUr27i6DtmAOqayA86Z01azAekh1QTdUWj8q/f27aQUHx34nDXcCU6
tKTrSM410vmmFv+OwsQAHxj4kDYID6OXEnoDjY8hDS55wFEYXabrXVsmGjguk/SutBOQ3ZO16Ue9
qOWzN3TNuK0hDpzjAjR+LoeCkIR2yHdtU8l7YEYoIfUA8xX7cX8tarveUyvDoIefHoIUZZ12xq68
TazZRAwkWCZMv0ESycje2w7DUoLRGRKjCe1eUlNn0vrA/IV0gi7D1NT52FU6ByVVVQwPNDjUvkLr
CBO4t31sbQ2wXlSOSbaxU8d8b7StsWMW+jQQ+AkWZGnYgz1ZKzDdcM+MxJhGWgD2eJyNMtrkxmJj
J+uHGUbMNBJYFFF8QJaDjmTp+UVlfumGBiPra3fKKPrauX+Pu49ecGrSXAlNkWiCfUmgONI+mvfw
6iUCefqFhmNNHcMhq3nAP5TdA+3BW5LFjQk/Gssw+TJmS3KLDnbTYLfpfrQ1ss2UR+lBR35MJ6tp
ZBEuTtI/CcxpO9V703ACEFeAg7VU/6DTgTJP2BOD4VQKc1+i2PNDFfU55YQra0G3Ol5WTneLKyiO
U2sCGBMMYdYuGGhqaEFH6kCLfFSg8eHkui9eNvtI6KS6y1WrUUDiWIRhAz3QWYOmiGzUYm9mxKS0
Pa0yJPnGYbH8+HOTWOM+N9M98s8RypUIIOF75cNizSPd9WrIzkvmZ1vf7T3ALH19JEJn2QVF3cOk
QI+9B5odg7vNLMJ82fI1hTyn1wMNaMFw0ycH1BfRM8p6gmCmhE2o8NzkiwPcBDiX0C7gPa/8wpxi
5YIvDQAuNyXxKEADQCTFuLh2KD1yQLY8e49JbGT2DfS0wa1pD5dyeiReI9V1CD8Ru2ZkR7TVMx0p
Efp1n39WWRKlfti32cEyq+kzCsdyDTdB4A3mQtWjeUF/0qavY1oUhGao0bFu8SZG52VYbLT5dja+
SE2W5fXMUPN1ITlgIItkwPjoicbo3+BgZgVscyxlAL/YtXc9lGtjhy1uvoyzAFHQmV4vdsMI5/Fx
tgnhO9JwBTZgRArvf6VaGEjtANfrIyEqBB2i0FuTaGcXzEc85eaRWUHCVtCr6zaZ0nrbUBu/YjqH
C0DiJbe6Buww513+gKBmXQyxGwIBTtVttgwkDA/AfFCPBN+YCHy2OWHcgldATLuGMQ+18Oh07/tU
Zg6yoJHvnoPPcsRjvhzTaqo/AAaqPkyjFaA+d/FrbZOJBxl/5qCNcDD18MkEhm2SJtG6RJNH0wpW
surqte0Kjn8Yw2gWrks5XQCuk7P6Yvvs2wTC6McbnVrLc9EB8Kg2+WSTYHaAJRMBVWEnEPOri93f
rM8+uHr+k8f4m7mPyLR3OCWJZRpfVEwWRccMyFWvWE+QlsJd766qdpE3TSf4jsdqrIz9hCQhCx2j
rQ+NbxW3s4IvsQK7rW6Vbev7gdHCrVNVPFgpZfothBDkDiqWlbuFSTGeCPBlDIGIJimvS4MkWJZE
ZP2hVdbOSQkO42RktQC4KQijYau61vtojEwCQi4OFpACG7PAdCBnEzQQAni6Md70oUKvcJPIOQAh
JrMqjDB8k95KOCPi/+pTJ/p3TKjkCZhP5q6d/ul+kIVdbA0Et+PBB0+HVBkow4j6is6P42bRXtCz
vyT2GGFjMWZ1nVDPP1k5ASyUgoP7hiaTFPQRxPO+mtBaWZWxbArh6munyKqrKBmT68EDxBRSWxYn
3fi1u/N1i40RldgpsKzFQ4wb0RRmn1n4yMG8dQJSIELRlJ7F5LwjZWyo4GNxyvHUfFCTjclCjBIS
HOt4vCE3yUEBzYLflXb3/p/C8b8qHD0p/7Iv+5BUn7/8n1NXvKrPPxSQv77w90G2+EVYZCcy9Qik
9Wvz9bcC0hO/YNVwOMZ6PznmLLShAuop7Oc1F/JH9AAM0W+C0ZVI8NPM+i9n2OY6o/43pZL6iF+2
6dCfga9Ko/en6qyBOt6WBEqgHEKQk81J9QiEv093sQ+KI7Xcl6kcxwsy/pTBVv1SAN04mROLYTUQ
r1suSb6tO6dkVl0qGgnmsxuZMWrzgvS+ypn87TLAf2qFRz1ChPA+mxkQ+513UzNlCC0t7jI9ta+A
Zi5yKi62MR3ISo+2fevi85ooQHBK+Ezv0q+DOaQ3NAbYIL2a7i3ANUhBQOK1y9aemstVFZh3Em17
GLTT62pXBYbCsdOZc+gu6deuyPJtiSF651X+jWfrwwT1Y4O552uQEw8uxodIuwiyUxLtrPyCPuzO
yWbwgnwVqJoQQMDrXPfVtiLy2u2Zv4zirfLkSzN3+6qgA9eSv/OeoecxbX0ZYlkKdhWwasavPngW
+yUfi1fPpMUMJ+TBbPPLegX6cvC3+AG/ZjV0uY4u7N6GmLi1S3qow3oGH6fxKbanB/C0cuPTXzu1
RfDGXC84iMQBqIf0c7Cwz6+MOWPquDCmyeIFCTIZLNLP9JNM5oepdl4SOz+zygOYyZhLuTdEkrSA
vZ1u5/CBJif9Sh7SnYNPfD/bPdFHNaues86OKWk1yzWHWEBXVsWFshLyvzkUE+RjmckuhdyyGVYg
Y1+D/I+N9Vom5esgyFsxIUiFPb3mzfpetcMXEBx+N3XmXW9NB/BuV8KnF2mMJuhDjFVUF19t0NEg
0tJLnusrix/O0a/oR2cpnxCb2jPkLeiHvSxovhBXmXe80ZhSaCUMSq8BVZ2reXluHThKiaufStPd
6llN8MTafhtV6asaAe0Wln7zq+VqtOKUUJw2vckb7yXV5ie/sW+DKRUbOdGNx2a5uNC2Gj0+LY17
TFE0cqPaRxylScgcnQ5sj9mUun4loCW7ieiuDQdE+xx43AlgS3sgGKUdgqV5VrF4C+yJYSO5f8RZ
Fmc4m09NOzw5uvhaAgUluBoD2FDqJxtkaAiCvd4DFkCeJg0Wf5EymF+vu1Dyhr38pQJps0cgjtbA
8fb9+jo+Z5hoelaTLV9Sr52PEiRlaAgECZZRf8wA7G28LJm3rRGN9zYwwm2h42jDxIDQasrZY0Oe
3Lmp3PHUldI/6dHA4ZLMxY6eRolFp54JuC/GM5iQbmMZhf3Wi+7jPLbyWvh5jbFLVynzhzZPSH0I
kAZsvXyZXiOvQk8XA5mVh8xp1HOuoudSG5KASYb9aVhykNBJdIMj6iMetXGT64LOtZyxsKXbup/b
HaTJRODMlOy/qW4R6lY92hCvuQFweKcqBGfoy54rQ8Sbjl7ZbhxgcqqZsD5lYYOCibErJIMmD0lJ
vQRyX6YlGYVzFd3RPu/DWHH7L5n1VgmyK7umZOozQlPRltjbHuABvosoBDkShU0kGOJwPr91TG84
6BXeNefei2dIfFLNdIrG9qsxtVeOzH+NYP5TLdJP8JiVnmzB2ZMOj77H6WL9++9OueReO0M2EZLl
wHphxNH0K7niJnUbGAlC/s2p+ud+w/puARua7QKJJnD7J91T4EyDkrPHDJ9HfasEwXOFnaDEZUH/
6/P7z70D3mk9v3u8mQm359vu9d3nmjxP2xnD+6PV56+Uw0BjWY4z1Kgb4vO66sT/mb8iAf70Wv44
o1x3RN4TQRfCYZRd/PfHaxnbKkhg9mLFI0eG/t34VGkebMMmS8+Ac7d+3qKgO96xuv31x7X/o1ux
vneAxYAcb8RY35jS331exOnTwhFUHbuyJf0H7dXdzJl8XS6uQCXkRzPQb1NHwlc+YX/IRiKKW6Tv
wFzntwTtcKyWqyFmnE/VfAwCmOIZFiDCYAgbY/n2Jc1bCl2ClLKLku2+dMcHXcbPpptgj9TOzQBC
Z4MZOThgkAcmj81kA1Vx3v71J/2DWwhjJLNowcnctX6mHVlFCnDTcpjaWqTbVeadGSx3qMaav7mi
q4Xmp/om4I3w2CDUg7C0mmW+fzKCScAX8td7NYAK2wGNm0Xq7GBzIsYH7LHt/PzSx6K8L8b5zuvN
8p6OOCLlJf7ajKzLa6mCwGPFFOur2KDZEEzDkxHIG+zFB3zqGEzqtESxh0S10RbwC9eaD2Vs1Tud
zuhnzbZ7ULl+1i3b/mClzplhdEnvHH6io9KvUcp8UYElXQ361YF8qa9RtTz78bBf+o7Nu7aPyewe
k0SRzklyKYZAfcVkpdhYw3LnzRz2OUEI/CrGx9ZlFugJaqy//oH9wQpjg2XGQki8PBKCn575xTOq
xjFsdVzAm63lhGZlc2vM4aC1j3/9Xmu/8sealPwVIrf4aXkejcP17797ClprTgl4ntURqOWD06Xn
Euna37zFH6wsACeQCK+/B5ibfnyPNEFDA+pWHatgrJEEkp6FKuhtXekZQcyHnuN9bjnHwLBupigg
uVoVZ0NH77ss+0TKn+KgOhIQWGT2cczYxJOA1QlM/wVJ1NdFTsibIzBLhS2h9DA94Xi/dNdFKncI
EN75PX8sGRCcgN8BX3SpW4Sw+w0KqXpvtRZpfkFjHQZdM5mz0q8usQA0S/PLqPNz7sL04XhLgSom
ql9Rb5Ri4Dia/UOlrGSHbOJvePbOHzyx/CwC4idYhx3HtX68YMqqe13NpTqKgoPCmJTpJu0HKngj
5zPTxwjpWWRM8P2bkubbJupafCWivIUh9OxDb9oZ2Hb2U7RMYS9FtR0S82XKanvrmx6yq1HekM/O
lDRyCTO2sq3bshLV6J+2dOWe8Qe9LZ0ZEpX+qG2qQ9AL6aY1NKwI83mmECOPKqkPdoGdtp4eYleu
jT7uT6dm4evkOEEhwpFQRkVwsNzlOajb8df5yp9uHX/wkLBnrL+I/uH09tM1muIG6co0quPkqy0l
jg69iW/HQUQX1fHf/ETET5Eg33Yqn12YZQ3Dlf8fz2Tj2LONbYUsOaSTMDxQoUC2PEfsVIHg57PQ
jMAwzAFptFimsowKMC4uMqcAJCdP0jILSLBkoA2YbCnDlEyhUM0+8VPi2hj9WxDu3SYJqPa1quyt
XXdvYJQfdDFfld66GXObxXb+Gk1rlYrUMlvMSzOoLRZsa0O5ukMc5xNL7t58O16CD7C3qcsXBjhq
YSDxinoaQWEOPXFffXLSKzd9PQSBmWdYh5T5rIbpKe05SPp5jBqv4ajnLhMp9XhtZgeHiz3SixF3
jZGebZtqTYC9Apk6IyFgvl/yJ9G43pD1MAL8aLvd+hh12r2pvOlJwjsi4w22rS8JHisaqiX0kRdN
9uvWq/nq1nBfmgxAvSJe/Tpw9Vvb99tp4AIzq7ukNmeWQFOKO4XzkiXjw2Q7jBMqFyQLKLeRzm/Z
rCQ/HuC+L84cig9lxM6SxiM3Jk+HnPoL3aKPSTepcy7cmxHHFjraebMejGjlYzVvWqIsqOxROr5Y
KGH+Zj+Wf/B4U+ugqcf0yR31MzWHiXjWWI5bHjtvfkPc8UCz9Yb6govn8liv9de3o3a1amP7gErv
2zOvkn4/T6TYNRkva0obU7gC2IHeyR9b2yOML24gsfhqF+hhPhaiMzig5WgrYlq8jSriN5IdgguG
5YT4OvbFHtQDmggyMxYPS6DBGpP18/NoU26ZrV1vpJkOGx0TQ134VNYxB0P2w8RGqsGAYSWJDU/9
yAqKHAoWBUdS1MCXcRgeHJcIoKqQekcL0d4203JFsgOYeaSSpTAWJvzzG1j2mpT3/sHjdIDgSwKp
5/xU9MOTLfXdWs333u/76z/Kx79RPhK7Idib/3w0+7iOTP9A+fjbC/+tfKSBJaRLAf27Kfp75SMn
IxtjNAJrJoH/HtEib2QEC6B8xU7ZHg/FbxNax/qFyCUOU9IOUE8LXvQ/tNm+TZu/L2mwawvkSCa2
bsGJnNL+x90zMJEbRFFjXNGHH+8BkZawVFq8o8WS77waXIu5jNaDXUh60BUDPzHOwckXPuL2vJqe
wIGUV3YHBE40vc9daRKfikRQbVQlMmwDKgFtET/E1IrAskd4eOsA0FHP05DfrTxrRCOxT5AyzwWE
LEC63bp2lgqHlJMDkWucwnrsFTiCurZWSExc3jjT2JFJRiBo56Gwnoe2+GwaYC99+x3Hka92jQMM
58r9HMz9Q1ZJ99BMoEcIvh3Kh5ShyRnJXXM1e8jJQ/yOORZWIsKzQunrGT/JqYxBpGTMIM9OGwX7
vhvsDcbcBWQ+l/OmlQYA4cmBhzVqGP6hpxtOmrOp5uNituaOWWuE2LFxr83WP2IPeKhNmFs2q9QF
Q/KVinTJbsTQL/bh2OVJDo2m8aN9b9blhhum2oEtasMGx2GYTnCVc5vESNWXVwv5AnvPNTzQp7h+
I/hX4eB49V5bMGyOWhEht3G7NU+qWB4bVzXbaU6egxlDIG1LedKON35QogLjwmxsazKyim6wTFjm
rqiStA02ZF4Kk8SUyF4eMcXk+bBLp8o33sBAC4oihr7Gsh9QoDCFVFjjNwjSHKa/+O16kEDQwBtb
+fBZArTwE80qHbZMhthgrA72uueChCmVYq8RRGTqkrGpwRmnx1hrlElPTHVnj7SeUvfay1s05IIY
+Z2RL2tMyxiURAYNTn5jzJj7DfZSjXT8ADlxlaZUvylV8l+FK/xDq4yl/lXU4kWqXyUuq9ylXb5J
X4KuSlclTNtXbTbdM6YtD6ohSj6+tb1lHKc9g2xzWA7OUrf9Q0B26izfTebQmY8GrGnENDiji5JE
pBj9qbU3OT9oVPrE4rimvkypmutmj0ZJDRtRmOI95hl9P4H0KDEhqMbaoyHOmIwZMVxUARl8Y2Bw
CXbpPBrPSe6mOehHj4l8L0t9weRhMk4Oms/uEjcAI/FuPqgiAWjDSoK+Ksvr5DlyVV7eGNlsiQ0o
A/KFx0mOe7qnExmxEE3BSPVKnedMJMdKoQZN2dZi8FgD3JIoQeMHkQecCHisHP4McTdN4lhbguHj
2yaZm1sJ5mnXjzUbXyLUBFighnxpdu6uZJy+0/gtj+kMQFV2rXpG6Ac0wWsEwczOjAc0JFkSi1GW
QT7yZXTya49INLfrPYRPvXZXH1e/MMpXHj9y5JPraaWfQzHCPkjMrn8YRk/dMbKKDx6zsUSM7m2Q
jfFTVLDtAneziBEy4uXDt1X+nw3x7zZEm67IX22IT1+U+tJ1X758P2+yf33V74Il8YtE8czw6NdN
7bedMDB/YU1CgE+OKaJMfv/XTgiEkTmTiY/d+uaMXDfJ38VKzi9skCsCO+CM8b/yGR3vPzoyBFey
CzomXRmT3IyfOjLe3NpGMrnqZIzkidUHAozibNxh4J6wpZUmOn0hPWu67q153pRdQyHfAdQgDck7
NqWTUpFGHckq9EFvusaRtCLMfCdTU23jWHbuZmpBrMZSv7BeNc12tl37NYiVOFm1WWyGwJ02TRI7
HNC9z4Oq+9Nod/EBuUS8RbXfbEREPhg8uuEwjyahDHSYqnAJdLcn4rfEUeljv8pg3jp147+qtitP
Awvj3kzlfujQ9Zg9LeIxS+Nb0Ub+Uc0pclLmx5jQOqfnibdk9ZKIoTlYiBnO3VhQ/MaWlJ9gANcJ
QaOMz8CrxvGlQnPzLs96/5oAH/NhmFqLjB7vfhxEcDEzROd+GccfccknnITyEZvYMG7zlN4zMYPt
oWUlPk6pg/zbnu+ruvJOLfKZPYZxVD/DKG6VF5xjlW9JBcjvDB/GmBdhh2Rk4+8QPVUkfTeoHFaU
w9Q45sZcHAfgle5OQ7cYx8hYxNkhYvJMX6De5VjjNwmU2+2aknFpZOKR6+wbKziGvhmIDWeHOQQI
YVS6B9Sd5d5q4EvRHFnu69HqLh44qJBh1pPUpX6b80HuugkxVOTl3f2SY0WbZlns5VDBp6v1/OCk
mfdpiMiBVvNHaFjdAR1WdhxGLBMUf9Hz6KfVngVQfoYnnc90TazsErugyAt2iGSjdV/u/BLRbZr4
/rGTbbtvpJVuQSJgRUfXtlYPBVtrG3zyWzV9jUkf3C+rTn3TRKXa8dw49w4HIbS+Wf0uGUT2DnL0
/GrQ/qTRCIr0gv9yvPLXgIYK7DpBZ0FS7+rY70Jko/42WXL/HGGnv7XFWF2KSbxLtEFbg8Zzc4Q5
lt9rEqjOWC3HW6tsgyunSZGM1YUDQjcVRukdB2NIyZvGuwGWhY0738Bsmc5gePeZsiDyLnq1hjo1
iVUAq5D2VlZ5nAc/A20WAKGim2BCPLFQ19sTBek2a8A7djQTQm0t5R26kGPggphPYC1eWmm9VkXj
RdckIenkqhbFewkI74F4vAOaJWGcunRwIutQoMPPvXAMJhW8Lc7cMF+O5oXNUsOwGSy/fKOLHS3X
oFBC5ffDO7fWNja4IWkH8uq9JyfqOFa2g9hByQvOU+VZiJuijniGmjzDh1obZTZt2MrjY+1QzLyz
iskBYehityTUXUmv8s7wZfzO2JYuvluqDsl1L0cctnAv6Ibvqjgycdih2d6YyItvgGWW3nvqDKze
u86dxb2ilIw+ZxGTLjddgpAVjh3RMegoD9Ujd66bhwzOB5pNRKPlGz0WBGKYfZB9AksyG0dfjWiM
3KqABVf5A3iVcWgRbUQ6gdVMilPwXM6k9OTIRrlTTMQ56Kp7cwxVQy4SKjjn8+zYfX5gGgoXm+6v
p7b4z6keekEuwE65ayjmUsQtzHdNjJENjL/c5F1BH8ecCBRh7eMd+xz8d4gUCeF4Seakzbk8UNWt
589WRc47xYvdX+XF5JqY/kYmdZ724h3yMXmrR/ix7kqSNc1ihCDpco03UkTzU7GyaqnbuzbMQaOa
m6UMJuZ7cG1V4DQnIrd47rUbbd1vAFxrsL3DIKzkoLzRP1QrKVeBzF2+wXNb4VbXeiXqRij0Udf0
YHYLx/dW3nWKv2ZYSbw9ssmzD5zXXSm9PKuUmSKW6a6NSTncmyvR1ytwmkqrwwljT64RAvRVzL6h
gvijx5FeNuMHtD5Agi07uJoJawmLphXbXDsx3eB+6UheGXDVlN0yvzVz84k9qr2hmYJn11sB4qiq
SF8yG/MxXkS012bmv8Pl1t07QKzZHEjIKWKvu61636BAnM3zqMzoDcAqSsJIbDuPsT5LZ3SELGy+
5J5It10Z+B9G0egq7COrBiHb6Ctv8ZYLHVqfZB+N/GKas4+JZYszlBtUU7He94YicrI3l2zT24mg
Vh1h9WRztNwx88h2IAcOHWSAd4tX9acZe+lBtAqr2Vi6JAwIfBBLBzF+4qBy6zkBHaCWOLyr1GaJ
DywbKRretZCGp37UgeOGFtmqZFNGyR3UckwUyEJ2ThbEB8kH2NdkqVCIgpViaVycFxuaCXuhG9Sv
o2/1F8464suIfmHv9uDRoWGJo+wa+z1EmBrPcxVva9HFe6KP6l2r+uImN6fmeeA5vAxt3965yLav
GSMq3Loqu8Z0TxK0nYw3eeUu8AAKeYRK8rHxnfR6Bm71PoJWcxNFIuAf6SSVAKZ2zDYYx6rSJttP
w7XfpDz5d27m6QNYifaVKRK+OJnjSVv6e8Z/Guxr6csTcZoBWQmrgIGz66cJ2WhY69LElQJQGRPw
e9p9ciOIwaF4wKmGiMxGW5NjCDGF8aJVZILTqpqLVjC8bKPjVMPu32y1AS7MQeFBBxblmmEN5B8P
IE260CHOKjAQzHWjlhwlmSlulsCfQf7GFnOEknYfrcxcinh1MsNvsX0eapAO5Gil7qulCdLTTgKg
2TMzVoIWVR3ajlHOifdoA0KI2fLiEpjbUyehp93/U9//N5Iym8bV39T3+rX7sbb/9orfO132L0AQ
WIMEFMvf+Cb/6nRRxdsWMEFsACuUhNL6NyoK9b2D9Myi/4XYzGGW/q/63nJ/8deemQ+N5zdn8P/Q
6hL0z+hlfTe+YxbhOojcPIsBL8uftQ7Yvxvfmb1hjE3FnT+hnn4/Go4HBnZ+87VV3CzCaHaJgSVV
M9R78Cb/0nU10uAxax7rCseu2XbngRgVkOzrKlcNxmmObBkdxipL7ig7jNfB8wihkZXZHB0/QnlD
hRZ3d7DHZpvFNs0pDQyyJb0TeD3fukEKZFbvugKtcAZhYKlsQBd9XV/8uiVBfmMSiQANLA/GvoRb
HAEc2S9QoTzSGqe2bd4VvuqBZ3uqLMQZL50kfNiKgn7nJabT7RPCs+pzT1RvgRVP5T6HBs3hhc4C
4xJx9qrZenbmuKNwWtCRQNV1Ig3jxPLAxw0ksZlUvAw9/z97Z7IdN5Jm6Vep03vkwTwseuOz050z
RYra4FCiZJhhMBgAA56+P0RkVGdGdkV17munGCinuwMGs/vf+93ihS2CNYyMMMqx22Vt0H4UTRp/
rsVf0Q5ChunhCGQtaCm6utbHGtOBQu40v0J/LJm6XGLaoNeAZcIjs3BAikwaL/OBalEOWUuLu4By
5+IEmFC+mybXwNUbT58Ky8RkBePgfR4Dejw8kZ3yPn8W2Ln5sobitnOb9lS402vR5sSi9VRsnDoh
Ej0J/PFdLbK33ORsCWYKfKLY3La+umTTMLwBEm5IP/YPXm2ovGnGhHCaCH9ok04bNUzvCz02W0KJ
GHy8szAlfZ6ks2eif4D3/O8061Huk5bD8xIPPbtpqz6yh39lHA3DNpLTsY+y6BC7zZGzJ3Tw/DWs
XLrAcn1Z+pa9WCnu2NZF23rQ723dU+TYNqeSEtJdlHs7A1F4088yvEjUw4PClZYJ4CKlW74Cmch3
g6ICsqzHn1TxhZBClvRhStqQaiBs28mwzhcJL5cURh/90Xc2ZmGLDvZiN450iFGaihQ74QGGkK1u
Yz25+whrzTlq8/zQmCXYDJbgxLnWKgH4H4815TPfIVybGwMVbC+7wELZnX3SYeIn3vz2PrAgiunc
PNM/Ux3RMln2c5mf6IgON0Nuhxv88exyYLAcNHLzmXUhOyjlJgeozv42yKzkOIYTBXllfdYZlsaU
tWPDiC1voJLl31sOvdsxgOsrBMQsst0920APDnGj521AqykU47HaOzytNrFrXhzK0DYgGF+tKj0T
KIYD1zN7C7T1FsB33HilKW6yDlenhfnvlwc46duwRGiOjCZL9uo8yToC1sNsl1diwcMlDDV3PNnA
bueRgcaXGGJ1GammA48YxTZu/2Jc4HZiGjvB8R2eIONP0XNFMewDrANwo12KmU/imjowHor3a/FC
jzg4FDzTeMJr21nEEYyey5hRKCpWPM2rcWGVy4ap5o+BklcK8MbxAXuVsx1HLguRjNT6xMbMn51k
Ud2LyJ9vMMQ32JRAkidHzaVlVp6IbbYdv+0a55n0L6frJvqZoZEcQjMM2S/0OXA30PE6xDq7k9Md
Y97+vWdnDSk880GDOGNtX7ImqbGq0puUdZZ7tF1Uxa5k0jUXwPizllXCMFRtbQFHx6OXygPLv7Fl
5+3TZKmOnUhpRoiXr4aY2yscNHNXFdYHt9Sbu+Q23HlYmHWnbyBt+3eF7ZY7UCcFPJj8E+ah2uWu
zF9rtXbGE5nKb5lNjhRgEO3YLQAGHro6/dJVNIZR9uclV+lX7Y2TaBxy3ngdKah9woFsPZd+H324
dZAz1Ei69WQA72oQGbfxZFxQq21jDnM127chJVugBHRPH43W9BllLda9nPiTZc+IGty12JjCR5hJ
3iHtAoOXtCJJT2a1yhgs5nN/mhyKheD7g+Ds4oXO8jRs4GXP70C1A5xydfKDwfljxCZo2vQlqSgv
1l/DuWASbqOnu954phSI+u0BQi6nK6kx5vjsoy1tXWZiQYcYGWbX2JRFy9aQlRCxOKRgODfQmu5y
SDL3i2WPt5TtQr2ah4i5tAG+2aNCj9Rk7rXvAgtIfMMGjfpFtubDRjrqOFsCb4mnb5OBVQs/yozB
NuFK1KY565INdzgBrhLO9DTE5L/LuC33rY+iwXtLTp2h/xNM5VnZY7olHYSIFSb1j1m2494merMd
HMvCtw3wvqjxLW8wwvUvSV4AXIiZnDMMSna97s6JlVCMaclfpou+1BBZ9wv2p4PdS+LtMzBYy2eE
kjWGDDE+1RuKqD9XeEwFa/3imIoE10Q/QeVGzf3K67uSK2v3jT0XhynX9nnBX3aygijZdJLUG0Ru
8FACeY3SphnlieitW5esd134bVmgCTbs8jm+6G8u9e+0XlJ+7swMsVKPZAhcMOfKNdAfaTejgqIs
fxHuSA5GLt+EXJlJS8JaRn9VStWpAxcfRhmfXiK+A+6YAB1wlkhhHm+z0envJj8eebgDkghtQbIk
+CWT7qev8+pQBWwYRuO/1QSOoBf23WsV81ctyieZPBj9Sw0+7oYewzmkNQZX/ZQ9tEFVPCb0lZ7t
2F2uY4nRe4rKb0Od2jsWUzgVJInfYvrdt772nvMcctIoEPQLg5t8CPPqO9E3l3geneEDNJNDQYvC
tqFf64CToL7iSQHBMS/+dvTm732Wzng/wmgzJfwOEHtLqBJd/Nrb7vJQUjHLB4rwExLiHwyoolLy
64+6LN657Ut9q6cmfumigJ/1bOYVQ3oOaSjdMrEXj9QvTw8BONl3AAvP4KinLfjPO99tIbgPsSC9
nRUSByWlocBfM/9LEpTTFsapIsQS7/0lDV1OVJHgmx6neQcgmghgOBKaFK37GTSmCXYz3/PGlU57
T0O8PtmLiU6RCeJvU9nb74NtfhQy1feL7VnFfoRbdSqk9u6DOhz3zlJAX/ZtyUAU5Ahm6ZFZJoYG
rgi7furiJHjCQNrbW1ZNiy2GK91tADvjV6884NTcqILvFF9qSyGHCo9SOgG3TIN176T6ZBm2A5nX
HbVazxjeKebR9jWGjvq1B7fzvRHdTTVlKT19LUiDTnif5M6D54Z62B8OVbWAN2ijLDdWPpiznJBL
NnkJmXQHAcv8sKHG7mQ79M/LpAiwsnjejmClj0kTPixhc0mJUFG+wuPAnHAvFFzO4Rh9piKqt/gq
o/tEB/kbJBif7pE82Kl6qvYBozxsVXIhbNdF9b7VXvukPJ8CDKoF+jtTujFGi7QN4MzRyrpbaDOn
ut301DHEkCqEo4pDGk205yBR7SW/F/pIaB0p+0nrIxao/I3VrHzjETd8rYCFPaNfQ0wuovxsBxM7
3rQLb7pmRBPOMVSSlSf58SpccCSX0ZrR9ZZM3eC844bIbAJVkuHYDRocZTK1ccqN8Rs6VUYBJczu
1aNejH6z42X4DHATneK+TS5tUeh7X2TqS+sFquT+awu987pwV9YBJeHsrrCAKTi9BceHnuoJBveg
AwN/SHZLIj2MY5Wcx31ecD9csA9Q5h6nFRNJyObhV1Fa+bIbYyiqBHj9hBtRQcqAgMZA2C/9EGWo
zN7HaAJP00bDc7U0MxpP1li3TL/zd+Tv5sB0oF57DE11ponF3hERFfHG90sqGPp6qt9sSj8eEWWY
N9csr0R1ngkag49ouuF7UzftzsoiPP96ERfVsCWtmnEdDddj/YJBBxehHbnHKa7La9H23WGu0UJb
0VVbaS0VREgFjnlirPhY+YGi0HZhyl1g0NmPhQParlkgyblFcxoiIx5c6aXzUxwVqr03ImN4mBAY
BwW/jRk6sVmoZZbMa1JtcF1QzWw383gQmzLqJv+51YL6S5axmaGv6k9FktXJZioIp14q41tb5tzO
vlpkoygTyVhH8V0btk6hd9JZGLy5xPLIBkxCRidVci9+T8I43dlIZuKaj2NONcRM8e6eRO5Ex+Mw
YnZmEMvqo1V7HbUlTwNp5ifTac4CxE6PS0D56KipmOkmJc+Ka3I3aC+/ygI6YUoF8a9atf4Pu4GM
SKaTFPCR6cxLXyZp/u44PgWdhE1vNfcjVuFlCXa4OuOfjJ7FKRyoNWX8C5y5QxZ/XYrJ3uchq/M+
6SGX9KiRHzYb68uE5LupOB+3kbSP1MwMN4vb6Ucpcwl226+fpskJbhaZT1uXysxdkDmEnJ2spmW8
xLXX2iTb7W4NfJZkzBUFkne+3yHj8zt+6dlF7rUx8Dcbp9gLnnVszrt5b1yl90MVnS2Y07uWg/sT
ZoDkoErb/Qh845/qUkl6zViZKqwc4FPa7JgLb9ypNlgbGmlp2pR9Nn2vEms8gpS790yWfFJSe0/3
PHgcTR+TdN35RKUFFKFhEFdyHqAKGRFOe66b7iATE+y7mfR/w0UJt6jIic6kdUY+msd4CrXoGyYV
uWmTqD5ZOZwea+JJ0kwh2CJYBv3Wsq2ZOOxasp76qFhJZN1rb5mf5JRBHIHFaErgvgEtrIoduFXt
Kwq0f0oZ+rdpmucstJ04pS2R8bJn4R9gLs9VRoG3quq9wlHDQ2eaH1Hik7vRCEKeTR6eyjAP9i4F
lhu7b9ub3HYe4pjoaN/3lNAMUnyAzimgR4OmYWPXxXclDY1btMFy71SpvymqxHv/Tekmx97QF5Bn
9bsl+/fOYz6fIYj7gQEs1srx04a6eoqJuZ3nmnSzw8FzFVH1gDtTVNu59FAfIgHVYKk+gOdm+5Fv
a+M25quMOUSIeDcvHVHu6mtfYB9izGO3+0E3JMaN5+3DmNkUxvz0hngVE4jepJta2OGWPbNjb63G
FNVekbemDczQ1MDMhKulj44OzWtbV6Gt0sFdPqA/2PZugLgd70fIDne9Zr9d2IyTulX+MXEvz0nX
VSBhR1p6itj+OTUc0QqgpKfa1xAmrc59pBELRUCqHzoz+iYClb+x4zK6YW69y7KZeiwZdjyAaUcn
aj8yG8zEQeTdd85rbMXmBpekvxT1mbaAsQSQ289vI8AXQsfTrUex/StbqZfc6kDGgzq6ZKHHYNgs
bBzbDKDD0hHoHiy1a8bhW+J05ANnb5MV7mtjseQVI6WeMlTxdgq8+C0zTr1B16Yk2I5HnPlp8EJ/
BuzqpXQvzZxdqQl/1zLqYbBlzyqkTZmVFN4nu6NGSEL5rfuOWF+dvbHxP/ugUjtbEAORVv1q4I/8
krLGDkQTWag3qB5svo0coESE9RNwWDxcrYDLrmWcfhvtoRw3ZhxJWCXz9NQBe2sZd6YpspOepkPQ
Yzxn8187nHFMcCyhgD41LFj4qL2A+U8xphEF8SrTVJxxD4R2CfUOk8i05OAZZpHu+KokhWh4Y+/H
0Gdj7ZSAUt2lBBsXukvV7McYw+d+sDN55zpkx/gD/4ku+l+ucJ/8Avp+GefZDQCQ8mYOeLjCc/iR
lpLReGmVYm9oY4AxX0D7qszNkkclt7rzqngkEbDWEjzdqgXKRpBVg7kWOeG43hPs8tbmZXze/lb0
LktCaNQ4nYoW9NHYfQNTdUMuBD0+l/a5FNZtmvTsdaqg2xfA86Uz6sPkldE+KsPqRgbIf8BK+23D
Vn/LztTdprSVKDE+JkX/ydSZKz6dA1yuzWPny2aHMBOdG58Sr8jS2ZGzCwIiLYH3mPHesGP1F51a
4KpoFdyKymuOmS3FPm9r52SoxtupYOjPDSZnlAvdIuQHn5IgwuMA0vNUpFO+zdr5W0k/wNbVs3dg
5ElCV3vf02B0nqc4KHehmSdFAKidfgZ9ND6z9rmbMAxALtjdcKM6xCgb96CTWv5tpaAg7TxQyHtl
l+UpCZtbX1dUIC+eTyIun2iSiwjKRJvCzsob8BJbJ1naQ5nP8qN32hbOv+/Bh7OW5Qc2QwbyMK6t
jzas1X1kVzQx8MCjzYpQ1ykuC4XljCMSrpMi20GGuFEWXeNePc/f2WdxawmweMAC4/t28miy0tnw
w8rDX0I5s9wkmdXfdMjQj4vBAhjk0dRsZW5PzN2D4YFWF3+5W/M0cjNFdXtEBa1xSGjmKcsa83Na
WCO7sMzNTro5gIh8meUBZhWJVTu17uiwCEY6FXqSvOn4MovgCzuE4LlLBS3B3axP3Afznr4qcLNJ
/DrFMJ9Ap7jPwq7kts+8+5jmtY/aYGYv6jTe0kyPpaDikG5dJpdNzZUBXL/p9Jhd2ENoc4CJ1hIz
zsPhxm9YfzahtmVxFClBAkSiKttMaGHsaerQ2TQcbtjeTa2E1xW26lVJv7vgbYxherUAPQmcoPHN
siDLybrwHlK+4N1NeWC/UOHthLu4G5a3gRgM9G9MnBsPgZohXgOI0xskgDquno5B+KSxnzf5dZFS
qh0PLJp91SDYMc2kPhxX19B49boTYpV5r8sw+uarLObWHgp9kjGN8QDBOjatsR/DULGo1cSua56D
QWrEJ7uUxFNnO+absJLXyu3FZ5CJAs6LoC5wh6Y2P80lwZftWna2XzrDlCvqOXgbynu2bEFruRs9
+Wtie71nRPAIIRhwRB/aN7IM9S6QA7SxPO0ejRjdt2L1n4LEYMFeVOA89F1LtXjVjfFTHyiep6xl
7UO1WOObRRT8xss6dJma6dqtmi39VoLMvoN1CZBYkgfh8Np7jzgLoqeEGX+9UU6aXGi3dL/PVV7e
6D4en113jSYYd+AubRuW1U0dxA3VXn2WEYnA4QmmmUz0bmCa2288+ruKOxT+tXQ+UdSKFo47Bwcd
TgHfdE1piFaCfo2yf1hEz3yQEZ2795ChXuwlEjcFHgi46Nn8q6Jt+Z06FjZqS8j4EKVDkbBJcrER
Rd69DSFFGpPFU1e0Pg8zLqkdh518b4u+OEpriu0N0uhFpSZaK2T0HoZreZVO0/Ts7B372hI0+QIe
R0MAMXm9AzPkb0MF+NTLtfUoy07eEXCKT3Xm0MkxLvJI6tvferLkKrEU8YeYPN5X1FuLh9gkX2z2
d1fVdtNh0Oz+kTMjVBore5qzYqToTsDHY5axFbKvbwed/LBGB2eIU6enMAv0zpoX55ZgF711BXGo
vPPObebED6TnDYWBwUj4JCKIFKYV3RWcOgZ2jFv0ZnXTQwi6hUdSXuMw+Q7X29mPKSHTIp4/xFzT
9+KXnAyozsFIndZoZWp+Bf+fHiIFxlq6DLAtLvRjNoJ5HbH7nsu+RbNpy4YmwiRedplnnB3GIAyX
AbEay17Ue07gbctRYTnNypANi5x+eIijFh3YSapq1wTuWD2ZIMOVlPGwKYKyLdGzxvJqRTiPA8Y3
aKw4nuc2OzgloZ+kpZCnXPj3dvrYe2a+nzSNsO5Yvia9+9UTLNYYJvY5MZ4dSslH0mAZSQQDj2nK
xK63KnvXEPw7uE7pn6ijO9Jw/rTEUGDoKQqIVdgLXKXl3sty3BJF9yb7rngIxYArzD2xsdLHEdTS
N8swBnE966tnw2myF3bIhrjOUUJ/2Zh4+KiTonuchu4RxAkFXnYb82h31oNgVln3mBLnLQ1R2bmj
q/xKxvnTt6LhtnUbBX+TEtecMRhCDxF4sEwrsdxcRykNkITuf0gosNlzPf93tlQfht1f2VK/6I/s
n6bWv//A36fWjk1beGADG7FDJ3C9tZXjj6m1A5k6JN4dODTexbbPaPqPLg8YKPSIOIR3/3Nc7UXU
hdOLt4YogohB978FQPkt5/kPw2o79klck6H7fVINoOWfh9Vt11IAOoOYShgrUh4UT3KeD3U44cOq
fe9cGlMuaLBCXhjL9J/OPOdHg/GOYtpGnVQ3tcSPWlJrw0CnXe6Yp2yegwdW2R7nX1sZ8EdE8id7
4KxT16GfTnjwZ9NwdElG2DBf2CklNcoEpd6bUMBh4zRZpdZ9UjOjuMEsj9KIX89p41+epO9nOE0k
yM14FtHgUE2bRkSGAUzEtI3IkQ/52Wqwx+2ln0F4F8UEypXP0mdHQuX31uZlecxLZoSidrGqCHiv
BKVqv4a3UuV3aV1nyHgsZJRTh+lLU0O9X3TrnXhT0CEAunyfyH++xIXPBkHWWYE1MbjTBpVyCXJx
yNp0+Egcm8a9vsawmbM3JbYF4DVpx7mCnGuWyG1uCgHVEwf8UjL+AZZhj93FZZPcOCsC19xlohyt
M5hbxGH6NsX8bM3OsKCVi7JYJy0ycKOjS03dcBxTu9XdybFF6qz2GQbo5dq6SR/4rQTQjWmXR65L
avf8P0aW/68VIfD+mo30miuRN/nHP60Kv//Q31cFWnxc0Iww7NcwK350rCR/XxVi72/YW3y8ZYQS
47Xq5z9XBS/5G08XzCWsAmHosrT838UBAL4HuMGmJyV2XRzT/05sK3L+xavOy3Me4a/kt8Ae86eU
eDyGbdvOwjnFMUMm0DJtvFV2EqCjzR1sZI/4RfptbuJgdY+J7IuN5rP1wcpd8kwMd14Lzj1RzCiD
KHXSvYJS8JDNLCZUB6818LDDYSfH5y7VL+mIKWT1XX7Y7IxUvkNuFF+ow25eXc2CI+sJm9boWuoz
SJv2wkwhufrUsH1QiltRSeGi2niSPc2GaX/yqsPW+lmayHwpvbY2PzH4J1Fxk/f+dMcJYa8I90Ja
LC42SRaqaca0eSG7Cn2IPfoACkKz6FCr0Vovlh/gRMZbN+4lEjX5EiT1vl6pLpHrmTtHGcYJZRZ/
q8oK/2evx5iPBV7ZCRSBuBbSQTYqw3Vpc+FRp/E0BQens7Hb9OV3v16ai4DIB2Z98XeB8suvqiDT
HDipv7OiMNhWDPhewZ/Nq7kYT6wPx/5IM52kj3ixIzh3mX9mUbTedV/h2ID08IX0SoYVvqigti/g
tF9ln1OyGIXGAqGjFsYApkhpuk6TFfkQLRTj3He5t3QHKwidF4Vf8GNgGeUkVk1gUoUfX6HAOi+G
EymfMn1JgsNW4rwkZYB4NruT8yJy3fabSq5TBu1V9krc1CQVPA/pLNI9Zz6P8g2mCRzUOQBkjOa2
luqa8jAxvb04jN7XlZc/Vk7B95oiMoUbYtX8f3NW8zOBB1fmKhsj36k6qgmyadSswo/ZmQZDGF/1
6MNWrTKMqDthguSV+TAoQTKIyaszWEQQVAzI7zeTMqDrgLdRDyMx46glgGV04p29TAcf0lRdf/R1
zKlFmX65JAwxeJ+1w1NP0Da0LUhr0VC4figMaHx6lsulym4Y3/ILTBhXBaIBSTGw6al8B6IMO1Gk
Y8nWkyAIQEwD6mHHRjd079Kxote81wDEzlqOOZtLhjafRUHcPwfDiEnCrH8tTklVHSsmPN22tRrS
0huKTvgPHC/56024vvl4ATywWVzCeVs1rajZpYuofglr/2xMxtey9EBw2axaW9+SvIl0cO2HOB8h
ba+vGEb0zx5GK/TOU0VuYUPhHp9vMYn0dUIRjrckTnFl+ZM7LkelHP/Dnhl+bDHgtpfQVvK9o5ll
BMRp1AmDdeA/ioJNQukRCzvnVNf2+5RqKY9WQEhSG+FVvK25xpeZMWh642AyW6+//ZYxD11xqmZY
1lsiPvyygQy5yixcv3eJAiwPar3HkduHKzISq1K3PGuAQCVUsvUrdTE08JkU64RPU8hwSaAFXGbV
8s/JnOMM51DFbMZql/xYthYXBKCm/BhNFStURKv5CaK2Mx/yTla/GHNwRRahtV5TzjqmE4EV18eW
MS7AWqc2wzaTpdmaqNTTTifucuphYjxhQzUPI3VQ77CTiHra7eDEXKcNMNHET+RVx8MWRQMUbOBa
HUK6Sz5vqBuGyfC0o7vQjtJLQV/6K18moxvPi5wn6FUk2KjKle/IED0nscI1zyNX8bFg9HVYPMfF
5CcCqJS6/1FYALnQQrktqqQyz3HIIDZyFRe2qybFm+EDuIa2b/HuMB94mPaCpt9qmKLeLkgaFEA+
MrZzJgkibCZJ9KOTRURpY9PG3p4dnsXi0JeAJ+luPXvN+vnOkKxeVRSxgtA2SCmTW0/3DHX8vU9Q
hWyjhhECMgo9oVa+PHv0lJJVj7NsC9xHPDYch54oIGbORLUUZMuozNwvnPEow5jU/NOPau8mhXJ3
KsbY+ayCCOyGGEx0sFkCrx0640+vM9MLFKyZ7iOMXXNR4Q7JrS+g7dQrm8V+14BFQSdO4vw4O8xn
XWNVV8dg5qpQNg92XM/7hv6jn/ksKG7wpqq/xMEUQb+k4tVHJEm997ksUDfhBHdM3CPnPCxw7th7
BZQqTMjEKUWR4TZPl+gaiI6Qr6p/QibI/P0SK4ziZu7mG9SE+I6UxJNTkwHecxwgmFvGY+9cK469
3ePie9l5tHFbrWEEfEDjDoOlvAVOhXXPGtKHZqTUUc8R1jhLDk8IFhx6J0hgOumxfeEn8q6y5Ej5
JZVe+wq9WD0TGnnIgrF7oh2ValjR03HHEeW5iTiqVhg74vsORsoJQo1EIcnsr8KdzMVP45dFuOHb
QGz12JqgJYwwNW3C/UFE8sRweL3xp5ORCdts6T70vcBMxcA02DM/sq/0PDHDSTttP2J2ahnNReSE
C+WAiPAU7TOcleUe6jJj4izNpm8pFvNqy6gwKA52jfvmNHdVBQ3X8av96FGNExtbv7j4Ud9zF+2a
RyG1CEPho2XZljyPIcRv9J7im+HxfqFjebjTrv1tFRlvJSkHxL3JyJBiqlRfaSgrdqOfuM8zHJXL
bArnsXRC/QtWsfo2J6LtPkgcVOMj7RapuGiKMc6iKlFlO/XVnZf0McscXJLgR/CiOZzQtUPVFAlV
8hdUcPWeda+UJu3lQmjEb1H/BKZirt2So3YFMwOhXI/vRLjSnaiz8CGRSXBvhkmgDTW0G9DWEck7
YjblrZ3iVt1lKKCP8JCDXeQP056PiwiSH5obVKPmWz5ofJCt/JIO0r4pbfWqeSTume8Ea3bt3aEn
pJiK/mrNgf91mpBLuOdmhVzeO8QVs+zSC5/wctwOt0OkyGghh5aRCwvIpnh8E7XS+Ncp0z7vMKbB
KPPhzMK7G1AkZ+su9LlUKIa81lMM4axy3lJUu42oQiREt/WZb+pVxEf9cTjXsRaSncsw+/OkSDCV
CL+DG4XOBvkJoocBAiW9x1j44UOMs+G5VT6zd9XAaAMmrrflYqhJ0COZQsZSWDu+hHaHYKQQfBzP
yC3SbwDAuq6fcURCOCrYfhxcuneg2lUFzMbV7oogR0SEEVb2ALfQO5QYg15smiwvc++tCHJ+cAwF
CbYgGk+56fN+p+vk0SPDdJTNkPGPri8vXr10T1lA6m47N/20H9qGCEk2tRTfwTWm3Di0dyoNz6R5
4mtbivmL3VcprtN6eM2G7CtmE3T/wInZUJhRfBkxZ6EKG7w+Xe/dhLI2J2Pj3/GTLCYuGPI9wK+e
SEXV0MawLAwA0OYyg5uPF7TcShN0B/Reno4V0JsN7pjqKDGBvTKghloijXpOizaiH6hLiz2Pw+kU
F32+69boNqO1jQ3S9ynDZkjLZkHDzYLn+wKm0vc2djYPF6N8pFbXNd6BnzG3EX7oeBux3nwW3RD+
iqtsAqIZBsspS6idllHUnRKVpPtq3VrJulcbMGUACdGu221VF+Ge+SVNPoShtvEQD7eTdNxdOlfU
HI+w68soci9lUY93Sx9L7wvPN3BnDbi+cVvTIPdQaJpL+zJon7DvifCJMb5HYsZKVh9Ywbagmfzv
JXw+cWAixPhvtNkLkiop7wUPWTFW5spMrN9jfk4MhrcYrZFtwFrrLFl5Z0/QzDliVFk8dO3UT97F
4LRPSzoVkvFydujKYb4GfRDcdU1GrweTYWuHQxPdva30xTgd5Y9Nbh6cQPcv2VQzeOguMl7Mrkvc
7r7u2/4HsHX7OOpO3RBPT49KxK9s1KZD1KvdGCn/sUB3qDbBWJY0xkC8qxB6F5ieebIs0Ph9xcCf
GhbGBrUbLk+DZ8vvpqwrweXj0iEv8f5vPNKJ5C/JKZZYwvFTrvFFKyHIaGVQejBW5MHwHe3yRQ5z
Q+BR/R5/rC0Wt3NqAMRlXvTUkpOUvyUmm9/Sk15jf+gpkbcGmMAGemk3nMuJcQXgybkE6F9kjBag
89hvec2f1LRReCgeWuTWw9pTqEDBYX16WzI8276nYhE9CFd2Dzz9zrrmCTqd/kHbe/hdIPsPxr0P
bd7o/n//r1UW+wfZjDIMb82COx5sYsf3Q07n/5jxoCAJA75gXxsp5Z8nj5NokGfuyzJH/WeinPz4
168XIPj96QV9z4lhwXmRTbTtz/ixKoMAEWCyODVEX68Y1oGpszB/lJYmvwiM+EdW2b5/J8Z48M5K
hTiVaN60svoWX1rFyseNvQ+7xlf3tRqdu9oKF3mjXCJgIzWw9HW2bAD9pUnZttUhM11hewkHel8v
z25opcBGTalO+TCwzcQe9NEG46SfewpDekB9jjMxHQ4JxHxbOE+UK4CTA5tIA4+9vuAsUrJivNSR
J9+nau4/uWSaX/EyNs9eItjR6241gISuLd/t2jeGhlcTWevaaXPAcqz0cbH6oafmlIPDMRatOs38
jwrKunTCo8ocuEa9E7fvv52F67Bz7v76S1jVjn/+0qMg9FdkNOkExJk/feklO+Q07Bk/B/N6Xg5y
simbAdSG+F1S+y85autf9C8vlISkiNA+PPfPV1esOMF1FS+EA4evWMZ470DT8P1w7/kffR5zthat
4RBCgFG+//Xb/NdXj20vBlJAIoph5opC+MdrW6IxRkzrcXgW0n0JJ9BjeZfP7B8rdWqNxauGOuIQ
YE01x7a/fnEHBsOf3jsSuGuDWHUij1zhnz7kqQgsUDOqPfUO5q/NOAlywVHZuS9N0XNs9p2QNz/6
M5BlPM3Y/FUzrIZAEVUnjDnOy2+/0P9wOP67gQd3Gp/9fw2mevvZ6//4f2qcv//kHxpn9LcIHTKE
8vzb4GMVMv/QOF0wHQT1fHAYzt8R739MPmySfAzDohicuReHK5f9Dx5H9De4tKGNxpmsSb4w+Xc0
zjD+88oK24MJC73d1BgxDPkzO1jMPmf8QmTQnaPh0sYNTSHQHvuLN+NNrfxVzcId5Dyxmv4f9s6k
uW0ly8J/xVF7MjAPi6qIFgeJmmxJnjcIWuLDDJAYCf76/hKgbJKSXc8PXiA6GktTTgCJzLzTueeQ
+XFpJqXPawrBTn0Rehmoa8cpzXmGlPYDGiXgjdTI/uhDmEBnA/VctfWoCIk2MBkJP2srXK6c6C+b
l0HpCG9DwyuDfQQJDi3UaZuyG/gohAO3cbRLMve0xGUNLRFubLkf5CRHcLLSEfSzjeCzXdcf5dYz
hCOg+bCDxGbCK5GqqEbStBC+pCu8yqJ1MLfC1wR5g9u5Gzmbex0uAtJlqAhP6QXEQ01Hd76zDvKp
tw3qi4w46mZXNwlYcLxbeI+qq0B4vM4azA0pCe8dHfQQSNt0Np7ZJGLymRIbPvxC+M5wNeMNeygA
P7geqHNSpWtcJH4GgCNf2bL/ISU8ER3r1Y2lNfST4LiNNlI6dYlFkHLwteIhJLfwjnYF9c5p3Xw0
NXD50RAWEGVrtJtCSWDDYF3BrCHiBIM4EJQsU6jmhDhaSluvMqLt2Nmq4D3C9QXN2tf0LCnncum9
BQpFTzD6RFo0NSH9mWh6DRITHQrtusCdp5kFvDvUwbvizImLCzgcig9a3uAcrv2dPBtVCvKeQUN4
lOUI0ttUYK93lnJREET5IpoqRVwVOsVHJ6HpHWmWDw2SpRMbGq+vGfjfS9nDVUS/2oMTANp4udCn
UeC697mWqJAbmMjuWUEMp3cb5tnorJtnqDcbb90yN+hjGDkCBl19cTJHuUMUNpjprgHD2G69Ktpg
EploY+ZsfPfdjojucmvjMwWGOoECensdiYg0kgkrkYx17mS1+AztCWBRKJIWXhvM1m1gu22DXFhZ
8q+0n5d/AQ2X7wjh9St4B9WH0IBeFOGUEm823xiTooqZsnodZzdkFr/WW628HQFxmSm1tNKS+Cvk
oClKsDCHLSoRlUciPqc8JufTOGusLxQUyve7UZkKMF6E8+IQ3u/aUF9qw37HgFGKlvK6/kqqN5Wm
ckOv1SwfbdAIBWElEyg0ykw34TfxIXWU7iqRZQhFvmG9ofQx2coN+HLSEbUuf9nl9hcpK88yHB9K
FaBqQIH5a3uimTjm5+AniVdFkkMn2+E665UEyhE9FpEKyURSRI8qWEPpRV2DwLXIlXqGAvEyZwcj
UDUA1Q1jj38FsqJebOmHz89S+hK3IErzWrnJ27SM5cDjPimz9Ze4TdtkIoOTSfk8EDmdSmR3MpHn
adqMj8j9lCSBiLG8RdgmhhQUmeKL0qE7lZioCa4IUYNw5udk3c9Q+NFvcmQYZ6YKytOLHXm2WRdA
QUxAd/LasD5pWdzoZ8XuKpHM0YVb5N55aBEI0K0ymutOQ9pcaup5ogU0822j8POWfPw0Djb1leWb
cw3yOLhoKVQC7qGrMcwC/c5LY9oYDDCZBqXTiVWF2iTYxJvLIAR8keJTnlcwHU8qOXZv6kqvmYFg
t3uPF6QvdPLvN+RyRh9rl6RGBKV06E7jKF9HkIim1gyagHgerK+MZvsZWhDktbJcWWx3zm6m81dX
kQ4VjxypKEHp2mgL3R1kZtJUL3XVXIRGRXhsZps7FaDRe0tHVctAtXTq6XQQTJr1roHMhV6TiR2F
Ib26kOlpW7O+okRHO3VWUfOxAvJTpYfchmlnc4XiieiBvY12bvMXwg4g0irTnCOgrEVAyNeQ4zv5
I/17m6lhegTPniG0fBSpXICoiSYpDtC1H5VfMSywaxRRdZHsNjW7FIT2DrhaXaPDGvvFo5JgbWam
ZubXWgyBYOXKD65pWBfqiL5JXxK6HYkVnEfmKD4jRrvIgUKfyRjYWUJbNpwMIxRhs0RaSI0pI0gV
egujRiCX+qJ0ZRSInGGxrXm+BnhSmrJ9tU1Mn+RcdO8YtJ6auWue12ubngc6Tf8qaQISrUL0DsVr
zt5arqKprSqbxQZGXoigXTruJMFsI6eTUUqTOJ20WnPjrV3/1pco/4URLLQoZdhTHba6y6bYOHOA
MVe0f2xQt93mT6QW6SmO1/UsoDf7ulBVCuil5i2ynf3NIn2zcPXsaWO75awM62+gGMqZJDdgnErM
jZx5CyvL3QtK/SpkyNZtJTv3RZ6ot2qs0MNQVvodQLR4no3yW7cJ7kspH93VXvBuy7xeIsGhsBuj
W5qMdvOtEdqYRt/VpTOjyg0kmQm4NRrqEmJtZF8zKjYftJBevrpkXu83pe8aSKEVTXnT5JKbzihg
wb9IDZ9+hkJSG1iJtDptpBnY/p008xx7vXsAXmuPPtc53YNTnxz6TkDmRE4/TKBJ3IZyhAixSQwm
2gzchzBE83e6a0XPclhmbquQqtqEwiFM6QHVHWg3yDk3rW4alIObt0qqjLzpGmW4Tyrte5/iVNpe
mkJ7rRQqbJtmBCdQFZuorwBqrS4lI6w5+qOEOSB8vGiEmpscc2Ja4chYNkLrDX8uuCRBXaoUM9CC
o0EJKnPRR43mwQzm83retNpxSjk6zwEuvcsbazOHxhFpiVZuLk44XsONygTBQL+dQyXifoQMk7b1
QIAu1yFsunasCrUZcFZTaQf4qaamUp9h3cC3pdpavcrWJa0UhZIBSTlTmtK2zrBc0lzPsW1nVuNB
/5Sb9BLsQip3TS7Dg7az8qoErk3SKvLC0QIsF2p8kgOs/Aw0jf1WRqS7mKTFbuPPQ32Dyo1l74Br
qSUdVvAS0sQcoMyxDaTgzvKyzX1gBygC2kbj05AKBVDuO9t5BlzoYteqCILWqFAUbDKTaBfSs08R
NNtTJ0d8MG51CBFpaT4j/IHQdK6fqzSY0i0HSVsjclTI3YW+gyI1XbxIlNdwZKItP1O3I1hMG9gT
hAdE11MMN95CE1qJjlBNBAXjeBO3pOl1Tn89wop5WEgT2nyKzxzeu5nKJKEqJH8DTkmfmqlL8Rlf
lNRMFApENzzWtKoUZdCcZaWuTAp43dcTzfAQRtnkJH2N0KPNV/du1nq9nts0b13XpakvjFY6MlEt
/S6PhKBkrifRuSZYqGw+2iVEB6TvokRrntBDRCsYn/sDhJjmlaPBwCSIrszrHFpZY+q4smvfIG2j
TpTG/FwI+a9GCIEZLpJgkRAHU7a6tMhIwsNtCpnpF3WtVfWEjCD5DHq0sSWKfRMFTbNSRg71EYTf
l5yn/qVfj+QZUjDG5wq2vgYWudhEbHfjIz9dSHQeuwWi301SqPdk9dSZbtTJWdqY4SzUfPucDGM5
02lDuNqZVX3b5G59n4NUhyWjJlmIRPdZCovmsoHbaoOkUKrNZZ82f3pl1uRblKqYxKKxWnWKDfzx
KH8rlWQ+KYmyvaaYv7u10KB5WNfAmyac5wEUATJ9zIkUfXZlCaVIJJjtSxAcziUFG+lSWjsbkPL6
5krauMaduivqSS2t04Wyk7jBTrRrmdp61iSmjO8vGTMd8bkJfZZeyNEcJ/PaWOvnQTRKFluJlPva
jur3KXXB+UjKZsV6E7z1XcC9gUi5BiL5yiFRQY5O/j016YDJK04+VeChPJG4DUUKt2mzuaFI7EJO
wV5vk71ASmdRDMeJK1LBXpsVNtsEsUgVVwUqjNCUkj9ei1Ry1WaVa5Fg/v/4/2/Bmwxqk7+M/5s0
hhLyCN3U/Z/vmEeAjbqqmIZERoAi4Q90kyzL/ERrg/qdePo58NeBPIKBQcvH1GCPE+mCfeCvSWOO
PADVkqUS/Qu01G8Q9Zwk8yQLOCbkPaAuFU0j7hdpgQOWHqesZV93NvVtGT+5eQTQ9tvBbLx7mSJm
sg4TWS9ucJJGy7ZqFK+33MAK6C+3IE+2l35169s08T79+lZt9vcgYQjfETlJqvgqpkcnD36iTtLI
uRzpkSaT64U9QhQWQEZIBqwJlgJ75dc82LrWI7BEq5DOpbWSo8+YIrrhJ5cgTTdu/AQQ1IKJmGSb
J9nmuZO50jlCPOXKtyTLj6/LTMspe0rGereIcjtwMuCPUnNFpjJ13jebYh4ovn6Z4zK8C4hAIYOA
nSwpJpxVLlQOGY1VSmUgzXZWV6pNBTCKN174QAnDrTIk0RLC3CkPgV2nRVSB5qZULjNygB+abYQV
djYlTBBUMeo59HCRGl+ZEEBPdcDit5Yc6vXXUQqkE5RkDNADaz9BzBrMJ0jp9e4qKGiYeagBgWjJ
TK1cx4bGmD5/KHjOzSjz8y5f/38ma7h/kemyWKIcDPz5rlxlzf0qL+kWfd5V4te2APIeSop/8ke/
HujNIfD6MS2TQjwBZEbJ4ZnC7jzYDN8fqX3eX40QLXni8mmF2rgNY5iqm6J00l6gHKM0AYfW/jyy
gWbLZAHRgBTSJQjFtTc8mKKfTcKv36+bzV//zdEbLJ84UKd+XmT+Y3E0ByBE/+YsnIzxYxY0c0yd
SuWoULu3BDV6OAscq2PIFlSFik93DW0WeEK+3FFCuv0wL5fCTydBVcZCmFTBsLy6FCxjTNEDJCJw
/IFOAgar7yRoSK7SaABQrntHTOzhSrDRfqC0qYM77iYJ08isD2g/0BrfPVNXUfvFofDzlaCNIQxS
RIWtmwTM9+EkCA+FlaIjRkepgaub9QFNArq1vVcCJx+chwaEpd+X++EkgE+ntG2IynP3++BWArA4
zrF+Z4I5Bn5PgUrenwnM6uEkkAwbGziv0MnvT8ahbQdEWnAu+02ChW8Nk7covT4v96NJkPSxrtFk
b3RH8ID2AYmi0zrl75oFTR7rpo40ALJ7r729idlo9QKUwW0A6JVECb3fx+fbqjYtHip6BOI6OQtN
ewz0hJDM6I5CqVttA1oDAHEIefpNAjuA3jvcIzytw6Vv0nAnG9SZBSZCXMNzD2WEKXu+Pu4hfg80
0SaMjeI6cZJFAyPmUFYA8LS3GtDXl9EQILfQ6/Mr1li3QUsq6olfbAklLFMFi0PSYT8x3GlIr8+R
3Tc6wDE2EE+mGxQvW1wnRpB2NLIkKotj7xMOzgwo2Om+VlDDM6ZWRqvo3tKfeMaWjh0g/YG+ZXcU
DO4gRMZKNPH12grMAkcdvGjP/s7JLACTAbeDvSCFNrSjALWBF23av+sNkC9QFboe6crs9gJny6FB
aEMDc99eKaZ6SGcBMIPe3pA0JicK57q+dwdOvr+FO6BZBgDYH1HD4GbB6msQWAVil0MU0211EWcc
rgJSBQSP1Ofs/SoZnlk0ZKW3a2hh/TQTvvx97uzELtgWZwXZM/Jr3TThOg5tLdhW91D/PFmAGqZE
NYIU4uvOkS00CSSYHaT978OzC1j33h6yOaZOr9Kxfnog0MaOUjlNEPutMjjnQLZx33qaRZXyk4V3
ZIBW7a7jA8GWSavJmAVrPw3DOxCA2vZdBJo+xsYSCRxs+MNj0bDHMNmB5oW5oL0GNwtqR8HQy0WC
hIVQAa1dA19QXCc7wrTGhqByAT/Z/T44RwmZw97HokrILE4E/cQ0msbYRBmO3oH9GhjceUDxUxR8
+60B3ETRDvI9a3KyBtA6xk0mbWJC+iOuzhYPyFlEiFnreypiGsmNEhgSGD2/5eF5YJJGp9KuMg1D
8wzUV5RGfztWQDyIHgQbZqfu9U9iBbxE1OQxmWAZ2mt4W4G0dl9fWRNvSQsHYI7uLU+9RE20bLDn
lO5OQ9oDsi71fX1RVaRZxvweD52chwRMVJE4cZV9cn1w7iEUJ70XAdYAc0jNsGUmYh2cbAVRVmyp
hNCob6/hzYIC8L6nVRClBEpFIn3QbYXTWbDHOJEEVM9bZXieAY1avQMmUggqkTOYpFdnwSSDxHYB
FdYthQHm1EWer+9agMPLAusPuKybBQ7/E9tI1xmlhWc0wvBOR4GW6DsLeACKBb3hftu/8JXZMcDX
JFFsb6/hmUj4cHrbCG2sKRwL8oEjcLgWkAocywAb8SSG5yfSFNk9VK8UCvEA7etga9rrdC/orBJJ
YrfsY4bhWQeNqKHvXgBjBbAGZ+l1KBrFJhPMK4LKzwdje8Mh+Ut4u90G/edrQaXejCA4CbVuKZwW
m2yi6w7ju4+uO6M8oFlQXwFH/27oQOTEcUe54icwLLyEMQVJAkxpn1Aa3lpgu/bdEeoYjDcgI6a0
u45tJElFZsGSYdoY3Ovj0/fdCmDaLRvs0T5uelF3BXxgqRZishwL7UWSYVj5dfUVPd/f3QqqDM4M
QTE+c3ci8K0PjSMIXRXDwSzsYZnDmwWi6L7GQWUr0FmMm7CfhRMTaYm1QgGe+mO3FgZnIlkKcvdp
/rlxoPqsgWkSfAzdW+KFH64F5maMISbdsPdMh2QWyCX0dRR5fxoTIPjRTz4/IDTYfg1oWfYA7sFF
jrARC4bgXllVXh8gPoEjEO3uOv785FIoQYHUsYcKx8F703pbRcD6mDxd0J+01+kmaK2iqOntky2D
M450LPQGIpBRAqvPJFBLeG0WOBANQipiph8H5t81jn/j1PjeBzPx/Oip7YDxV/lrjTI/+4Pn3o+X
v+/7PhZP//6XaHA5+kNBzNPd+0eDzH+OgOwt4uTgx2cESnuf/X/fv+DLWx/d6/mtnv/xwl9ly+zR
g8VUNPzsH/N2GdNH8z/R8tsyXh42pjDvnFI/nuTf/zp6zoOz4L8MnIcn44pCZe9xM3+XJscDt50D
/QcOl0m+zJ8fUXxGerbZhH1Hniwj/680O2GN71DuvceG6jhbPqXPTymeuoOO9x85SVaPhf9YFkeD
t8jsvoNPV9GyXmarw5G73ofeI+9brd6kf72h3bGMvx2T9Xeo4r53mTPr/tPxKuwAq31HPl+lKAwc
j9xhQfuOfMGM+/7hjMsqJYznf3iVOuy72f/VVl88Lb2jBbgHLPZ94EUU+UnqH+/IDgvXe+jkyV+e
nCJCreEPTEZaH3885F8w9H0f+Orl2dQhwXoPzADlY9g8P2J77HXAor5DX6eln7+Y5g6103fsm6Wf
HJ0e1CL/hHm5WWZNtEyeDqdjD6vo/8h5vnz0ynxVFEdrel+y7z2+/+j57vK40bYDUPcfGluAoNfR
yla6InP/sXPoknMf2d+jSe9quH9i9BT9uZOhRWG099BpUpycIdBbiqaNviPfrr5lyxPvCQiaqGP2
H7paHtutPWym/8D1m4tlvM49/9isM74ouv2J8S9XWb5qnsdq/eyurvknBr9Zbf3HIzOGzoQoEf2J
wb9AP/480v65RZa199BpVnhvJsssxVIeb86uhezP3GC6DE/3fte83nf4t55/PONdOab3sGGER3Ic
1ShdjaP30NnKPeUyaBPmfQd+t0Jasomq5UmYAK+cSEj3Hf7eS59Wbxb5C9vWFYP7Dv+Qlj9ZiCJ9
+AfCvu4GLxfiPjvZ9/nfM/urPF8duRR7LFn/sbfHUeU+u9533J+JE/6cCOhvefMfV1mMZXtecuK0
AuogUqB9H/hVXuEOuNt36E9L7E7iQnf7/Jjdc7dZu96D/zdS5J4z/snPH9Mk94+fvcu79n72nxM6
/fKpX8s0fW+Kepl/eqZFee2/HSfXxF88Rqtl9p//BQAA//8=</cx:binary>
              </cx:geoCache>
            </cx:geography>
          </cx:layoutPr>
          <cx:valueColors>
            <cx:minColor>
              <a:schemeClr val="accent2">
                <a:lumMod val="40000"/>
                <a:lumOff val="60000"/>
              </a:schemeClr>
            </cx:minColor>
            <cx:maxColor>
              <a:schemeClr val="accent2">
                <a:lumMod val="75000"/>
              </a:schemeClr>
            </cx:maxColor>
          </cx:valueColors>
          <cx:valueColorPositions count="3"/>
        </cx:series>
      </cx:plotAreaRegion>
    </cx:plotArea>
    <cx:legend pos="r" align="min" overlay="0">
      <cx:txPr>
        <a:bodyPr vertOverflow="overflow" horzOverflow="overflow" wrap="square" lIns="0" tIns="0" rIns="0" bIns="0"/>
        <a:lstStyle/>
        <a:p>
          <a:pPr algn="ctr" rtl="0">
            <a:defRPr sz="1100" b="1" i="0">
              <a:ln>
                <a:noFill/>
              </a:ln>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sz="1100" b="1">
            <a:ln>
              <a:noFill/>
            </a:ln>
            <a:solidFill>
              <a:schemeClr val="bg1"/>
            </a:solidFill>
          </a:endParaRPr>
        </a:p>
      </cx:txPr>
    </cx:legend>
  </cx:chart>
  <cx:spPr>
    <a:gradFill>
      <a:gsLst>
        <a:gs pos="3000">
          <a:schemeClr val="tx1">
            <a:lumMod val="75000"/>
            <a:lumOff val="25000"/>
          </a:schemeClr>
        </a:gs>
        <a:gs pos="70000">
          <a:schemeClr val="tx1">
            <a:lumMod val="65000"/>
            <a:lumOff val="35000"/>
          </a:schemeClr>
        </a:gs>
        <a:gs pos="40000">
          <a:schemeClr val="tx2">
            <a:lumMod val="50000"/>
            <a:lumOff val="50000"/>
          </a:schemeClr>
        </a:gs>
        <a:gs pos="100000">
          <a:schemeClr val="tx1">
            <a:lumMod val="85000"/>
            <a:lumOff val="15000"/>
          </a:schemeClr>
        </a:gs>
      </a:gsLst>
      <a:lin ang="5400000" scaled="1"/>
    </a:gra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2D684AF3-9A00-43EE-8926-24B07F92EC8E}">
          <cx:spPr>
            <a:noFill/>
          </cx:spPr>
          <cx:dataLabels>
            <cx:visibility seriesName="0" categoryName="0" value="0"/>
            <cx:separator>, </cx:separator>
          </cx:dataLabels>
          <cx:dataId val="0"/>
          <cx:layoutPr>
            <cx:regionLabelLayout val="bestFitOnly"/>
            <cx:geography cultureLanguage="en-US" cultureRegion="IN" attribution="Powered by Bing">
              <cx:geoCache provider="{E9337A44-BEBE-4D9F-B70C-5C5E7DAFC167}">
                <cx:binary>7H1pc9u40u5fSeXzpQcbAeLUmbdqSK3e7TjxZL6wFFshwZ0A91//tmzJsTly4qnxrVuquppMJbYE
qYEHvT3dgP571/3nLlmv9IcuTTLzn7vu949hVRX/+e03cxeu05U5StWdzk3+vTq6y9Pf8u/f1d36
t3u9alUW/EYQZr/dhStdrbuP//NfeLdgnZ/md6tK5dlVvdb99drUSWV+8tzepz6s7lOVTZSptLqr
8O8fz1SWrU1erT5+WGeVqvqbvlj//vHFyz5++G38Zn/74A8JyFbV9zCW8SPKJGZUOujhgT9+SPIs
2D5tSXaEpUMRJWT3oeerFAa+SZYHSVb393ptDMzm4e8XQ1+IDs+cf/xwl9dZtVmzAJbv94+fM1Wt
7z98qlbV2nz8oEzuPb7Ayzfyf/70MOHfXq76//x39AtYgtFvngEzXq9fPfU3XP5IVt9W6TuiQsmR
4JwRjuQjKvQlKg4/chiilCAiHx8vwXmDQPuheRo4AuaP04ME5kwZk9da7Vbn3+sLdY4oF7aDGH5E
BtTihb6QIyYE5dR2HoHhu8/eqc2vJdoPzY+5jLA5uzhIbP7Qasiz91QadkQk2CkHs8elFy+hwRgf
gVLZktt8Z+oezegjNG8QaD8yTwNHwPzx10ECc7ZS2Xq3a/+9xjAbPMxm3am9FxYujwjmmCGxhY3t
PnurMb8SZz8o21mMIDmbHiQkf+h4lZkV+L/38vuUHYGBchDFW1Scl8oiwY5RiW0bTN3Dw9599k5Z
fi3RfmB+zGWEzR/XB4nNdQiByIelSVbZ/W6N3kFrwFYRh8idG5EjfAQ+srHjoI09e3hAhPDcmL1V
qv0YvRw9wul6eZA4eXmS69V9vlunf48RxAKgQraNGHnUkVHsjJF9ZDPhQDSw+9BH5XmLKPuB+TFy
BIp3mEGAt0rU91xn6j3jAHFEbPA4Em+D5zEsWB5xLIjADD/qzgidN8n0Cj7Pxo4R+uMg1eYErEp9
F/e7NXoHtRFHNhGUMD6yaY59RBwhMEGPsMiR2rxFlP2w/Bg5AuXk60GC4uVABNxV6q6u3g8XBi5F
2Nim1N5rzgQkpdSB8JqMYoE3SrMfmheDR+h4NweJzmSdrNqVfscYmsojhBzByS6Gli+jNWEfgTZx
RvE26xwh9BaJ9sPzY+QIm8n0ILGZQRCg7t/R2xDnyJa2jQkdYeJABO0IygiwZw+PkTV7gyT7IXka
OEJkdpgczY7f/JB//wDhTZ1+e9dgAGI0BDEYppBWPidqhDhCmBPJ6VZl4PnnAfQ/FWs/VvvfZQTc
xDtIVZqvcx28K1bkiDNwMMBH73VADj1ijFHB0DYnHWnUGwTaj9LTwBEw88MM2Zb3q/Ad0xzGjkBH
kCC7cHkUtmHMjrgtqXDQyO38UpD9cGyHjcBYTg5SS5ZJorJcmZ11+ffxM0NHGLBgkHg+xskjPBx5
hJmzYaC31AA4pueW7S0SvQLM01zG2Bym61lm92r1rhS0PIKsUwq5y2DGMQGHDAcDayO3IfbI6bxB
oFeQ2c1kDMxhFtQu4gRM2LtW1ICKcShjfLvwaEQKSEhK0SZSE2KbfL5UmrdItB+aHyNH2FycHKZB
y9t3DJ8ZOQLin9uCsaco+XmYJingghDHaPv8qJ62/IU0+zF5HDXCY3mY3v7kvSsDDuQtTBApxN4o
TEIF1EFgxHa5KJTZnruXX8uzH5PduBEqJ58OUktO81qZd3Yu6Eg6EBlzvqUtR85FYijpYAcKoFvv
M3IubxJpPzbPho7gOT1MpTlb6f59CzabYsCG1rRHqAh+JBCGwrTcljdHSctbJNkPyo+RI0zODjNS
PlsZs7oLa7OuqvcMl8kRkP2QNYotDzPy/FBJ48iGZhpnZMjeLM9r8LyYzhijA9UbdReqYJXtTP47
ZDNQiAZsJFA0+7MZG1hnBCH1JrDePEYBwNkbJHoFoKeRY2yWB+lyNg1Cmz9Fod4Pnk0nGgHq+SmX
HJk3SDahnYZACXRbA/0bPG8S6jWEng0eg3SYccGtMnd5ZtT7ahCnUtoUugUfHy+ZToAIqm3AUcv9
RPSbRNoP0LOhI3huD1SH8qx6V0aAAc0MBTUsgbV8eID7f57fYAQKxKB8wDcE9fM4+uzXouwH5Wng
CJKzm4M0a+frb3pl4tVudd7B5UChE6r/VIjHPkA07uGURxBnQwa064ke0ZpvkWg/ND9GjrA5P8xq
2qe8rsIP3krnQHK+I0KUQtUGImaCt5WAkdY4CFIdKANAS+ejxRt5nbfLtR+n8fgRWp+8A9WkZvWe
pU+oSlObM+js3E9EY8whOLAhsIZGtc0DIu/nFu58/St59qOzGzdC5fzLgaLSflis0sKE6j1bBhg9
4o4NVMGum2OkQpsGQjCABKjqB2w2RvAlOG8U6zWMXgwfQ7U4TKhy/X/H3AE5TaGA9qRIo851ARUd
B/SI863DGpm78zfL9QpYo/FjtA7V3LUfjtfarPvdzn6H0AFqbxRUxqb7j38IKIVCrgRHwrah+Cio
O1+/RaZXUHo2dozQ8WHqE8zobN2pu3esVkNjO4QNFJo7t7oysnsY8SMMlR4J0cNuXzx25W6w+bU0
r2OzGzvG5uxgsfma63i3Ru+gO+QIWFDCNsfWHh4jZKCJDYgEBD5ry5SOrRzg8yuJXkfnceQYm6+H
ic2DvZ6s4vc9CiqgvYZT0AtgEx4e41QVQZfh5oTVzrjt9sZWf94o1SsYvRg9xukwGe2b9ea8rlmv
dwv175WI2nDyEzJTtA2px7krnAylbNNb/cz8PQ/r3iTSfoSeDR3Bc3OgXQahekfHA205DM5LwWnq
bd10ZN6gH1QgiMadV9Tn4hfS7AflcdQIj4vDDK8v9DrI35MYBRYBgmZoheL7DRpBR3C+DWM6igR+
LcgrYGwnMIbjMA+23ay7dz1xiMF7UIfBej+6f1j050yoBDYBQgNoO9ieaYe2tpeW6xfi7MdkO4sR
JDd/HqTjvwSHYvqkWb3rgSmwXI6E81LbrtoHnuY5MtAq7VDH2TSEPOrRCJm3SrUfoJejRzhd/nGQ
OD3yh+8eoEFqQyE6Bt7mEYcRTQB6dUQogvZpPko73yrPfoRejh4h9OkwQ7PP1Src2Zd3iMrAdkGL
AdBp2/bCUUXh4eoBAa05hI+Sml/JsR+Rx1EjJD7fHKSufFnrFEpd7wcG9KsjYRP4bxSBwQE2zgmX
HLL/h8eorvMGSfbD8TRwhMiXA0VEwbmOd/UwFLprMXEkXJ3y5EFeeBjnaON+GN01gYyReYNEr0Dz
NHKMzWF4lruf3ob0GB892q8Xr/yHt0BBJQc6oKAJl+7PXSA2g45POMe+a2JjO3V9TP1HlzS9LtZ+
kEbDX8zkMG6Aul1B+SYLqndNX4CPgdzEFs4r7v4hfYETU7u7iEZZzNtk2o/I87Ejxbk9DMV5ITXc
nXa7NtWHL0/W4PkWffHSf6o5YLkYAYygxfPhMYrJoFLNgY0GuvlHJft5VvNmsV7B6eWsXswE5nyY
FdHbPod774Kdifn34RkcMgBswPW/ctkNNHsAEYChko22Gc7usx/N2xsEegWe3UzGwPw/4p1fvwPv
6Y7AyapaTR8uF3x2Dd7Pn32YO9x5OBr64Sc69vjU8v73j5hC/+Azpdu8yXbk4+Iv4Cy9UjtAng1Z
r0z1+0cL29BBigQCJYMrpjA0I3780IJabJ7ikBABFQoXfTiQNcFlRx8/ZBue+fePhECqBH3BcBAL
jp7AVTvy4wez6WYBiTZHhuHiHQS5FFxGAT31T7c6XuZJDxTV03Jsf/6Q1ellrrLK/P7RhuS4eHzZ
RlYGlyc6NpMgFgfOljEHQpvibnUNGxxejf8PnAVLhsgOyCdjiqJ2iyE1vdtgkNMbklSeFizQV6FK
9F0hYnIThrF1TWTZzzNm9YWXKMf2EtPxzEV+0k4sjr1KWsXU7priq0EI3odbAQlcq8nVZaS7Inat
wqbLPOziWQ2Nm9MCR/KUWKi7DGXWTlQU9/Oc9PH1ENFhIQNh3BBb9TobrEG7IWvZhdWp8KLLEpW4
oanalQyKfiVo2KtJEMKyeWHQWMrVsR5mIkHlsd1bxbeahNGqCtr+0op7PCFO1H/t9aA9WQSx8Gg/
VOtGB9glRcKWAZRRr4KQX+HKUsrNE0M+17Qb4smz/bIHAgo7YAwB5+BFN60OcIRiU/h7DkE6MBZZ
vuGfBk3l0qa1PS1Ip7kr886KXUrKSriKpPIyFwU5zVoCUyu4k9ueilEzH8Konwph50s51M3Z4Nvh
OalZfo9VbN1mpW2uw97qpraKorParnDoOmGVfEkS35kHoS5mtaH5hePoz1VC7YVdtKciaMkNCclc
hPI+Knn57eeTluB4Xk4ablTbbOBNoQAsG9vsy2f7rgBiNPBRkX1ieep/xRv0gzzHf8LZ0u7SEkgv
64jqZRq11ZSFWUrc1KqGmaHRcNbVHfpWxBiWQdptdxFkLD5uc2p/8nv4Vwk1ojUpcnwSWKS9CGuO
T2lQdpe2438JWEfmUqnkS5y1jcfjBC1U1mbz0NLWPG4on/Sgo9MBpbCnaYWaEzTQ+4zXp60meFHV
vr3oHW0ql/l0oro+nnZ2S6aokOHMVl+TQkbHjOXtnQpz6iYVbe8K7dOl6BO90BVuXD8MG69o6lml
2u4alDI+F40FymRitYjpPUpVpF3ua24mcTTYJw4LUk/5TldPlDKlm4tIztGgiUdU7UxElnXXXQYo
uVWmorM0pOVp7yTktq+yYu0kZardrNWGu9CGWy66QeBZFhqzkF2hTpKqQmd+2HeXToabMzsuYXKE
1kk6LcMhWvQ6jKQ3sIBcW6rqLkyFYUGJCmZqcIZFa29004qHq7RpzS0LTflNBnFwypiWHgq6Duoz
T7fC7lGYkc0CLwg3j8GRO0qhFAhYbi7ieb53SND4ftAI6zqs0HBVyTqbW9gkX/qudSZa1NJjcrN3
dD7ctcQZPFOZovdY24f3UZF35wUn/nFZofJWlKyYJGGC5qVT/NlJFk/Kmqef0xLeJW60nbhRQ7N5
Atif5r4fuqgKhqmxg27apzm57pCOmSt6mGpfW/0ZC33lgbnqZw2zycag5vGxtosKT+3KIlOF6hLe
s2u6cx3nw9XDti2iUnpK8f5MlzY+xUXuf88TB/3pWKm5lRE2t5k1lOdwpktHblqEaTihNFPfMhTP
y1xbqVd3sg5dWtd8zvohFtPYCZ0LB5V5P/358hP0QnU3y0/B7wgEDT8EChRio9rPVLctsbGCQfvX
RBfcmlRYYLfXpfUpGiTMAEcEebw01k3UqyZ07a6QxVmns7CbO0iBe6Ggg7VLktI/duKmWMUN170r
y7YIvAJr/6tmPUwGkQQvS1Vbs38+AbZxr3DBBvjlByLm+QSyITYah4G4TvhQTbsId+dlEQSzkvuJ
dk0GdsYvW7AXhIOJyULbmnInK1bIR/YJbrn/HXSPgmHu8xXtBD7lbRcfh6So/VmZOP5NIsrUd8Ms
SBz357I/+OMf/vph8RkcSMGYEAHdChsS6bnsbaqVHlhrX+e1bWdua4z/HXaz7yy00ckXPKjhLOpM
d5GIJptXqQMzIFnGl06hmuM8dZTXSqKXid3qZS5K66biqZzLllXK02WdXQyOUaeCwPzbVCbErUxr
vjfgJgAixb4Zv62XaBicxovLobusWRtnc9EI7RWRPbgd0WCG6tq/JSGOFpZjOcdGlWTqww1Cs8TQ
YFYkYfdV82yY67bxl6oP9XTIROZ4FSHdGgcG7BVJmdV4piB4OtBCzmgef8OpXpiQZqVL46JYJqzx
v2YCVB1igu7yQfV8aQX32rfCZspj+GWdxf7x0GlynRDT15M0oo0nSRneo8IMswiF/lfYec2aJenG
gmyWJhL+ca2y4YyhAZaPpWD5CqWR25M0vkEFGQKXlVz9KdLojuZpviyDsFvGLTGe1qTxLJaQ07Br
zcQWSXce4QF8yc83AgSJYzWUUMxFcKQSbPYmHByFDWCr09rETXkdJrgSXo9AwdwH25y0XTnv/TL0
ROjDBMIhDGYQihUrTqrhasBgk6ZBapahVYpJmETJcakS07p9ilTsNVakUjcIsllVxht1xQJ961uU
fAbzX30jLWvWtRLMmsBdtqmYmNDJ1TyDcOysySp7mgrUwz5gGU3chCZ+MkuwnyNXDmm9cAKrm/RD
IZYdSz93bY4pSAlVJc8iai5Lbl1BGa5vJ6ZG9X1pg1uB/RVOdF7miw4PZs5AaxciUZuQc4Nr0arq
1nTxwrbipp90RA1TSftbXBTZhOYOdUGeMHVNBAohAwabNSKGedxxxB0czEsnumni4xxHaDHIpLdc
TodyPpQkzM9I5zPpFXUcfgE/oL4YK0oSdyha6ri5SqNbA/fFDG4SlzxYhBC3dF5KwRq4JizCe0sK
fG017SbA0V1+jJwOXJVJ+UQPTRy4NKyradWFKYLpxmDyErjmHbmm1fBvv6pBDfqQDL7ncMPYJBlw
dhMElVn6iIHXGXBEv4XUV70XYF7EJ1ZVbcIf2V8FcPu7NR2CEn1LkxzsalWmzqQHy448KxvwaWC3
8XEPG8FxgzbPTyzWh7lnY0r/xPmgHNhP9XAVZdKvXSyi7lpDbLmorEwGrjHD8J3w2Fk69WBN4dKk
mLsO93HgIj20U9Y00nMMV6HHtS/cVluwC1UJUabbBXpSSTu2XLvw0UTRIfkuRHtd5WWiPBvCVt9t
Y5F5SRun50Kk4SVJReuBM5CwMrIfrh4UaZtLbsOJx5ToLi96rYJwe9f904//c5On8OfhDvYfv9xc
lf/jJzjI93jH/k9fBVf1bNJCM37RRpqn9wJhttJtsskXP/wttX0leX28sv+VJ9+W2VKwKODZnwKv
v2W2n/aenthkjduh2wxXwBVj8FZwIzxHm/wWMshtggs3IkEHvo3g8JDYHMODZ7b5LfQJEQTZsEMo
fSSonvJbONKHgDSEu/6g1c4mcCnGP8pv5cvsCnJbYcP5WfCZcK8JBIxoE808i1ZqReJMRwqMRyNw
O5VhTFsvy5Sch1lZzHhGWO1lQeRcSdiMjUug9nDe8i6fNEnoQDxJa3wT+YrechP2lzkn2afGcP8v
yXB3WQy0LRaiHexFoSk4fWDa7BMFye5ExFneeWALeDqprC6CLJYKSU+dxArPY5xDapeAfz+uhzIp
p6VUweDqvm+xF9c87CZDE2XfTVqrwhWyZ7PYMuwCXGp3GYc+86y8a6wpKi16rP0+S12AIIsmFg1J
uGw6U7hN3vMzYmm/AL8KCUidUnrcDg5dyk6hbNolZfMVpSDUBMKVag2fAsmJZpnEnl9nhrpOUaoQ
3jjpp7KHnL3zM669mFfgP5TV2guFoC4/pZAsfVcA+ML27e6SZ3YbTCES8e8HbpelG2PIC4rBgrzc
B8luWWFDQNui+FrGkPf5m2S+rf3spjBOflEZ3fQnXdkF9oTVBIElDIVjXPDP2PcQLsFCDmHhXHUx
yFXyAhYywr6fuogqv3NZ1IkrCIOKv3DgOJd+krdgdgaN8MSHc3DZRCZtPhNOalx7ADdUpMVFjEt5
aQOJHp5GwJYsDKzfrMlLeZpwBb4gDNvTsJZk1oVNCqmYneWfMC6dK4vBboniMPVk79iLFEOilvoa
3/h5zCCyAXSsRLFlV4v8ItZlY30aWNpPuYjwMTNt65VJXLOJgnqhWQxWWsGcMZ1BcF9+a4e0/Krr
nNwWqGfUk0Npc88ObHOPrdSZApVUgeFte3nVFUHo9j2TnwhYwKuODl0wlZ22pGc39C/id8a4sPNs
MqlCq105Q+x4scFA8BRUBLO6R8Ex66JMLXxRVsOyrnvSz5VfW6fEBxfmtUSkU4o6JwtdQ2VULUM7
tlvwHkV9LTCY9NOQdvKycCxMXaw5/5zhnp2FxkJt4NGEWch1oigfbI9jPdB50PVI+q4VRS3ElhYs
hF70tsqdr2WTN65Vybb0woJTH/Cx2saFrK4u2+nmQM8s0Hgg9cKH5Kc6rnhRo2VSlr26JYWR1THc
HG5Dzgvb50/hB9anHrJfj8T+mUjT5kQ1lbkNy/TclzQ4Bf+l5F1kW1FDIO9Nc2YdBykS2USQBH2G
YxEKMt0eEpKhGqa+7uMZ4vBjRVGyLIeg/aIqoiaWhHjBRGE5NUV1HdU4nKikINyFcAM7bgx76Avn
fsAXoN7WTRZQf55roJ/c2qZp4UHnawHkFyknPO6CmVURE9zbGciw6JHqarepST3pq647sRwULfMa
2ZNeZtf54JxWkfGXUYONJ528O25VVE9Fp5Ipq8LQLfNu3lrMurcHsDSJr73SH+adg6N5rwhkb0Ul
zk3ffaoGE0yA+5k7VWR/wRrSsqiua3fo6/yiddA1xAfEbfQAsBkZTgJWBm6T+AWYCh7M/Mx4JrKz
E5QVZh314hwNxP9a6rhddG2ZfMp441xETW68PmaDyxLTXOLap7MytxK3VWE/Z3w4V6XTzxOGKi8M
TTLrcYzdzoJROO5jT2mdF5PYGb7mvrC9PhEXQ6HPqjb2vYIAtRLTXM9LP9OziFvoTGu/veAGcjH4
+pZvEqztPFPYmSq/92fA9URe5tvGyzEpF0OeKy9pGus4ShU+6ZO+cWsR/JUrYiYBDpUXiz6bEFnn
QO3k+raNynaB0qD6HNW6go3RWvNAd99rzZN5v2HmKt3imwYT/y8a21bqdn7IljxiaeRaDkHLmudt
vKAps0+yUhUzKTVES0UAMTXEnezY8a3E6yxLXNVFKOdqANcUpUbNK5ulsCv4IM57U2aZ28SDiqZO
qapraUr/iyxtUFk79afALYfng3TKb1ke57E7dCr+sxBJOsN1o11fEWeWmkrO8wFo26L10a3UgTWt
mjrz8jYbzjOH5Cd92epFSlPnisITZ4Z31oVxgi8iKFPkYVnWs8AM/FwTH3du3VUxPra7KDiVcepI
N8js0ksqVQsvJjRXLuRQw4S1ae/aFcu9Bk5OnNMNyTKkYaeBJ87UXOTAUgogn48tHSQTXQS1W1q1
9aUqkLmFHZeVE1W3xQmi+pr7UX7VDRU6p1GcTZwKVrpOYBuwdoY6SM86HLIFIdp3G8OsJUSn0Zoa
lq4h1k4nPKTp4DWV39rgB3l/nEGvE/WivrQn3Fb4cx7WzXUoY+e+c+pgWsjSOS198pcl6+8KOPU/
gWfvXKvPkGeY/TljtnUGOhV7hMYN0Opg54a+9D8Hms07Gv3l8/rOIaU9H3JWuYM/NB5V/Z9908tJ
leRkIoRelWkSuw1Fyxgo86nGpFgHvmjcOLJyILFptGhIneUeGXo2HSAMv0wM19PYtPFVhvk5FIaz
03TQ9TStCOpd4M9U5bWhboupwelwHvSVPy1Sc19H4U2fTzY1Xc9SA8VuS5tkIXA0TGwfkdKVG+Ma
2+UmmCkhX2fauB14uWmY+WpF4vjGIjyf0LZEf4VEqEWuHLHWWF/XDf7up6XraFV60hJfswSjSWlX
at7FSBzL3h9OC1QDmUbLr3kwFLNB1sct5O9gO4ti2mRlPHGChi6irk+XtCmWdo+IG3H8WbV9fJrA
nnczxfEMayPnJKpCr0DRXDdJcZxX3Sc2hGaGhzBzk8b26jAa7iuIP72K1vknYFcbT5kB1tpPaT9J
+qyZ2jyv3D4z6ayr89TVlnPnB+RPXAb+V1Ta9IJKkXipY1+VuIJ9Zd+lJMVLNdRmWoSqOCmyJj+p
S7IWaetBXHBvnLgMJzWI5OHMtAun8CPXsIJNVRlGbuPwcA4Ri7gGCjGA3LyNZgiixwuSCf9S+/mx
BtDzRM9ViM7DHvJYWxSwRbETTPqwIxPg3/A5LaLPXVzwa78L6zlkyHbtCpLl13VY515kLFc0HGYX
5C4Dl35qlYZPDB++VBEk4RBslji7yEUVAGkqT4BL/26rYFGSFOotFrrwW3MxJMpNINXytBFuVKR/
6URm7mC6m9bUlwWuLiBZPINoTXnwxj3ovd95fV/HEAPWgddHoOa2k4TNxKbK9t1OMPs0ixznlKdl
5oUcKKBe2Ma14nS4JDqL4cI6yGb+f+L3WJF+0abyvD5JIKP6Sdo36nb5UQp9GLfN+Tg/kgJSN+gs
gO51zBDUSB+TPihabpqp4AQIHCaA7zlwoLCzTfrgTC+FL5yAPp3tLe3PKpqUwCUUEsO9BxK++uCf
ZHx0w4D+YEg3n7i5oh/aGoiA40BwYe/LhC/Bkc5wG9trBwOFIqekYAV4UFQ0avhi23URr5ilbTPL
yt70bFKRzg47yKd89C3IIP2xvJx0MVik0AbCMJZWVi5amSbmLLHTwurdPO7s4psdVxG4YovzJKJe
IATDa9HlfX0N9KZIVo4DDMcdTWnJzwPIIgrqplgZEAXyH51CKoeqNpsEia3jws1bO01Pseih8ADc
XIr7E5LSLPpumQZiI+8ZpHtKKKPqGwfekGyqvmzTWA3LBTvieVIscKrqkIfO2m/zLCoXVcoStgA+
1WixgBgQClPeoAr4dowEQXDg/4KBxy+TcjimBV9CtvmOBQq9jlDJeUjanyXlUNgFeghxdR/hmMbK
q6B4R0NXSmKV0Ux3baCriQ6rgIUuxK1DkV22jPaGeJgNvKUQ8YeZid08L6nG58CPlvDcz9fogUB9
tpGgJu8AP0GAwWDAi8GpzJeLVNIsHfIoI5+dCpxdMauKoNiEXRatK9+lQDUNX+DEYI/wzA87y688
aPHoId/VBUS8KyvEACLu7M2vcmBS41UiI8EWqk06+FXZtzk/98sOXqVCauBt+iDlBhJ9oemscHRD
IU5usyLvf1FyBo16oSMwNYnh7ncMiQcC8mZcfa26GIukzvvPNGjiNnYrXfLmekgGld9VyIlJ5vbA
yA1fwGlYTQy113zDvXc8TYJ+OqQcV8FMUqtuP4NeaFiOVkQUZ8e0GWDPZsqSXTNnbVLAU6ZWHGZN
ihYwqmQawgeqykfwE2gYhqVIAwZLUVUitCrPTupoaN1Qkgh+elyfQHX55g6WJzZrjw5sOhtewMsh
V4GbJKGCBV/FAsbiJby4HSDC41AAaVIBhZAZsJ4iOSchxAGxB3YlDLJf7ajNW44+ksGFBwSYKPif
jdUORbnPeNGJG1Nj2CFVD1fNqXk5VLA+LCpYbk/9Fogd4/KE9rDgSeNn8SqF20lhlVrdJdWl4Mbx
o5lfMae5rqBE11xraGaNV11q2fCbLjP8fAtbUELo3rpdAtUrCr4ZbeAIYihMEA9Ifgx/yT6SzTWC
IgZIYscx7GngdzZW6uerDbn43yYPDBRFcD4TmMeNmX+53tS2oGyIuh56SHqe+FAjimnh+S3yo3NO
BqaBzAk1LxxXQs03Cl2tS1UeowSaLmy3SMPSOtFBarEzPw0F9co274I7pKCA3/o14xNgjfPknkXJ
oK/TnKfwBakDTtoL1mDUDRMHyGy78EpGmalnbWs7zbkuQ7/LXZ6iFEraSGM5yTIN/FfUVTUkCXnn
lEP0v5R9WXOdurb1L6IKEJ1eYTXu48RxTuIXVZzkAAK1IAn49XeQlVvfjndV8t3zcFzbWV4gIU3N
OZoJmDxvs6VplwFMQe03G9YRBWnOM36iaeKyp2Kc16xt4iVxAQkXDV3Cjmpl7Xw9d2WM6Sy3MWwb
ghqWor5ehhXAupk0L06eli055CJato+hUGn/yWVjyw4km9OkWeFHVmtdAPanB9qnYWjafGyv0FRw
PgALC9stozKOz0lIuvTURlPVxUc9KJE9r7lvh+iZqnhZPi7zQub7aJpl9CHOWOm+5wBp7PNW+laq
WkN90U3v6YIM+Mx6nG0nFCWVUDUdFEnBJdltMhU4OF7J7yA7lV8OWCqr+UHdHELcDGOYwPjNDJKT
6uCGOB+LMxPRUDzQpIyG4ewLnU5j96OrJJkxy0tCKpvdb0R5LOkNabvu3qOR2FzERykzDZbIUdZ3
453Ml8G0R+7bOfi7kLO2708sE8HlH5hMidkr6q6tTlgrBRlq7beYWigqqj6g8IyywsyHjtmNr9eh
naKuP4deLIVqBlCfCLBe9y7/rCJX5NM1FkeIWBOIAFH84PTC8SXzSqqleDemZYkf8+WXUAaN+Dc4
KzNcblNTZl43Z2jqb3iBWjW9SvbSHfQczwdXnhfJEyTReeajNdRxHvUYTksgDSBfF7aih1rD847m
7bs16KDLR84iHsZTOZAo1deDW2nl3xWc5D2tDYU4ypxKO+fdgCKcsWi7zQCqYKai1SBk3yNqmy6/
jQiz5XiX9KZPxkcAbrxix8ARCNqj6iGzgEqLpPstrT4aY6hZWmipzCHWA7fVQc5xlMvPaYsqxJwE
Hyl9dm1lTGOLEnAhqlDX4wRpEiBb+BLcP7FjbQxd4vQARQhG3+gukaQ48S7sM0bGecAPNXVz9CRF
uYf8zM9tVTY0zAoLYJPwq5xnagU+py9D7eZ8w/QZXuJ/OEsmhquNXQJYVSb9/ngSnXVp/p9kXPZ5
lhnlyCQAF1g8ikhCFJH9MAZ+M3OyPUrTsglVspam6asudxGeYOaMQxkkQQBjvqJuU+fObcD67yte
7rfc40nr7anAysIVCP7JvLJo2RdYAbwVTx5iM/xupGKfGu8TfBRHbGUC7sGj+x7G+Gs81hJiXpFu
dfgdhBKqeBryDKjkXnet+HpddpARHn+tHrZNFF9Z8mgfHJvXn5PhsGpsk07lgIdD8y3f/4tM+XAP
5NJGT7+mOrp8/H8n+fK5gq/pcF+mWuAGEgna/HXoC5Dd516SFYM26Yb3UtdtSto+fiIxSkZa55cH
BbBoxlKb5tXZ9lomKOHzOhk6vxbvqHAKs+RRMuIjqUb/TNugZmCe1kO8tnjcrchT/HIs2xiKocsM
Ko0dhLh2GVMHedNqGq1kEZKr1VUd/iy+PNrL8ijYMGJ+iqzHXxzBtu+DX4DOYiraxO6X6bKuwC9X
ZeKyewahn7n5BiMl+/ReFtLmVoe7xCD3b0l6O+HvIH0nWF3T3O23fpnQaAsb/kONRGXlMYpzOfDr
DQLsRZ/bGHqR+Bh6p7CnKYcC8UlPAc+392VqXpOilVg+U16JffDWMyzXCZXM/oWp339kvq3wY5Tx
vh3Elu/3L13RduHZje3Y9ifZVvjezpCkJVdg58tkviWXtdJzgDPl+deUU+4tbmfpyYAvwQmgcHGu
+wHnvE/MVsTPyNx45Q/aRJCNNfHUMlw85x3eiAf0SbP5egzGkLjGY+rcdanafTs7nK/43bC6glen
Acnist4QOo2LugKKF4MfGSnUFNC5TW00Xyc0cfh8N4P/hQiARPn4AHkV/n8VoSxe8jgkeVQbVHLj
gx9mhkIgWI6rQ6Oj/KdCsiUSR7Zu+9oPFKGcnxZiUkSYynajq44jJAf4yBJJRqfrnOKoWr7ExcIR
b9pRqWG4+lVM8HnsLD+5bpRKf1uzCf1ArjTvMB1n8nPPGFWNmDDIXAa2fSLQNoT52ZDQheJqvgx9
oe2EKSIaYlCMaGjDlB+LLU4Q5Wab7dOXLHpfNZDX7kscZSgmopqGgBlIXLqPd+77FD8sFjg+b6Cj
xX/141YUYBbBWdLadv1aiHsCSRQ+UQAFx6L2uZuwrmJ0+TEQAOSjZScnjWXpdcvMhu/YloBcq2Zw
zIjoyuTZQNczS4a8eBFiHZRs5nEc1/wWrP2+n+Ys9CjB2qGaESpJwVacedOKSMNPqP73yXM9AeF0
TF01oBLjo2zx52hhjVF+CUjPWHQT2GRt/0AJ32s25XDc3ZcDI8X8PluNWNlxYTxau1MRdD5OB6mg
jwbWl7CqeMlaKM5MjcOQ4uFvUQZ1GZhZsR8bImf7crOpTbD4LjPJZ4VUnfRxTzwYTSDc5fthcyF6
skimJ6Cg2tDiBfEW6ysKGrq0M8/ifQxMywjBfxN2n8CxR76KzJoKFfRLQdfOJK/ZMhbjQ1EYDX4g
S9U0R/8NPYhXdsSJRsa8nkYymKipxqS0n2gFBdT8MW4Nb9uG5Svplg+hRG5jvlPfe5N+mVg12fhs
B+cFhdAFiPCnDdxmpmqH02HxNSSVCjklVLzUJQ6rXHCaNh6/jID0lgG4xHL4NZLLszSaQ7jd5DlZ
92H9DDcjcE0sN7q2ezRB9r9v3n4S+yfkz/KGgV/C7/IkjvCJtV33DzJIjvEJQPqgtLAGmcZWbpEt
sodtXhN95Nio+66kYv+XX0sWOSUiEYUdGP80IQ8oXvZwGrWNXVZLyjpJbVw9ug58kqpDLDM86HVj
NL0ORu67vI22DLM/ASXAjwxp2Qw+Lcb6zuIIDzjGc8N9DT1wppdfF8ot6JEng6USPV0qNihetxIU
sNQuez9cAtYwQlmOEhuNNLEaohEsOe7RFhYqGtEKA5FJZwoXPbk+1xjzHIDh+Js+bfc0rstAnD6V
ftxvy/3ccJEacI7ULHf7JocoDSDTQYZlX5Ml29Khr/NukkIcOz5iN54uE5IW5R70BjSBwPdmUxLx
2y4lY1n9RZT5pqD/KePPsYJTBLcigZz89+IKPDCS00GnT52CQsHUZdsu2A1BIcyaKNt30OiHfXf5
3uz3/pfq7vfabr883qENqcf+rjlc/w2eZN2iojCVxdOv0MgRnvb5zyvspD9fCs6Hf9bQ2E1wU8S4
FrQR+P9iL+v/AR0F4OcVQyr5v2skHhalGqNZlr1DH+99ddOi2x+qAwmKRZLZDI/sV3D88738DiHs
YkygQnglZVUADMU6f1PSMg+l2oyt9wRdAcJYnyd7Pj5NePHeEdKqv8/zvy8IHxeAg6KiKfQ0e7fx
fw5+6KBiGEXMPphF4qBoB5z4EJYP2Hu/dvafB7grgv4x2/sIod2BGAeC3xQvOSFvLriMPGvlPBYf
fkWM0EE/AqVBQdY8Py3ZVPkT12yz710gKz8IJ/d4TixCQzRt4L/qv9zR7ysdd4RSan+RBGQpOYwD
1Rs9z0rjKJQrMR/Gy6YKyOuwxxc3MMT1vvI9HkGXQdCQHijB4YDUIur2G+GaGAd6z6CyP+WCqDyu
F4SWFWplbfBx7A+WPPQrQT3ZBDvvu0ZfwuyfB/EGB4LVh2AQQKf3ZmL/hkKWro/SzpLoexFZjwu3
W7kvnLHK9gAsLWCdlyGPkQL9+bq/zx0eJC5LAXmhD0CKPfsWgtFuVaWKSPW9RW0BN4CP9Th97jKW
yrYOvHf9O8m6eZ7rrlOovv7y7N5sXVwe2wBgY0rx3KBffrOY2tz38Hl05DuCOzZqk4e4yL9ejvRL
LO+jRCX3OFxX9zTAPbQhasN8hEn580T8vo/2FZ3CmQrx+i5LgwD8zcadiz7m6yDZN0Y3mduzMlqw
9RgxAYXhGfaOPdH98yX/PXjoUvYYifef7M2D36zbDlLcka+x/Z4VAQQCRA3Flgyn3AaH5dtXQAZf
dq0Pwubl7FDx6i09+l7FOvxlISRvwDhMAN47CfgTHADenoc35vweSFqK3IHqOXrtelsiTVzmbs/b
xKK6STUu8GzLmh5esFTXCwVKbuq8jzv3JDRKxkZGiZVPgHLFnrvmCjJc4Xs5vf55zvZT6x94KVTu
6BcCmDRPStBDUAr+fpcusMrGEJm/LpfNGANUwmTFlwx3sWQvsdJhj/lyhpMCP3roA/4yWftV/t9d
APyHZg9RcOe78Nj+ZVUKK9QSdsuHq1JGdsibUoiSvBQW0fj/do7ul8piNCROC3RRA4LxdsCCpWJ1
LaTEl03hc0BvCFKpEX/dAv9aAuh/jFdboWLHkUoycEG/T25lUhTuU6Fe5ZhHIL046B6UA36NZ2T3
hOUgyqbWAacWkPQAwbRa2CS/qiK+UwKmAz21U2XrXkTIfhv9bYYURIm/IMfJ250DsJgUmBN0KMG6
/VdusxBQIFRuBNYDGDLEkcPNM7pHZPq9lk0wq8HNRaXw+DeFWgNoXjVsa/QUtGbXE7UjbxuxbfF6
CxBZAgKXNC5A17gcwOyHQtB2Eyjw6QI8PI34Ch4DqeeIbx16hoTyL8En+V25j/hb4EXIaPSBZYX8
BVvw95nHfpPGS69f4NnL93TyUs0x5qD9aZKt3LNVtl7OhEsm635WkBrVEv5pCTPBWYcT9+9hKnt7
NqHVP9hb8EN4Z/AeHt8si2EZJsE6pV806k9rjmQaquw+TTqy3pIJ1SpEIMyP2ydIdNa1rB10JHAa
4BgLxYfWbCy6siLj2ycbOTARFbgfLJMl82Kk58Hl++NREBBiCa2+BGOhLR+2T9tY7ERUjMoUT6HH
7OMBKUl3suhCtVViWfDsSM6Rc9XTFrdzdYCSlEynonT7s4NsDjwRxKz75SmcBoBvoIbj+AoFthV3
3keoO8dm1rkAYTIVuwKYepv4p4yobb6zdmC2HkdhU9FELRPLFQyDof0iK8myTz72ew1ZVi1ILm8A
IZC/rI23BxNmv8RL/pDe7JJpkrxZGgRK3jahenzZEmDPLbZ+XOqpDoqr8XpXPyL8/d9ibLq/2w48
4E7jIyN5e0XUpVMX4Fn4Qja3L8bgsj2o/4ITCw/JKXJLsuEECKmbp/YevqoS6/TPt7GLwf8RZSEL
gIA8LXeVeBqnIFzfjHyDosxEtBCfRCbFTOoZBqfohzKdQTTqhkkmR6i14CH2UJwh4uguV4Dsqjn1
qgaQG0ZU0WlrbuFqRR0C/Lla4aRIwGvOVRT3jcmhnLvFIoKimIMAga46Y0Wyb/YuxjpUvkPOdM34
MO87H/Y98g4tk0potshgCfjMP4/4bVyr8E4noAv7qDFaaOrfnMFDwToZzFQ+o/COwfrn1qbrbeq3
fd1mSB2zqy6BlcfUCzJT/Gjnn1KAqND7kiaOh5Q9AUXcl3RqemAaV71OyR4iDci+BGY0vzPWWw7Y
Zz2wIHYRQrICgPxky8RgG/15SL8/wxxRA7UJiWF0x7wl8HP9HtiAJ5k5XSL/0E3DHsO2nwCfnnLp
3q9R5TK8qPX/n8K9XC+Htv9nx77df/D79coFKBveN+cefsE5S9sZXscKiIGq7YRXRf3frod9uRuW
UfDBR5D9q8wlgWG5+J4/XOAWgL97lVEOI+o9OZkdCPnzBd8cFUgBoNCgyJhxPSDBqK1/H6GM545x
GCi/xRxChV+FFaw3O1hoCYxpVz5UXoomFplNy7q0I3iAetxiSIFnIpfymYcYZfBf7usiEflHVoQK
AnkKhf/2Z1YPu/bvdxbHCH9l301nu0GjPx1TOP4xGQ7vYnLqvxP8fFXRqKkF609rwTbwGPWct3Mi
boEjQRrUNmrQ4CTv0gysWPwoWN626goaUySUDzAFDMmyNixFZP8yGSMA0FueZtIcxei2dG5iFReT
OFQ2Bwl8R5ZEkeKRXo7NoQBMTt4xKRKz3A9t5ymkPM4XfQK2jkNCcgUIvOzFYYy4Rrz7BZ2VEf6s
q4cL4AXsGOrMuvhZYF9A8OHnbIZOpIiVIC12gCr4NEIOrdIKCLZMHaYb4F/hygcyjTvMGF1QN40c
BM8t1hXMEfUwzSLZajlZKvtDATUud/CUXcg4A0AHgvMLxPYT28MBFjC/m6l2eKk0HpwnUO+hQAOF
SuGSYgDe7W9iBIW+bcZF4O1VZyhNYO97JgBkKXko1plm+poXcbTTVJO3ODXXC0NAwzoRc+gGJyAI
ADdYQv9S826uFGsip9oQi9qgEWOePlJDdRmOrcG7g8zHfKV+Ux+hhNkPDqCTcVo8KNhGVfGx19BB
QFJeZqhFTp01ScIbkQAO/e8KUmSqbvJiCelLki/rXD2A0GX6vaSUD+mRS1gHwNHgnZPL3MDsgJT1
KNWKZ3sIS7pBnB5H4Mx8A9AwyWFZy1YW7gYKuzesNCMPPXgeWlmkH1BLwjkYj3N4LWIxrN2BZYCC
ZS1KKexnCU4wcnV1Odl+RRODtLMt7ioBRIHDLz8WqQO++xMBhCRjRzBXOe8J2WVpjD9xSlmOA8gE
S1FOw4Nj40IkiEWtKnEbEMimsLdFnn5ERaOqJy1pNJ5ED1NH3bVteMrXPueHtQ/s3GfQuvYx2eBk
X/wVODb1obRF2iwUHR7Kfh5jqBm8/ciwqK+yNldTjd3XvXKrx89t3KvDQhMGlmQk8xk0DMjOVKKb
gI5f1IDtKIMu4F3u9aHMOjgkTRxBMl8u2ZGr3r3b+DjHx9SQ+VitMcycw1SIb512T2mS6VubRe2t
8NN8zCeII1DFtldeOXroaKjel7ozSJ91/x0NCxgs9rqt10xK6Iipuam2VJxWJpFsSZ1n+OpqlU3G
ZXkK+MrrCkzBKxyT7ozygn03dBjPw5KMW71Snp86Hqsnjb4pcF6CPIRGlKj2OSxb9XWMZA6SyYmP
oUr7Y5zO8U0W0w4NPKKI3GUgkE92ntAYGy7f96C1e4AdM6HfE4iQgLQnOvngU971J73K6JhMYv4w
+QxUGELBAR4Jd0MmWEDqXISqYSVlXfW59yldr5Hou29TmvHkqJyeAcD3okMzFTRd/lHNeSkOEYvs
jaDI+g9ZMvP3iycDEHyhbnMYd03Dqk59jfmk76CGjW+nItlXKMv3VKX14WYB0Hofl4O/hi4juukH
mL0O8NSP35MQCNS3W4XmHjP0jl+CNuGHiaIFLSKS7es0cZUicdeQNW7bhJXbjXqsAbdYd9BbGJab
wrUwc8SJ7h/WpEQgBtjf+EBGcgNBOCTUdjH2BJN7epuPYqmhQfiUh/Vb7Bh7yNCgBZJ6Nx9Aesd9
3S7Cl4d8VeSYlbN80F1mv6x6AVoYI4tsp9oNKDWGpuzbXNeRI9lXJICqJukozwoFfp3GYn6/JHJ4
D9/dPDTDPLfPplvNZzSRQT8QgzYgDUus5jXH/SGxgQV1wMZbuq3Jlio80nTqxkbCSPeVC73VkB+J
T1L1BqieT95TyFuudWqrxtmY3WS9zL5OVbHc8S2xHoIYGANBR841c5EBV+Lau6KKYFsYk4F+tTD7
xocKyCGvcz6ZxyIUwwmBviga2m/l1Zyo7hHlMEooaO2fUyX12bslOXPti6+WsOcABud5M2KrzkZn
sNoY0f5YMSHnbi6dOwKgXJ9mS6GOtpmBlnBo5zruvL8u6KDPBghpUqM9Dn2mcqavZNHkI4dG/NVv
fvvhsMAPvlTpfYb8/RzjpDiYxcxPQD7hvg3S30V2Gl62WMkzgbcOsA6EDhCVxxnOMtjvcFD2FZjK
fCiuSmTMjZ4kPw+5s88Ahgju36c3SSwJDBZkQucTZh6p7OxVso70SQi73bYTN8elRMgFQSP6BwlT
z41Fz4BHOTH70aIn0TdYIxAcUrP6h2wV2DxgW98lZHa3iy3DNXqkwDesXCXPrBDZAcQNlJ8g5Oj1
BnPjHfwi9v2WVt1zBVLvi9mq+SMO/PYKm62835JoBlRQ9KeRsvwO2ksYzmc0NjhU2yoJ1ruVp62N
1OMAcchjuygNe4Ie45OFteeLnl3WgvbZtjtLM3cLPGAAbyXUx5ZsVCBmi+VIyqG6SqBGa7zesneV
bwk0Izb6HrEUANbdmmdbj/4gYkG2eigdxBbV3ZATX85HNEgaxrkeqWZ3IdLtI/i/8QFubPlpnO1X
/A381nOffJoEMhjuSv6wUL53ctFJf0OVTl9cxFxoxi7E96io3XOfem/OXTqSrKFdUt5mcMlVJxoL
SW9EV+kDFIZwX3koMQ8VXPnQ728z9bUgTD6oCJXD7YrOAJjrIg6zvTPUQ4KULDYJ1zIz4h1Zsuh9
KWmvm2KxnTp2VNsPvO29OEKMuHa3oh8ULHFW5oBTGUsidIiAbfzDWkl428976hEfqFnUqNBwQKvQ
DrCVVIUdm6RE5tLkwjF/Dx6PTw0cuO3HUG5qbVQ8FnfA+lhyCAlSxNsZEMb8Ke/BS1jEEavnvEDi
1EpU71d+LsqbPF1iyT9uZGWpr9fFxLCVpAh28XWVQatyNrB62EPnp9w9oXvEwFHotiO1sHuwdhzQ
zYEuTz1BcVqnXTa+V2sSbecACoQ3cWnS+C5QvsgGjS/i8r4cEU4PwKG2gwLnesNTNNYoEviX5mhd
Jv4OHQYKuhFMv4wXcQCDKIYdDNFpLt7Nc8ar+bAWvEDrDekmhf1QQXjXuATdJ45Z4sbuDn4YXtRC
QoDQbPNi0KhIrNsTYBA+XMk+y9WxDXm4H3pUnge+9MsVadGF7FBUcVcCX+Y2uR5ai15c2uUlLEFh
WT8Wczo/RDldykZwlk11mQ0EJDHY5E+Jjux3T5GaEKvX9KwUS8ix9V3q0gYpXBepBqpRID6hLrvi
wxplqkRi5qq1HxtE0hkfUHHU43U7CEKmKo6dHnWdtyZZ6HEQZVJ2e9srlef3SeQL9wyZoWBX3FTZ
19b7lw1NLJ7bTr+0VOe8RpkgnkIoOfqKMHuOcXjECBKFhTCr3G7HNR0fLOndCZ1L0MDB6A02aqCh
uhYiF09WjmjCYIu1dlWfIb76WXybW4Z2YQoNHky7sHto3yq42pYpmMOGwyZ7pGg+8lSiTreH3oOF
xHrAgkFPgz58T5Qe3msjp+o4lWV7Nyl4hJ2Z5vboFnQsuoaeoS3rSCz0WihuDqk042kwLH+SQ5wc
6dyp24HBMJYOSwbPDeR0qp0gq6Qoiw5pytB33ZXuvC1pOtboMTyKQ0y9gdMoKdQDYLowX2sb4EGf
AvpQmKHlTVZMXtc0EQxQLXBHdz0VGNxxhfziaWO2/86gyDRnDuXXwWJTBhjUBvuAUx6Hf4/2WLCk
Ir/ALbAPOHX6kytp0Tip0RCjb5MXcMLLCXJyWAdjKk4w6vHHiMe28aLoPsdSPI/osQL9WCZPZcr4
FxXSWdU5UeoLiZm9cSmBaZvZhVdND7Dzhmn0DxraGNqLHpYsIOXkHUdZcuND0n8bOlK+DKxNPg8J
CXfoVAfprDbqmkDM8AmykBQmMbotuiY8NvcFYwR5K4Ljvgizb9mwI+mwy++nNgyBr8qjQ84RLm9I
9CBzUMW1zGWvmsn2ywwV1KZAY5eBJ3AwI47U6AjE8/tRT+lr13XzgDZGuIeaj2UHQzW+twExizXR
rTq/FoVLSxiugZfCzYjj+0ZoNf8HjvWiawZNSPyCgzfYmkZV8FfRPBSHWfPoqjd5+rwrWmFX84Or
YSTX73JYKV+drzSOB1SeJ+UYdPqK5eQOojJ7q1fInWvbIqW5WyanX4d0XuC+AgHu696Py7d5XrFX
sClRpzk04cu+e+ipfA2tmD9K7tEewMDahsN12ZDMA539kQGpZSdRdvMtOoRY1LJIR+bDyEyUHyMj
AK3Hm88/zdM4fim1X+AqJ9NhjCMTP7hQJk/QfVUUenXkcHUxh248ByRVN4h+MhwX08H1ZhaK1BP6
4kg9kC4kUQNPMAAv9KPJ9dFqD3oSWmksoiZD7yueDf7U+gIiHzE0fECSZo97Gesbtho0fGhyItn2
WU7o/vMuVQka8aCqYANCGi3UphubuHZcz1Gccpm9KxxhMGgnpidfR6CzkWx8VC18dwfLYYnvh04V
Cr3MIuxMXbutE5ND15oQ5+uhg7KqGmsH0iRbD9KvTAy3a8UA6TQTunIl+nH0oJZIvYBNoe5kHboq
fG7bIVPtIWCrQOADlxCRtvaLUcV8apGryWtY9SLx38lMi8+PHZT5Qh5zAxXYE5yYUAWdNST8szzY
Fc56/sidHvAcMtike8dr56BO8TUa5Kjkh0AjmhjzOHG5HqjulvxzbvO0e7rICCK9S2Hmke6kfZqw
Rd+iYekuKoWSddfRYB9u5fc2Y/FSnEFfbNhvJplo/8Xp0EVdLdGEYItQ2TIeChwRCMfzJ9cBUIA1
HQnl8hBzih4GjWsnZ4bzBt0VnhaOPK74K6mc9OKQj7Nb5S1xGN5W9wr636mBHBttNZ7InOu+OBbA
g3tyEztnVgWFfD8jx0Ht0JqT1hVHPI5mdRigj79PYTNA6q4pIuZKeyRRVXbu51Ksq4Y+wIPj79EH
xLoxZMdWLhnM8jpAC452Plaq6m5D6lcdYb4uGJBlzyjaYyaZodmxXDeSnaFIE5905dAWCbpvdMxT
MMXVmcPeOUIHLb7Hcve4g2Tq7HBUxe6X9xYK6qXe0NLxPYxMbv1JZt2g94d/BNzpr6BQ6O9UzAgc
0oW758m6iqMmAjYCTyFR1NH4xOkSymuDFK6sidRrVi9y78Fl5xj+mqXSAVbw2A/f9RYzuFlthr4k
Bc5Rd5jJtn6Y0LpjQYIQjUdkoKgQGdd5frZFNosDE9XyGm1sWXWdtOj19qEa+iE/hF7KbzaGtHJv
pITSAN04PaoRy5PuiHTCTlcODSH8d/R32hEXZNSpbLYBnafgH/MsOgkHVuzZpYbKBv2LlDpmazxd
JZMqv4x+zABYlixtVQNAsc9RoZbr9CCqInYHtBZx82eIciHora2G/6OB2th4JEhJCsU7wK2HFpW3
qDODPPx+gRRsgXcZbfDKoRhvonZSYIxcDg4Trg8tICpOVzcdKol+iHUZzd0Z9CAeTLm0UU3g+rgy
ejS8cQDMXjdIabE2GH3volhhnPAmF4leHlc87ENGWUWPHKrfHxFk9QAPuW7vIoTh6QXFZejel1zY
PetCz8QrZDDFjc3KvH9FiCTrmfiMf1CBsHsYeNrv6GuBma/CtsBIwRyQkW3rl1r3cXiultw9BgvP
7IOGvQ6ETCkUoimaJIEiyOmHBPBheaBchesEoEV/CFBt/yeQDP7GfJiyK5lxDuOMzZ8Ma9VpTmX8
ubBTUtMSDpnOjhuIsGlba4gn1gd4PdHXInWThyJkREsHNIDz1F+3hYVvYpIbjEotCwtul467aBfV
cKNluaYnaJegAETL2x5tEzzxCL0RaMW+nnUJ4wtpJ4OkQK7TPXHa3bVp4qtDnLe6PEGiqz+GpZzh
h5slRgmdavmS2a5qa4EE/J2J9ox3wrt8ZI2ceu3rYmAUHPSAbjUHHOgcngDAJY+bAAJQb4XWxXHw
sH4cSCz642YW/E2bw+gBQbPQB0/0f8PUyWPKJnTsmfP1S4lo4W+XWVq0hzS++jDldna4XI4WBhHU
5jdEpOoe3c3S26obhxICdrbCIZ4wehtFXfq6jv1ws0R6eoSLhDdwJ6RfQT47CaYAnXbQQ2bitilD
1q8HF1a0BxptBR++6/rqf9g7r+a4jW0L/yK4kBrh8Q4mD3OmXlAkLSI0cmoAv/5+kBxE6Vzp+jy7
6pR9yjYFDgbo3r33Wt/KWH8bKzulhjmJbeco8aCFcQUysmulRTOgBJmQVbnxnPhocSFCGs1FifZZ
37hKTBwKfJPhYQ2vMN/kBq5+KcZGBeybVHXU5+vYampvuW/OpbIUbWjLLMMLL8utpxr9L1CPPnu2
2rx8arqyXEGXp/eI1yfw/Gjgkc+a50hTekRtNWqBRuVx3vRM0Vv6Lp+KqAetkPJSr5tEupdd35XH
TtSMVBtXntEXcPdaqHsPdIwTl8cgcl4rc7Y2o623N0MzmQfZlp0ZpIOnlmpNzxF1F7R43Lb19q0V
F8569jUKJ8gt464Q5pDd4OJN4KrN7brhUbeD2hL9hvLFOBVTGeNaUcZTHE7jkx92xqpqex3dlZCb
3MvCdwxv+hpMbXfvUe7vDDs0Xku8kU/wASex0uB1ohDQnhhte+cj8tNdNXS8dV7/gnWuu6p6fQpX
XlfqBu/BfOVHGny3xrDzHftBU3DMaK215yKb5qfPVG02jynNjrU3clDBJF9AzIuN8kHzMvs2jS07
D2y6+oeqKgyGWXiApGW9TT3df9AOFf2g5pUNSubDmqklYoEnTrRlXt00dlva4rIDRMMq3xKchGq+
qRnAoikYpzSHL1MhhSsv7QmR97RTJiNRE1KejgjooPdxns4HLIZTdx8moxJvorBLuU9LL+/sILQb
vdPW3iBs1bB4SXTWCGJQ7qa+kTj6GkuIMVM2evoEUFI6jT4e+mmki7lyzFFsbbtQ3ienKBaZWV3J
bAT84ooYmA11HgratTY5UYTU2kb9j1GOMh69/4RHm5fGgdcgEA7EVflZr7XJbdeMJLGQAN2BAQHr
Zk4iiY69isLF3sgzWDMGidJo1uvrwfI6jjCJNTpN81B6KhzSNRJBj3Mfk/lkTC8AFLV9uW4VwW3G
Rq+svq1fezkPxrTiT6lg7anSpiQDAhizMuzhAwrwuHSsl09iO5HuZ7s4gjZWP/ZwUk2xgtwr+Xe4
NF0HeE/XcmA+pVMbZk4wgoR2h+3Px3Mf57BMDYnKcBC4+Uwq8QEuHvxvZaKJmJi0R4n7uyyrZVSf
f5X+5tLP+MK1krHULwaVH5WFyxWxcTOsXAR+DEcXxMC3V6Q553U6jtnP+dcrDl911ZYoGhQLrRvb
PTaIQR81TL9JylDw60f+l+bwlebwgdD/geaAYgJx319T8x8wflf/IZRtgfgxLl5+8E+IH8nQPlgG
dwGRY3tfIOR/UvyIIWQ4ZCyKY4cnajHz/0F0ILmAf0TTSDctRFqWQLrF5HbB1JPZ4hoC0RYjczz+
tvePMH4YpXiAvhk32x4yFTTWdMNsZIHo4z4+YGxM7ZxX+rQXbiHZMZdShxODsi5gm5X+Brc4jd08
T5p8qzqn9ldm2wCG9UpD3841zdwAyrPmB3RkMsGMSjjaqpVRv278N9by8FI5DgKxCSgN2/toIF7w
aK/nWttuKMPt9UxHjg6jhYh/484gszhthIbJUDqed5phlg9NOzXHKa3jCwMV+8bV5vk+NDULhCzt
gU3j61W6iZkI3LJEjcVer+EHYRXS3ReICE4RQAXkNFySGInNrfIlcuoxXPdxsU/cOfmsGUb0pnCw
nbNiu09MV9J+7Wu+fRbnGRgZw211OC+LF4tjR2RuEOWLK4RQ2WmA2HaZlHF3PqhW2xlhOlOEh0ze
ym4YN6yEzC7cKB0CwU0JxlH1NFOdhbqX++OK7rQO50tY917DbTY0NA8rcPr6sXCifsO6tlCVFqMf
o+GVndgGthw/v8LW6lC/zPm1PmclZ1SvuYxDWjocUGRxFK5ZBakH4FSq2N2avgnyq/Hy88I1IlyP
rqOwgctqBtEl9EfDdbuzvrSfwG93t0bbFt7Oa0J6+aj2Ijp7+JN2nOishzGT5jbtLW+XV1FKzTOH
4Tm7WLKeLF0GJH7N50IM7Y3rlF66Acsmjhb1DHWAU2zs3LhxhyuGBAUbgV3v7Ei/svt+aQuVpnVh
aG3/TJke3Te5NV4OIM8CP3c2WK/BF+SwTWmX5DvUF9mRSik886u0uBZ6Z59L23xM1GJWL3VJm7ef
wJBE4e3Ui3rjaCLfKx0xR2l0gZRpehPS1rzstdZdh6OtqLzLnQSesclt0IFxr5frcCauZOUPJb1S
Jhxb6OXy3VfqjUpU25bMqSnfusy44SFnlDCO9aFFXLaaM9/aGJ5Qa4lOeA208brkaaP97p84gKIF
9mpnrcXt08x4GleZq21j0zFWAv3QnnIZT0VPr8jomUNkQ6w9IaGNDrCd6xuRVdX5BITiCLixXtNc
nDaNQTMvo4y/sIaa54bHFjKBQy+5YsS76guqt0WWJQO6EWKD7WK8majFV0OU0CnZOWATI+PeC7Mx
2ba+oSy6xwYMB6YiKo5i70Y5GLeqYGLkz4jaBE54K6CMCHslahkbDwyto3SjizQ5UZW4150Xh/Hj
aM95hw0rzaxt4Zeg12gGTlx/wM3mTeajb1UQJ7OUmWAAxx9WtQ28UwCLB89yUKUZV2ztM4eOMdVn
8MJNqTXD7ZAktrql3OiZb0aRlloX0tKH9Jl2VTMX4D1l4c6rWCwSjIqJwHpocVKuecyi6BlSTJQF
aWwkfD9amfN4qnLCzkmlDenRSEY+Pk0XN1pnaeF5GxTCnYz2iCjs574sVPfmSt+QzjP3yO+HVbbU
4LSLLDGuilB2Fn9jXHpgko76dxXrME3uCtnjhtAJUHACs4PixotljF8Fh//u1L/aqXnSfrpTnzOF
f3mL+/Yz2I8Pe/zXn/yTveT/xk7tGGjixbIh+myFf2zVrkVQmgN3yfQQ7iJQZBf/e6v2sB1RnsHD
tZcd/q+t2jYIm/Fo6P0Nc/qTLHz1dQv+aaLM9xs1V6ANZAmSbzx+O6qFbytB35ocTVZatfeS7D0u
I3+noSBaJR6jhW/qmD+u/CG75j9cCb6OTYwIrRN4Tx+vlBV2Yc+jwZXMGbe0jmQZ4u5KhXEf/PMr
cQ2fwtY1fwzJiToNh1Mlqz2MSSRAvX7ZDuAbHQA5//hCWOlMG8cVsyiu9fEjDW5m+GUzV/uple8y
k+/g299T/v7fXEZ4tuHiafjhOwKehAQE3AAjckXpBMgBm42D6HVM/otbx7OKhBExgutRuX38RFGF
MLGkYbYfwpyxBA6OVVia3lmDgvrnH2r5kz5UiJw8MPNgRllUzEvB+eHBcweyDkDGVvtYMaNnZ72Z
ovEBjN5DNdBc+vnFPjpTeLKXi3HGWkwJxHd/L+HXOJPzbpbV3me6sXZbpLepB36Q/eNF95a0FpuE
CGNCxP7zC3882v1xYdsSgAVxb1Czf/yUdN56M4uLas8QgfliU1sr4WvyQUv5fz+/1HLDfrihlGDM
iJGy8FZ/vNTcp/2U0FLYa30N9rOv6Fabenj786v8xw/0zVUWs8Q3fk76E/ag9RlX8UdxMpvxYchV
cSya/+7WfXOl724dPPm4HAquBDNgWkMHeJkX5fT/4/XSf/xQmGo8NPW+i1n/B6dbGeYChVaV76vB
LNeVPsCo5sQwXs0L/NkPqdvAAyDQxk+71xG6rSk//I1V28VxUdw7NBlcyvIx6oOG3fzNjZM8cFMo
3kxyDIaw8n3C1nOIZmM4r9yWCXY1owoxfeaVZbWwxOIw3+hkUgQ9O8beHev8mpQa81G6ZnkQYRp+
GnLyElQ+CpjPMx6JqfB3KuV5lhBuooC4DHC1shi99VBH9qHraJH2Mis2nekWt52W2kfdn9UbvWR/
Z3QOv7tjcJXULk/KaweOXC6Kts1kZ/orkGwNvia/j4Y/8CXn1LaWQ1dtS8K7LiNzLtedwKYUDBBg
Ocv0GecOtIf+jiCkalvr4YisnbQjNB5agAc2h0PGwpWnbhcgMTMR47G4xGTHUs+zBTBoMbYdjaIu
GHwDERsOtV3azOUJ8F659vI62Xl+rgUuwJtHFMLiNEZG+inyyuzBURIwV2tVz7WTm48hnx39gDKA
4+Z2P/M7DQgrY7fyu8DCn8J0z7GpHbFaZw+t8lBZkvNwTe5B9ynk1pzitK4YNKbvusF32qeO+UgW
yzvigvCWA1J5QFfMb9+2UHYzs5TbJtPpIAqfzvpVmjjjDTIO+8CKDhNtyGF4RPRDKQMAtGfgX49J
hGqd8VOUXERW5V+m4EbeHc03Lowy5Sb2mcDVoSnPW3157LM2so8MiLyz2OGWSSZyjyFMVIKe4inA
KRDdodLkI0VuIj8xUWeLBbm1Jl0sRTWNFWEOynmhHCeFqVfngIQrH4JuONBlrTS4iwZOjQDecDKv
HL1ozpDOzY8e+sy7sZD5u+nGJGJIeHJFx8qp6wxd0E76DyWnjDurKHl+RKMLuoi2QCDjk5pVbvuR
UDoEgNYCC+QrgCoqBTYZeMno+6QWIO72H9q64bVb4luCwWaLYwLo7TqrGvoVPQO0C0CwomFH2yp9
8ZWpbf2C98hxSzrfiT9kuxY6y41q/OFpbma5E1XfZVulNWaC3dkS82ZOMaIvul4Oyg76h9fZr9rf
zZl3y2YSYKwzJdp75mvVc5SCdv6S/oW9kl+26aHCO/rS+Ae9oQG15psQcSQ/1QCWjmMYFZtm5Fgg
m/QdXZt/FhqOdeQXgWwb5RMN0rZW6xiBxUUk/XHDLNtHwcE31Ftsfb3FqhZ7cJsgSYW3DK96uWZ6
EH9G0Cz2hXSQQTmxM5+hJnqq2mnYAT0na8SHebSZlVccmUq8tyFCyVrrGGMb2Q4c9Oeub4iLacfb
ojb3XTm89kCiGOQjQe/DyjmxFbrXcc9LaRT8WljVh/MB/eImkrznNtONlVm58tEzqvmk++M2n6Hn
Rog1uiBXABJXErHJyuoyHmpWRQIBs4qZOuO9S4uicltj0N3IPgPXNVRYwVrw2sBo4O6rbtiBwM2D
yuZzm3n6AmnTu/RUKl6ysV2A1Z1xgYidLAeU28ex54mSLKifAIwBB83AHg8FH1+0GNyXs69/2RW9
emu1Bu1G1LLmxLb0rg0HDQQd5xfGR4RDNKwfMK+WwAFCX8ymwWbjQrdA4NJ714QANGeG6lnJvlRa
vd/Uu0zPObJOKYsYTom1o7h0U5Z4d5b2AfQ89RaL4lAVWbGKGOnwBAPkapLs0qq6chsry+NLILSg
XTAWSWmWpwzRLit5HfcJjFEbRjl3J2EmtkaBYmy+rLoqTp476RmfdcVqNSzPiNBn40KGXXKRCojz
A7hy1jgqiZWmdeIijcS2xUoXDPh7kVTMrIgdkRbD7JT3ycgdmt2wWNOKAm2htSro+YbTVaY3zT5i
N7hD1rlE1xTFMZz7/LrtWXu0iNUDXtGmkEPOPffLfmulAnMTxhrg36b+Ci+oOw1gggJZ9pce6p09
x/hhB5jI32HWBKndJJcW7JcnsgPay2mkrUVD6zHRLfXoyclbexP0dHvGrTqjxd0UMaJFFGzhVSaf
3RrSd2LF72UUwjfuknve54dm0KO96ZXaBklnHXS6VTEgaVFalVO0Y3F/1URJaJnLpociyz5oYOke
6oKVtylYcfTcM+4S1NNlAKCUEe6XRdaxyZFgzm+QN2GplXTQ1rFvoy9hWtDvc1PYza6IaVYacQWK
p/VTyJtZxmKWcsireURSPw9ohskDXjHdh7PvEkkmm7xZT0NNeEBWWUnOQJU4u5XArZqvEEfft3Co
EfNY+RGKs14FpdfXRytrezqnOdq4NVzN0nVOE9OffGbzyRrWP4J2QEuYiqaDLtNY29koOuOjwjsy
jCRyhYN3tAfaC6vQ6ZlAL6bZpndWMLHcdyBvsbfyBpl/roQT0aOISNfw3MoISKhoWqoboW8WOUvK
PXAl4yGAQ91V4bhMylIbbUyAtS/ddFXc0G5F9TkwUDTaT57UJWbQMbtVqcUgBb1bRIUwhTacfHca
jkWWyjVWk1fb66E5pZD1JwsxgNBi5jq8Xywcw7UQqXZuYFpO14zMwbTbJFzwnprWqkxblICZB8O7
JpJprMMXiZqBaaopN6ZeemsIocYT/PTxomePJo4gQsBa2CbMOD+z5gte1+gtylyjR0gEXztzR1B+
maYdklHo3taNctY322H5tiOqE05L9L8Uk1TmXnzgvewV5CxvEr/0GS517Yc6nlxRzv4YyAAdWMA3
P1bYhDVFdt/q2b5mA107phrOu6jXXehZ1AlAVxH8WxqjM5NO3076TXnihRenDn9ZsjL8Xx3UPs6K
OMIsvw8dAsOlQ8Fh9/uDWmRGvAP8Pk1uPDA3PRHTumgZkpci62/gfBnbnx8xfjgZYuDXORraNqwN
+hzfjcNaexB5pKpsP9QUYUXY07UsCOMsCiSXSK3LXwADjB/K/+WCrmCQAq3EYtT58Y4XNPeljXaS
BaVW8EcK1vmkxfG9Tpv8BSksilcCwi6BRairL9uOKmfDQbOtjG1sZFoA1k68lHM97MaWff3n98P6
T7+fwN8toDLpdJKWG/bNmasaCQdDDiT3cZ7bx35o8/fSqnmnVKdabF4ovcYNkDBepDg1uosBHO0C
9qsuK4NCmxnLC6VMccQcR6gYDqFVixUf7htt7JNtJv4ZkUvNmUTztOkGQi1WX2JTo5BV2Ro5uGIK
WURdoB9eoD6QuuTzlx3JMe71tIDLcL+P2YOeJOmnL7tiUTAmDdQszV86LH8YLPFdMacycJEtXvzv
Z6URkImU3UvuOyel3tZQCnVEVgSoZp7qxNX2GmUjwTWwVWFP0fRuuuPPv44fztk+AzIPRQz4JovH
9LvHs5twjlSJkex9zts7oUXlqbLVr5aBHzoWXIVGBWNsvHY4zL/7zvukH0IH88vesSmemdpoQVE5
XVCbAOxQgpBVO6Hgv4glRe/PP6D54z2mRIGX6C1zxMXZ/vF5Q7OITS1T8d5uFbL8DJHdmRaG/qe8
pzRuYZ9Plz7K84fCnh7A1dXvRESrTTcNguS6ktHAst426AWg/SE77yrKSVsSp9tG/llKJPbvdQjt
/bDEKEdfOy7/9qt/0a/mjbC++Z5/GCz/T/by+pK/fNuo/vojf/SpPYLP6YJAFcAKTkPu74wAzfN+
Y4pr0iGje2bwVx7Wv5PhdJZOhtC6RX8LYtdffWqLuHQTwQ7dNl5VGDr/KPn8+7eOP2WBLBgmT6YJ
dOW7ty41KtNuLVvb+5pmp6skneZ979vt3Tf35P/RpF4uQ0YMumJkEd4PL/dstM2EHUvbA8My7qAy
I0Lrde8yV+BKfrGuf7/Pca3l/QLsTnfQYXP9+JrxXUAApX2yn4zSv9SdpaQTS+djJmWtcnJOVT//
cNYPOx1lCouXIXSwTgboiu9qC2AhojbcJtwnUxNilKrL7gxLIfVriUlKIBdT1Ma0Us2t3iMEZGQP
BWnn4AIodrWgFSIGTuhkBRH1U6VJs19CzxNsno3+WsDdwXxElsuXDpOam2SXMzEkr2ksjsjU8utM
cvTNtKa7/9J/8gdaRRwSk4tw4lhjR5Br1lZUxLupRkSWRC2Q8Y7GjAlj8jMW3fkhlnbz4FbRuc7q
u1FuVgQ99q/9TGTPuW2D6gni1OqvzbbP32drLi9nS6X3pp6kq4LM+62o4wJ5Xz4Ey9xtr5ch9eZc
mztv0KEQgPnfGDF+BJLA25NrdOVFU3nU+gi6XvQs0vaZsxhMGk3ta7KsiJYd/dBBUGSWb61HKATj
8xGz4hz3K71WqCAbz97qrdk8k+/uK7ke48ZtkbFOChLpM3uAmNozesTp1i1c1LYq5DkP9BiQFJLM
vHjlHF89pxCcH1Nfmjc+mqU4UHpL1LsHkpyar3ExnpJvLPGuJ+O2GTy0fsDi4lcZZx7B84WdXeoZ
ZoQAf3d55oI9P01ozh+8aebgFiYNlpXFOprOmD1tTBOXQERv4jHRg3BMp5sYQuemNfTmGfz+sC1H
vdt6AyPw1Qi7/fcmz2MSGuO3qUmrNb0tcYqY6yJKnkWcb1puDpFD2Xmd5fMjpCtiY2EQnekzqE2m
3IbEbzPo2pqOAtIFrYQp6STiEFJygEwoOI1MiTzT06j/PWqd7lUaU5oRmDoz/9e6xD9yC1qI4c5b
3WWBwqRxUWQ6gno3+123KMlIFz6FWjeupIzu/RZFYB1W2U6rPDRouHyQQiqys5j1BCDMSYGrulOq
NTadwi4COad76QussJD/2P1khb21jktnwivp1DehIj/YidsrMSplrCju7aM/8PaMKB3Bo9mY443h
85gzkxcE4J0T2DC/doSPBHyz4rXCWXuJNBSk3dx1NzV48QCn+g340mTTi/lJ6xuEM3Nsbsxpbi80
d543ynfUbVFwCoNAM2yn3L4uVP7oWsxr9gnuosFedTi+prfCSbCxE+OztC96sAPZavIqM13NSMPX
MsolOFyzJ6ptymraTJ7KpvFAfivYuSDGeKfTDkEa9yBRVwwL5KanLuBGlPW6n5BT3NmAiaMuWwFd
9QZ1505dvPGNlmm3wISCJS8E8cFYX3dWfucVxU7RlHCfRs0GAQ8P0cR741HKksCnTd62TUmgtgFO
d/CApZqjm0GKBRZfJUN04dRYElc0wAp1FeHdofysnLqNTz7Bh9h9QQGLZ7PC0QlbpCBaeqMamGgP
KcBZscW7Itzf3RHbyiomkFE7SpQhfXMrc+gTSEn9Vj5ropK3/tK2bfSCZbjMXbEf9C57cMNJWwis
ZjitFJ36IxgN5AZqHmgscn71d6JbYjvNsD4zRlr1Zq5xdCM/gI5PPvvGHTHFVO5tvfxjN3TQkkz0
rYgpxdNSGAWVEsrRQ4lsIl71NgYQGmj2oWp1esYjvdEu7+eChm+IVwAbUnmqbRu/oTu4tBudtlxn
zdIXWzrdRUuCMWdr4i6/lG94P/OgJufpdm6JcViJQuuRUw8qvx4tu/psM6Y74xdJoq0EdotDyc/n
NTzrDDUU8ScHfNv+ZSYS5yWjHU9+PWaqbdi6dM6VdPF8g6opAoA3/DuhdTSNPfrrls4kJZOpQ6jD
nJe3UU7U1opjec+5vJQoQmDtrb9sdf9Wgb+qAmE1flMU/FgFknJTFh+rwC8/8kcViAKAPF9dAJ7k
xL9oEv5SKxgGFSLl4Ve8KMg1Ghd/VoHubwz2dU5jlku7ACjU31UgKVKAVBaJARogQKD/JCyK8TA1
0TfNEY6NVDDGInnU+X1+AJzmNZJyInoVrP8KWMoSp9rldF6ZrJT6qawGDxJYWrvd3O8kMPtcfwT5
gTRYFiTm3ZFS39GEWzSx5ibj0FshNHQHuGLeLQnlFVsLwx7iJvugUkSib21odjm+I3/ap5pSGk4W
ULn5cMCIlLcDdgUsAl11XmRTWvAqJWxnvlcVZ0zsxiNF1aAfGAdNyKvC8C616goplfPEsXXYqXJw
lwwSckJEWp19CYnM05G3Qghp3jHn4WVKYpatlU+/PaIBNPgbhdNO8ZLPFG1OxqBpxkf2olcm60HR
tcM53Ef8dWbcsSI1Q884h9RUPSPxnUHJyMGOQYNfJgcnj2r3wvc7GnwtkaU78BN4B5xq6nZdI5m9
aAtTL85tua/CRm3TuUEBhd2OPxhnCvlw+RAOl6YIi+dOTQaKrrgYdmWXkt3RtuwUEd5jdtZomtFu
0gKlcTw8dQ2nRmRwrhM0UV2Nh7GEhYzvSfBB8az15hPozZrUEOYYrUk0om3IYeNEVW2sWqM5I/+c
6FXXBmmDuoZBXyKVODisQw9+Oo1nZqf8dpekJBNs47aBSTPwqK81C8jsde3QIWQJRO/XZWHglGLE
Wp92LuDtlCa/YMpKq82xmUjpHHfZW4Z8T+s+XmML7r2tqZTaqC4tA3BOQ7SdzA4VJzbOSgRGm6l3
N0z0lxm28FYK3sbtUlxtwGlPLzmZaubWb3Kx68uxujWKJj6RyZI9lYzBVqE+GCqotKgjSCiO9LXZ
uJcw4Js10s1wg3Gf4AtU7AYPjTEawyaKsno7DfiDY7fxL0dRQ5kIG+aViPGPDJNGd1VauSTuxkLV
JuKeYijVygN9f/PQ5SBOiIwLP/E2ANAg6sR/DfPBoJxvu0Huoq4278Is6Q+qyZF7ZlhRVn4RtreY
bd50JbT1MHnzGuonVhregORQEm6Yw94YSZSPHM84y52MBnwsvOflULEb0K0wbEHRiBp4MBE4sj9a
6zas78DKNBe1p8+vWZejoq2j6aFPmMmHMxtzoGm6n64qDdvJUGlMEcqxuKgF2Sig51LGUOaQhIsa
FoVuHJb3Dh32ldL84gD3IHrsKDwxPnVhdiPtygzaGSIHJvJdV8K9atzQZvu2pX4t4roPJjhX/rak
XwyRUNCqOH2xK/aiqy6bPPS3DDiyzwXxtgfOO2UwLhyzYZx8tHrdW6on9posChUIzOr7JX4FN7P5
MqrpkQAAERQy8se1P5huI9f4XvgeAeTVoHqcK+S+RFYyexBIYpqvB8B/d8Vf7oqCk+7/Lbr/H6io
RfvSfmiOQGP5S2/v+b9xQCfizievwly2uL+2RR8pvoGq3kHpDqFYLPq+P7dFZ9H3+SAbfboWtuV+
sy1av7GB8V9D86V5suj7/omIz2Pv/XZfJO6O/4HyQ2xPjOMPGFCSt0we694+iMwDkCOA+jUFQ9aZ
qLtjFtVM1rQSEnCp1PQ75Cn3TEgbEzcSMHVTkk296pmZvmSIK86JtPEvZpD/dw4vFs3GyiH3sLXd
izhDgz2lQ3KXtwLEUz8khzxyjE9lFRLrkbopPWaHRiAmHM4F6X7UyI+lWaOIB277an4joQhZCana
6D9Gad42LbY7vGLFKXStbNdbLXbOrjgvhZkwqQmxF6WMtNAmwDJJckYuueZYCCMi90gqCUwkBMaX
ZeVluyrz/LOpjQamos5oXo9a74Pdkvq5MSX6+UTwApm+NM63psvOYpRm9GT4iY8+XF4ZI/bd0DTu
8JUi9nEwPRY1tn2O8JX1bk0Tfsl84phvDHTUGed1oOsMmxMPLEFwvVgrG1bKncj06nfFHr21GnKt
6qRh4+1LeV/bqQMZMrPTXZWP6R7qGekohCmvdXcygs4w+8fSS0Lcd7G67tBevPmTmp4Wffx1BG9r
D7+kuXCsdLzGKkL+C2bPLTiK/oTLu37NrX5kJB6522rIhp1rSD5GNI4rWxZMUgoFgUna/e+ab62S
RkyB5VcnOOIHmzCkTU8sGzk/JQJ6EZ7nssoPmqcdMErKNT41juwDo/C6HsR7hF8VT3GXwHKx1Y4w
o/BgQpa+AoQ7s7tpqTwSdBtqG2tOe1rjU/oQTYnPINeBdJk4FcgIjq7VoOo7n5ng+aw7+jmnP/zv
nHMT1Dt2e5b2enZrl3a1w8Jn+itFdtpejJmbrmRmWdfz5CbnUWTP28l1QYBwkHdvwEkbbGQdY46k
tYYFlqZfIYVwjyUT7jBIZzt768FQXoTEgO6hg1knp6MNkFcO5njPTZ5qcq+IYK7ENUbDeT/GE2Z4
bbBOphJLlkYZXZKa096ls+UHY95mh1zrmf6HC8ijEN6FWVfmc+EbzjkiLHkgwKvap2mG2TlnNL5V
diwus0qdzFjZPI5I9TS9w0YadS9xjwsP5I00NmYVui+AlT6LeswP0cRMI59ycSjr0GY4XTHHcQvz
wbLl26SsKgq0yDafXa+4KwdrfmjbasIiXejXZew4BV5FMl8YloD2WOjiF/FgCOa8RKu8wHVKr9xI
1rjhLMt/w/0W74qBH4rmJLv3EgwOyA8oYRgVn9KIL1FZFuVjD5LFIzjo1rXaDigAzbwVCeJ3DAAO
7GDOscSZWZAvwITdzQuCSlJ5TXBndiPCbO9gFjg64VwcMEVi4KuQU/Usls9d6ScHl4yYLYiIeu22
9GzCYkxvOALbn2eQC4HFsDuYY6huOOHlE1jF8d4tKu26MvMy4At1CaCJJfwsbN9XWjNuVebUp5q2
WBr4/lZ0ab4LWwBMyBkzgELXQ4gOSiNdlYg8y7hOddKaCsI42yBT+nBR6EPzZnUTv4mtr6G1uDso
FeNmyIweBQJHn6eOKNgK+OGSs6zcqSTAZYou57aUO23s4EdOk3CDZhidxXyoSpzY06Yv5pYjRNmj
k/P94T4iEhxFhvRxMVMbs8y1CUbEPp9PJS7q86kIybsytKfUlI2HTYFqKMl8+gtOTd8KZUOQackj
zR/9kOnYi6kr65WZyvI1Q0R8CsvYvxaY9A9tK0ZMJQQ+XSedJiE+FoHg/PPiABTcpRz1rvTWybug
AsByMXilHnhhPmcrUp+cDUgy/wEpiH6B+ix+pMGZkFg+IDvrnD074hxgkB4ukKwlPEoqPWtT7FId
Vo8zRkjNVZeG9XmqqxqfdJLBwsmrTWm00RY5dbSesWhsRFtbj1Ll5t7p+JRN6KGlGVPzM9kL/bmC
hv9iW/WyuQBBe8JQldwTvzhkK5pdPhIVP9oB/gDkMEUq0IwwvjIMuhLwUxaLSj3e6ggDVkUs5vU0
dSSrj6Z38hZz6HrMyvjSclPFg0ZB7ms2epdKR0Y4RVa/KyDNHKQ/V/dZD/XRwCRGOuR8JQfL3qBd
pms7dToeqF4r8LJE49apy+HCGCLz6BvIxnATy7WiU03CPNttwit+gpVe7Zm8kG4p68Z/lo6TrPNC
6U9ZSLuelSk+hJ3J9NYRV0h9tbcKzu6xgpW8hVPUXhpJkR0EWrYtDd72OpuUdx8pL9wC0tZv4yEB
djG4YIUmeFZbiwPDRTPVrwX0gDd97ln++6abMZCNNvoZPOYoOuisma12EoVuwo4oQOyQr8P0L9cY
yPdgA3NkiNfL6YG9P02ju/9l78ya6kbWbfuLVKFUr/soLa0WlgFjbPyiwMaob1P9rz9Dy7VPAVXH
jrrP+6Ui9jagLpXKnN/8xuxNFiJe2oPo8kvd7W6bqMn3FUYgKoJYyTIkxxbchR06zYuLRf8w5LGG
gj4qVwm4LHBjxc0wlFR3zf7RbE3U9WpFDzjo1d+yjvaYJH5Sw/7FzpdHWOF3paCLnZi3muM1xaGF
ZhC0TXJPc1t9rGPbxtWUaQ9ZOpbfqYxMn9uQXxxKS2GoJzP73GMdcRX9sW5kM3Q7dtTg565ZatHm
DvkjU80g0arOAGaSxFeTZtr0/0+9c9N0zWx9kVb40pNB4rBnw4D4iNqmUdOghuSHlbojqa5edgW2
1uukbpTqsWYCZe3lDjQS0sTXZIQIHx0la2ldS7UNi7zsJKK5PPZtYj+as9l8Ve0wSm+Ihs9PdmyK
9h6iRRzu8iXLEQiwpMIzATZtps9OPEnlk9mEk0kRgzDa1eCeAX+xE31TKuq8a92q3A6W/Iw4O3rt
FOUbEpHhPETGZ5p9x72V1Hieiq4/85PT1iX7yO/z+Ji0xlVPowtlBaUyvQye3gNUG2XPWuRTucR5
EFuafeQLQtydkkQgMXPhR6WYz+xlm3PL0zwuHbu1OBmf1pCzY+uuPZ2G0u9EOc3AQdblFuTynkBK
vT0lySELt2TlYB+swm4PFhWrXOMkO0m50cdOdFsssdykjRIdFoPoVsiW4bEttOTYqcAfRY5T0Bb1
FWUBGG2R3Xztddom4HLMu6QZ8Ibi4ArATLK5TvIqGEOjnmDPZ3zIwhqoHY953yOtUP3Rih0JL+qL
0dNq79NcAhoNpUcXz5ZTWs5nWjlLW37vDbvJzE9hQw9c5ydNnhBb+F9ps+ySbv7NJs7EPP2rTZz/
RL45hKfkjbr587f+o24iYQrdMdiVadpls/a/2zihGX+gYKprzvMFrs/m769eLNopQGbDEEeguZS/
/9M2rf1hYhgybAfL1qp9/qsa9zt8uLkC2YVGtzT5VJTTtVXKfW304UMHzrLvp3M50l4w0BpF0rxO
jikW0XG4pdo2H9OJ+TFQsdixVDKGT5khmZalWzafX929fyiFi3fGr594eHavdK7Qgkbl/+3ZUHuo
MzfuB5a0pcC6zJbQ6+0KFto0sErzhtHoH23UmMRrC6drfJLKUClJPbUNKsl2+ex2nfqBvxHDBMpz
8WkxFUfsZssMfwhCV6ftr8/40m/1Wh1egfYWPfGkNJo25ft3Ri4jgepGKmB31idEFXpGlvzTYPCW
blmeMWsN8yTSTcLnB3SQBVVmzlR9V4AwEdD0qu6Z+VMKP8HOsoHiWQGSKmKqiHZrZoQXVGl8k/VA
OWFDyc3q4HuQcXMiSNmccO0q1nXSxkOx+/VV/f0x2GvPHA/CYmzQ3Pv2MdizAvuJ4KczUSjuQxU5
gi8mzipWm2U/3bC1dj/Woch/4wJax9rrewnBkfUGdgGNsch/1tN6ZToz1SkyahmV59LBdoybrD/D
Pid4N4wffn2Bq3Xj/ZEQSOBRrK1nuI7eHqlGGqXjP67OkK6NJ5oW2DOHHb28XlbHgdqQYOrr6uxU
PgzjsfjdoHnnduILwEDRTKwqGFiYHd4d3rb1BBIGHoR15iY8pzefsnw9B3MpZEAHV+XNKo9+N+bN
ZRdd2T+ArxE77c7G1WTprepjMQCMmtrwE/W21igOO/P8o1awEKoKxFYfxd1o96ZuLf3Pz8H36f9F
P6p/ek3//qBIbmDaoDUQCQqt6e3tU2m/Lk0zxCvbh8VT0pL54SFpdCw+0S3K6IiVPPsWOS6Y6qWJ
txY8lATj+mC/dBSSK3+OI9s3qnT4kbS6/TyYrJt+55kz//aQ0b8YRAhoBJesNpS3Z2m1bCRbyN3X
yPJ16DqbzoXDsIacu9uO0jQplI16OxSz2ZNmFrNVEiXqf1vv8lWvzfKmuKtzExHXzsfo85gW1QGZ
uvNqVO9PIIYdPNJliKljFYMBzSEMh6ksz+OqFjerbhxRKMdqfJGTtSEu9qBo8zstjW5Yb9Fgnfd2
c+6QoruLKG2t+rRIZo25gR6ixVNHJ73KVy2bIoVxjFd9e7lI3aMaAwBizCfIJqsYPq66uFgV8iWd
vtey6T72ZGSuIlJnUzFtenQXTbtvYjES324riO7sVsJv9LQixSdlo3ztV32+riV0JVjUB9G4+XMy
1Bbv/arpJxd5f1iV/nbV/Fkp1oCQNPdDQ49YAO6n2YpLmSBHNYR1PJIA7g9rJaGQOjUFzMSoApQZ
hKi6PZ8abfRJMqak1tn5l6lQY9r73PqjCcxv17upoiF7F8uTY1VtgFqTLtshc6KtAt3iCSrp+EJ6
BEUQsh4oiJSX4si01kn0tWIyX4on7VpHwVlT7Et+lOTHtcxCgYWSS3opv9jhSFn8UpQx1vqMfinV
tBRtMEVTvhnXSk5yKeqklwKPfin2TLo9XVmw1/KQZMOmKwoPkO1cts8wAzRteZSjMtlw19yWqbz6
rs1F2uktGMi+r9Vzl3XEMcD1a5YdyRNdCMI/oUadann1USXf6ZDOur7WVZAkYdnSDMPjAgu9KcOQ
7yHmoBEeRDZGqt/mnQg/xHgdgLJnsz3GG8yxbndlyU5nRI0hO12aL/gWbi0lTsMP7Bt1bJANqg4D
TifQaVvmSet68Iqg1QUTYFcK+K5wQSmFVJLI6QhRQmMXMyzShp1jsAlZFWzZsxSL7ywmM2apIff5
Rdwq1L/kHMkbmSgFkVtR4rwo/WAn6kattI7cAqd3ziZlh/BY6nZnm+A7Jtks815SX2vh/EaxTWat
HBYCy1tZJts5xxm/VyV9Lb6pwU7zbRbV+a4lsR6HvWVon5W6WMQGkmZGlSkrVOUDZFkFkHxXlp9T
MCXFQW/dLg+yuLPulh7bxJbalCZO8RhL/Ex2TA1zF7ZDXX7kY6wfgUJp2bavOYOg6vJogfowLcgp
6VyP14VDC2Wg8Kq0hFqI/tjSeJ9volAHGmPTrUKd0AaW4pXAW5Yf2Llc9CtOoKBWQ9DYQVC22UNh
yoApZITUbZIqCTdLH9IDBrusdm/ScEwNXyeRdYHhli7KCUOZsRV1CHzdjl27DgTxatUhTsQYBZlr
xNR1+DkcWth7GD4RSZUTTWQLpuVE+dqCOpuJkeY90s5iwRGV0JFhKPr9nI9af7ZqFzW6BAl2bfYl
n6SItBh+wYU/qm/DhFzVRyCyZXxsSIictnI0l+Qkuqi7N1LNfDKnEJakIxi8pE5PSNXSWigIw3Zc
mwL1JpM+LJkAN3PzmI8jK4sUqMxHaVrjt7qN9f1g4wAOHNItwVs7IX/HzKt02pbtIM50gunGrexM
cS864KzeyLbaQcueaYYd6OpK9u2kaSj3diS1D4liuw+l2qyDM00bubNziWlqmo3O8bHK8WziseTE
KnD14sQXzH1ArGR0F8yS7Qa78kTtUrqhdpPSJJfdaU7pGofJSMf+upsAangheu2NmSnWFFSIR+Oh
qhb86pNWdMtOzez14tdTH5mfOC+YfGfDLLmKvkFy9OKsyhbfzQZenTpHGLgtW5tXvu1ZFUT8G3Oq
1pXxh0YYM5g4vY5VHjcGo/66UOJaekgJDYRllXTNgI4fbZ00eJl8rogJBL7suk7uyuIB4qx7JP40
oQmH3hXGxRxZT2MJPtWbWhx3ejep8hSxzE0xNhBe9NHha7GTpSrOjRs1j5i4KSmQc5xox8qJ3P5E
EBy4v7m1G7jQpK7uao3byia4mb+DJzBvpl5CxGyIqsw+jxgA5B7SdPFCVvs6h7BdjTfsA/BsJwR5
yC0mVPezQu/uthjrCMuiwTQ3t2N8lxAYcwLnm5obU2s1QqRz07A9AOPuQ5sqQxTkWslrsiih7h6M
shLNj4IJeT7Co+DdICSAMZKasGm30GqHgI/M2JxE28MyARHUDXxp9UFl6d2kX2nsdO+VmWX6cXG7
VjyTCDJLeueEPRA4oPGnpkKsORIjaYyHmseC6AfrbrtUw9BdT7MNh3XAdOnYcm8U8OD2y7jmw2QE
Ly2UjrKqui6tybiigdIAkN+UxXCKZnpPfceURXzPSkQ+q0T/EBJjJ3LwsliOeD3GwWn4CszNR6ps
IvkiKnSzwVtYgc2f6g4MPX8MjR2VGMTgUQnr8Ru1fQW4ji0t6gO0Gdyi2oTLru1h3wXJslo2Eq1L
9ZsJhcc8F1a9Ms7rQbWuDRET3jKzupHBCJIdMd4pqdHBaCyYO6TMAzHpU7sZcrxXu8VpGP2ZMUX2
Zg7ht/roGlbzGQc/nZUxtWxeh8R9YKwX8qakrZYJVqtdouSLGKrV1D9qaG+OwDY52J9MIOjjZgTn
ZJBSkTvDXRNKF5hzxIgO6kTnabJxwIORgLfBZtrWsX4D0D+3Div2i+uaJiW6zlqlptlRQkZG2y/6
7jqn1Mc2kt6GrYydLCYxSFUPc0PXANgliyY6I4zt68vG47/l8N8oKTYV51dbtL+ZxAhqLH9875Lv
ffe6Iv7z1/6UUmzxx2r1EhbAQjalbDr/V0oBa2Mjg9KPYONhx0rPjuSVlEJHGTwcquE/y97/IdAZ
6h8Uw2mh4rO85lf/OynFuLSlvdpVQjBBa2Rjh9EdhA7by7cbDlYlFO2rZNhXRDRuNGKJg3gpXd/s
ui+zlX1zgDsRGrN0Abto18eeKL1pmjMmqKz21c65dwYnOyp5l11PfX41OGvEgmKhhrQ6XbNQmOwU
m8u8soshYi94xQp1g+6sezH9yNvaVShhW73rs7e/rcOB9VaMJJsaThaIBq50hF/TYwU++CnGT19F
qd+kmfwy5C5SelLxzlcaSO30m6XU6iYv+PFMoCxjHGsP9dB+EU5c+4s56ESCmEpQhPYDWLS7VBff
hpbDW2b9Ja+QzaIOIzMBcD4iw62IcalpJddj1ROZJm3zxRKp63WrjZyueZ3VO/3sE8z3zaDYh7Z1
DsSKdywBuTUDS9KoK3RvSbMXLVMmz7K4lZXTyo3a8EfzgVtgYLPmErgNqnMoEik3rOQwyaicw1Ab
VM1IMvD6WKv2qUEXQJUjRVuNxb9mxu3o0Na5/ibd3w4t/hDSF20tSc7cgpp8rMDsxHIbVfmtO+dD
kEsOyYrQPJkG7W3IZ/S4N5yQXlvZRl2iT5lcu7rttdBWlS9z2fAZ1Nc+6XCmGJPNrMxdWkLDXBHc
B/eepsgu0MGP+FIFwrxSVresUxyvUgcMAKkr70myyOh3oK4M5nvZgu9e9qPD3dOZ2Jkl7YMjlPvL
IEkaupxno5Gb2mYcsCC7LQYHVILq3jO7Dqw4+U+hmrdDwklFaWYcqLm6W5GCva6iYjrabqdhfVpH
UcfPYrg8J1LgH6qkFtgDJAgrtNiW8DGkNZZ1eWGaZ8bzy+TCIKbTxfHyMflGjw3PfuF/pSFsMQJS
y83YOcC8h4rfWemBUlBe1ux6uSary/Vb2X65PO8iguA8UGD0u5HrjWKGjO3isq4aSjS95eRHaBkv
vOSMalRx1jWMTsdmqFTru4Aja/6Uk0PsWQ4UefCH9JG4lKXqLDn33C4sffczO4FgbHhPyAgNjyOO
4uuY4q7v2vKLTU+jb9k8YadnMDm8jZebUda8FKPCj9ZZ8a2gWyUIWfQcc02aAYy62s8zGR4Bpog7
6M61r+H79EZafdhg0py2FBot+1mlborW4JaqA+cQxfLkSGXaRehyV3oTkknaLVqQkdHkU3QnnIju
b8wdjDI806zry+za0XhRwVYTNTVQE6G6kwcq7wm9F8ntEJvny+ulp8uyV0WvgVDGjtljgCQMBV8F
rAG5MWI3O0axWu4mqkEBeRW8hhny1+XZKgWXr4TllQXzgimEIVDWjcsum3tzGeWLnS3bqm7dHQXY
LGBn4G7xSeYbEPK1fxkA6wjnFb9NjIUwqZlpzB14v43FXfaXx9z1RHp1LcMIl04XDKkIn+rEVPZm
zKUuLHVJnxLKPqTV3E+ho1MC4xGI7AUnAbAPPN+BqvA2w7lzfa0U4VFt+/KKXed0NidzB+rhmxIl
s6fYY3kVZjRuU2pK2Beryj4yeU8rPJRXM9uqrW0xyEryq68UQgz8pWT6AtKOpYvJgW0Tqwpj58Y5
eXrKxB8T4+DTLGbBmVF1oA+m9BpNtofRggHBVtDZTEmh0vpj6oGSR0yKkWByG3l0kDLdXdhrt7EO
gmQR5bxjEUdmozHA2sSiB82FUxh7wVtk19W+cJjBCpuG28vcpLmTFlxeWjbtA64M5Z6/Hd+YLUOi
NY1bbV77qULF8Uw0dD47EHbmZqrRVohnyiq41mgHJbqiQe863CAK1tyamTfgcq9BvmabrOBP9oLn
apRII8bUyY3imEyBa6naJoz5RqMwuiF/Id85YfPS2PzfRZ8GvPTgDRPmE0PJk61o2++OSjQICfEE
fDb2Q1Gx/M2U+EYZ+7ONl9fT6WE6zslE14KSy1zQQwLZUMtG+h7KScG+v+TLV0IcisGzWBFYgeus
LfXL0qbftLSaNpTI6cSFWHNvRiTUSGes02sUif6YjBBtPF1Fe/AIiTH6YMVHe3GVdDdxZFj0qFHG
w9TU/uQQZCQcYrOEToDxAFKB1TTKsQ77J3Ikqme66b4biQr3IdKn7MVpdGVBzoLrKn2m/3EPH77a
smuZ3Nprwfn7dQoWoEiNQdlEfIo2FH/Ca5fubmWb6+Uoz+jsjo2F1JDFvpuXTvkyR8YAyjMa8qsw
dvXOa9tcWH4zg7M/m4OlzQFYmFC5K8GbHmPbun+1FPsHvfedkLquawyL0juLXpVKx98weq6iLQY9
e3s7mannLvFLsiI09NK571u6gs2Ot86gDXvz6+PicHyt0v88LqFTbCod1Sbg9u16Cq1bm92u7vdi
vEx2vIN6kj2XI6ysqf7XyLv1KpG1cVUKiHfOu6MtYwS1fyn7fT4zQNaVgJthKYuwMP28rv9uAn6z
CWAArcy9/9sU+zmR32nFTsrXe4A/f+vPTYBj/eFQSjXpyDeddTvAoPmTbelqfwDds4gcNtb6KLFu
f20C6BZxqGPRgQo6mPoKp/FnPRVCtYEhFvQFEiHUCc7wX9hi3w5ZwBXUGUydLQBQgrV0tv77qxKW
JlRyqMzYOrkRvB7wFUhDeO73yzyj8nStNJ9e3aB/eDf/6YC2huXRoMWWYhYX9vqAGVdda3VhnnRo
MBsxjIR5u9TorBxYVjRLcf718d6Wfn5eIFhB7hfJzmtPzNvjubRUydV+fLKx+T2xJhVnPU3FvTRh
p/36UG+nncuheNQ8axMbtP03YnyLKBv1mTBOZC2bT4mdUs3C1laTEhCJc7cs7oOdpeLcsqq8+/Wh
/+EqGUkmo8FRqQ++RyGMTTbMKq2YJ6mlxqF0amRKxSwdQqKo2/m/PphYy31/7RsvF8oIBJ9uInRZ
BFq+vadEHMrCht12GiuqbvSBko7kjamKxj10NsyJUk/r+FhMYKr8mXqv/AJgGOFsypG+Va10/1Vq
+npClspgosMU3DswiPXJvBrFBPaQKxOFxskZDS7XXUF4RFvxn/+/Y62kWlqsDMHAeTegolRX83ie
jZMuR3HuAW08210x3fWpVj/++kav9/HtfbbWLnSD3T5uQtVEP3h9WUlXt4pV9cZpCOMXqWHE6Sm7
/eZp/n3ocBCW5+s9xBn/vnbOFt+wOy03TgsJJaeUNTkYZgs4mFgybAu/viKx3p33l6RjHgfaQePc
xSfy+pKQx8WwKEI/pVpC1UMfOKYIFTiPeSvrR2etLxvWzEtKDMrdTDX0QNKgfvjNafx9BEOjY9pT
11cVnOW7AYOLXaMqRb/z5HTaUc9KAdOGkusVlVBGKClsUNkyrbU8Nls4Hy4vr1mTu8EM0u5/fTb/
9ATo03MN1qkm+Jp3I4p+f2vCT87LuyL6VFWFosSe6WSwPwn+/aEslkYmZh3wwu9H1FQ7bYX0rZ8S
QjHvXDfilVXyianeoS/29OuDvZ3qmb4NQwXB7IIU4HB/G7513FU5eCLliKqKzq2AuXws9bx+XEZn
AhI0Mzv8+oi0Sr4eXushoY5RNwAjuz7g9Yv6enjV2QLeAL3tSA5jsiNOicqeZGF8Z1HcvEvWmmAA
Gw0Mn5Nq98AT3KCYuupExx5qq5NYzX5p+PxdZpDOyGrJANAQm8NYoVSXiOp3Nwn/wttz5sO/0jQY
iK5KqY9P49tzLonlM6ZCN44Sjt5WXWJ2pomlbCMhsx4tpZiJ4YUxQWHYr9J6tgL6W6zblqoldtCU
4EaPEhYPMkR0fl70onsmlZ2hi3tg5ac2CjPvmmo2eCZFIuqnEbTSJnamOyzf7R5iQPfcUsY8EHO1
mixTTT+MWto8doNdnZzI0I9tyg3ECpTONxEN6G2A3uk+dEusoPu4YSMIPcP/4xGL0qJau7GV+TRZ
k1QZ9Ylu7fKy4RgOd9oi+vqmoYlN9YyBaHePBjZxlnHFCKkNUT/O4N1InwgX1zqOhPqcZBetaDjM
DvExy+PuOUvzhmDGUquPQOXnO1gt041CxyI1hTqLkq+CdDy6MBcKq8QqU717aPKKsUcY5VNGmCJF
kLX0N9PI/oySs36hBxpEC7rsv9dLqEHVspu71qL3zRxpKCTRm0hJ5l8yckbX5AsjZiHuFb3hJZ1I
PkY/UXx9MrijYRI+sA9IdhQC5XNLRt9mrdjeI4twf9wxtO+kjJYHbTDlc+0aPKfCGt0Hsojlc0a/
pOZZ6AHBIkNiKRz4tg9givkpEJz6wQ1pjAMQS2li6bhvRq9SOLt85egicLZULthmU6tt033EnheM
gW0zso3YIo27KOfFZr/FwkTBw34TNZBH1VSb7rJqphyIYqtYG7PMqZ5dCl3g/c0n21p5p3OawrQc
qjXVflBD22JPyXypDDZVSmkM7KK1SeNkgCZlZCZ3fBetKub9q4AkREGxOOIcK0XOozQLqplhBUls
Y89sUumJCAGfEnzKWB5SxX2QasifdTo0jknRQb0Ih29R19nZRGGd77LX0WTM5lSPlmuQm0u08krM
J5pFzCdQua7mybIlRoMiTvsRI662X9gw2RstsoyvJf5pULDJfI19IN80cgJ/lyq5cLYCC84RoyuR
cPnMYWQ+kZ9W0n+wUWVo3ef5kpBkgnSXebgA5jOuR/VUGHFFWEdGF2NiSt2fTMXwZ9ob7jMXc3Rf
xXV9zIiPYmVkZdA0VFnedrVEAEzDvvhRmW334hiUxU3NxlZsUcr2Z+I6J7+nK3v0F0JLglGtMfN3
ylx/sfKslVtpztb3abEFTryyvKqk2kZbwED2CPi0TjYCjtRuqPrqTBwqNn1aKeKvkQ6QBNWivl6J
qbumnMOTmDu72TlERD3WSdFtkVKWr1Y0VkdSu0hjm0Zj+VrmTRYA6l98SRMBtebQHIj0GMuvaQ2x
mKBQHH+Z2tq7dTGK/DQ1UkNaKpQA6xp9ZSxetmhB3ToxhV5JJMddn0nlQMpdfUhbiqk4m+YfxPiN
Af5o5XZ2q+JLQqUZDFuJjalcE20pAHp21j7ZncH7kSzKJqS3yu8H4NNk0fKHHOVsTLHK9A/og2aB
Vo9RZNCf4CZnDV34AGtRYYgg5snX4xUrXWcPZnA2N2UyjJTRQg5kkK6+AT4cH5wKo3PeyXhDXrcS
0EDTf6ozi2TAoZTb3sxw8sfqd4qV1Rc3TzTEeHyb1Cv1DbZwdUc6W3HLVwkgNfp3fGUZ1J7rSOWJ
2pGWXlUQbW7Urq9vctkxqBWLFdkToHVxVrSUV0JKdgxBVXeUua0pZIGt0QHY+My2HfGKRBLDLYab
MUM/1Ty1Gygw2/0UBU4PqREQcjyRK1ih2XqFHeIt0Exs9qEwYE6Q3eZfSL6YBvgeO70Zkheyoi3w
961/TUy13GVJxxTEbMzCrK6YbSf2UVKmq3FlWAQdBCtgg7hMgMd4Daa9SYXosab4yqkhm1OUycv8
UauaiPUc/fqYeMC88s7Hsi6+mnA265e5hsciAQyH6JydJL7XGH8APWkioh4V8zNlBPfQxq7cE8hO
ZEhJSnXv5YQBfpND90Sjkx6YBlkjZOYyfXzJF4UQ2GSpK33vIFKdhzal3kOKYQBQv4FWYNEa55T1
p8WNiIwnCmz8NCBD3tFI/6Lly5cJ6eVD1mndnnkVsK/mtgTw9bX2HHVx9LwkyfgxIsG6vuGNT4Nm
oGvZMyJ7pF8eR+EM3U3aR8tMYI5MI/GGvrSYx/2sh7K879xJPRlNNV83+J7urAW/CzbhrBce9t+E
qGv0hAelHKYymESXX09ta3zAnJKv3or+rkhwq7VYpb4jzuX4fRb9W+VaA12H9aKBTtWA9EhHT/ws
bvHV9cvoQrxGnsQfYm7SwjGO8zh8C2tl/Dh2UXYr+l69bpPI/JqNFqFJBHO6fCtLrHfNrEdn15iT
63Yy9SOUJsLj4yGST1oy1qcCl2xQJrRaCktVQs8ASdXuBFPeVmExO2wmQd63lxihPW3jvKRxNquJ
UCj15SMolPBKnfvltsMqQvBPND72edf0Ae4pIzkS9j7B3SJrHaUyHJ3sbE3qWCNn93LPLle5Su2l
+qRSFnKxNPQ00pEmrGb7nsFzHvnCv4ihkdd9XQOf5EN4KlNZ5JvajUPpVYLtRczktsuISEz8mpUF
Ya+DPdziz0PiLy+CsGTKe8wmaoTtnJtXU6IxjWK5hSGD7aAcN1rR9qGfl5V2jZN6wYfmNsIJnNw2
mBDF+AMIeB/S/NlQF6rB7RpGowV6bi172dvJnSxE86kXs3xw8tkIhmnJfJyRiUd7h+EZahyDgllS
m3odYFFfhEv8rBYd36EOr4oP2CfJyfkCMT0s7FPKfAFibFZh8gFb8fRJbUfl2sT0CQ5cb/Sto+it
7ZV1Ce9H2iZh4loCEqJn7L6EeTx9rh29+z6aof08WuilW5UQIzTiXEAxTquc1NzQ0auXpVsaQirj
ZUZu7eoXQg2jG5kWZDMuieyO+jjFoNOqstlAympmz7Dbdo1abT8o+ZgGmmoRvu1GrNlp7aMZF6gX
JlCzp5J4ynqaPRXDBsAO85aA6mhJP9DrQ/NiCJ72Q+nmOV1X2qTcxorOU8sRkIx9UY+wiB9ADkyh
8XMH+18t9HdaKPY19If/Wwt9+NESMta9UUJ//s5fdggiObEM6irbf/qT2JT/lfKDtdxWGclMD4Lm
7L+UUPMP/g926IgGSCFslF4robaGpXMVSMjlwTz1b5TQt2KLSTsEmYBEkAAbhCdqqO9ELSrM/ZJU
jrl3HNl5RQz5OY2o0726J/8gf77boK72fZ1rXBsqkIL19+DesMfvpoPp3oPQKQW1foq7zhRWXyER
TDcFXS+HfGnYheG6+J2ctD6vV+ILphIOjt4BaYjbRr7lu0skDyef9Mxx2Rq45DHYrRw3w8TmqTDV
7I5o3uopcovaZe1MMxxtj8mPSWFlicMfoEDeEqo792my6wYn9/VGaY59Rh+odFJmzDQPTfpXW/pE
abq97qUd3oE2GTe/voH/eBFIfC6kJBXir/VOulFbYK84Fd19s1BHnIxq2RZKYRwSe5w/NTpOkVBk
2DiVgllRqFP9OLpsI8wqmjk/VKUbiwnjppLU99UBArzLcnSLjyU/TO6QQeyDqF8k/boKXqjtKQUc
x19fw1vB5+dzoCEB0hPaKW6Sdzt+aeh9j+vZ3SfM5ZuWhmhvGtp5Z1e/A1O/1xbWJ44krHPMlbvx
HglqDgL7seBIA3wjotTQRTvLaY5tpze3hFP/Thp+9xJdRtiauoXKYjDI3lfeNCHJu1Vyjhcl7S0z
Cq3bPUDbf33/DITRFb8LbRum8lvFxG2ZLvJRcfYtYPedw12rdTfZZ9K5//WBLjrgX3Ll5UmZ1ECY
mNZ54W+TQhoJzV3bkPcaHuLDYuMjiV3GzIydejMXeruuYPFyVFWX3c2DiYCYY2wh9CO8izE8nXCY
NLftbLF7tdjxA3pPWIUPQl/2UV6HxyqnfJ4wNj8NkV2CnFhUQyGWFzIoC0kOMtWgEWnPSfZwniSO
1CX5jfz4E9795ipRW6CsEiREC99aEXp7P0NSR+iXbac9MHryQdl/HewolAelabNtlclVkqheprxV
NmZGdgSDN93ntAFtB1F326xu2zMGlZHNaalDFCjVz0LDsGJSEf1qA4H/bDYWcYmj9lGgrOVeO9L4
2lphfq+ptKLHS1JuuiGePtFlpG1KPA87XI4iHaKvTGcZ/e2m+SHqNQiDCQocX5eYj3zI8imykr0C
esyvzKQIYtbrO6lXzj01lvSQAkbZlKKJwSxH4feYD48Psx6gB2aYD3UuxsYbFtu4Ihwj3wGTNgPS
jQz4n3XvW71V5Ri1I1oU2ip7wE/r502Z47KYlQ8018/PM3HTnoMktcaB6DszNFLppVas+aCTSJq0
FwNYkq7e170EOxnF2UstYgLdMtWdZ2AE8D49PAKYf8p4+gKaAspAoVE2IiOHfop0ulowT31gt08z
kJOUrqcXyfiB/gDa0lN46riPAmVyEeHC7IeSKc61UuYKPP4kChS7PRYFUIHcEk2Qae5hGpSSUHWS
NLSJPEUvQkPEXFLuSHG9Wu/npspx/mDroOm4wrorCv2R4iBbYvbThygD3WqE9fxJydkU8a/qcobu
gHRDfLUGaYxu4rQY9Z1Wuc4B6ID+1IaWvEm5T+WBlheyam2p32fGtoxJsG+HHKJFo+tPMD6qbRZr
CqvbySm8SivbTwjEvV9l08ijmeBBTlW0H+d+G8f6rRYWfcDcNhw6NoPeDEDCAWihPestz7y1RH07
t/l1QraPr4xDtiFciKSIMGu9mM5tXGWQAehr8tTIMLzUnaKPZRpdQ935Siq3uo9py7wLxUJAWGt9
nrvsSStKbGAtwfdKaqF9miG0zbYVV/bUj8eSfnWvGhaAbypL7J6Oa69DJ8P9pcRMUf3oi6JkS4fZ
46TgRN9lckLjUZzwUanjmZOZwm1MQ4ofZzqqRas2A4NrGO0Nn6Fsm0TEjmzSMUk2PW6rXStX7MBS
VVfA92mpobfkCcezetsn0gaTOZsOm3fkgw8LQgvTlBTNaZ6FwV5nyvdCT9S9XfG6WMpMcKvnNtqS
9YE2/g97Z7IdN3Jt0V/xD6AWgAh00wSyZ0+KjSZYLEpE3/f4+rdBlWwxpRJfeeyByyrLJBJIIBD3
3nP2oSUbWmEFtS/03VGN85e6l8Fj7GvdF9NqpkfR18MBY0+/T3qnhRRRyrNaVeCq0cZDLKj2+w4F
5qUyJSUyuwkixEqNrUaDTuRYc+VpC+UmU4NsNSrz+En2ar5hVkNSexKUa5kW0o0nEg0c0UVbzazy
s2ikg5BT7ayMgn+N8y4pvQgMwcEpCZ1lRkYGuIncomrUZOPH/fTat/VQXKiIyzy/ZFMw05Na1QVY
CQgosG8C3hwaaN2VrnYl4Bb0cJxxfbBMNITI3hL0sAQ5zK3aPMzOIC91HtQLKElV5xEwYxLnUxb9
Vy2m3+2kyBppkNYvoUXqDJJa6z4kmfQsR8Z7p6jsL+g/h5c0y9id9Gz5imJQIdY7MZ+OFgzMCGKi
16NqJjdpIKvHOBZImNR58CKFfSGw1WmbJhp9eVklmxIjwz3ugnRf0W78gtRM3aUxstK45iTJuZrP
zbTwMQJIPtckygtBx+1gNcxEUOVZiIIEEim6g+XaqXvOnBbRpaNmg2d0KLneNHzSkMBZiN2hdyPp
MdL8SJuHAI65C4KIT4LNV91iHVhqT5OUqVZYtGFb/A5r4UDw0VgYEKJRi9K4QssXwxVwrM4/sFcx
3NI3sUfbaU3CGverJsLplT1wfx/1Net6oVeHGNlqumJvo9NIgDvr5woRHnWh3EwcIPSUlDfvTDgR
H3sKjc+Db9TYW8ywvVGtkj+RhX1Tq3rl1VaoPaoAl5tEi7dWXxVbphzzsGK/KI7GqG7bikUBa4W4
6EUlNyWl4z5LMFr0aRxuCuGH6yLv7hhV6u7QttHKSAZjjVTvqvZzZ7E6EL5VlwQObbn8VvJSS7sK
z+omqxD/TUa7ase8mzBLo6aqhb5EKBOpV7KywuPCN6TL8GL8Fl3ztof5X8H6QcEKbIAC8+/rVe9r
+jw8119/LFi//cz3epXKk5EsNRpMfWZ0i0b/e71qoOxHsPNGQVjUPf8uVwmJR3eGtN9hvs0gctH8
fwchEBEgmbAvqRwkUOpkEfwD4Q5h9CfVHOWPCR+PnTCyD4rJk11wEiNoJgm52k3mFD5CFM1LzywF
5NERhLA7WjWd/LKartKCW91NQxTRTGtBzavlBkBdjmBczNqjH3W4PnNC1FycNsPXsTWVRZobgzOC
z5YGBBrZCp3JLv0sFbLIWJbLTU6Q13YSarCGHG1OKy5itOOONm7jFrXqCNDpIo0NaCZ2x+rIlMiX
rh9n9cHUWLK7AmWuYqUhsBOicuga1MexQsNqZgJS2WjE24EPp69EbZZ7ouL9PRnU7U1OUNUBIt7n
2KqUxyjNEI9WubmS1ZjjwNUDnJgltGu74cWH/MTLxua6t4MvhsLcJfc5Uy3UrxHqJRvHwUQzGUKh
0M/brRqwPQOuxnjHIU0xV/E9GCV0Ur0i641gqvYm7PVrU4wqNsn2nIa6WHU6CmHNvgMdfk48ObHT
Y347VLN2NqLghFOVMzgENM4/srNiYv9kl49+1rJF1NoRsHbwmbb2fsEfrRZmWzKRmWcg3LaK4naM
lfmJxrnqlYL1LrHLbkNHrHejCBSV5dyNwl/7Fn7khNEUH6GiccyvdqpRbK3ZUi9Foih4xxOI0o2T
3hc4MZg0CgTNi2yfTbHYIPEZ4cG12OTU7LWZyyv4H/POl8qhlVP1zB6hvgOV3a/CCEOeK8oUQ5XO
sGIwdr49078w2uqSHWD9SJzcndlExbYYedVoWGrPSOS21rPlaOTKmvYatO6ndC4VEufE8IlUnuAg
M1iLtPaWDAPH714Utapz16pUcY0uRVxkERZwYFDhyHszrOY1YbG3AjTGWtTQYT29EDdN2kIctclu
EyI0mYST6h5HfeSFKTayPiPabVtXAppSUGoa6t6JODLNsFctgP7iQtfG7kiiedtthloxPjEIiI4y
M9XPkhP3GpIX3CxCsuIR21gUG83GT74SbBSPwwSLfl+AA1uRxtVOr6RBzsoWnUXhv06ONZynOgMo
wuDQmadAhkArpwHMsFi7/d9C//+B3tAWXFiff7/S7/MvBG09/7jQ//Uz3zWa8g+ynBGOYAddun8s
538t9MS6ILFEGiUWcs27lV7i7jKIplUtywD5TW/yPyu99cci41l+jJWZl8E/IpdK+pgnfTtNsMbz
AjIEvQaaG+/r805vwmgOR2Xvi3n0RJWS1Rj7CL87BOPlKpx7nfzLZmIy2yn94CYBbgwT6+L5bPp4
ITUNHI6vRv0Xq9Oyy5mskc+OGvMMBLgJiQPolMwbAUhtsnzOP2cGExEVZd9lHdH7XxG3Kc7pf9gz
WvwswAXrpOY2Mu1b4LzpDcbe/lLtn7OiprhqQkrlXq2fSEntFbbdaT5vE7Ucn3lGsxGEtDKhBRKB
7nujszAlRAtacU0+QfJnqCQUT6LOENJP7JHWhQ4vIhmxBwMxdbrzYBpZsjrVn6Vn1MiB1mmBGtyt
hRPzxNux2Fa088KF5hiegQXqbWIxrMhaURebwk0UyAZlU5ZPBfw5gu8m1e0IESSJoxle7KzPn4hP
ZMLBK2M6RkNSXU9lHDzrEBJgtOoF8zO6Hh2mD7PTVXeMmDDNxlhcGWKC94OwqarRXwzWlnSC5MIW
BJ1I0vQ2IMO9qSn2WHa6AM5ox/C4q1dMo7aDHllXWoVMdRWL7GVkxsLaktlXRN2UIO3i9hZUcgPT
oWmAVkwC3nOp0YhQkvxgtKgaSPrpjjaueX8/U+cd+jkNE0pbw2HaY1TWma1meu7WykTUQFZ2tx2m
USB0GoPKjuHUI5Z+/7FVII2Xg1GtgbkrZ8OsxzR0mCEWMBfdYfRnWB5a95ASB1GBayH9fPDr6hhS
C746tTPHGDwWUmKTyvCyl3m6xnWTx14+OFW+WpzI56ky1hpQiy55rpZ4kgAyk7HFbVFkQBiH5jMc
ULoIg49wDMyfCNh7YLnd0c6KbsIyEQ96kEXXzmxwNJBA9a1GGb/pqlAeNT3GDR2ittgpog2QbhWl
p7d9RddA628CCIiuCT3+ScmD+oADyfk61INVb0w1C+DU4uKI8FVVzs2iGh5chEcFHMlAmFehjBi0
9baPpdEBjP0iGSo7izcP6oaKjcTBbOdWmZbf8T0mnwatCa+sMW7OG3AHB6vWwdJr0D4BreVw1k2Q
dh63a3Fni0q9JIENi5RS8fdaEchzoBYdDmuSyi/i3CqiBigKT/njmGvxQr8MkJRzeeAxqiUxKpHK
fxW5FsB6oYc9xeZNUzBcTs9yVR1RToAobHEtDczd/Z6E5BvGvmI6hAQf76rBvNJs0iahJQIREjil
JwkvaYRV3K8bfJ1P5JpNvLV8tDJWJ53GTUq9cHMAx7eY/jtgjpHWustuwQ3zSL2Q4HvPWsMMt7KK
DVpJDfk5bHWICe+TtS0Qt9Q8Lzd+AwQAtEOffhr9QZAL1LUqpNWomVPHo0nXqbdyboaMNqtl5gbv
6UrZDV19L1MIwAqjDKKCajGAyegPKJ3N86Is623WAjZNxxTXepdN11Vh6/sO0RgGTCPY21OTXg+1
qG+YP46uTOJogwM/XWPnQ5FKWZr5aExoG17gaFx1GInQVERnfXwoh4jfJJSKOalfrZ1IfzL9kDd/
rBziWKeXheEHORp2N1MZXAQw8j5k8rX3m7pwNS7LBstvcxmp8gmFTuANIHKhMPTKeTxr/g4JM871
Tn3ItbbE7ePzJU+IyBjpz1xDv1WPMbb3ydWcRCUwKfw0ijBfpXFxb1uTRUJM+QKRL10znr5Rp9rx
fAJZAlFfmkMcX7VV/igXS6M+HbHGqJtMLW77iFzRbCSEe1DB8qhD0nt6nhIm3CEX3VE5E3pj0vfs
gANYMF2g9kZac6hFcwRSCt3fsfutLnrpseEjQRo/g+pZ7K0PUIVlxOmV89NCDTvHXyQ3JqkyiJzk
0eTbPlODmjaV0uU3Ktja7TLN38K64m6aivmCBK7Y5/5BumhHRnldTZNzI+aafXsQtek1ztrh0nTq
L4j71UMSBdpxzpxqTXSvTXCyMRJSQXIFsWRk6AZ3FvooD6cGwh9ih9bMpzMPGMJ0kY4IkqZeqz/N
9AxcxZDNhe5E1yQRIWgTSejWfd9cZHWSuTWJGbd96vvXhs50WS4ZOkahTp7ga3J8dfASXYRENPvP
YaNW13ppDVf66IzHqG5QeUA5ue2GInNbYR7IhcndEek48jP1wQCVtiTksBWPRx9jNJ9UT6yXYeyb
G1txLHfuxmkjYFFsOnK9Xs3Gzy/mYd10c3c2IIiitd418oI1BlFEG1kQrcOsujFSrI2VlSdHYRWC
Hp2OemJswheZpjxbTtFgbk26G27CFKilml7Fhm+sTIJs1xEGCk/T1CtLNtJDglTvs1mIq5QJp6d0
U3lpDNpno6/NdQXR4TZzSFIyWkt/gL1XbRryZjXujDAh2Rw8g6tJK4dbrNN6Riu71dC0HZXedA5G
M0y73I7GvdnyikSUbO7R5Jnatwni/xoiHzRErDd3z99vk4FvFfXzl+LHffK3n/lrm0wLko4IlGr2
ocwVARr8e5/8lomDIYkdCW6Mtx3vv3kGGgN8XcAdJCpTfttCf++ImH+AOtMdYI6GQdtRdf5JR+Rt
7PfDGEvFXmUThgsej8PRuTnZJqsgZFVfATlEhkUVYwx3HHvqHuvekXl9iNXMgrybMCQN6QE2aFqM
M5b9bFgHGcp8a2kuT7KkIHV8OxHnuQL2j86GgtRLjTFFIGhGIJPE7ehvE9ajKDozgqHH2D3zv/rd
zq9mjvVJNXo6AES7dFk3hmdanxkT2r/BthSwB7wXuN2h+B6oR+DdJGJI8fgSVtWrT4w9fHKhzbYu
p9uYNoIm1rYMBusabm0XOpdRhO26dSCLkOiuK5mLUlTwBujqWZnIyyNGzA1oktvlN+HC/56aD54a
vuMlsPPvH5uLr8O/ds9ZSQ32vpn4109+7yaqZGDw6oed+tYv/N5JhI7K3JWN2jc46mIP/A4CMf7g
/kLmgCKVHKc3vcx/PIAUg1SklKV0Kf5hK/GnoT3UEpwHtmQMjFjgVFEhIUEFlW3NuyRnWiaoGVe6
Gdz/cFF+IXz5SfOwHIQnHZkNpTQcxvc1bFv0SsnzSCJpohPyYDWzFxLIBiZYtuvfH4q+7HuZC4fC
XWhbhsSGR838/lBF5o8Vu3aSCfqohakfJUddFyRkF2XG3jlqd5lWK9txNiR4Yjj0vz/8T5cT0AvK
AVx4NHvJF100GT+Y0dCN2sZg6uhL8+FOz6wHO2q+vcL+Fmj5k6xjOYSBbRHLCA2B09YvY1s2ib5W
IbMd7pBj3jeOVrgdNpyVOldff38+6MNPLyiZZlhNDbocSDsg2rw/IxFU0hydBizUIKoDY2CtdMFV
ZIfE8LND2stP0h8q0unBV6i81Ys4Q/nqIGHIkhrvRoMKcWVhgnTY2NjJnr2LQ2JC0TsgvdKUlK6m
cQBF6JVWDkivnBXwEH2voyLEHT9sg75pX3O5WADqVtXvp8YpXWVyusxLlFxckEfkeIK5qUd3dLyf
Yr8+i5Cv00rQLTqEEj/XnWmkwUM0WQhMs1pcozI3Lg3kkzcm0t1VL+ts1QVtcNH16LJ4I/heYdNQ
hUhcUfDP8z6xg3Oo8v1GZNmrtNKbIpIv5mxfM5LK3EHa2aFUx89BL5HfZ7G5VpASrzJAFl5SzshL
KwOaSU6qUxMPX9ExV3srDi8x9Che5ACMlDoz7aEYzIsRmRZQfdM/6IG4B33pH2IGii5KTRB9ff+V
8oLuL7M1b9Li+IIpQHDXmjJ1MdTDPekDz0Jkhm7f73dEVPgwA8bwPG+Y3YX+CqDANByNgHEjo06F
eiIYpsDZt3bcjZsIPfpdRecEQisJGLodWWclgBf1mJear21yZMjmJ5lbykOY9PUl4DJ+jz2O+l1B
CtmR12S3Q5IE6K2uW8r6ygiPflbV55AbjDV8rARWmsMtklXxVVUQ8Ql6Xlv3U6dvELGq97JA7wAZ
bnQVwG3dE22uakn0mrQzhWyDu2jpAucRpg3fzCQwCNimqyHSnP2sMFjz/bC+Lue8vsrq5ozaVTxV
s93eyU4ku0oJtXNa4OYuo7JeAbKPNugpxi3wjKcwIfZllURdsCG0ZtzJJnKuVTOIt0Sm1+dkQRRX
TLQ9vemm82CERO06JOtu6gG3VGECVF4R3oLDajTIxXRkd4z8gdw2iqaryGo2vi/oc/itRQtECz7H
XRLu+bGHsV/a4H6F2me4LqfkU0zSw0rBCrOVWU71By1nFYUIAvouoPD1B42Kiwm+ppZktGQtoUZl
w3z/bdRP36e4hBKLAKALaChiHQrUa+FX03OzaAVSHpqzPoiVY7soCcTohJ6ZUnohCYeQmfiVBd9l
kR8Eb1IE4qQF8mD0Cf6iVBgXzYINetD1Fx1D4PvDcSTbwLUWlYO56B2aRfmQJYQg6JKUXel36CIW
hYRAEHggvILxCG5tJvUoKYqiiF1iEnI8GuGz8MWDs+guaGaoN9GixdB78ZlA5jPFToNbCDS0aiyu
tIhmJhSogvtF1TFLpfX8RelR2VromnN8rjRVeR1XBGfm1fwFAUVjM+NAlW/7Qb+H69qtNUW9HpGU
EDQb4AeAoVQ45bCdE35t4JvVp1pTrIzlaVC8ctGodEwbntGCJ4wiULA044Zxu7gzjJLBmpbUZKlZ
fXPVKaV4Zt2299Gih1G1MIUIjkYGzjdbN4PexoX/JqIRi56m0Oz0jAVp3mujgzdEN57qRX/D1llh
3+gXLlox3SOb5gzA0DZcdDvEJvZIeAL4dCl9p4sms/dpr39KwHGvdF/L3cCuDxI3jDeDGPSwqNnn
ATIhf9ELzQiHrE6Xz50qyz/jTqCHAuDhrIxFa8SSYF5Gi/6IXX1KDCKaJGFHiVcM8/BYjKji2Q1x
ZJU0wQmBEQ8QHdYxfoWBmz6gq1Lv/EX9RL6R6YnU0VwNvRg6OSNlMrUopsgyRl80muMX4vuUy2RR
VjVIrJLaiu+N0Mh3mPgQYFV1ymAeU4kbw6ZfQwkgAmtGs5UyqWNwuCi5ssZWdho7G7eqrBdLEwGy
FIfvneyneG/HtnWXNqO2zReNWK3LCZLTFO0Q2yCtW7Rk3aIqK8bOwLCP0syMtGQXKkHw2TbWGcOi
bTqFXP5FoYaYMvN09L0bLlJ6J+xAcw1VI2VLoet0KxG6mYvirZ0S+XnszfAC8ez80CCMoyOORC5e
1HLdm25uUdC1i5ZOLqo6QrPR1yG0yxfFnb9o78xFhcf7cdj3izKPuV5hmcdWyyY9BRffdP8rjb/+
f0ZIjiaYnv/9Hp/WeltHL+2/itd/USZ32Z/vExS+/fz3nT5Vrcqwhv30N+ofW+Hvu33rD7rcbA0X
p+9bNfzv3b6wqYUlO2CHWc+iCmbP971MtkGIoKXlL8ma1HX+6p8IB5bt7w9lMvs3MhwkG1PCE+AS
Lmf+4/50YhikgYBVd8m4BHS+Eth+OU7+Pl5YzUO+yyL1gP+SZm33qCUMx8VH29cFpfjTR8CjrQnB
OSPlPqnUC8M0S9tGkVwgWLrw5eMEeb2hN5xnpFkz0lJx/3hOGeTY8PzzsuQNbOkyXw/6k4QtN4cA
vYBkqnCD0exvWidZlRau1SU6Uxr9CpySB2F1EWm9YK7m/4TROA9XSvI5RsO7/HFC9yej6VMzF9so
w2SnrCfD2cmipaAPEvOsUrGo49hrgSUptO6EpzK1mUR+P9kJHE5N7EZerhkTK6mLY8CulhHRfI31
aWkWwOSzcdwYMfCmVjTrJjkjx+Wa4XW3HnMsfArhP6bzpAkFxbz1TMwVdEKmWEwVXYAmblY5mGFC
3KMpKn0aj11yMyok5FZDvYaAve7b8jOSB3Ubpd1V0FhHEIl/zvQv2zhxK3NIt+bMxxhabMAiz1+y
UarbJLaRS6rDSy4Dmp9dc5Y3gwGssXRLs+Fg8yZKxGWQxcE3c/7/OggfdBDojS4l6N+vLoj/6ujL
+/n0t5/5Pp9W/+BX4HaAcSKX5tp/Gm+29QeLjEmTQEOnvnAE/rOi0HgDBgMsiF+m6j8yhHT5B+5o
lijeifgPKMr/yYry09OMWpAhBtSBv8w97xeUAA7tbJdFt9N1Kii2l9AzXKz9zhk7bgcjsFHnZ2SY
s8NzQsqKH67Vx40FLEYLLJV2JP0/jEOnw/GqCmYH3W27HTq9X1tTBh8h4vXI1Dfb/ReHIl6bmb+k
WXLaKKkFLmotM9otkphom+rasBINQWwEZlT/xVnhk3KEaYHYkadcplkbk5IVirCtcYy2o0A2W7dt
4raj1X0AQzlpl7xdQME5SWoyGqenHhGCarokNbiATuQjyZx0gN6d+crexQtyf9nWo5CiPZm4Jdzn
D4gd8v2b4K+D4/1a7mLo/CfNkpY5vS/Ktt0qhTRXWjyG61yT1T8zjHAUQ6cJTX+YaFr6GydHaQKb
4Uzld0tNZtbcmzkWL2OkyF3HZfYhIOmkX/J2OF7iiEmA9KKWWk76hw4QCd5MgLS228I7bAGm118t
ob9iOM+YomZH06eb/Ps78+fLiEVOp/EOMUxqP2kB/RBIIm7MboklJDwZOjhflvNRZ+uk7fR2Xjrv
a8cGp8XmgbXmx/OSHVVFgnRhK6J+WglFOQM2dznh7HVHNTM+OKdfXcUfj3bypdFIDarASLvt4sha
+UW0CnoU4GWMrLwgk31VJ8mfv7+M+tLJ+mFv9HaGjBFMQywtSiQu789wChPTHgYeO1w98lIWkump
2qHPK2ZizooA4WJ1Q/Fgu1UqAVy0qn3Adr7rgrrY9p3Tr7uRZGpUBeULTRxlP+GTohprq9u5nlap
FQKqSKr5g4XpjZp28rmFioFyYYBBVzu94+yGQr5oeYyiAWnHSipDQuLlaPRranfkiohC3NIuBk9w
9dY6CYaf1RkCSKfZ5QW8FeFiSXYuwdr/9db/21al8YtbEwmtJpYn3OA/Jw9DjFYomY20JcgmXOtM
y72oDke3ss123VRB82mMROyqgwmtoyCt7zDmcX0GqYdSHjYPZik1R4HexFjQc3UltJJaNrcBa+pI
dDAF1Re6OSv7OSGalHhCIoMtA20j/Nb7bogU1Eg2s1QiKdxaKtZGCD1a9aK22euMhxaOBjxnaszW
NxzCh41jKJNP8NwBW8oJloqYk02N5BU0bHtZYGDYVZGFERJVz2r0U5zr4aQ+KHXVb+McDIxvTK/J
JG5au8VVgbRph1mgveQ355vf360/PyAI5dkY8NRLx7Ssk5t1bGDAGuzutlETXuB7D0meUvdaNN51
s1+uuy7T/vEjyRHx2RIeuBQip018px5725mTdlv7/l5rUF9pwYuT4/8QRK4QJvD4+zNcFpT3t7WN
jNUGwLHgyehBv38cm8DpITh17RYrQLnS6azuKYYZien15P3+UD/fpjgkdbyYGOCW6uzkNg06RLcD
+WZb1AwGUbKVti+GzvrgAv7yKPJNwyfEYrh7f0IZ88msHbiAilmr9arCHbQj8sS++v3JaD+vY5yN
zbyJ3aIGaf7kOAnxKZpZotAeR63wQETEGxhjxL01eUE7rrHYUnDjAzENDrX9QDrFtpDJR85C7USi
znKK6ZRZMfZsJiFMf9+fblUVco56q9lKUqmRVjnphnyYdiOHNrJdIWe5J9fSWddq8TUtBusmaZd2
v6H259k8iwM5RP4H34D+y8+EzRvRvMBEfLrjCKSiKH4omm0edPlerY21o6KLmonEvvDJWHZDqyuf
Uogj2P2U6RKQzuSakap7jp0XsJHTr6k29heJPdJYGz4zEtDdClbf7ZR30apEPrgzghBL2JRekFv9
kcX21yfgMPkVbOl5/pfv/ofdha/VTjbZAxc1nG6C2irRgsjgU8gq5paVFXt+o6luZpktb6w6O0wh
gVSRddfUprPvSh9Xl133a1AbznUxW0jQ5Px1Nvz8IGxI0kMZTNDeY6x4cZtuiCsqP9jznUAAWbOW
2+KHMzi5O4c25QMXE/4BJQ4OkL7yQ2uMtJ8V1WujmkW+Y+7OxGEvCtTuTUky+O8fEPHLuwBmLh4K
m7HY6eNuT6wl0IaabayESK261Db+ZFu1iFyYpjvqlyLtxwdL18IXEv3arg+AXuho8Be9FdSTja7C
dKkZmC2DhyFjvNWVbsgBt3gXFp9foH2dck1jqbRuLRjlhhqT46U4gDXgb2m9oZ4phpbusPA9W716
a04cKJAolsrBYVDz+xP+eetmg8hkjMwOAcLC6UwUQwoKT9iF2ypOH3IfDxTWM2Um7ByGuFj//mC/
WLZNttxUntLiF59CDpo0MaFIaw1WqPzVIQ6RtzaWBkkS1QdHOik9lzuJIy1hlpKWCDbt989C5Qdd
afkGd1Id3OGPCx7idF60ERPVhDElhMKopmIffFMLP7iFfvH2XdCRb8ZwavNTtUkbRJXux+qCTJme
yGK8Gq3qRpX+K+yiPyl5zQ9eUG97z5OXoQlEETK4TsGNh+j9uTq90oxRxC1LGZ7fdIJ9zwRiasox
9oh+/koG0V0RpaMXTCWbGwkpvm+C2lPZrfz++/3lzWTA6rCIK0Qzf7Ksw0bojbDn+R3sovXU0sJ/
g956pWBkd9GUvv7+cL94aZqwMpa8E2pvivz3J246cRKgpOFLnmqiBhhCooOzww9qxF9eX0zwkjuJ
y/um5/9xXY0brN6aBHZFjVy7dj+GXp/HDpkRtrIfyAMECiQ7T5kqDDA+6AS6ASgte+U4z+ZHa+TP
RTnoBqpCinJm7j9pGLA5GwQ3J3yYHp476ZOE/tTz+dRPgRtkmuKWTcYgCHLrqoCS88Fjpf3qCV50
BWBuyYqVp/daC3NVF7labzEMh3+WFqaY1VAH7WUTaQbZjWZhmm7R8QtWzOGZy/dmlRoeMinEf1ll
hQlZE9Nw3oeCMbTeth1TkgCv6u/vjF98TKIyoHTz6LPPOcUeh4odTUZuVluoaPWmk4RkyaZy1uzl
ow8uyS8OhfBBorhAp2bDUnx/E0ZMZBkAWtW2nX3G/5gKruc8zGpiPNT/4rTYg6JeMZeW2k+rWgl9
ry1tWW0NHYqGY2jmppgs/xjX7fPvL+AvFjGORFuELSK5qKd1oz4Tmw5guNpGOPkQC+flbRaApeLt
RpjnmNEiL8Lpg+Xjl5eS+lrCrtckwsD3lzII1JxkU6PaTvqS6GKMA33zDFSgqjcfHAplIr/sZNVk
p4EXx0IXSGDKyappJ0yIg1njFpFY6jfmRKC9G4VymD3S7HIcATWUQpM9ObNG0Q/KhsqxG9fzaIns
OrMNHq4IyqSDhhv3hF720FTrPLE7j8gxE+SFX4XPBTmm5wnc3YbMlxT3SgMzDb8hpyRcyywYrQAP
HbTNgOF4OqLxdbYRIXTzmszbEN9EEmp3OEpgzKYSbfIm1rLRXAunDPVHZ4Bt+dWMaZYEzIZVMzyO
YS18r46SOvzUpIU27dOc7tqWVMVMrhW11A7ZTI7YtsHe0VwYGUkL57LtJv/abEhD3PDvyoAMo24S
snCkk+ReDmgxOLctTOtet4h4Np1Rpbe9gkHxUOdKsdPqBGDFhGS7huEY3WcNlGcC0AjGBRgyBCTZ
dAVgoSmJFuJnSbjoWdxTTkLdY6yebpmjL4r93phGr+gJ6jxmCgln9B2yUvfKzFg2VxF2r2eLPDj0
jH47urNNlsNtaZCNuMX0DoIWiGp/m0eybteTAtDxRi0yO1h3Ux90ezaxDOXt0YlI/giIgkXSOeOM
amJnmxP4VKxTf2n/qYrO1KhqDPtTHFaM59MMaXQjwx4jUVkaxJZ01/R5N11vlA9+qaePqWKrN21u
4qLARrJTFgOLqJxLJCGbvGo2Iyk8N75FE1WGZFsSVrnVZYIg3EmYa3X9QfTT4Opl8xwnMN2MDg9U
F49iQ1blFymUYb1AkfkMtbU1m0FdOzIyt9KZC3KJ5LyKcb8eG1mOf1otpnfZTWS+WP3zXJmQUcQI
dXCcVkaU3pPhvjYVs7paXDprTc2jK3Sms9upkXa0szQ8J3E23VIt4P6CWDvOwtgainYdReBYmQ76
e9+RiTvGScemAn9mylvCaxprvk7ScV+1EmXdPBn8I7lM6C4h7a8PCSIgb1aTaj226Mrj0IcQaiXZ
cRChhx3TvvJteUMK5LjWBjvczHM9w8BoOxiek76d2bre+HBxPhNfo57loYUMqK1Mb1Tb+tVUqtxV
WvKibRrWwJIKY1+jMltZuT/uhYo1o5ksLKZjf8DQucEwoG0SY3rMyJt8zCN/h2DwNuqmRzI/GSWq
KC1A9j1mphLUPIHoJ/oObXqvVGSaGgrsVts/NL6IPDMobDKKIPOkKHtXMnZQL1I33ES10l9VQW3f
NB1jxkE0Z+3kWysMBSSnK/nXphrKHSS9aIfZgEjfDKuUbNoOy8ww0+FKkCjOE5HMVU6yPYNELArY
3iKnvUsKO5xXOjfPQ4YCdPSsijqClymLRMy0EVTrnFxUA3dZPBEGZSfaXu2CiYDXtsDWO9tH/lCs
Rx6ItU88xdScofsKhuZpCmurqbDY+XJIvLnR6yeY7BtI0MTrKgRilltL0YuXEWZpuRNJqndeZtcW
LsOC+fYZmGDIWIllw1tIwR6B+C4iFY9eUZFnWnOlQPrmqTfjqLsL6epf6Sm8bR95UbQfYrNeGwQJ
XwAEsmFd97jQMH+MhzBq1D/NBS68or9brq1ZTY8lL9mXtrEDk4ifgIDzwYgE/vLGvJV94r86NPc7
l11ARvGNhtqbJxuQUG9nr3VZE4g2ZY32mWTX2qNEMy4duNFPmDAGj2TVaduyY7mzJxk/9Q2/Z4KG
DkkT+sRcUE9HYy73hGc0D3ThFqN4A8uDLG7uhFA41WNIYPRLVUpUU6NSPVoVnKYYCXe6B9AKtAUO
7gNqbHw1VjEMnukbWet1c8PDkeqKQbYmWVpvTI2YDdeehFUIQLSQ11SlTr1JqJsySEegWFdtFPT3
lT8smb4GlvOVEywpM8ihSLbKGA3uyzxMl3tQGQ6QRcJbBPHQl60aWV3D5VTuyejhFK0yccJjoAOS
is2kv+/1/2PvTJbjRrIs+i+9RxocMxa9iTmCZAQZHCRyA6NECfMMuMPx9X3AzLKuVHdndu3LykyW
WSkSERgc/t6791wANiiDovgCUJRQKZNYs3oIwFrjXVqSQtO9Y6beoxwsd16xE2lPXpMkl0z1zRut
O3gpEjElJjbEL1Vdzrt5nPKdqien3Pu+H1+Kolmkvsh6LjxELQ8VV5cmfHvKkd5ffELQvnUy7h6c
uRNPfcr5TrNc72fSUPdBwkkl20LfGNyaD43bNd/cpcJcV97cyE3egqTjzKYHdyr5tQZpIqJz2lMj
svB2ln3zbdBN9xX1Dp4f32+/1yKGOTCPCaeVFNPoFNON2I/h0H+EqncvztwaaiXrML5MyPwb9ruI
lD4IRXbwyjeWsh0m6kpE+lbwWm42KmRabhBp2OLzTrKKFWqEm4IbTDw1cIUvKSDO58ZL4jNo5/rN
i718M8DcSpABzBEcwIBN5Cd7JR7As+nOjDaxMcqbruTLOyEAz8DIWBfjKD3YS2BfYxrxZcRTP+Mp
cNmBV3AsLg7m4GOXL5HGQ0gTZ5PmJMRBPOIvfIJn4lgVwyaDiTuuZp5z2lhV/0VrmtYBwrUPP3bc
dRTp4ii6YbnLx6QZmblY7mNaJhJp5jD6a1XzIYsFGhgMXfNuZ4n3aIQzZK+mUslFeyUa2h7XxdcC
St994PXji9lM+TVdLjfG3uDWXRBprSM5UG7oHWBGgk7ZZCQXp+esBRmYeDM29E9zrtO9MRFBjDE4
iK5kJjvH1kxId7MVv7Ge8ytb9uk5NJnIzIps6NOMUyPZGiVMGb+hzbeOkL3WK/otfbeqsOZVa8+o
SXJ0splAjRSl7dVJKLlWkLpafSwlwi2+O3fSDASNpddzuNNYs5JLkWe1WJdiru8NO6OJK3XBtTb7
IJFHOGlBtQ6RK9cgM1xmF2WGLVS1P406Ey+fRDepevGDOMgR5aI1tQ+sFvPP2kIXtvasSuckJ7rj
Dysg/pxrBlXDaBpOi8ebvN9jzxO4htnyPs1WYVzDwWQ18z35A7Ne+zBEIH3G1mrOg9TNKwTx9kEM
QXxBywj6bwEhpn1AVnufLJm0Ac93ZcTDlxaihPnQGUHPGl/npXusid3+yY7av6MmjnbNGCFmRkvg
0zcd7JGBsB28zX0wnKOyifeyKOTBQY17bHlt3tpkBI4r14/Te8/pm11DkuYzeBxioknjwlfL/4UL
u9lEsrG/YVN2d04DmLpxCPO2bMhYrlzMYRDwVkw0nU2OPgtOvF3qqyi76Z5NiFpVTha9WACT1oVR
P+KKuZP+Erxlmim1TNdt1Bhm55b+jzkm8pSVTcdhc+9iKkKtE+KA954NzW8yU+NuIkD0AjYrevQi
qz6GEypgFt1yhkvPsLEF7HKEn3uSWhdQmUZ5Z8aqu63A9pFEiFKIrT5bwJDxHy3U99AlLz33q4Wt
L+0PWTinNjUFS1rAH3aPydpDRj8NZJAQAPGF/baJLmeqv4VqmTPVwy6hs3xso9pnWpawIZVZrb/g
8o6vZpWonT81BxB17SZUBqbdlLjOQM3v9P/K17wE/8E7h5NkGQ7SVo8KB843tP11luf9MTdMeyUj
w7zkpUOyHj7emxKZ7sYprPKBf/BpykfG09gCXbZVGF/HnoNAB/fvRzKe0cXb6Ij8yHkP09B78fqh
OKRwryZ8VnvapcDSiayjE7egNupUJXdpQOOmFtZCMRDfEjNSOxkYoJfI4SN6Y7Q3SvIw9uSGrFRO
qzDW2rthc+F8yRwX8eZU73icWIDrjOo09mB6hEUY/pT5aH2BkyjOYRnOqBZK56lJpmw9sYfduaxd
fLW+eBGu7z9oyVVyJbbznc++cNUNXbyNp6n5MTNqstZNPKRnXMvRY1rhFQFFU6HtbBqdrBwUrOup
ybo1A4RVOENaGX2PDb0TZ++ZnkikRD435G2BIxQDZo2A9mE2MUKmRrnjUdyR/ozNgRkbGzI4/6Xj
Rs/karPNcOQuZwkkbjcY0mtgdpgGSju46TWol8hMtgnC3FVud+6lbNy6XicqFAwtivmodS3vFhND
xR7NyHngvOrUxFN2KTIb9nKbzUs8e1dRlhZGxmPEDE3eQaXPvpaW4+1dQQOe1hqMtXZuaGmMqTHd
h5Hd3mqa2Us+qQSIj9E1P4UqNa+uD4OHAIlDJImECPr8DgcbQR0VCrjeqcEBMuAhYbYfML9leuX1
2UFMRvg1ZGZKnfPewdJal4k7r9uGCMjMr6DtghITX0m674615X8Ts/cj6ur2jR1r8UbgFGR/FHLP
fuEaOxsZ/Hbwx/JBe+xYCsJBGHqHw7yOp4gAytKcDtIqZXoy7Fo5G+mbvX/wcwFQqHK8+mKomByN
CjfIhfYNpm0ryLChjLAHZu5RN3sry6x6sNoAcn9KH3mVahbQLFHDR9Fb5reqz5KPNjJnglLJaLq0
qABObpfVj5p4KvW1Y8fDdUspckgJR90rDQJWiobgmzmEScvbkt7ZDGEfoTkNySMWGeuJ/TGVKQpu
B5fN1H+UeT189GNPE6HXY/kzdyq6Cv08RG9mn4lvcN1509eOnu57WNdvxLdQhDtRaoRrgkz6D8Bx
mJ+tWYZAeHK3eixa8iJWfTKpeufHg6x3TqjoaGBU5PZIrJENTl0V9WMCosFlj1lHbzim+ZmwAQC6
8bMwdzdOZXIbVTZcxI3s+ZTE1COX2lSotHyKmImDZqlT9TfpjKIa4XolEeUr/PPxjs0rv3k2gqk+
Oor24yZxQm3sDb1sAQYmpNGKYiq8zRLTwRTQlWxai8jjKhkzr7o1bO/oTXYyQac5AvTFKO+WP61x
5KjQJIlrUqQtvf1+Ml2Jzh+InA3afe5NlGm+mKd6RT1R7+3QjQEZYx9Z0wvi1GPEqx5d9GPVvkgz
2j0oC7AuVfmUHxpBF+iCm2USu8Gd3RsNteHRVSgquITMWxdqBd8v9136IR1gwuymR8Ug96VG+HFH
fKz8KfE48ChZbpPceYZInnItrX01VtWXUoT+Q+6HLWHJTWA+EVbbaySmjoguzsiXPljS5DOyK+dT
p1XExfP0VBnM/9DVr7kmPLv0/hO9oS/DWZTGwN+fK6v/SKlegNYpdsS6l/2PNOuzYh+OHTErYwjb
aG+SjDOtC5Pnhyw3F2ZXRf/vpAC2mCvuQ3Z0buI0GWSYjiYK5BewAysAhB2POglQ/KzB+2td4kzL
AdqNyKqseSKsIJG2uW6XLWThV8R/FGgDn0UG8JBYHvPETLo7qHIk7zkOJhJD8/RlnhP1rCxiRD/7
nf/WoP6NBnXRUdEZ/b81qJe8eIcnQvv4d8H88eM//+OPH/pDhBo6vyEaFz4aQWSJ+LkZ0/wha0df
itTUw8XtW6aFA5z/9IeJ1SbIktnNIhn5tL3+Q9Ju44ZFShIQXsoIDUnrvyJAhdT+5y7vp/KVISDz
fEayi4D+zy3ljuznagJze3IGA0KSU+yGRA449YYAAm+VEKwTxrBbCHGZ3S3hWKPxnAxu9lGwpeW9
N5FNNldrsr3TaE9qiN09jcx5bjA4pXAzKDZZcFL/1Z15tyYiLm4GlaEIMCC1t2aalifsUfg18lAC
Ms5AlDYtEStQbus7fG3NzBog9jEtn3U8J1azK6XqwldJJHRwCMwkZh/Sau+rVNMY3GtUHRj40uQW
4tDgbG1PVlQVcROk73Iwkq9jxwsR8XwNJbmhxetBWzGTId4RCWY6dPmWyJdVqdLAVuciQZDi7zDO
zM0Z0gNfFxpHB3Kt0mTHHzCX2d20LcmHwdJZuY4bUBZbEWrDTT76ZXQOmBMs6JiC89nyJixH1aJz
Aha4GaUEDUr+ojC/01Hs1bzNk9SFbprjNsQBWmU1ytHyd3+692lWB3aJcX363cWeBHPr4InMGge8
lAfEpVnzErMSP19hR6zn7GOO4Ae7aF+JInIB+eK7ZNzuyHhv5cx9zj7l7dFU+P3MjFnzHBr2ijIQ
wFGfVMfEMCSSksZ6zAliTlHsmvRJRaUeBAS7HY1p/e4jKtyqYizWOtd0Kusez2dQ5rf0i+193Tvl
EcL3uIfm11IKVDVxhbIYjwwJ1/6Y4GcskYbY1PcXBrgEZCWMYT0HuaAzEDmd0T889HMYPXSlKr/A
MUVykEdo82dDNmzTvOe8LuMHjLb9vUqk/1A0uXxNSiQmcYj5s2M7+8D9UO+0rNMXzEzRfWFRDRD2
vgBJx5HNhk83mUmBf4ZrGL0kzYQ/IfGMizFF07DqOyPcSb+zbyO423sjM9J5IwB46ZemDUiEigrv
ufVE9dizk4UCHiXxtHaz1p7WvFeoQWqNCbbqsKes6JSU6Muq4aimudurIo9fyAWyb8LZ5/UhGlc9
OSE4mFXQgHDZjHlX/BTK8Wib+OCy2IGSKpBbNTo6nM73XTr7x065eBv8TZ+NzrJNnPxboRuMfhmJ
N9Uq6kZ5GePYuhHTVB+QxI2rIdNc67Hou4ek8KqXDqYysGi/+QYu8ItoO7keiiA4caWJymtsQrn6
JribdTE9AKZOTpUzdaSP2/PX0Z7Lcheqyfqe1Z15Y8yVj+Swtf0TYSKkiGfND/zK0YE6sN0m0Em4
gn72GDIJ+mp6qCoIzE2/2Cib3LXbBvmXFi45QhqeMM8Yuj1zRWsLD3DYpY13o+oMFnmQFvuss/Wl
Civ3pKaeljQdAOTB/KxxERnb7oV0RR6KZ6b3qLEn7JfN1K2RolK/iWXP5gYT21Py1ja01jS4HYQo
KlIYXoiTWvm47daxYdJ969WppnTb2Nq1XhzfsC+D0T2nc/eYNYb/Mbk1w1vMw9CgXSjBLpOKOXvy
u8y5KU2N0HEAOuVlfbQhEO8YOr1/p1XX8miM/SNOE9LWEHJ990aTOGpFf8SOwvlbq2qabYK+Kq5o
koLiLHaeY/YwJJOTMwXZqtUIqcL4jk3E+Dq4xqaqISRGeWnCURdiXmdTd4I5Gr/3dpL+KBR7ZuTc
t9YYqa3rqWmTyNH+aiVLb8xAkYLvWelbi47Ixsk9fJTDYBk8cU5inkU7GTvEKQYVnBnUDzlVBdrY
QYTbYpzEWZL2jKMyWjD9SQkg6mAlw3SliiAdK4+VTRs0Cr7lipgDCqWRrTlZBOEW07G+OgadrVpW
7vvodvUNg7OOBNFBoEgZ6eDfx6IC6YR2AWuncsw7sJjiSQujP/sgnTXbWVtt0ChQL/Qp1mCmBTS1
taDjTjjHuU97qKXKrdeDOX1veeddhfL0MTaifs0vRRqQYRh08ybcD60z3RqDla7DoAm+M0Jzf9aG
85E2rXUraPUNa92WSJJDcqu6jCZYaeR3akqCu9DO81vkYV62yubvCQDlVWsWDCem6bk2u8epnc11
ILoEoTm7zHT0kl0KC2FvpnP40Iqu3hqeleBi6lV/iI3kXOQy3jljysiy6sSXtHWdfYbMb8fz/j2b
q+DaWr1aM4arn2JfsIIkXXNiZ41dE5J/cefSsl27fSXv6sqMD4aayNLzSm+xYoj6gTsX0D8DnXvq
0O4DXCB7VgtGHtseJ3iJoSCe+IQYt1VTERXQAF4ucre8LyPD3RWWrtEhUs6bvTlB6TPTWwN2Ffyj
qt4P4zQyapuGV6uDJVAENTNKP38bevEtaxtCmng93kpVUmYwtEvuAT+Xq6qvGXSWRAFoe+p/Chtz
2yj0+Jgx9N8iPuu2dRzkOyeoAep2Bu0GKfozggqMLKHd8inS7oJJ2xbbbA6Zs0AHCNZGl6BFGW+6
lEaOW6lvnekUb+2kxl1MMNZHiZZ2q2dSk1j23pKg+NHlaX+0DV73pp9jjnb5pwjR7UojjTwwfTKP
ZlZQIqfC2llDKm6hs2bfwywgLaVIjP0Akmvl9FHxgBzQPlk9uLRmyNrjyIaEXiNhH7ZT97Sj2HkZ
VCL73ErkDUQ/ug7F1LSbQRjGxlygXhPI9K3t99X3wVXpms/+RJdNrEedeAeQdC3xiXezw8isckoA
hk1o7ajGv7dm8zCOQbWqoBajrZv3LNHkkdrGV5ESbJkkuPjTfKbVUDD5zM367DfdA1X/Puzb/Ux1
sTJLJrG0jQFpDfkpq+d4V3VNsGpDqk4vrSwKq+QEeS7eRU5xZ5cG3dWe8IHCG7EF6izekK0KdK66
112a7IbSTFcMiWglF/ohlKPY5ClzyX5oavKCm4oUhjqgZhoxHkub1oTh2xdjmGhBhIb/NDh09ucM
bzcCjx9t5BlbVwPOSMuRij1tXF5kecL7wB4flCXC72mp261vcPvVvXHwJlk9eIZkDkQM60q6KGzM
sBmPU9mFoEdiUkTSOTiVg34oUveN4LXnf9dS/x+zMPWPR/3xf9dSCxHote7yP9VSv//QPyzC4jfQ
GUgjAzR0IbtvJDL/sAiHv/lIGvEp0fmgs71Qx/8bCGQipcaq5eFhB5qFluWPesoxf8M7TFGGkXmR
XPML/wWL8C8CHfj7S8XmUuSZZAZ5v+JlBGIuaZpxfaQ/m5MeWMXuxe4YFs2F+jv73i9aws9jIexb
4F0ha/WvlZvsTWOG2FAdfQZq51kS/Q2NIHzRnIHbtv1XFaPL8YjxsWAQLiFSv2fh/JN6ujNAwtBd
4XiloAWozIZXWDbN4jxMDtOQIfLsrT0F4kl5dOT+6T74X7yKv8itloMjYPSgA3D1cGr9Uqa2hkmI
SQ8kApj48AFIkHzmQsjgVtOTugJYDV8iy/w7kez/copdzpZNG3G5136VQNEDIqQi8MtjV4plckJo
qKxKMn3DlElKbOp/+YDU9qbJ4bh70bH9KtjMTGNqrJ5lKDEisrXZf2xIcidqO7CNNzuS3utfn1bx
P86rz7gBITeqck4u2N8/l/+E/plzHE0SwfvU0l7zot66zDMO7lWgHBpRekzFOSgY5vs6F9dWutVL
1UBmXJNUPVer2O/966Ata1x1LKWShn/S3wLjmL5qK/ibu4Cxwp/bFQ4PPK1mnn30HLxefpXdVWUY
xFk5jAcXA4bzZJSWG930cYFALYbdtinbWKiTQHpXkKk9uOKJZ1BfjbDoDpaZeN7pc4pX6sZ9j22E
/St6zNxLPZOrm8+k5SlNyuQkTYuM8KqT4oyEhPPQ5i7qkdHqKRyMLrVWSlszsdH0NM/sEQj2Hn2z
vmkMPV3F4E33UQpHYzV3DPi/BdJuaC128yS3Qd4SRtvZLnFqrBLeJg1kznvHlAYSbCLBry0qMW65
iAqyWvm9NuivW3MixA/u0olZkkjTbLobnFA6D1OlFbDahBRzz82YvaP3hom5LASdLnlOIWASg6IG
5hJ52wWMdtrmFW4mYfKdaR89mZOHO0nZvAalLe9N2hwlHHyCTRgHZuE2E537HnQmO/luibUtZdS8
2svO3mgN8eQOy2R0Tt13N3QtIC46nF49dCDkQDmCjkkfudN1dDq+KcQyIFXUVsB/UBW9WAzUus0Y
KPf9s4IIZsl56xzxxA5JX+egDV9QDZFLDWjt+pk539rKtXe6TsnBDieDkrkn4uj6+72awC7DhQLe
ZLxLlykAfVZ6t4h0m1dLSwTKvZKMKQxCapJTyMSzPOat0eKN9FCPj1t2FsmXRBIqHhBIIjYDXRz6
O0xWvJWsPOe97oPmNYkbHv4lATwEFPtCVC9pSMwXuDPwHhtrB77RTUfdR82+RP6OoyaOTHoEe615
uhkuTxnd9LjO5wWQ1XGRwoSEmjFZRkyqWb6rcsKCTnvdHT7PP4Hk7toeoXYnDLvw0xhJv26r0Dx/
/p0himjBaTNj3ZgT5HWyeUDhLDcK3jGI554bOFkeD2/I2SKi6IuIroY1RBBzr4jlaacgvAKFFp29
GgLbpEFQBGZ2RpfSN+6Kho41PTbEk7GdjuopkrsiY6scsT0m5rVIhXlUYvAl/YnSIG2+75nc7bU5
ZmrTokWIrg15qcUqqV0KiCoZh+jWmkP9ipdUfUi0iHKtmE2m90oblvrSf+bBEIkn972VVJiMzBwV
QgAXncglZouudDnP/VOz5MtMKTPGiCyzXWijRU1IoAG3RhYNVPOzS4TUWkp1AGc1wW2qpyevHBkD
NqDVPMvQZwdNzJpEaPG1p2LbQGryVoOexMXAfnhVSQtRaoik+zY4eUjKlN0rXJ9hOt1I32B2H9QE
Mo3mEspsgt4NujH+IGtbnBFW+SfmTt65MauQ2czsoHupKHhW3Lt9vZqzmLxZNMsfIWQudFXGGKcb
bu7w5CDgxPXvyD5ckUgZvdhMWaqNMJxnqJoUnV37Xgk/O2egwRxY1DZLNrp4brrOJE15pXNE44ng
X5Yt7nTlNce9bEVVktJWiXhLo/XYazbdr64YwpdSJ0Cc/DjAjuxKOV1nHOYkwbK3YEDcvGr0rsVK
5up9qoP4JXM9FkxSoZ7wHmVfsm7mwQq1ax8jk+Ci1LftY9CE2GTCkHAJXqP1k+eWoIOZtvZ8DVLq
bETCJ7eYzfDL3DfirewMYz7OiTMGR7vsZpvorwZQlN2hnz15lm0D6ZAu8WdVfirCJrpVRhPfkyyW
HOMgfEIN1b4UQ/euy2lZ/VPxAphp3GQj5wl2E+s8ysb0FNaN9Ub6GtAtaNjmXRMq/xHcV+4jtVRH
1yYLYGOrVqx5Lv0bJ6q7YIf6rbpMI5Kv3exYLyW525t66hGXyjJBUqotGM9G4bhEhdvAhaG8Od8K
YfP3G95Y3bObhFb0LQxUin2xbaJ6Nwe4TlZWnI9YQPvcuC2LdOTUlbQ65sGNvyLKrA9MAwOEXra5
yfhKe4r8Dq60FfWv9USK+6oZCE+08euucyG5rG2IQCUteofFwini7twFvT5qOwvOxqR5LZRQBj8j
oD7MgqkWvGKWt9wD4LxqEe5c+9gMNjHAlIWJjCprEydLerm1uBXaz6Z/FvJ7JDXv3huAVfSKS7Mu
aIjEq5KYU4SlyCVXaYOXCxN/xS042WRZekWTwo22ctb7TnYHnUjWQenGPdUmdrNbkHDEoQY1R854
mZRrgJjTfWNzeM9V8Ks+89brjgPbBBm8zzpjwf9cAn3wYB1F3jKd1sosknvCdKh7x0Y5t7R5TeBZ
7iyZFhj9RwWYmlYJRk6PN2vrvvsF78ce3avalKiAu41ua2a7xeD67Bg0Jcr+948lKrdD/ZsgCzlF
xjLE8Bn/37RF1x0YV0z3g1ym0QF9LUHvVZ8sZXlVT/Bj6Ux3wovpepldWL8qqyXXzHIlnzotG76r
WrIHNlUHafHqtE3R87bwwLRB3kzilkG6Ckzp+wzqHY/42D6j5m9d/RgZtfvqJYKFVXdGdquabsm+
LkY0F/Yo4idFxjcxj2bh3TqzHfSsi754LGqDIL8xMX4OHXqQZFTMg/nM7HLQi4cv1qS4LUD38iZv
w0E82V27KCC6CdJd5zv5IhlIlzPa1lzxwkVvvB6bAIUGcquheiRKJrgljo3LNJbccUXPZTRES9VA
qplJmpfbN0YKmIzkuxdhaHLTOE9sLR89G5nQo/SmAnsQCpg4Ca7Q1Qg/AAgZzjaUoLglIB25vBGL
5yxgtxzvJzXQjRdsNwqzdreg4pmfREWZbgZFR4V+n7UvjZA9iG8t0HP8A2fmMoQCGQna30RDEcR0
cSoQ+UFcTNprjZiOrL7E+IoGA0nEgCVH9gmvHh2UhxgMwkpPvrErRiLNAKx5tNIQuJh+eOPoPkK/
Zj8gDE7pU8XjTpix2HSzKFfdNNH8lQOk46EQ18phiQHqODB4YVi2Ejk7ksEr859G6rjk6tbRASl7
iWWilai8ajp+rAo/qw51XKEv4YS9m/uajcFIJgKKVfPiEuK7QUS39npdHgC0tVv2xtHj5I16l/ES
3WRtoraTg/SR9vTdZI3VA1eb9zIphyfefCUERSBWdLuHdQAbJg6LuzEnK8/mVF1M3cTPDXOhV6IB
7XMty6xeE5XLBnJq90VYoD+Q93Ypruz8qq1lKPOni9b0ZMO7T9NVaYUZeILKV04UHIxs/uG2HhfE
GXmEd65rq2TDQJzmKTsCCbSUNzC5FKNcVhAkUEhlEkIO/SGrb5DtGQgIddvc9XnBTVomrDap13FH
zhLSwCqaiqS/17nKsPax7d78dRm1VEn/ZJUhRoe6xMf7xgyVFsSvZT8pMlnIG685NO7npl9OdMZo
v07Xvz7O/6h+OBD2ZXoZlP0Y3H7x/4RRMoxZPTSHAilmuhp9Xzy1zKcKOsyivvGcpXT5XA7/+ri/
mEWX74dRDMevR2UKMeGXKpGSvLCJ32wOU1Z474NRdoeyn4ppp/yE9asuK331vIS1uJXLLvevj/6L
o+/z6MC4mLWGHh/iV6+a7pFhKeHVB+VGFCBz0KE7X1bdzCeSdjXEDX+aTUdZsuy8oR6xuH9+hH+r
H/5G/SAsuhH/dLU278P7HzqH83v54z//Y/+j7uI/I/3++Jn/JnAtQXshiJVPfYPNvfVHwy5wf/Og
4SBs8r1PWhP/6R/iBxpr/xA8mL+Be6AfgubhE9n9r/TnoP/98qjiZvP4H6IqLN1gVZYO3j91sUKr
rqCCBgVUzvhV5Qz7hx4VFhbpr5XhPXbSOFSL6yUoxVet8J2Nvt71GGPATQZbNM3W0ValPvaLf6YS
yj2Gi6em02az8RefzSDD7qemVbOpE1w49eLHMRZnDo+XeTU+3TqLb8cucBWhSyBCBf7ndoz9K9GC
wb2aU/LqhvKmUqnit42LYL5tt71hWRu9eIWw9PCclRfdWy67P/xEGcaibnEYuVTbm9pX/lpoNT5Z
aQjUfvEkJYs7ycGmRG6KS6c9/uI5vE8slAd7f3E1DYu/KVucTubieRJej9Vk8UFRNmwdjFHkZ6zG
xSmlWzxTJeapehTgn3H+bbrFWUXIcnyTL24re/FdNUWLQHLxYnWLK0st/izl4BEhrO9jWLxbzuLi
Shc/F5LOd0vi8MKkdEInV+6IrlOI7XHozENF/A1jF7V4xErMYgOmMcYHl2hxkY1GOx0am/Hv5Nfi
Gi5us2HxnUEl2ZWheiAtsLzmMD9u04LSbAXTNGdbMBZ3XWPHamsFEo0VaOWvI3r5BzAFztHujYH0
kgoRcBPL7rG1GTPRlXJvnFyj6DNKtzvEg9eiuWrSc1cX6iuqD0wQLljeqbRzRg31iG2lxvOTyJDk
L+bZxxZawoOvABtXhc2iVVjSPQw2PQU/zdDnZb4sXipg8jfkjoR7elDi7FSfekdRYA+MWeVuscoE
mya1BScvtEaB2h73RG81FfGOUUQ2ZW1Wp9aY0ei2QeWjOylyZQBxL9MzTMb6RmP33FnKz958C3Xl
ZoriaotjNnrJLASMgR2V26lM60eRs2WzPRZVZ9G/IfbN3pom4tUTCibZy+BI7MrMmLbDMqTVrkzP
45ADnxxjZ9oydeX6EUJ0sAfFG9sFfrXp2sB5b027eNGYfL51o28fDdses3UMSvQADoq/k9AI4gQa
a2x5bC4Bc4onGmkgjgZ+JcQIPW5MGnv3Vsyt6Y6Rzg8unaAFdUTnyC9MPmNZ07SCnoe+Fm5mvrY1
16EJCn6hAJ/WbuFtV1stS72ZhpK+Ds/fPqUxuwCg6GpFU0p94CcEATWiSs+6xSaRklSxF6Pd/HAn
esDRWDeXz0+WwSYLaOeIZTNMF/0BuRJlutsRnU6TInhwpsUYZAzlz2KRqVYuqbh95ihCKzSe8HT5
4sMi08fBPjz7E6z0oogy6+hKFpENkDK9NcMeWJJysrfPOy1zB442A/sZVwLt0006UXgETlhfVEPQ
7wppKg4v7CUviFWtL6paXJxD6fgPnRs7xzqndyZQtG66jiGuFY++c2gkF3UcnepklAsRwopUs0MG
MnwMfpKeK8bbF9Ia9E3L2/gaoRy6KoKCtgl3JKKL0I3eQgvhgnLLBHMNkXknhm0c0ddUDkWcGI/1
DPNp9tD8tjG1R00GJSoqrhYin/oxjTWKgT6PqmEtYFCtawCrt9p33FtBLlS08kiOl1gL+fWjwtbv
F4SczzN/4IB9DTA8rS2KkjUbh3NfJWfZarjS/ZNs6aRKt36r0oBGlUeQfHBnDePFVPF9sqg3iiE5
lFn301XhTWjXeMfQA1eWf516G+10sh+8+SWmbNy45hTcesiTsM6hi+sBdje6XgdWVV+hlLvjyrKh
yolUeFe0n8+9yChiJWt4LoJ44/mNvRY+7CeGk+d0Qu8yZZs+qk925Uf3AjHeRUzks9FcwquqAiLB
vDrPVgFN361uciwluOoPJIA164GecrIxOvFRoTySrfWjrSRFaZI2N9k89tvKKsXRttzvnRgICnIf
8EURLIb2A1VuTI56bH3tjeC7Hqk2CZ4ud4i0BlggFRi00tZ0HmZE9FZnSWpSr34c2Sai1crmj5JG
HM1pbA1QF3bNMJEGPxKt5ud7KDiM2t2ZC5x6Yje1JJNnSucQLcWzp9kiI9klo1CXR5NgmoNiEd6Y
AaHilJgLIXtEjD83O6OuX1tzxC9d1eatzk3/1HHj4930qCFl9GqKsl0b5ZIFrn/aurk2aeD/SC0c
QI5qzTcfy9JG5PnTAM7pXaN82vKsQ9m322BtjpTnETa/E+k1TruS88x6YMviEGezjXQ3QBf4X+yd
2XLjyLmtX+jAgSGBBG4JzqQoiSpJJd0gVFIVgMSYmIGn3x/LbW+79zk+2/e+sMMRbrUoksj8h7W+
tdB1BdGTLhipzV20MUt/vmAlH0FYxkgBQjQQzEPLpek3dAPlGbL/BU1f9sjXqtmYXmQ9OGQBblDg
lLCDe0ORGUIUu2iNYdVadv2zdUnEWwr7MBdVxuC4/uiJH4bJ3gZrZQ3fSW4khrjitg9QUoPB6j8B
U77pBEj6rKPn0aohCzrZQIwEjpVK4KtvhPscwX4LPR5D1GBl/N1X3MNl66w7Wozz6GMHoEjwv9hq
DleJwvw5I5eVGoJQEvzU3nwcuwjM7WBH/gTHQz0r2WMZQNn3s0XG9bNrmvwYNIVclTECJ9JKMGR4
YtxmLT8bFw6qis68yEhVj0SIostLNJWVg8eLSYV/qYd6fC/NOX9nV+9cbhOP0KXCWjUeOrucp4iT
vEvxziWli3gSt3Gw8iYVnweMotaxhdg+kZ65eASPETHJZAD5E86tF7Ywxr1nsfPIHOxifIgg/KMm
NjZDpvqzdBvmDeiK4lWlUTmuxDJyDU59dal8Sx4FlINNpJlZRq2OXgJIVVfcNanaLK0uUcQGpXHp
Yt89UClkO8us9Cad8ihEHFkxe2umX2Vh2/dWEXfPY5OO+zqR+tXTHaZ0zsI1oniU/ZJ8SkPUaDok
SRkFVRgeOuNoVhxgtUUYSgWlJ6ybToUqmiNcv5bPy8qBQIj8h2zRQrZNNN5nnmHeEanebHOnanYa
KUnYj1kUUjPcTTAJwHftYjvGBeAvb6ppiHhU5YB9f9RNuFgoF9OkzbcF44CQHb3YLdVyxzZs3hEc
zzXQkx/q5u3wsJBqv8qGquXmGvz7mcHck1btiFs7M96cLrhYZd3+HCWhUdqbu21Qe/G2z5lqGo5G
sNuk6RpZK484SMGbg/PKDVrdl3LCMHlTc7Xm6CKLnBjpTPG6dZan2XPkhWw+i/WEr3bwoXYeAvsw
t2g/hyr+qad553RceUTU55shVbCizWk63sRBIaOw6DDq6JzG+kqOn7uWka8O8+JNp0jB7sLYaSSZ
tcHUdg0yTlfrJHvDS2+U0yS36l2GoA2Zqaf0mke4HdFWtiNC2lVgGDFXQqxNhLuBGc/YJMZ8ng4T
9e9ydilVslDFReZuaGSH9eSTugnAIKOVXnFv99W68FLkg208JPNnkvkIcFeeE1U2sZPFK06CRwNp
IQGzwc3w0o9P5AMsG2te2kus3IpAclfcYav4rhcn3Sy1dyUThTHq0nXXhKn1Og9cda9l7f5gh05k
iF0uP6zW6u7GgtlVag0/m3jGiuzaw50/DM6aBHdxFEgBb8aF9gGbi30epaevMaUKKwQMZ7Mh3wH9
RkytevUxdvHMFK1BfVpG0bEwiD6NlWmGGasnli/pFEa4K7gq6xyapUh3ZAd/C5D0rNxMnBaHQhtT
xJe0yfsWumguHtmJeSU+k9xucSSmwXGOUZCzjbwV/TEGkh8mVqkvmblMPMeypY5vxd7xUtAGKngy
QYqaK00tY0AK6LLDskR+S5HABkbAHnhka7e85o2Z37VJ8UkDSjpvZeueBVx3c6iUUbVOy+RTFwW3
PjvCLzl4tzMr6rptX6bDtrHM5o3yxdvYtjNdOySb7Iasq5MqRB9qIUbVIoX7aIpAr+W88KT15fji
9ajQdO2U5yUffHCbc4fYrtSoRhffSX6AwyD4I1LptC2shKvADBr8trSGFXVAHvhf4N85OIbYta5o
wPzXrpEsc50ChHmCBR1zoiMMjnyJnrpH3f2tvMEM3BvWILoBDghwmza+tRzSG/ygvmEQmOBmlzQG
jWDdIAmevvESXFZFWGrVyPqZX37PIm+6V7/ZCuUNs4Bl6YZcIM39N4GB6vkGZJj+imdwWlANeGSG
X8kN3yBvIIcG2/R+gu2Q3SAP7Q33gKfwnDXotuq48a9eYQ4P8Q0P4dxAEdkNGbHc4BHuDSPR3IAS
6oaW4IU90/ghpw1QdhsKAEX+m0Xxn6nP/0anBazpBqT8f+u0Dl9YXv5RpPXHT/wx87EsAOqCy1xY
giA29vx/n/lgg/kLyyDLRUL0V/XW3yRaAXYXJB1MT3+Lt25ypr9JtCwCHoAdYQN2EREQAfFvjYDE
n6ao5u3fcDPdgLEE+fw/hEyZFenelZF3wZVlHOKonPSpxOELO8IHOSDRTNhF5tBsElaRPy0oCoMf
MLJ/JhD/noTMHDe0KucbMQ3TayaN9AQLDKNAbvuMmuvS8ws8rm1QrQ1qvu6KOTYmmDQeR/1sljoy
ViVhTU5xyoK03VHBk0PFRiKgZdK5v8WAXx6KaAZ/pHrNWt+K12WB0BQNmLuFU2TbGxX0j2xCbgsD
c4xIdKlJgejtbjd7gz7aQTN+LVb+LnDxfBE7bL7lYyV3Zp3W702RmSG1jcfEvP1wGmXx9+J8Y/dr
N8lpmZNpb9aV2PJBGZdSGREmfjlsE1DFTRQ2gc1EBBRGbxXD1iWanE4nHdW9kST26zBPN3R9vYal
W4cosc3rDDj12vW6XMNje83dNHie3Gm+n8rJ2dV28DpNvrcZzDmMnKF4FMrQe9E39qUpiubQM4wI
TUVgZDEQ5kIycnoXGPlH0GlaLHhfGxemw0kXWbBjozX8aDMZHeYIkUhWWvlPNqrNZlE+2hlUhTr0
iRPeB3b6s+/tZoMnd/ruWv6IjillV6lrPw51kfvv6JkAT5IyxntTvRZpgSmBX13qGrpXMg5wCw13
Q+FXbaC/ytCtyaNdyfGWzZPTE1mELAXFk1xY1q1wIdeH2zfymWgob4ubGy8qE6hszyRDp6tEol3O
q0GuS4P7d2fi4J+BZCFOXnmZFV9FZmUPWHmWe9wJZpgscN4TxzZoYczJ5bc4FSMyKXZC5cCfCsNJ
n0avzc8uKKkzegbnDiQxJNskGh8wHjTbsm2nz84X2EPwqHVhnxn1L4LqVL+KR2HtCqnGMyVaup/c
sj0j3GekN3lj/JUATwjzGlc9oHbSOPBoyZPFtKHCSiHNC4M+c+U1wcL2uEQ6FWpvCFZESPUvzjRj
hsJnasNnyTR3hSnTtR0nw5aEJ5guRkGgXMVq6MRimHa+qwUICiq65uYvOaeaFyW1VyM2ntvnmHux
QJFgJ78qZncb30dRLRkonhvX+PIWFxxqkij0WlGMFb8xRns1LeAHHcgsW6mQHTCQIpy8kac6YuhZ
+JiOc9T1PwbCm7Y2vftnpqPluEzFQDLWkHg7Ut/cFW30+D2ohPNgYGWBE+lHRKFBPQnLbJxP1WgI
dmbMmY++h+BmjVg+2RDStjwAUqo2C9nuoeeh7+gmB/YS5mNWlq67ww/R3yKcKmhSJfQ4RfQUTXJM
zm8NNMBF/VaEfsCf5FVUXys7D1p4tSNIlmaY2TgPivIqmjfp6C/Pw6Sn1YCMYZu4bPSTYOYj6UR0
l/g4vjxPr63Ib76luLuugdPvm9JZ7kcqhrCa5NHteayZLNvTIY0KivvRqx6AzRkAqKx2wp/kz09Z
m9d3RTvY32xbq3cwDXpteDTvPfnwB39Ok+iAu0A+TUrbIWnJoTPV5h11Jy10NT7GQjfnWdUq5PA0
Ly3OKEwGJf6IInU4FHSwjp3RPCza+mLWjpBG6PIA/M4+FG3vrVKrxQ9X1nZ2+5B3DZT0dZTW3wxZ
z/DWbKd7osmafxZmXYeLIec9QnHxKDFwkIhoMUWiA0lCK3WznSS1e53eHF+mvXSnNOmn5zI3BTll
ZRx6/uDdEQlvMNjlIArgFBMMFvhvTmUmewReeWhMOUBm0c0G8xLXe+MSXPaIj42fltIG1hqMHbMn
+l+KlT2qo7S6tvjGQHcUK4oo8yNeinijrZyEqmoYdv7QGk1YQ8l7s5e4O5OfTTp91R+TwCtDp2nq
EwiP7mEp6QLGyV8eTCsN7tukyfSq66NlI2Kv2RWCTpIK1V+3mT+se5mIn/FtsjPK6bNnkkbCPB62
VZSNpHWDQzgnBnOQqnbH1xoYXIj6Z7lC9w8YT1beGyYcng3Hq0F9+UBoUNrdoegi5i2PIXi4qXjP
8gFYg9TpxYrKcreYlfWB6kkwZ12eaR+i0EY+uXcHj1xR04jcpzS1pnVNGsqhCPLrYloHqgdzFTRI
L3AlzHzAJSJW/FPD48i+79WYXDiiPfFDRKwnDypv53Jl6Hh8MWNPHzGCyGPMItDnBI2CPecmgIzO
PLfss6/L0j+gtMKQmMPJgmaUYZHp+29qtosbkGvFI4EwK7BA5SxxckBvd82YHtMrNzgTHCeKQxB5
/j5lnb6N/S7ftE5fhKYfnTG1Z7sKbg9CKOUzEgKpMtbgXXigkm1fwOSJ2eKubBpECGNRcY5xPHEV
ReNHkpr1ziDr+7QMrfy0ZJ7/aBBJXFx8eq1TuE8g/Z7NWbSXLIg0jY+D+68zlp3fy36jXTk8t0XS
HyGZfKhFdYdEwT/VWXrLWGBG3i/YdvHsxu0xpY9jsRML9D5l9YAKJlsDHUO+pNQj+Bj7DdjPeAZm
MSQrRrvDK7JTY58vg3su6lQd7dTdVg4qFNOGheKJl8kYxcqEkbdJS0JjZTzk35Dr1ru+8/U9eA4r
nNoaWJqOfvosCUImuMmO+RY9F5OHfUuIwTkRYjzVbhZ/H4IWgECL4KFeYLUIz11+gVX8lhRYeu1M
yacs4iV0VsauBqIUBjvnDs1IuakT6z1qaRuKSgDbqqtzPhoznJrpPEeWeM51xoIEZcpGGM2wI1Uh
2KZTFr03/TztxJQ273QptLBBHzBdsIeDHAmcy732fbQ4VwKzsHANDfji6BrzPvkwepetxUxghPTV
cgwCCIwZXuepO8kKPD8w0GK4iBzKb+KbiA9NmT8rhBFPFFXZqdQ+V71r0RClY+arezyz1o4IhPoC
o2dbeE698yezuYOfBW5yco1dokSxNRM7PkvghpvGVv0+pmtkUjcq74GB1nRA/sXY1e+RMynlsn0b
31vyvULIZm69o71f7mu2QGHmNtaxWppy6/rj9NH7ET7mVmOOibLWc9ESxbpceew/1m61TJ8l6ql3
D764SZn7UcQkvvJCfmG/0VuCMIMqnEujOWAH88NCZcY+XhokllJnhVpZIivv6slmH5MJDwBaoZMQ
OeAX3CEbPsYycqUh3VjhkmZ9k6l76t6wS818i5Rq2ZpRzQ06RtZx4Rxgzkm1mfi+uUeMav7CLOEi
3syHVd+x1iAPPN7AAG1WlB7NBr72owuZz2HChBg0itrb6s+GzMBH/Q53O97jRo82suxrMjyRPLJS
69uQnUW71ticBcEDkfyuEzRcW6uXN4qj+ShrLiR0KrECzNdZn1Mt83sgohwIg52z/cnsbVQiB7Oe
/CnqFTEcg59Un2lfDGw/izInZVdOSZaJY+SSFnnq0ONW38Z54F0DZDIZxrwKSirllWrgExKcllty
CMtRuWuAgAgX5yQu14hkFAGObHx/1oDmvsaAV0iN4H7nZ6p3A+7ddraH+sAgcWpW1oBN2mz99NgP
vr7TNf901XrVm8OT52Rzs+U3QmcNGGD0jIiQJrp1tYrrqfxqItO6q9LJP3hQiHiCaeYusve+LQmb
Zs3W60vkdYupXC71Ccs7hlPceNem0Ddbd9GwXaqLR3NMkjXsr5khbDL2e5F35K4l7bym6rPXlaCE
sce2IK4zzfZek4sNOj77ZJYtJB0ThVrqmsRa5Mm0dr25cNAr8fvMrK6IRxnEawsyZcITWjOgRnZq
3wyZBP3yzl1HqLNhmnfzG8KS+1gR4bIy82B6YokWrwe0uVHY9Yt5h9TJDlXXtuvGySd2rdAZetgp
tX/vcwuzBGe3cVAtZLNVi5TvOBVKfYv9vHvrKD3pmdrhMpdL/FS4S4ueizc7KhKycdHVxSvXLpKL
EcE1ACCDQ8Dra/Mwq1Y/RVFhdpjq+Ud7FmuHDAfMtYsDoJva0i9N0ljfLehl38sqfokKaZ6FDSmG
FY5p7B27BkCHRhzf7GCeCI6unyD5teU6iupS3gGuEY9loj/k0rDcqZeJ1D8jMZfQh/CZhukSI5Uz
4cfgBZ3zV2WyxvLVGO18ggljnCGWvaMV6p4Z4CDihoOJvF3AWS3iGidyXG5Vw/BoPTXlwjS/c5np
a1honQYAvybPZvyxUPVR8RtEHjfVND9o6WdoIIM8vTYx7DBTL2wSIb7ZG5JKrY0twQmzSU8PybKo
Myz19FA4gbzANqKBnTy+TKbxA6vp8pzETHpXnuXxx7EUqjamm+H756iw+eaPWKSVXO6NuWLLQLgD
NK0hv5a3OslZ+F41C6sWS5vELPwW7lP5himT1X2pIgsUGMxz+s9bIWu5zdl1KK4hwd0IPwt6hVkj
jeJrpwr9vepGv7i38Es7gDiRWN1pi1sATGKb+MRKe4y7wV55y5fBrmZ8sAK2Qx7MEf6FgzG/duVU
T9+W0WDxS1YqDW/30JutI4lj7KVNsHXgNNN44i1pfLCgMWGOodNaFXua/1OgIE9ubI/LEk+7yJD6
W54X08s/jH/+L/as37mT/6CAM30T3xIOO0bDJtOdPxuXaoy0Knes8UKulbs2Ajth+DnwiRQHA4Rz
FL/bhbMblH10MndriGbrJtbGl0RU9sumrboNf+ouWBRehHT3r1/cn0x5f31tHjFmwpNk1Pw5R6mw
Bo0s0x4vdd3gbqVWjPbpcPn3fwmKIpDzzHNN+ec3wFXdRNM7jJfUJjWK/3hGviUne/v71/xHiPb/
E6LRzjIR/BcjyTxPS3jK/zyV/P1Df1OiSZye0iZSELPnzTv630q0wPoLhk3Pv0XbAGfBYPh3JZqw
+b/QfOA39SQv4jZN/GMu6RBX60mi8RCUEbFgeva/M5fETPknaRrxFBJuFlNQlq0O1PV/lqalXsr4
xoKtMWnUNWxHK5wYLLlPtZaMenCkCOz0LDfqTAMMvaH6mY0NKK7XSGcqvW+sgowav8q947JIEW3y
oVrGVWea0yMb+0LsLCVn4zELVPOqwbm5IRDJWIVYlcB9D3Y7UCkXvobiQLey6gtzQZxFWsE5UJ7k
chsb/BnW0okbnSbY0E04zWYAU5yEzljBfG6jmg2Ob+gf5FvLz99Cjc4PAAUuJm62pM67Npx9F0KO
xaDJPgd2l6zboPDuwDpI3GX9tQXwu5UtmSQrCjnT4WK30qdaqflxSszu0sR2cb2pjsqNnCoDLqM/
xe6qdM2Ybk/V19yt0ejEo2YiUs37mIS0o1036Yljd8cSkQzwpEqrrVuizbHbBG19N9qZtZ5cUIOi
k/ZrHrCSS50mf7JscPJBIt5juKD3bjUHa9YdzkNvq+YwVLNYJ5b9kHhLuwalLDfGzPJrqo38wZFG
fnHK8eqa1LRungPNrSeZfILJrHeCdMiQCVZ2sooCLqY36evQcKiv+iSN7yg7xWVMSofX1i/92Rw3
2q6qS1Q3xS81eCBpSFnbti5xUAzC2qvtBZ9uxNbKiqBFekaigSrwX7ACXwOUf6uGCWVY5+5xGHH4
SUDOT6ppnauDV/Pk1BIERGtCCc6SH4oUxg+38sY1l8aJ0dS8doEYYpeKBDd5bTwO1VQ85U1WMPHK
24uNoSLseEfCKMgem1x1eE3I/E15Yp/Z9pAt3NrTZQblva6h9G8sl1dqQORcm0MUf1t8CYIOBT1m
A1VWdNqlUugm6to6OYk2j1jJvnL++fu4F/mjHEqsEugag6vEtPHo22JgBBYpxu8g6y/ipllXNTdK
Bhd0txh9eTVtvtHS67uznQlxmnN7VTeO2FK6t3fV5CxvzAEJvzC6LjkKlVhr4NS5ptkfxFpn2bij
cIcTpfsTbuH2iJn0bhhaTD/sJcE+4RUIfTVRd5X5kFEjgr2dTPjVfYSY0Fu6F4MbAZ3ClegNcxvJ
kxhwXCAlQA3Rq4fEaWAc5C8WnsJ1kIsrtUe+Kf36s62lPCCvf5lvEUosRN8L2eRbqHPdHBapfXIF
0yekP6d8/jJi1uyVBSZp6c1X0QcIguYg2tfjYNyNfgBvpa/jtTLFG4dhe2/XxbQ1mIqTPhu7hxmB
1YuA8wvAXrYMLhvYgSzpPWUcJSXbCtjiG6xYvYFv1exyxIgUvselS89d0SUr3SEQRStXRrQQiHrx
yoqCNEJVbMaxTrco8KdQUApd/cjJH7GLxCS08zbPdGUHTMrTYzHly67sMmINuLB3SzZ5d6IZ4Gw6
46GZMXWsGUCOj6PoXhD8GHvYPe6FoXVS8oCBnBpNNEiGyIM1RBVbPczR6BRn+BqXovF/VBpviOct
wTdFVbgl0TSDA51GDwDF0nv23R+lqJnWaPRES2p9ePXgEkXamN172/Anwwav102d26c4J3SbNCe+
0mach0Mhcuq7JH8ANQVbeuK8I78Y4qgs5/elD8h6iTif2fl353Se5ncMibh5SQ3XT7pBOGV6ULD9
srivEAiShRBQlz7EiN4PTk1PxLZEUOzl7mBCslTVAdQVvpG07Mh/rMvg2in5q66Y38Y2pMURiAlD
Bd9ChmF4tFX4N4sqCgWcjInGuXcZ9tepZ2ytBTa7b3fFdsY7ySNeMs6c+pckxx8u9vNQdscCjzFW
K+L9PjNDVZBDhCLgA3+gTX/QYLJc4RDw91nPAOQ84Zh9nLiwn5wm4hHJRr56TKoG93trpc0xWYoZ
uBBa5B8d3/40tMjyYw5rRBKukVfLqyYygiaBHfuxsskK1XNkbLsAPMc+0t1hTp34PoE79gTd25F4
z8m4SLKIL26wjMlb7Yt2M9ii2FtpnHz4VP3BChA/AWPx3IlzjKeQ6ZKoGYctIzmlQ02nOzrDMKwQ
OaMP4Gj/VWaC0twR9njXDS0GksnW5lrCjmxWCyIXVCAumugV+Vz9qwn29UM3ZvrGnYwEFnTKHdKV
4h7raPDLnJKe6IM8cq4GZMtXI8uXS2HKg6RB+VkUjvflloGbIsJxdA8ueEDmQIrFwa2GQ8FpG7bU
D/N6zpvbejHiXWRQl/gv/TC7Z0ZT+ZehTIX4orcJg/HqdHyMtPBeuEeCTc3eY9uz4sQ/K2UdEaVq
JfGhSafpM6OrERxGMRonMG0Pk6TpQfuXGA+pwv67svFivhGUkF2c/EYVG6JOyNAOigXtu86+RKez
KzKCp7yFMEXfWEYHFlYFkruEh7UmF/5+0Q50TqhG/ryyyc0AKmYHOC/xX7654zz+jPxEv/sCmm9p
KBpcIw5iUkX1bBwbSw0Ppct5s8Kxb3wKc27vZ6i8pKPB3d6j0K+bvTTG+j2Ip9IPZ6B7h9rqQEKp
VGlGJ7JQr9pPhVj5ldNdgfchqzcmR6M3q/MDzxwcz9426zmcBR0+rzzYOLIx36Kgi8SmTM1sWluD
4e76XKTXKKjNHYssGZasLFAd+wJRkpMw8HWtgQ1TZsvzPHb6aCWdt/ZqYa7noW/Rs/GFk3m9hEQJ
io02kbQBwu82sBYDsbLa+tHq227dsgk/58aAMkIi2lhPUtWHVoqmxEBfNm9ZozqGhXHfwgCa2up7
NiMAx8BO5wl0Xi8/Satx7iKT7ZNjez9EnATPMimLjypuq62TIPBcc8RHxWoeMuRCxMtwIrKYNQ+p
NOVdsAj5PmB2RLVWo7G1Yxfaw+zMzg85sifuIst5CRBcpbjDnYnBWMPqs6zsag+LlP+ZLX3m7+Eo
z1c/i/B3T3ZifQzBACm6dOt3uvPu0Q1Q0UEps823fqGA3MTm2PNdMtt+hXTd+go0e6VNVHixcUSD
En1HeFI+oyj02q1TJtOpb/uZvtIwwGY38MgKlCsHFWcP5tKn33UpLzFGuCopBnjLxgbBI8uluQse
RYd7vkf3AyiwYA3pYh24hzdsrHwrljuNkqheuc0gfpBca5PTVtXxSylmyVquGBkuW4ZjzaHVpiYw
7Ti+tLgaNyPAx4OtcuTNwu3WS+3k2940+zPYNAY7TfEzUXZPjlLvSYKJGD1jKMRim3k4hGNUCT88
UUXboTIR4PBpLjfpn+jvEnvKDjFlFlrVyGWkkzaxEmSvCPVVIw8rVzSfiHmMJOdocca7irXRa47v
7RsDsgTAmGvQH0T9uWGnwxSWuOZT1hRBGJvUiMUYH/2FSCHITrrf+2mgyWDCmfy99YECrNgbswUA
T4n2ta5tb8NWdDllhgVrDPnHmb8wP9v4+j6jJe1wb3Tdvqj1sI0DpzzoPHbWdra81jMr7dCyrQb4
hpYPjtYsx8y0OfynS/7fCXeI/P2XXXI1fvxzh/z7B/7okAPzLxbIFQsMrSOZovzh0wq8v7CiYFBm
EycsbXi0/90dO7fu2EIPSOvs8XOYxf7ojgErYeoKkEfTaQt5+6l/A6wknD8Zt4hhIdfNweTPeIU+
+Xcu6T8Yt+ai64ZSpiQS6GI6GaolPCSzs+vkuNDbymE5IM3jXmI8zB2V/b6ufl9cv++wSLbGA881
NxvH2fAgnC56yRb6mZO+XYJJh/7jUP2+paKyd4wQ3DdXphVRMBPB+zK73fjYYxliUjkXOdEgys+/
htvlO+jef0mQ2FIU/L6du983dXm7tLmDDsntGmexlm/U77vd+33Pl7crHx9F/rOkCojBp19UMA0g
77W4UshQLfRDHf3qbiVEbAx3OLop/ymu1dtyKzVEFA+vE2rn0J7b5BceGuoR8iAwAzWTfKiRXRTr
aXbaB+XG090iG2tkoSoIp4DQ9liVig2WHIr4Mhg2Qe2/a6GYKoPRQ+WIs52ojHhxtVjcwyNLroVQ
0n0OIWiD6D55s2bslqHjF/6uvc0zgFSilpot8m16t6duIfV9n455vEPo7B9derSdiYnUWS9F4T3h
0SVAgiTAXK7mmfONrsXuqZvR7SB4ElXwNVsmKqLZbySal3yg8QqaLrSjTB/7KFMbJu6EuNAVo2nW
U3BqyIX6PTEpEU3W/oVIDLLMSALpr4Ms9D6ek2pPfkP7A7yS34VBWuRVKMigfNL52B0t6VMf2RNv
TpDjfzDqMr+3WPiY+M0XdZ96MywRTunhe94j9/d60fkMFSpGvckyTzeeugyOSOKijiyFUW3ytmzu
WY5z4E8phQhbczaZ44RYxkzb7tipwklWXjLFD35X/4KxPPd7s1t0ujYw/PwCtp8L/H8YYFepWLrP
snE8Yx+xoHshakIdBqfUG0Aqirih0hs+aivwH7yx4crjlt0C9G3kSjna2VpVwEBlInL3fumgGL1o
E/fP8AhOPkUxbS00vjtpDel1nGXygAhntvIvPl14myFJUinv7SRKNmFnc2kg8FyArYE4jltEGoVV
MVQX3cAqZfQQflj2c+zzO5DOrwmWfRLtFG/GktFx2FnWUO6j0ro5O6g/6PS9cAhseaQwz7ZA8Qse
b0JDAVKGdZxh1y+5gkSAcqYFOhbqzoq2KsnmlSE7G809PNsmdiAMZNbJ7gL2UqaFh6sSV2a1+3w0
XdCMIgpns6FjMcsZBqDmfe8Jr0BAJOZoXWIqpo4vtXkxmPF467btHTQWEZthlNRHu2iKTcpI68C4
ZDzDvGWrj+pshwyt79AsLfrktbo/soctrrNVinKVVp6781SJAjBoH5eEBzOr1C9Uvs+WgbIrBzvp
N5VYA5MgTThV7Tejt/NLPk4ybEtu4HRyradGZJxaPlvCVUAtvwKZi5wa1RNmmtgPaXJY+fXZA6vh
l0A0OZxsHmyjcvaqi7FllwneKkuFEaaFUEFndVcTroF9s3gIGjLv9m5X4ze0+AnDmDk4SLLHN3bu
oUCxlX31SPZZczxlGzhI7gEFU7Hx0GnC+hFtf+cGmbnRk2K3znbr1cmF+C4LV60T0MUMwkBDyr6T
36R0+1M9ejeabdxypjD/opNJ3cj4NMkVIDwvi5d7k3wqWtpYPSwDZ2PGkm1fLULseyNA6W0ZwbSJ
23jaRvbSh10J4YDgKfitaaYvBXiAnWyKW2ljf5gea3hkHsN2igijcQPdbdAqYfNyeFMeCW/INtHC
uAYhQs67bTuKB9U3AoiRxDDynjsDvXM6EaWYYNI9p0wH7lXrs+wyXVwkZQadHOPPxvSBVioh+23T
+sV3ZkH+A1BxuomYj/87RNCt7fbIOLKpvLeGPqWNi81vaPLyX+0sujdpxeJJ6ql81JoAxJnZzzZH
/HY3LJ1/YFjT4k3LDCSJvp1z6CZp/5QKB31Z0jofTstX2nH0eKY/Le98oDnIrF3rvr3Bv6cOV0xb
jPNTbBWe/1/snUlz3EYWrf9Kx9tDkZkYEngRb1NzFVmcRYnaICjJxjzP+PXvQ8mOluhuqb33otUO
y2RVoRKJvPee8x3UgTIi5Mhrr4Xn99eNzThEhHa87uMmYeLqsmWmwa30yB6J8Hqiceu0i+HDhT3C
nr+kmyu18ttwPom0DHdZEmeMPVL/fcj0PlwRs9J8miK1IJiNPrpWfdIcsOlU6O/l+DlrO9CvZjk/
mb1JMeDHukb9H0HD0FXzHgmPup45cF5TEGCwSB0Rs96q8MF2OvmI+lTh/o1LvNAV/S/8JeGHsiob
/FVQ18KmwM/DxlQdeKKPryGZMk9maGkQLMh1aUKZTH8VxPSYVXkiguG+7TBmkMFmyrb9KCpn6fxO
ziAT8RH0WpofUMPV0QcoYoshsS2cjidRIlBpzEXI3B/MKEhviZxuMvsRh6kY569u2ztbP5nyNW4X
tuAQrTSolHrwV0E4dftBZE8DFJB9lAzkbzJqPvJVphviLNJ7YHEtzWR96gKj3IDF+IOo8M8U6RdT
JGU68ucAUthB4b/WxOgwTfrhpPzHj/5xUtb2O77vZSDkkJvw7Uj8J9XAemdCAbHEMm9cTtLfUQ2c
d/jMUZxzKDYVP8ZB+s9ZkvmO/1QyfVomQATO/i2NuxZvZp6WJy1lMvi2mUwh4NXI+b/HHOhkxEWT
cgeP7ULDkF4SauIqA1z1qq/ZQ9u+FGS5CB06RyJEMQPDt/JcGtUNGkw18JDZmeheky3WrKA6GGTl
IlAo4V8KFNAmETsR3KnJxy5Ph0feEKRiHVsLUQC6y7h6SUuyeWAjoyxkNIyB7BI8lnEUvPaIlHvJ
F5Qeij/4IWw8QFuGHFq3DJX1+g276EGSWxcE0TqrrlBuuVdkwaDhSYzlR/CoZ+skjrCAV9DLOlPy
wkO5+L7bxh0fgtH2nnHTjQ8104wjtkG4Q1jKdH0b0PItTgWqO/fkeLr52rjYy2nm4siniWysZR6A
UyyXcCB491BNkm7BupQ8XeFFqaA+CGnKJwEQ4FWrcbGqG90BnZz5fh4AVuUY8A6NKaAfOkRo3gSq
4vOXmg5b7LDTrStISg3C3hjwFTyj5muMJQ4unlWopwhJ7YvpV2KBZtX8Zxe0SwY473UKFgITJP/6
YMuBdzukvJowA/UU++gF1h1BCvPK8UY+tZXwmm5ili+g+vjs3gV/1Q0CjyUt4CsyYsEf0cu9dnty
FGuk8OfYj/qjWXjJMV8oZGhplutJRPgC9hozUAGsa/7Nty80FQH8K7YuYFHd8g1fAFh8pU3zkZMy
VoCh9KEojokC/yQQX0X3ADv5COR78VtKwEp0j5olOcqmlRuBADQASoWjseCaJouYT22QhLev2szu
D9jyQvGhdhrL3OHeMvByD/Pvod8t+Jc+956ndHho58beTXnoEG3nQzSYwW4zL+L0CFK7Iv1dZuop
h7f0Qut6WbXkohFBanUoozhsBqsZuQdPIh74CPOXRdQuaIPQISpupdue1aDqJQnEM1ttIvSw4dxZ
srPOKSp+ePhBw+IzFPMpv1fcenoosalhvw+2oi0JzxsqbkLtjXzBBTxdhaU7gDNAdgG4sBz6Bdxg
yo9siymS9Sa5La+Lkur7oGMfVkLcwxDDQMv7juhxzatscfGTQg59H7YgK8anhfh1BAoVbPPZ4Lvr
l3UCmBPw58Ioc83WPGZ2B/JTNvyyliAWAGzK22owlvup7+kYo/p9QdvkP1+W8AUJNiVNcbVIE2/i
ZZH6DpTAwey4JIOCxTDCh7jLZgUtgiTPBAOJ5T1/w8a1RQkhruTEC+9z4aR+AxhdbokOKtyeqDAu
3gXpVAk2joipxQsla31AyZih6uHp/WTRIXymy90bqxLmX7GKK9T8ab2olx0Gs1vkRNE+RVjUr4Yo
4+OIyDpGzcgXWomFx+kKwQIzTG7yJum5Phfa6IVkN4mZHcRSMFF1WHjMi1IyUCuHr7CNJn5DUcoY
tIPhYijudBOad3HVBxrfPbkf25Yid8NxSB8cuxa7b2Q9EhPgCIYG8sMiYf2YYx0Mu5lEsnCLH4M7
TNUZb2g22bEyVQwhdpmxPENt8LaX3DSTqvIh8die3TwxoCTIlN9jOeiJE05km7hlyxACnCO6INxC
C2buoWShw3bh7POSCL86eAgb95zX1JNeUNFOkqIDdEOYjY8NzisLPBhbpDnzgcckYUWh3+GLYgwv
nwhqm8tTUGi4biY2pPCUoTLdx4LivbNo6q3RrdWHNCLPsEFTXG+R4rKmiKtmgU/OzNdaN6n9KgZU
XWj1yW2ouknSa56GaUMLkjFZJgrWi2zAQKCAK18GD5/MKnMqeRMVnnzKIE7Xm5i4TH/bewv6SsND
mRjT1vx6FZDXFiQIq6PQZnV7vIS5rL06smV8ZZVdfeikBhF8WfMWBROi5ZbPDCZiWf+dduRNF/Xe
s21LIJm4x3iJfpBVe9+jix53FOvsb2DtiMwLzWU9egujoqxc7xmTF1/kty2NjgR8MmbpLCUbcwWq
QLdB+19dcgtKacg7i77MNk3RYGDP5vKiKCSbhn+X9a71POTtiEy6sutwd9lZiyIEPsgsr3qWkZnn
z0MQTMkHYkbYJ1Jr2aUQs5EzHLb2q7fkaWAay+5l2CnAiPlXeuQM3kr0CCu3EsvD2Q/YgT04fzfD
bLORpZwflsmeW8rVGIa5BEs4hdOB7cfMCNUIkG+HS+4M4a1OMXtXGSRSqiXtA9msm8hL7+c4/S0W
UardddoatMmzpD7kLQy6k5XTQVolHZjkgnuyJrIuj0C5DoqKw6xq52uRZ89FIOuT54+YT1YTGmTO
IWb9BMnrWDC78VcNI/YnarLyimeMeydzLfDm1725qysTKqWU7Q06UEgvHQEojN/C95GuAM7i4/1U
0SQwVFFdN8Kz13W7BDrE3APoW2RmDIe2BecUduUVEX2kAt6JEAQBMdofcgqnsiTRyKDReVeiMYgz
/eAryxYfJmCWBs+JInP8I0kaGbsqkfCAvR3SDkTH9JpexUY5inQsDYmaqqSy4nVZKGaSkmknDZ2S
XAorWaxqCo+UjlA3d+NwsmluJGtDo/9dqRwe7W5yCMI7eCzLGkxOR+2tdOhdtaY137pjq09N7PGY
i8YKS4JRgu4Y5HsqjuJsCCe/xd3rnkg5YvVKAH5O6BZb2jMlqEKU2Ks40QRjjD2xKhD8EEcb9via
WkX8ftLZeyvWVXqdIgy4r5IwRyDRDC5dMxTQcK17Ctja+xzigUAe5IFnY5EtToRo49YoiCemeQfR
Vz1yjTYDZF6iFbKsGNa42cRntw7j6cz1cr7GrZvv5m7weY5HYhtEw3vPi0t0Drrea3/4BOh5bcNJ
+hxg9n8IbRAKMq3UzkzIG1KtjUVCcFkdL3e29piNX+JOPRnMuFZyaJqzG4XzfTZPNiPQLtsVk2Ht
fa/X16UXWVsCpJ4qDy4H+hZORtsmq4pzS4DWJkkyzidDWG4Dzg2nLkMsr5hDHmz8TMfE66zrwiTX
hYuWQ5aobBiLBWa5qnK3hFUmq5gda6EvJXdWFZNO5p4M0nlueQhADLH6HAOJ4RzT2pzuAzRBZm7m
B7x99d5dnhCIFBCSoE8/kE6zSEon46XxR9pqZe2d59i+76JMbdo8Fw9MBUnRmdL2vRqVQUMGCBfU
ZM3PAQ5zPrd96nEuUWo+QReu9nHUFh/xR1B6I94nMQd/V/K0pEwfNIQOOnyVWPPk1RDJLEho9oKO
TLLjILR+NZLs42gsYFJ8KmBc67rZGZplQ7jtQCLvTOwXgYYgYNwE4HcaEQNi0w32MXgfSfr5WqLQ
3apWLpRfkS67lTxOhDq9IjqhTeoXzfiRE/GW03XNSTAS+Qb4S7JtGWs/+RU7Cjv/0pYraFkb4F4O
osFTSnb7tGnUNPGlpXK4xpqk5aqEMEWfsHHcmmvX2jAnhiSV28DGMclZvAIf9BCBEoGkhEUsPei5
6YOvbP4BccJgoWfaKhvf6ElZC0J/RqsdmIiGndBgY6oj5+Am3fBsJA0pShMKL5TpnQw3ddlSgQCb
0k5dnKOG+yKChvVcAjE6zg7gag8a+W6e23nbhQsuOdbRzlGpeD8Eo8sSN3GxGCfmdxz82EizyPtC
oEVwTef/hqi+5oMRet0V0pazQ3LcmoeX/4gIQHwkkd0hkpbapT2hGJyiDw29PHHMEgfajVHJWTHq
w2m/M7H/VQNwBYOTU0Dh5t/6rUdUHSoIyhCcau4LyBE2dR8cAJwZY5hoHjHrBtK81zGZMFCAUssQ
q4AAoYF2nC0688UNM566qkPEuHaJ1At2evDt7KqiEVvtkoIj10bYmJRZPQpqMaJDD3AKjcAlA5eD
iNNbPJsiaLjTSSxJD5MaJO4+L11n1cCx3DM4n303EfsPWmbq8x9gnpTONoW9ooBm4EXm7I+lM3nn
IERpHh18pgD1JisKc/wwW3CUPloEuSEQzDxOIwU888RZDQkP35+/AUkaydt34GJN540QE867eIPb
HEJHFrNqg4M94p+CbN4EAFOIs1M3JF7RH4RDW+4jMwqDq7b0ZxxPTkMnPm/lkys6mHGg5fu/f1k8
GOG24NjuWPptFgZdLh8fAonYOVmye2RCNPTHqOBM2lMcY9BRnHy6bOZwZPRB+fKLa0Jr5O014eWd
5X8cweVFPPvd+I/A4aRjyMc1mVJKoVhWE+nSDTHDkG2ycLINTtGDaz7hZTSOcgFb51ZqxVc9LGV1
a2FXInhOJG0QHtqlgi6rII9/v6QTMJdgo/3FG/7rl7iMUm0UvTA0tXx7vXpcuwbylPRA3CzKFbRe
GInIzGBIV9M9r9Z5meVbZ2yq1wyq4ANTjfGB5i8dgGKsH7K8+gVGdUE4vLmEZKhAZYDhqk3JY/jH
hW3YCxOQc8OB0DKOjc4SqtDSknpuaPE0K/fCzh5QD321JFC+sqe+yAdSH/ay5pG8bppyqcG4sj+/
VJfR7XfmARY602ELwoPjgs+13wJeNTkEKOuq8AAniBMqIdsFyjVvGGo9ciqivf0Ihce1jhMOQfoJ
ZoExq7dUT64ELsFV2JPYIMREtWxdzsWypYw1Iooo4oU5vkdBw5nbXzBG9dLrwRTDnU1cMt2SRNdj
d2bWRD71haobZQOBFfPSBcincnwgHI9khz6ex7vlHPca5Qlra27chGGjLqmAfn451KLzfnM5cG1Y
jNXhZzje26ybUBpVNBEtsDdDmz2QrEcSFdxuKXXykXfPxk8WMdxK4zFXC3Z/JBD8NZqibn4cPUKB
HwNTUp3Ys5GuSSjjH7lY/DnqdAq2l/aQqRZo7lATvn4NkCaIDsUiZ1xHuuwRa/eg5eZpSbqBSkbz
xiFsmRVCQfD18mH/6UT/ohNNEJb6aSf66jVvXpsftBrffuRPrYZFLxmmgy1c2yK5R6KX+KMDLYV6
R+aDQnhhuXhS6CX/60/KCp6DPzvOuBewNUg6TOZy3wFp+Rv6DBbmj6sWfYZnAjrAj22bLq3txd3w
3QZd+a2bxsHoXGWqdOWa5rmEfyrR9oGFb6hJKgAjlzTcJDML/6bIJ0k1ZgsDvfNMJbMg6StBkG7T
UPyNW2MeayJAXZ/ZCp3NHo8YhQhJvMm3WN6sRnE73LTfInsnpZlTg9PD8blrmzRzrtn5my8ET94D
nNJIHpWh11bo6F2KKR/pfBVsSjVPj4Y7z4T3teASId3LHEHUQsuY9+iUgPfmo0ztddwIpGGaerc5
pJXbVXeQUZLHuvK9lyadTazzjH8l454+Lq+cvA79LS2pjwadiIKXoBOyHb1URXvU3IDPzSnPtrDt
3Nukyp2XSuthY3jF8AnTIrNPu9W7oqNWQSGGF5ajH1yCwgwNF1SAAY9sztJjjHv/k9PY1UfVmKqg
xuBsWHjul3ScblxRU4/2Caxi/vDPfeeYt5EdiYPnEXXYxqa3Hk2R8d+YXnXfxXk4rMU0CWj5IA1X
yEG8bIWIg+Gc5TvTapD0YHn4Z3cd/cXnMcxQutXTsMdrMt17nLhPjGgrgtQjJBTI1IzoEKZx9JX1
YN/HCWQTWprKuMXAjQ3DduiRF6O8RraTP4WzRgzidsUdw1697vEiosxwW3W27F59MAryLCiglXlb
WEG3ISgCiqJGF8+EYb4ipwGRX9RZ3ZZ2aQfLf/HjQq7ZmYM5HzgGjHiS/Wr+ZFAT7QiPNfaYEOej
Far5i8iUPoaNLB9nmoQ3gKWK68IIOgD4szGR+TE7vcRI3VutchBB/PH/KNStPjwb9uKzXEcCESG8
O/KX8voUl00w5LTKmiEtNrr1K07Z+E6IUIQ2g/XvW+CzuKQ//7Oj/k/aN4Zt7Dn/3SF2RT579yWZ
ftxTLz/0p0MM0BTBsXAkFrma+rcCzvXe2ZQCbLPaw0Auv1PAmd47agRPAq8yHazOC3D83zsseXXs
i7bEPIYN9G8p4ORy6v/+WODiYGSaR0YhMV9Ant5ssBzrwtqd/eDUS3q5ayBb+n6Qwcwaz9t9VGmP
1LLPMQmvx7KysO6CavMgK/btAetPvzcrWe0FRnrxiwMLg4C/vDU+HE8iagNl8fh5UzKNjT3ZiXKd
o4a8XdwSoy1u3RnS3YpN0k5WsoPqKy3D2kY16R+BiS+k7PH5I93xv7p5Lu8b8hurelvScdIfCFIN
bvAiDC0bdiNfshAVdY2drZx3yEIM+lh2DHUiw4ndGKAhWsM9wLqcN5ZIcgxlMh0sBNsFsK76fTj1
AUN8I4sxB9hphfWkoUWAJsDMVqSSeicatRL63xRvx9p7YncP4bh6VBN3s3S69+QFMcSsq6ynbwpy
ZdUNcfU5mzIBTNIEy0dkOliFCPoeud34zeWu91WYnuClpMkOyFBKoA0OvHvgflDtmAHkNdlKfmDs
CfCuT1UQy31HQ+xLJML61suw9Dlxc4XH+FTCEnnSeTTiC4ZxqZuuBVwQ9sRZ98Ym0jM7Lsk7zk1l
mdN1HoQ7I4JBAhVcFg+G5b0IM25oj0CO2cxEGH5U2L/1SnT2cCZZzrhHp41JSIdTsx2ifrwO9Pwo
uiC9rcn+A5jk5TjnB0cGOzcxrM91A8TBI+SPvgCAG57MInIehJuUDz3cj3Xmu9md3RNn3qOfkskZ
gU1jvo8DpM6jNKIlXXCL5ErtKtrVT5MQI4FgqIRHp7T3zL3yXanbMFnL2iGtGjHdlkBxeRhNv9xi
/zZWNNsgp4iyOKKIo3lUBc49V726ArZU72Lg3yeCyb0TZYd7CqVIg42fi/RjCf73qdBIsKpBgltM
OgPhH20GTHpqvDZ7ob8GzMN3KNOXtBQ+fa36dp1Ofb1VUdFC8gp7azfTeUBkTzfuNWHZr0xVj+uW
lbZiwD48CI0LGBdyf2UPTbfFLuDtrSpMt3BacmAGgI3mvDUfwjar0YbPFDyk4rKkYej6uwGxzLSe
aXF9tPkla2NMeZa6Xre1vUG+qiAOYWpM028LuPlcYRTauONYH/As9cQFoKV74Uk8Y8Qj0Oyoeiem
VTGYU7ieW3xIe57A8Ee13TTuSlWZVmt0UaSsCNObNmmQBjRdGt94sscGO6ZlpO3RG2t55ZU2vqmR
63jsAQY0KyZR4XWAWuuKQSpXjwnqvLb6RZXZQ9GCRh6viFqwviCWH2iGpUONh73Mr70UnsSqnKvk
bNuxv2PeDA/IjZa7izEHonbOG/0e9ZcJCIk21L3Oka/vdVI4xwSZvBcO82fdz+PWHxrr6MERXyHN
RO3KgKW4YSccXmCpuqgVXDDTqyyY8yViuE5Qu8O0mTCJ1fpT7muywWycVxAIYIz0hAFh/BoluqMV
pC2ayrJvw+x6KnSrKOD7/lgETmFjzkhR3caIMPGDFvTY+ihQt01qDfdODW8W/kJIFN6UN+mtxY2x
HxTTNlS1fUGCOgeNflOivrtx2A6uspDWKCbBNHvmIFSB9DTbYjsCPj771VBdG/CCm402CfaJ3Lh4
0hyh0o3sImsjCv7eYY3Cf5EToZWzXZ8HFYZ3kRqS92Um8yfXBrsTTB0mvHJAP1YWbL52kyRf4qA1
kNpZ1LNMRGuH/KspNT5iCJ5x/1WV96BoqEQMUSE30RWsnXpnicz7jZ5fdZoyObwAWML3Nsn+AU57
dUDEt5kNh3Fn0BXhQagYp1pbhdZV6JHGoIe+frTNYo6ZUDvhvbSV+kBwUPSgpzGTh6Zugjss9iVW
5KlN0jW9iuZTMQkobxZuK3tfL/BX3+mS17DyKui0cuzPLdQioCTgwUL8KS796ARN2K0xtkaysXuc
cisoWf3v7O/eA/3CYVdpSD6O4fESgSfma5xs5i4mIe1YJ2rcVgNhSewN4zHWif8Rt5bkDxYd+zw3
eQJkezUxsSSafkH8QwNSCCvtSl/LwPaYCU2MXleikWCoxgFlV48C76p1mQwtX9vBcMOrjGoCASpx
haqXetuEzpfYFMNmcK1ynVSj+Rzh4TzGFAt3nhlKXjX7wrSSAYtnJ+YtQ57r2Gfrp6V+HUyu/wUT
0NFjsLFybANQN5OtjSvgI5aksN1MNvhHi8KBH5hHdYvAhe90iNzhhp6rWIM7VBu6aJiPa/6IXGF8
ioekuq+VOV5ZdmWl66YM8xe6OP2X3kybKyiYekOW3EibAltlaiTFF1apTXj9pCO2jlj37nYK/fC6
gWbGBMI16yvTrcZmZZuhBn/fYFLfdhPJXxtCIjxyPWvyCTaY6cSzE7dtvq2cKvmMITtAfOrB5kBy
GhAaEjfGNBNR2WZw6EI9UEu7mEbLJCIgEthJ/QJEM3mmKObrgs5kxf2tIazkYRLOYzL69j6OM9BN
JskkMzT00Dw30eDA++DgdesnpN1yxCo+TYXf7trOyDZFK/i+IHpNzC7NOP9k2lXG74z6r0rmyRbJ
t7U8ROvs7FaNvG7YzriLmomUtBmCFBoCofBuugBhVjRXk1esFi+NIUkSmKRpIX3xylPsAuhA7u0a
iL6xN4drqNlAyY2iyh4gP7Y3xeKCp3UUPY4Xa/zi8qKhuDjmu6Z5CEgyXPA09hmIYLgZC26x6whv
h73xxqZZElgYIgMStGCULCEK/uLSH+Kx+ux6VYlCcTa8k7YaUHD4MUBk4jv20KMulv96cf+7FxCA
tzAB2gseoIxSjNWjMWsK/Djur5kr2Ki5LmCB+gIZ4HhSf1AX9EBvLhgCHFH4fC9wAsEa8Lfewizo
45onASaivDqAXbTGzTj4IQwebJoYe1PTfRxHGAjFBYdgLWQEt07YaENv4WMVThqf63BKxjVbe3YT
5+74zFihepDmoD9VvhvDZQuopkmbx0Uo/cVSpqt8XzU1Vg0jyJh9hnLmkVERJ7iPslLeKeyj2ckt
AesFnYaRmQuLwbsIxJF40VSsc4j3K+hvZBGMHTT+9spxJ4Ul4Z+y7n8p65QpTAqx/17W3fzWv359
I9W8/MgfRZ2U1ju63hiKBOMDBgc0rv5slC011J+dMXpmQptaU8HYUuJ0+ncdZ/NX0EEEEBBFAUZ/
+u90yhTtt+8LOeFIGhOOUpdCTv0FFRO21tjndWmetd/oZyKdsN2bkqemPafYRMOsqjZjWZwcuTzj
Cln1W0K6OZ0zMsSk2lREdiIw+GiHQLsLneLGrEZurLUCw2NvOiw+z2Zv9R/bBL0FaHZMNeWkxrXX
uwiqyzbGT+qEZOuSniIfKDtQY/Z+f8tInxG7a+RDh32TrXFV+fWwi5hPHHQdoy/kdutWGnnyni4y
KLAyjEcSpoLCijfGhE7Omibt7MLRHYIDqfVzh/ovpirt4DOu0ilJvnLzVrdRYPfZahiy8RZkRYM8
K/D57BDB4LHGI0CzYzHVFtWehMq5bybmoRsTpoI6dS5Ssyq0q+kYGDk+gyybRu5k3iDCM3+GI8Fu
SfAiktHi3iOC9GGm+XSLw2dVUhy0myHMwPz6PJWI0qn1AeIkw5bYKpguLWL/u9rtEmBqVj225Rkr
7/u2LFswZpvBF5iZD760yWnNfBWYeu/aecJcs47EzA4QZzVxGwlbz42p5yyX63bqjaP1jcZUXtBM
MZ2MnGdG5CKaHD80JS1686EnD2RVI2Am3BKwSz/eJKiGPH+7IIy9VVkEdbYroa5Sfi5DnmBtG2HM
oBYEAuUm8LphbTetqbiYXa9b1C5GT3YrcjpdMBkfpH8F4Dn1N5XV9MvC0fOBobc974yRZ/0qyZwh
Jees7eCP3cgpi1uzXtVNg8oyw8GvhkZ+DPwQ9cDLGKVTXn9tB5SZGQz/eU79+382vP9lw5Oectkx
/vuGd1105Ga9/ihP/+On/mxkue/o6CvPQ31+sV4y6vtjz/PYDRdIla1dR5qIw/mrP7ZA03xH60YJ
0EhYPT21AIj+aGUpfiGDKEi9bFt0ury/NSww37SypOREg5GT6SitMY3z78dZAXqJoSPHpD7aPKkR
McaGfBBhNRM/EZW7oopd8I+lFp8bQ/vEOnvAJLPcPxl1BGOIggeXp5bXBdqmPWEk/XKITrOVS4Pi
yS0zyqWwBOVSiNZbS7aoW5kb3W9xreT1GAbps4VmfFtmboSUg9Z4ISzwgcQ89aSTYTyTgaiHfZsZ
84GtxHns8m78BS7szbSEK2BZy5OGy7AwqZaG4vfTkpjqlM5cWR6prcc7PJXeniLNW6u2XT4X7/u7
JXL3rU34r7zL7gpwH83/+z9v/ACX12M+w3OQqZCWC0vr+9dDySnGIEnK47Akto9B+nlxia0jn2vw
81d6M71cXkljgIChRatSMlv68ZVm5EIz5UyKHZdml+K8SukMsBSQe/QIDtPaT2xbDz9/0f/w8ZBQ
axqkLCYe1Mvffzd8ioVqBmSJ6bFzOACujAVW1GAj5mk42hDR//6r2bR0mc+6lgMA7MdXCzx3iPIs
hn0sBjs552h4d9DfcFZ2qff089eSS1v3u7bvcj2xcfAi2gQMhjf7xxdDu5yGIPujYxWOKeqwkObl
pqqyAn2d5MkOr/+2o395PaBoPkDkasstuXXN3/7MNucfGPKCFrhmU/nxbcAl01PWUSJXHTL8DZVN
QwKb7z95DsiZX7zYX9cQHpil/Mcpg6f8bau7pjNotrUTH0s5z/eFWzeb1uAOBkWRhHBlIx77Oie2
6hev+9dlZAu0vpLOIMYPR7zZl5IgHqLAKeNjPlQ9XQi+TfTtw7DKI4jNP/9i37yWRUAf7tNlcMDX
K8XinP9+yVqRMcg+9CKk7gwiUTRqGJyinq4CtP3vf/5ay+/6bg1dXsuWiksJnpHj7Zsvj/h5mjIU
q8d5mge5KSiPTmlk9nLz89d5OwdYPpPNNHlRcizLVf34mTonbWqnGCPQ18RvUr7RQFlZU45bsDft
xzCKCLYe6xbC9rx4C7a0lsLzz9/Dm7WzfFY8zmx08PoUmSFvxiR0oxJi0VveQ98w4JXE4a2C2QjO
vjllpyJw6d855vSL/fxyCd9cYjQbfHA0UjxD3TdfZx84lLO+BkwK2OpDDeH2hA5nuimZq+5rsyRk
rjWKESzQNAZ67Q/d1B8HJx+/ggCo6i8lbv0TkYf+IVhm4FhX+GOOjW+nqi/j/w1+YzaKfqPIv38O
/Kf3afPFMOPldACz8M3lSWzTH2ZtGAdMY87naeqset1XKX0lGICDw4CXntMKf44GZVcMyRmEMWhT
k1ynY5cU1hXEFv84Iua78Qyn0TtSEYoYwIqn+/3Pv8m/rlpscq6JRoHiy/mLokB45BZBFIqOmScI
0UrgyiQ0a5p2+/PX+eud6Ar2GDY3aLPcIG922MhQXBSjiY7ojuZ7L5oRR+EQs6+YOduPP3+tt9s5
yxNPnXYVT0eb4eAysvz+tp/cxm6sMWY7J2NtE7h+v7hGunXKrYKnuQzW5UiEBGWPfjGynFT7wm5/
cWGlsJc78cfl6prINRC8cyjg7bz5zGldGoo7wz/obqino04Vm2nrjWZ5DLpyvke2ID7bSJ9g3qJ4
Xk1UegH/DOkLT5uwr4gr809e1013WIkVwtoKPfK6Ig6GsAEU02cC14FkQPp9mFPT/70fu/TZndL5
DCODuC+vqp3F8ZxgrXftq74WbLhNNqgHstGcR2w34oA4TV6HMHcIey0jA93nMN9PgW92q5QO+20G
lO019UmRperzz4hMKHW9Mfd/z1zDLk95VuH7zqFoHGZAZg2zobADZq9R3GKQB+61yiv8hiE4rS8c
rsz3AxCNajWi2MMgBAnt97RvrWGTtaOJJNyNw3NgcmdbNluLrPvocxeyeVPA2r8zSnMVuRUcG+k/
CSrMIfKCDka7Y+0HS3AYyvXYfHU1MOM8rvSLWw21+4A1n/XG3U/sfVJ4vDzUOwOkYcPeCQdJv8xw
jCmjveCsl59t6OydA3xn4KOioRlQyKXGk1eY05nnTPqM0ne4vVxe3xnarcpDcV+aVZiAeNdpePRl
4JgnBcfunIA+IjZgDmNGa5fdCqDeVd3O7FCuHI1PeYFecV2IUYp1msr50EUl124CUt6sayHCJ2j5
1oeOHDUDH47I7xby1eKF5/cMYRSe4WuR4Ffp6HMtPHJ2/LqeAkC/GFBWKJfsxzgwzfdujgB4ZSiu
bWaq6HMaZGonYSO80ldHtcdNk9awB7P53h7o7K/bhPBd0VfjbTShwthoS0afUqdlayL4CIiiAMZn
LuswW7ikbgcrAXuZ20abeZQcYGRWzDviD1lLOmvnczBMmA59Sq9p1TY9TgHbYFK+cOo2Xdhg5Y/5
AIy94mEGZMYC24omLF/DIRAMl11WL1F29A58SDCHjvCQG8cujCcHTgXfY2BN58BI41PipltvZjKB
uGm8RZFY7cD2SSClJNhUyFHXk1HU9wFqpKNw6/yKafESEptGG0c14izNfD51FPUHED7+U9DqbWEx
EKmcPDlPvNoaPpS+zWa9x8mFoInkT+hPMWJsl9uOrBEgLBNsk4QUP2GMM1MWpdYSxdLOG/GQghgD
kM5VVc9e1NOpwZUYS28XhkBEwMAUZGuYjJeNrqRlMHgr8pLiU5q49RrXSgrmrCURaonpbW3rpWbI
fg6y6JZeirtCAjRu+snFm4kRemdX0XvHd2DBNaW6Su10LbrEXpdtPuwTjxRP4qUXsopwEPyQORl5
4UMTTp8hdb2WndFsY8JpN5MDa0PRZD8awv1YMb0kLc8s0/U0ujzVulJ9ykzrhMdOgriNbkInGjZE
Dzz1vX9V5Dr42CID24bWNJ7CNGMDtpYzUqamGycyTUwgTXUvo7Q5/X/2zmM5cmTbsr/S9uZog3IH
fNCT0BHUSZFiAiMzSWjtkF/fC6z72qpIGmnV4ze4g7JbFSAAh/s5+2xh9GRkzLM8T7168slTz/HI
VCST1HbYPuOnUh0mq8RVEcpvgKVl6CQnq3RLaxUYoXfeiYw/qMxcBwLQZM/3YkbJOg4ZQRy6J/QI
Z5T6ikLJjTaDXJgCnpndN7iv3TOjGW6nEoUJs8sFAiLYcLpICX5avNG8nZsS9JXkGGmNmST4oVY5
F6WKvmhC85svhuEbaqJp68xdt13OHzxAyopMo7iq8+sWcIuwMcI1jnA0KAXsFJ/IZqIWSX2m82kh
27U0vZitqBiYwQScCF6ovEOV0PpAu0o3OWXeTs0m4D4BltW6qez8qjX1g5fNBA3BLLh06xmP1DAr
/WSjJc5lO0gcuI9UbborklRcI35qd9Lrwu86CYczpxs3Og6GUzJ0pl7ZJND8QvVKpoAo8BBc9+yT
x0I10QnrC4w07QEzwLnPWZgJtQMtQmbcZFPjbfOpwSIfFw4zx6KGaGv/BRAWAxlZWPadnQvv+zjM
at6bIjYwth9w8ik76jGi4Q7VPKtLhC4SX1tG805ZVmtD196BDlod1GjZelVZXfNc2b6/rYZkOtUa
cJcg1QsFfpqtIUCfMzgrKGEKb995mbrJgjpgnuQEDs1/ErnAFA3CBjI015bO1ImXqm5HgQkUhzBW
RASDub/H2WxvPG2AGtQFieAlNvq+ZAlgMlMtwj6xHzxMZiXuEzjdxe59OrXldahbZ5UHVnIMktq+
4AnGGwc/vBrd974XgoWtiguo96Tj5sq+DutMHBhnOucqJMSyqWZxG4ja2uT+UO4zk0jmDPrzY7d4
97HR1Ou+hdWw9nXZEJ1DgsU+6gs7Q8PBLJxQYASB5uhcdqZfXiH4p+wnW1ui4TUS8tdTo3RXcdJn
+ywtvJ+CINs7bi08w8LELwkrcLPjZKjpWdOOn2tn6G60axCF4VTIRNcQeDjT0Vc3yyhGXNKxL3Gt
UAOD3ipPmTVpvi6A3CHJs+tKCn3lt+N4cOo2UutY+Yd8nJvj4BPtBLPKPyvRNlwkHRxFN+zzpyWa
kwiiStXfXcy1dlIm6YsSOd7blQcHBW9hsCRy1x68tvqV89Pbpi6ZlyoxE/7REtv8aDKDHdgEWuIG
qyUQFs8Gva4JNN64BHSfIZkl/7eEfiS6eJvm9u/BUIRREUsAx1w5JHij+ryAr1A+eVbRn8BtGe8q
zkAmTvN+ElgYwTTQ15bZt09Jk7Jn1xmnBptAk4YaAjjpK+Jem13htb8lqheietxijF4iY6pRb7QZ
Gk9XF7RJ2nhB9lxcjMDtl/EguntMhfsnt4n9n2GnsKAsCjL4cDeefSZ9YsozD+Z4kRcHQ7rTCYIJ
ht+57L9PGqsZM80JBfP7zEKvvVA1htRaU0XB8LInb6OzGlTDrgMcwzBb4K/S48EtEvPCHeIMT6eB
M4PZPcG6WddJDLvTMlpEWvV4sILFtavJq26jXbtkO5sI2UDSZJMtJ2xMyNTIMWKBDrEuGUMinpzR
a2XK3KmU0IGKQ2HvmJU+VXPc/a7ojZZxcEYQX85TaPz4V2AvSxlEybyIvMom5A+6z0GaDjpFYTuP
hl0ZLzZct/PAn8I7UcwJ6ZD87OiO6t4iKXZld6L5FVRuTDlpqjWUo3sKY5JTA2nielR/kw4Jwou9
5sz2GmQBiyp/MEWB0wbJU14/MhTxihndqr+Dk0o4RYH1Db5Q+WqkONl4HsHHVtFgWUSPjSPNImAd
46c0s6MCIamNhUakS47KJeDGsHedHJ5x31V7enl3XTMl3aW4/K2ZAaBtzMm3JDd5hVyaOG1S7XAd
MohMZjmbyWidTSInj8TCEI4fjsrO39tTna4YxGR7V8fjbS0JVbOZ1FyQMP1iVMxVa4YhyLl6+xQD
7G5b0KxTjKwEUSvwgD32mKNVTbevIm0+pRp/KHp8Th0KoZPbkafdqhgB96CxH9Njcp5a4z4lQGrl
UHCtaaolvOXxaoCHiTXxKA8CQcnazHuf1qQi4QMNs00peD1aLaSUDGGpr9tn3RjltjLKeW9JZMl5
rX41k5HvmqmSaKvADmYmvcnQYqBvPMbS3ZVBNFGnqMsib0k6rn8O+XzVpcEJZ6D7qgku2HIBjPAz
OpPN/IJFwYOl1DfPLvYV1TTG5qRXmjG0adSaOEoQLSrMdj03C63ZsMQ91jQ4n5f206gsCisjZJOP
7GMmG71Ba7RLUCqPkB4wApG/815h0JuDaq+EQUcQDl33fXbm3yPJKDLpYNl5WTysJzWF301YySSx
NH56grCIOn+aMCmLnb01b/s6/jH2I266OjoX9b3p9x1MyBo9XhvfoguOkISqdN3UfffDsBt/OxL9
cujpYc67DjUsNKrlM5/Mk3Bi7wcuHQUT9FoSOxcNzTGuJfDokCztBKm9474cLEpoSFkurlAkZeMN
bTS7KB+/Ybyj/jC1wvrXqDIAHYK1sWjZ2709OGfQfYipXNUwrK4zu1l+z67T5BEPRIl4PIEcewxx
5VLwjVL4LstUl1Akk2iFHT4IuEak1EMHz+k84ttxJos3rVEm6GSRzsB9G2g5CWZdN50d/PTDNEAj
JvkAuSojBkT9NCK2TyO1sf2Stihk2Xebku0FnGmZaUxlF/wkl9nYBkZNj1Ha4iyJ5/Gy5ox78Otg
ujAI/1vbMeExeqqleZkYgqhxrSbajs5jWxraxFmTX0p3QpJq/5zM9nCVyAmnVSudd1bYpKcoHYKf
YW4AcoeuZ32zWqG3mE/QiUA5MZ+IKZTiQkf90vIqTfJ3JKqW3Iee0iEzpLmvLKc5Utvz00SRGduo
pEGHjwKnGEEb/RWUmF8yQ10cN5R/KzeqrkUzr1MM/I5FRXDEzJF/tNOWg7R1ghOCJUAB5BAX5NGB
ESyTmtfr9ZVrbCeocsdAOsxsCAjcm56b/3j9V0i1tL+Zkra/9BK194SYD1jdVo9trunBxsYGJfCd
4WqYKXsMmk1mPXMhb1XKw0QhIXAk0vXuFSgmNpUxylj6my4FN87yuCKQJY7U3lD8iXk0pCdcKYq9
zEX7vYw1NxAn/CL7yAwNGX8UEWfWj7wzeetFavI3D2NzbEQxXqcj9e5MSNJhTrv5YqymSZNiyn25
RG/cVYK2r+6jqlyLKan3lGr09l2Xec2mTwOGrPEMKgJ4yWawOCUFJuKX0u1FfUwDM89Z/+ZsnKsy
rB4B/+K9mSYgiv58ppqmxWIxUxpIBrEN9rzhXO40zuou4nxtXmIJJM7KZGZCNgvAq2BOT6/rzoiL
edcnvAFnJmCAGIr5JtJYKpBbtQgBuwibUYORNaAIbdZN1i3PJOuYsln8I+9qZFrc89gAKddLGuSF
XVjFvlygONyi5gsPi/0rPCr9TUmS+E66rADtLiYaql9+MEvkbWgrgxwNNIVoN8DzvcrfjPg4/MhN
/hMoV83RK5b/t9Q8LUuOLFjL8aaLnh/awmhVggg2w/wRkatJTJAm8Rc5tfUtMiivLVLw+CKXhp+Q
r+BlRuR71iesJmfmR8llKB+BEgt8iPFauNc2whNlDcGpx4vqMYjM8RorKz4dI+ITRnTMbHLQwSmo
rPIx9VpYsPVoOKup7TMTmlQWWN9oDrjDAk78EgYWplTAkLX2qojtc/qW5rtWy+PNCRw7dSWPqW9L
+9uQ6oRKiz/cbtPoD4LZ6hFrci6NQLQ/EUcWHDWQK8ERvtE+znhvhyaInK7571RDOByb71Mn2n4d
WURYVrr6XZi+ws008Pdt3wQnU/N2tA742Ee+wKCbFIhFofa66fU2LCWOC0DgF1XeBz+bAfL+epaz
dZaFtnVVODI4iczhL9d0PmJTsB3uTUcAfjAW9TdiWQUDGq9zUQkgBeRpRIj6sJlXg+pYJd5sPoVm
UmHA6BukH0QV33TZiGBT0p1CeWZ/VC5PKsTV+26mIXjxgoobVnpZg41JsqAnquAEqxZdru9M88Hw
On/j+R5tny+j/tmX9Mnk31njj5YUul9j7zOFainIG6DUKtxGlBWcjFihn1ttX2C7pLu72Bz8P1Xv
Bi9obJFLCKwCyDvmZHLjod5NwiOHTuE2euxVHfxMpBDFqm2wAcW2AYB7g1VROf0FP/+PBPIrCaTC
Auhv6PnmUT/+LzQ6sZ4uH/Pn//NfF0hpn/+h1vnrv/gPyUEiYHQkuWiOvUQ3CcX84D8kB8/634hR
GMe8Mrn8xcv6v2lehEAJH6Dfw0UacT1Z8v/NcXChP4hFUMkYWTEQgP7wL2heb4cKTBNomPkdZlHI
deSbedCk4OiQBAyDIIC6uhXTBYaRf3saH8xy3l8CkocgwINhDuqiV8HQ34bejJCW4lDNhz5w4Gv5
K+LjVr7kkf4/csn/x1WWv+JvV8EBdxxFxFW84ldr/CrHZy2+oAx8dSNvxpNeXLq07lyim28882aK
N/X89Pld4Fm0/MrfRx6+D4l/MS6wWRm4Ab55I21mVMmrsFkYRfO7ZPw7bNkQ7C117XwQQZphopaz
e2YdR3RrdruxdcYtRojWfhr7YR9XTfNgR7NjkXHRJptGezekv/RiQy06nKtGxnQHDUQ1PfbkCgXB
LaRfqi8v75K7aYHSvMRLzlrZA6+XgAV+tUl8v93irdgfOtKT0GJEBO4wn96khhddkLM+rdK6K1cy
bkoaio5ywMy8MxN5FfMhr6DbEVN0YdaGZP/OkI6YAKORIfozHRL0skpH4mHQ+HTnHYkd9zjzZ5uo
igi09Orf0s49Zo05CZoGFj0tlLU9UvFzN7X1/VhM7s2A/HZvgFltS6dJKHOwz806y90RJg3hd6ys
C58Of0ua7rga6eO+OZ7mRzgQzr05mbbl7NsTeGdrXQQBYswScGAdll10EyT98FvpfLrpZwdzBBmM
2Lf3SKGMeH4eChn8iCqYHBsIevM9w0nhbIbZem4aDALhurn6xahd7ITGJNMPyo5Jbx+ldm96lDzk
pvKAYXFclLTpGCLpvMIsVkhIhoEmMAWcA/EDJPAAp1VcxgkKBbLBHKrLEuMyCd1n3ULDHibd/UH7
f+/O9rPCuf3naGM37HZGDL8SB25zAvhdNVFt7YvBfV4qYrWKhno+JDXSpoTh3kjbQP5TZ/J72ChW
BF546SlXon2IDTJEMCb0znK/iziRh2DriAY1GBRsLIrJpg0Lp9+opmrIv6ULQr+Dp5CQEAAVMa5b
n8gOCvHMD08C0P5AM8UF7FniMpnoPXFu6SERSX+blnN3i10I/zKBpCwMPxY3WQihnYzP9MRY20Xv
U3bbnsnxla94nKuaYOVNDpa7sdk7L/VA9vwxYUyzw1kIuetYY/AJLZRqCP1PyHAuNm+TokvHVTXE
4srOrGQfhaG5t9wmeArwicdM3jaCS3tQYMy4knrdIu4gPQig72qKyACeQuxicN93T1PV1Oc19j3f
LGzyjlJV8jrAVWOPFsG59qw8PIc9S/JpTX2EWATGvehNpi8AEMe6wZKq60b8klNy6J80E0iEa0Op
V47RGfuScdALRlT+C/CWXrdGO5w18IKfImXiC9TVrrVS5AZtjVYr8GC1PI8Af+oNRjR/8MPiSbb9
mG2jkFml1VrTIcff9ZwsEPeO3mHeBpOP6a9jCGvve0WzFyihfvh20KM9EtGNmdfmocc4WW7cbqSs
9+IeoBaU87eVYg5f48l02Tnj8Ng4TnFRdKG6Qp3k3NEEMFNCwWVsx9oSZ6/uiw7+JjtUOv41qSLF
4xSJ4aaZsDAdk0hfjiTNn1sj5TR27eIsrejCrFr0a7i88rZCN7PRkEMOVNh+v8YEhgvU+PFH5I0F
+qaZTa/A2itIvVUhpdgw/y9hnQ7mixtLna+irIwIseqTP2KW7cHq2YRSI2/3LA2Gl1KJXTVV7V6X
Q5hv2ipuCduLUH+Ybn2WDRKRTlTW0d1MxReuSA7nN0UQyU2ikO4zUpxP/LXhnY0zzmlKp/qM2cG0
zkQQQ92VmMwhakjU0adi2CGSkEwEQ3UUraJHopfAlXkRW0ZpjOG8xHNvDUpIm6tMvcU4pDn+1VVG
tT/t0BwYWy/o8DK0yQNek3fEcxjLGdc1uqTrImvqJ5ivmm2sT2+y0gXwTsxprdkFfpGmNBMa7nkH
8vD6Z7T+886GdXL22jMNZZz5WK1QHbdpaT2hyVuI0dTuL61iQj61ZNxBGqLhXVosu5CCpAR6I1gj
OWCU8JYuGEZj64Nr935KOcoannm6eBO6VrhMZpZLMvsDWQGF6dfdZFO7O9kCrKW6/e6Nut1Q+/Kv
uo1jbGPEcxev7bzdhvY3UGFKXzcqH/o4z/dadcWejjzYxrNlIuhdHNdrYExzXIr9sntEAq2Pvif9
FN0XgdR+kJoHGMUpm2fTXypAZ7rVCMf0xlIxLlWItiyDGOMV07LxgIUQkiMfMOKI2giCOtBTfkpa
i17AI8C7WzDy+aDxywHNGeV8IPBa3loIFH+8Tmpjd0FmXumcovKLvTcsDpFz1XFZ7LWD0zj77cpq
aGiRexh3ZJ5B6TJGXr3v4PxQesAgXeZEf147wnTpVvNGirOAzASaFHKfEVuiYKoDw99TjTZHpzLS
h0Gh7CyKGhyilsZWuI1iBgKyEL7iR8th1yomIFjQjdeDBO1xLFqnUjGOicCUrh3S7B6tvCbmr2KB
IyFKTzMreg2JC6t61yyeE87wI3Pf9q5N5fzAQgqvsRwLr3TSKWLuGONIF/Jo3FTF3oc+/kNTkOpV
hxUnWZ5FOP3V+dmBMV5rnc43s2H2z30RGPf5EgQ2a51YGwzo/vOeUj0GL5PJHzu6zrAzXSxrwUOM
uxA382ukb0wWMhuLBTHGP4uu9W9U2ZMgiJ74u9NN7ve+MdzviaimS04qpAB1ZGymODY2YAtgiND9
L+bQaL4RyVRs7QYXDPKKILsvTx3HyAg2he9f2SkeqkVRcvC1yRlWzRYJi1hCFB3ixJKFuBtFaZ55
zFC2hUr0MZ+0s63qHPPMxiQYE3HndOroo68C3wqPjPwZu7yuZYzcYPkYrk9d4btnsx+Pl15bLER7
L1xbLkrGFX1femXWSX4k603+UAGCVB1ArVv5MYchsai8/hnCMo64IA7o8lCWKofA94meXszWAktA
eUin8ZJNYTraVVBcec08k+YtuhAcoZoeyKYU5JbOBIXMmNADuuEslKkpWXVYGl45aYSqywH8crsc
DHHAgcjyBnDFphqvaq/l6CbSi9SOugSaGOfcSzd4lgSYKlvkl3E29UfVMKZcBW7LAEyTQL8uvKK8
62Ci7To2HGogBkJnWBzoqxrYENhT9rCiAXCmgXSnGg7JDrov+fN1Whh3rWnSYaO4pGJ2ycLJelBA
M2z5NDGgTVBAL9xMv69B/PEK34NEZA8mUOs2r0CmHBVbT69kCDdnwO0Og/k0KR8ABSsxZ2W4C2eI
qfE2hh3KlAu+T5N63kkO7rT19dQQLUJ+PeK4HqJMriTqL93D5FkVRO3dmJJxCPo8vGHXAf9w5xp1
qFcKZOe80wYZGPyr14mDYm9VznVwaK3E3cemM+PTGmCzSvb0ckdXXjTaa8CP6NKaY7tdY7F4SwJX
s2V2XWznKjL2WpSaQDox2b+mYvJxoCzqW6d3IMulsXHGxOy6w81gRYR9hLrPePZrPF0st/jhdIzC
MgL1zrmNdJOZJTunCNtm5/vNsC2BYfYBTtwgfIFG0iIa6GG16W2pECMGVYJYoQjfc7CIddrK/LdX
GL/B/K5GbGB29jjkS91WH1FGkng6x3dDGc3rBn+vA7vVngfRryGkFpuQOT5zMP+HUcB6xxEG28q4
rYMN6h0ilBwGDqavmbGLyt1mXsX9osJ1qarwiGPHZkRYEeBdROE67UPMzOIMZmfp9B2eMEn0K+x6
cUixzyETtCPYfvTn8raCF4+NcgghapXb0VmUyOoaOUz1A/+xYsWpnqOLrBjG9R4MMQuazCbzq/TY
9dN8smOV7t0s6g5GhNHCBmt699r1m/k6CWVzWxEDsoUB4DH/Gxt8q2Ypt6PXBOugiaJ9RsD4rq9T
WnIzi0+4LkwA7Jqw4mbOz8hdd8B1M6GazYC748CIqMMQ+awtnijvrZ+jLPwLS3XaXDe2KG/6OsET
yC674TqYp/KoJ1DmxIjanUZBtLHznKC2FMkxCs2Gt7hBefrkRm49rHuSfq5cSyc3hdDlrkMS8VM2
1Fd4JET25eQr/ROzBu9E1n3xPZjwu13V5FI9mMsJKa28AvL2o8NYFN1ZFPvuRZS3ONZqR2D5Xw+n
TIT92WBM6W/tYg6PrpGXW3Y6uO69Kv+Tt2Qq9dLCtLlNSkTFeEKcLBxtzglIEHjD0WCTDFi49Lot
tjqTod17p/DyLfN9CxwbRe9laUzPae/5P+zSKxjqz0QRh9m8g6yVrJM+n7CIiGZGKVHOxLYzRgyh
poadLMmSA/G8eOJLz+T1ctqeJroKaKTOjNGQT6B1NW8Q0d4ZGXOpQhOMyi6/ArjBk04xt0qt6nvj
JA7JeeC6TI29GjE/lfG+VDK/w6W0PNdzZh+bhgku9XwOPwJtclr5HRm97WDkB9olaTxPOoMxMhBt
Y3XSf9BGveRUM9SkixlWthEH96Ch+pxDMbumVEweR8sp75M6rX9UHYkC+8pAw7uKgzpO8VcQgVil
xDHSTOnihtCHoVi/YpRpIxECd82QnHq7ew4Hnxke8M45Lo/FmUNl+7uoTIlREcm70kgv57LHmaF1
jGyvoRytmQqV52lfDbiE1pW+ZIofXiYUQ6vEzZJ26/uihvAj4acRevCN7/8PATnIzDnT1KpDdcy0
VM8nfGu76xQxxcZFXPAwNq3DwYUplFXkwU1bOeWTY1S/3KQdfsGKup0RHbo7D9x1gzbQ2if1zM5e
Gc6aT40EVuVh1AI/rPkmzKzN1wHhjDLqzN3cIxeEzrRo3kt3H2G+RfqyBGRNmw7PJYw0D0lih09A
0IRHshOuhGNgNBKO3h2tDucJDMVfQe6ZmypU31087c/MyrL3/IoNab7Wt27s/vEyv7nqSz2hagl6
krEhv/DcpuRCkQa7J9iZJ0Yozx6jFaJbDcVDcQLvu9dH7l3cl7iGdDEfbKOQqRfUVFNEwLYg7VM7
kX1ND/LAhpxejdUsTzUUs5UetNxWWRE8kpYw40E/+OQQO8klYQkM8oVBF2M3VLd449TrsB+Kb1gG
krhqGzd5nuuj9qf8JogNee3VZojbi8TcM+qdFyskpqnEZXXbdHF4CkgPuyrEGJ1nIhW3bgW1CSbj
TEDcz6TAGiRK233OdrvtKwf7BT2aN0HQSWKvYBWXOi3x83eyW82Ou+pGDAGU6s19k3V3YUcu9+iZ
8uSE5bTXQ/MrUoV3SMKIE4tCkCxZzzjkjurPKeW80+BC2iBDJKX+LYuXTid9vMl09eRA/v3Z+rqD
BYDEMX0qzSQxz6yqC878IUg2oCUDi6217zrbGKc1BvNCXcYZUe5EfNT1uHKashK7uhhnWrOoYbw+
NdldkSvc4cWk9lG8sPmBsO6gQT6PIyRDE18u5tFOczLn4bcn6BpEZudriiqapBpGwWwxPsMw11qi
4g4GxJQT378gn0o+5DBq1uRAhAeqwmwD3PG7tWMmueYUQHPgfJ2G4dCN8tGjBRkJNRaNeUMNJUHO
gImMzrd+uyobzlyM0reydgBSUuLewsA69MoIXiLpiGv87eybdlQv9egaDyGf3r1te020EW1ZMx9r
xmDT+pa3Qsta7k01dljN1MUGG7ueCFQQgM+B0PcoKAI+Tyy2ksry7bc6HomxSNGTYXAYXPC73gCM
i9HJ5nm9px/Pv2Cav0N2/eVqyoLEj6OWfCty8UYxUid5zWEqQ4a08KRXcY7DfhZW2ebzG/voUsjN
POULG+Oht4x2E29j4EeLG4v88G5MXI6MpLcuTE1w3eeXeisx8bkry0a2hyOY4opv8GorFeaUOVyq
aIruPM10epA4aa4DFi9K5jHfE1w1/VuQnIvalmM54HA4cL29KJJgDAxL3AfJohArGy7aSjZAdvSk
7hf391bGs9wfHzQjDA+5oCvfiANSNv+ZxIDmQAi0E6yywEjY3PzkmNogmhnwx3U1WSCI2RxddNk4
fnH9BYn/J1LP9R2H+Q3Rocxo3iD1U+hWkZmG7cHPDQD4ghuU9XD/+UtcbuLtRTBXNv1F14Ykw/7n
XGO0OC60spuD1kC33hBRRYSeE1xmtokweiIOsO8ISiqxpt19fumP1o9jI1U0FcObd17GJG6MFlm+
zQKSTHDQBP7ryQIEk7eDYTtcG7GaIqJ2P7/sR5++45rU5rxZPD8Yff19kuO0Spa46RKVXSfZycr7
e1Is5kMoWbXKY/1+frmPPkiEwmhrSMHy0Rr/83JhU5sWfCAu12pxV9s1Jv4B7jrEaX6xy7wT1SwL
Fps926UDZ6Mx34hqFO7pf71LOXfD7/Z1bU5B9wcx/7gy2sxCLwHfRfqz+Yh3O2DSABT/+e1+tGgd
5UtPug4a1HcfjefoGS1AAy8/dG8EBkgXVcgW+/lVPnqovMJlfGUy+HyrrnXRpHRuztbzugv0ScAo
Qk0j2ZtJ9cX7++iGXIgDvuuAyiNS/Of7S0f8tidcuw7DUGPENZS/pF/++vx2vrrGm52UPGlbclA3
B0jUF7Ns9q6ff6V4W17+2w+d9YfjG0tReO8Wh0r8obE1jt/UrhdhZ9onG/PZ9Uxsyo/IYIeBomQu
AYDYcpF/cUTA99WO9v7Tw3ZfMELh+1NAF292NJdsHscoVX0ILUIxNVZy68FKaxLeE5g/lSo2//a5
cj3PV4o6Ci3222+vpq3yJ0Q/h7wYKVDkdIMbnPdFKfF+LTrM0HHDBNq1Icq++cBVaOm5STMiR3SI
U19Vxms0Bece/h1fLMUPrsRN+GIxxUbX5L1ZJqqN43ma/PKwOGdQtLRnzuTdVU3y8Plj++A1WZ5r
mwjmlurIXTbuv826ZZWnjmqwy5gJIGmyR+zb10laLISr0+dXem+Z6ePP+bdLvTljwajkotxAKtQr
gPvCJYJj8DTyWNUjyeqL+X4iaXWPV2nQYNkBum82cFIkLetWz7bekkXDgKAFRssbBwA8x+r8JPyk
OmlnhGg+RPNFkNEHunXhQBZlWkRfpbeZjQHMyeuz8XIoOxDsCd3uGpgNhzoZz1/cKDbSbz8/TnDm
eiYfgIV25c3eTLib4aii45m2kf6u8gJvkd7/NkkZP+Zz5506wpAWQtXPBq37zksnMJNRHiW6oFgw
mbXqKoVMfJ8HNEZaRtD882/V4F/MAcBSXqY1mYADeGNMBnXQJA48zIHYiqYnUthIjG49uqV7YLY9
bLRGo8d1kg0QnneeunAZkhTXqZH9eqPCYT174bhx2WAUT8vG84t4PvOJ+Jnii0Prg7Vmo+eHwcGZ
Rcn/Zq0FeV9TfUw8l4RI5d5SzpG3Ph7CBCMbJIjOcPh8yb0veBwHibIrUPDg4PG24EGT0PdDlZcH
5WtsDuMy39a4YZ1Lp9L7wA/1eQT0eoddZXj2+ZU/+Hyp5szFHtdHa/r2821CLHCiThaoB6fpRy8H
61fNvOcOoXry/PmlPrhJCB7sRmAd/O9t6chclH5z6opD3jdMRRB0NMC1BBgjNWmOsk1jf90yYMfO
2ga0//ziH9wndRUZ9biv85DfSs+9NMQboSyKQxsQRlYPxV24aL39ZGr+dRngLpsUoWVLeyXe2oeA
AbUhwtHsgOTo+zQVpHr6JNc0meP862VKuQFhCmIU3cc7vXiFbWwX9l0Gr6AbNrMEeHWSq2EQcgfw
9OffPkDXdLgx23JxYBBvj60wzipCO2puS+TOATlvUTJDZKbTZk76laPF+w+Qi1HaUBoIBtpvj68a
bkgku5w7M9y7yDG+I0/7k4zOHYTAL2qQ5Vv+ZwnCpWhLJbfGnv+qxv7buULGezwVBkQMZIlbB6xU
kZa68rJ+xioUNU9mf1WNfnxF/H+gsS0f3dvjxa08H0Fyeqit/pSq6rGcrDunSWvYvjLDHNj+IsTj
/dp3TQrvJQIAUwumvf88OgVuK6hvvfRgdN1pyvqD66ZXsTS/uMz7gnG5DK2hsxhM2G8Bhd43xzjm
pw+9YS+CcJwaq5ET8fN1+H4X4SoWRm3szKZ8J9JHITOSSm+lh8YB0QLpgVPavXiFvElqzUDdn9fO
VH6xSy75D+9WybJxwG8XODO8tWYgoxwFQASYoAQ69oGoLs468kUuRsWUfi4YYrcTBtQrBHPEauGF
TGQsLr17PdbhMWOOvBsoi0g4q79BxMVdoKooDpayoF5ECNDi5L2yMXlAESi++Os/fDEYf7DiLDRD
b18MlIQoY7KRHUCni20yqeRkjOCcn7+YD1cZvEogJbzY35WcuVtzjIQloTrawxKy7A9mSuaRp7+q
Wj56FUpS27IPEcTypmgRXuYUVV2wEY2VA5EliI6jNMfd53fz0Q4kKQGwX6Ap59n985uZsS0aw85I
IQ+haOk9jikEgHDq2+wJvv6/r6LpGQV2QrxoPJLedqho3yU2tnyiUxr8WZ5dE8ubvAm+f35XH308
ixO8ByWXxuDtMh7btLDmko8nIyD6Op0sRmyB+MOwpdw1ofB/DxkOO6CF7RdH1Ud73muQCcDRB00P
0Cm51G6fHkLcmHVhoKAId1XyUCXzLR/iF1f7aMHT9tgsdjrLdyAZZghQSJEuH6qwSve5FN7NYKPK
/PxhvvNrwf/I5CF6NseRA835zb6qOnvsBJD7we8G8yGOzHJnwDheBYnTZ8zmvOE+sfxy3ZUaj8Op
SC9F5jn7yIfTOSNiY7CcVBurRmOOPgM+RtclX3W31odP3qPD5svEy+xt4dMErSmGPOe0GV3GBLp+
tP4ve2eyHLexrttXuXHncKBvBndSfZHFniJFThC0GvSJTHQJ4OnPAu2zt0Rxi+E73hOHZYtEFYDM
/LtvfV2E44YTtscsCB/7keoELoQ0MYSTPRR6aI9xVD+nTHTM/qK+1JV7pIoUrfzJwJ005Xv8/ka+
s9boaROCBgGOXMSHP6+1MuAzZCPhthbzVzlb3c6UDFPGJfMr08vvr/XO7bBeZ4y9pVBL1P3ztWzo
EybeJYT2sfXVpOCwqTzzpZ1KcQgikSPS8rsPIox3Fp1l0bEjouHE+iXEHppywlu45uvl3uc0S6Bx
MLVDH6OZVw7qzE+q0dgeoh0+/PPvCqMMT10iG6zt3+yULpYvWRO29YFc7RKNX0NVuryhGp+gbE0e
phDj099f8b0nSchGGcC2yH7fAtFYK4hAXVUfDDPB8NgamEoQTnejgR4cKp9E+vfXe+fM4QsSQzkc
bASLb1ZghUV0mtXc2nFI6Fy4jd6YqlYbh4nY/59LRajfQ5+AEVzXzy+ODNysqwQpmhXV4hrKPGrN
oPPPs96yPti+3ntHHRbUokNYKv1v3tGBkTgxUxk4tFV/D9Xjm+ep+7Ll+WWJugkRtf/j5IgNDNGF
DYiM9snbBWiN9NrsdhaH2Z6Z8Qv0bdM3G0kd4IMLvbMxU1KHQ+ZQeUbGsTzPH4JtOaPWM2NSwDLx
HrEk34ezuv/glXD4HW8C+p+u8eadiIy8yF2XazDQb61AVsszEDXerd37QGRK3XIXTaRRupHQxvLk
Uw1olmEherU9zGqKfz3TkCKj0+uOTMA5lgWwATV05nTN2ey66Y0dJYCsJxRasTTFvmoZziK7xdV0
SOJj6oU0KcwRsaK10IzAeFu3c1QxbCUseBp1hX+sOeBO9Qocu4JUTXRYL+JwjBCu0jFI91bTTscS
wejl4KTVxWA0AyamEf6DRbvmDhe7ilpRs0oZFDwwnAhYV89yG/epx7BwoU+162RQjvJ+9/vb+967
6QJJtnhPAN6+3T9Bn6hu8nk3GRN+UWP3EqbyynWMHVaoiGqxZ/j99d5b4cTcBHuU72kIvVkLXjoJ
5SSTOOBVsNScLrVdHHUnPghef22rLcRTGlvUMinTRW8uA3AkdZoxEgeGyG+kXKycdfhFFZ9oQl8w
kLLuPfs5acQHKZPz/nWp0nJHSa7fBmSRBIMltUdNpJ7mz+mI+1jYuMYNQhez3DIzQ46jvAoeQTGo
TYkbD81twUau7OHoMeXv5do4OmZv7KzOFeuYwVBeOLmn30kHO8r/9HCaXumRUUCQNMkm6rAsz7AJ
2SRWfGcX6PjD2VMrlI9ugaoQeV7O5wH9IL+h+bCu81d6/4gED0UX/73CTjZtu3wbwC54UI730aN4
74n7AGih3FJmcBbY9497RGa2XiWKQRwAiE10l1aTNveF1X1kmvreXvTDdd4GRoMcqrIGe3UIvQUV
T71hjZfR9vev73sHog+tj74C/TaopD9/GVPZslZgmw40ncL1tEgWTYw1CixH0nb6QHT27sWoV5Kz
YB/4S9jrN2xGAvgz83c+7kmAE6D97JgAZZa6yz5YmO9tBD5lf04LJHu/BL/lNDl+zhQVjqXNDUA0
fw0p5bEum29dxsxC6n9wJ6333oul500CywhB8LZPM7ey5P4Sp+VjCU1ktq2zcG700aYWv6kdIz24
UqH4lpFzm5lxesCSvt0nQHkvwiQsdlHtTp8CJEHIM2K8Rz+4H+9+PDZEykjUb6O3G6Me49YoUsIc
reQ3J0oeUnu4Kx3mSH7/Rr17nSAkUyT9XSRzP79R7WBMqWQe70AmKqnmdC9iMvSm7psPDtL3wtYF
bUuJZflH8GYdOjpCwcHs5aFDM5K2jLhqcdPUHk4Y1hV2kPdVGX1QqHjvBf7hkm8D1nx2S2b0zOqA
Udoen5pvkVsy3O6fNfXwQc7hvPf+LiBuatHgtqkl/Xwfu8XNZR6Dim3Gnp67VH6HCeivQeGEa8q3
yXrhA+CCZoptphatgWEtk5kNQ3+gjR6xLUwfYwXVqrdRLKBqQ2eUds1dMkfgf0WJC3bchrsx0OFD
6LFrArRqGZgy2hGvr6W0WdvfTW0jZ4GHMErzOa/7S0Zx5BZ7k29ZOOhVNTnZtq8m+04ydM1hb3sf
vE3v3YVoUepS4uC9fduALUvZtvgdEPnJ+YjPubXqTPcR8fg5NdPHLpv0Bxd87xEvyiwGZQKKrW9v
u8ytZFIEQ4dMwRwYZN/I3SudwMFlIF61y0z67xfML97KpOlMzNh8QZYLaeabJ50YU0mXtKwOfjVH
61T3/p2bWsNaOJN3ntZl+QAPDQ6By+Tkq1wgTEExVP0MnIqRvr2hQet9cBveue8EG4sEGqQ86cSb
lDfypxAOilMeQEe627SZ/AuREjZOed0+5sCj8QVM//zgRrxTxGQqgarPsmsHv+S+yejNMh5Y0e0c
M8rqJO6OgVRn18ZNu4e57Kx4U5ic9MAgYgm3nujJoLxwP0IRLyYhb0P0RRfOOAbMbBpt9s9rz2Q0
wq+6rEK3nINRedU1ZA7oC2arhXfOnQmOXc40MhIrKGUlRWTLqOijwhMZrrWjzd00xeAmXvny3Wx+
JiwW+1TzSqGYKnYM9Xl7RvK/TQxjs2UPW9fP0y2zwu6mMUR3SH0VbMe0DzZhcm7XhXNXOGK8Ytki
QptYCI9p2EdnpRk8mUDBPkjM3/v+dMDQoAdLh/5t4YhyW162ncP3L4vxDkwps6j+mD1mlpHufv/Q
37sUg9fMGqBG59h4E4DQdIJHvhxLQEjTjVThouYbZXEWpWXy+PtrvT63N6kXacEyH0YRkw7qm7da
GH7Z6yojORiA8azw3ZsQe82utY9lPcBYLa1zqzbj62609aVtG8mN3RlwS5xS7qUA5/L6gf6Lb/gA
30AI6HNc/wsl8Au+4fLbnw0iRmpnf0Edjl//3//9+4f+JjhE3h8OPghLR3oBh+N1/i+CA7W6hcaw
VKkpI4My/TfBAUyDyeQTqdpfZqzs/n+7VDBb8A+IDYSwP28Zy3lB24dybgA9gOPql/e4Nxj+RSvk
sIlj7Quhi02foXlX5ZM4DUHmTrI6ZkOcfkt7g+EunKT0vRc2/rGdu/iurMIY4DAf/6Kxcv/Kblr/
NOb4OEIcM+TahrIHDs5pjJ2AN/fZbavqsgmZx9sMdtTvAKBkl/YYOuvCaxAuQfm0t5LACJyQ51wi
6PfwdTTVzhww2SwKeLsdB8dtJHxMHbMpKR4wZNZnroGFDaB1X3w2lY5RnqeGvVJhHd2WVIZvGYd6
QK45H5k8HvewnpJrX3nzrWmVze2YOJgy4ih6NccdNtza6ZiajrCZ106xaEbGLRP9ASWOQpX3fZaP
L0FQMQXU1gy9uzPCRqVke82kXPqoqqIHl1ZTg3aSwd5FaWDdBZ5Kb73RZ2bddJGzGKYYT02i7RPe
aZ9A3TIPSb0xQJ86OPbadOR8j7dvsTat8c8CYQ9qVmwyDxjcZCeVwQ5ddEntM5wjpBGKZ/ipxLX+
MtQ4URpdOp81qKptvBKcZFMOcO5yUYQhknMju0Yby3RrmVzpIsejED+jzZx6SLv9KDqYutZYhjDl
KwxQhqlV+Ww5lZ7upk71u2KEiAbK1L4KG9Bpk63EBeP8+uS2YjoQGTovuevUZ3lkdXfEh8iOq8Io
tqBpuoUZYIfHSrr9xWwpc6eswNiIuBQ3Rmc6d93kdk+Ussvvk81Yhj30EICLUSymt8YliLVd4pnd
Z+4VbGI1iuhatWH12Wky2BNoszais82tFsW81ybaWywex69Kt+2V1cn6lDMbuY6cgfQ+58UBe2NE
0RfHyXso3o2lkNHNOLeuyYMKDjaR3oh2AHTgR1inTPQq4RrVwy5s03nF8fuCx114Lvoh2zNOKC/d
xkrWvUArbNhzTzKfjDvcX5mnZeQ8P0lKXNTnZHgw8fn8loskvzYZg+OdSuarwsvxgMy92PgS1k4I
mitpAQIq7Zf4/QVefy4yP2D/Qg4HkRw6fYXGIDdK73NmVeYjKLrx5GNCDNS37S+yQHrjqpZquGmM
ZH5SpSTGNUo5nksvS+4jt/CuFuPRJpTJfhgCcU2BoLu1h9TeFh4Yl1U/EE7zTmKF69Wqx3ajw2nL
B5xLoqeFoVdZ6MdHJ8/xRI/gB4H/astVqABoreJRMZvhN3H1wDYirydRzgeRKHM7oOvcZvARLxjP
A3rcD5I+icrCbZNO6gqLwuSqSV174yvfeS7hVmKnYDTjYxunQbIaw3668/3CgVksSlrEuZUePObK
zvp5EEseEOh4PRgo53dCTuZVHlNoXBuIW6tLowiTB2CiSq4Cv47l2lUqZifJEF7NVf21xLkiXPV+
NV44c4CWKys8NDI5szwPydC20TanPB+vYdCMGyezclo5OSTk3Tgq/KJwqhpvcO2yHhuAzP06kbD6
1K70yb3GCxrvIR5SjDqDKLF3MOuSapHQTn6YbEezb827uJ3syf+UBJXsbpHh9MNixsNqPwM72Rrz
ugvzapQbd7ALfdfkYxJ+ccH1AbxMsQDW3qdqyDURWCg9o9gxltDlX6dASqvYM/zXNH81ff4bB3wU
B9DKIvP4z3HAxQsYzxfx9ac44K8f+jsOCDDYI21aRh4oK9Mk4Ej/X5JT9AdVCOaPGdFZ+v3/jgMw
XmfSiwg3cpcS3o8kJyf4g5oCZVaarm5AVuz8k7iAi/+USOB35dMux/zKZJz2Fw2LMAHzVGkBACmx
PFbz4IoTc13Tpwr3WQSP3kc4pCXM+DHC5YIYEWLRZfPJf+0sg39OsYr2p8M4UvbikEPj7+ts/8ND
uP7r9/3oBLKUVt5cBWHeomHxSJF+SZI7JnYG5aXjgZMs22t7VDdF3WAJFbhyaxq6XFktrS5CH+O2
1cH46feXxwvqlw9Au9KGRuCGNs/4bTm87yeod1PQHfD+LDkdmFfdlUEKEoWBydNop80Z+zhZI3pI
aOYSWPYCo86omLRMW93B87aSVR2HME2wGoB6aSFNDmdd7Ca74O+iAq+qtVMa87AaJZAQiCItrDuk
d9N3OgzFrZOHnPbIkg+pCwslDnwFedtTn6GKTPvFBSJbyQQrPCwFyXFWNF7ng6lG657ZfHnZQDK+
B3kEWcGBGaX9Vr6EVZWZ6D2H6XvK2bgbRDk8lD3O220+ilNsgS5CoR9aa13b4pTiKPjMdJh8wnSM
H9RjFp1asH1bKnNsxwPmBJuhlWZ95FaJCmNfk5+NScKcvY0HB1C+oIVhhUz9fqonIHljnV55KDRp
z0ScjajJ0dkGWXNTlwNescMi1sy7AC6uz4Tw7IwZDYlKb/Dnas6K3lY3YDfjM0Zzx72vrPKoGDfe
Wk43POTwdB9UPvt3PB17y2QsVhY23P7eH9WXqcZRLAmoemRaTJ8QsNRP+JvzZBR518FfMFuBhk/o
dCI6+XjBH5RKp+8anfwns+FHJrNpH32Emqd4TNwj2n3rvoc1/ph3WpzGuo5OVUVRYxPlys1XboWK
d+X3s4kUqZTbVsblWovB3kJGL26ln6J6xe0CHFLdfHFj/pgUCAXWCXyk5ABDHNGp2yu8k1nOodFN
ez/ry2Md8nA5KjSOrjmg19ZB6IXFL/5iEjgFHQx8AAIY5HvDiovbhFF+mOupusQ8y8PaIBm+FSYu
sgLgBj0002TTsOrnbFTDA2MP80WkBn6Vk057WZHDWiPfONKGvIyLZbFzYF8ZiTkg7eC7+G4erboo
rdYDsuJqNaRi+IbJ0bSfMtu9SlyeRMwQ+crljN9UUIArOIU997WAIhqUkUfkHucw90dIoEis4/jW
N2P1hSG0+ULodPpkk1DvAeQDI2gUZ2Uhuq9m7lv3uIPrDY55IGcN7m2b8Bzx8uRWL69oKUDTTg3f
fkbvjO/kzJNwfbSkrsX7j1mofCqTID4r2+JJG22PH0xTXSXhd/jJUDQzo/JTCuWVfUxb7xnokPps
I159SGzeTaTXRba3oSNsXLd8duNgAAEfSCyVPF7KhWw5pjwoPzC6XaxceSXxebiKOu1d9VNs3Yus
lU+959fPiNd5WwMwOY0d188OitLzHC7T3RguPg5GDj4zFLp+SSBMMu7vTAbKzKjYvH65MGURtHVr
3I6TFHinZvl8Qbe2fZSU42+nurOwtqC0CLrfgjZT4pTqazM7dLUdwCOJx2wPLQWPp9InpHJJiYLF
i0R9tjKAH5CDAvSjtqMuOx/Ai/1IE9Yq/KehFrr7kjW9+5ShzC6Sw+DMwkVuMRtiy8C97i8m0jvv
TCdO797CZoHS4Y7TJws40Lr2+1SsLG9EPqBmf8d76EG+pjmPicTYsTX14rKvsXuAEBCRMxbXndka
N7VZ3hpef+lWstqhIfduZti3Ky8A4d94CVYA8SXca9xD6PUdEntOj5VdfGoZYNpiV91ve3f6Mwsx
lnGH/muR2tXREMkXnKbSYzozFyKsXp5q/LG3pTeMEPKT7qsFd2KbZO352Kl4h+rIgtpTRBtrauCj
BV7CMGOSXbqzCz05ksO0bsCJ+Hl4ZhRSbbJSiXklo1gdmb9FrWSMYM1NNJJVVtCbrMryeyJnLEjo
JWLB0LrTOnLF7SSCbGtXRnSeQ/G6oFWvUa6zYEG/WOfZhF6tj8IE3zQepG0N5tHEieFQBQBGZOeE
21ob9louOcogFtSZiWDBNirzXHtZdOgT647cJNrRZGlPloiccmtz77+0Umt/7VGeJo+aeYYUILvh
ANIDQy1L47sTg9VuAa4L2+zRckQW3dKIWoQX+2ozxe0Xp9b9PvESzjwO8HAHUWJYpTYCj1z46pYx
LWtldUW7Y3o7xSO7MMDHhuNziDPbikx+PBfjIjEui+IJtXIdrP3Rn/ZRNoALZ7It3GBlxZTp4DpE
iA4zIZYNfb73nOBIv9HGqZhNhHS7IBxfSdbVhVu28hx7HPhXtmkfmZ1sN06asqraLXxctRIE/ytM
Abwz6Tfjp1k7+bpZGEYMoxx0uXEGo4bn788vsjS9IyiQ+V7mWN+urTY6jLMXHas+nq6zwpk3Q9yr
s4L8ee3bJapvvxhWpcYpvnUd9yZoaTXX8TJ9mDQQUUwZ7pQxMGuxOA9pz5k2buTknwM/AZdjTnrn
xhN0hmgwdgqaGYKZ6qa0DM5yIJHHLHPwJkBBsUmMJHqAtmfty4w33nfq9BgOIx7mOnYvajqAeGBo
4xbPqPDSUvN0tnh9lpgdRfDOlN9U39xEXSJDDE7RiP5t7WoNub9kfpxh3bS4kO1sHSVTF2qdpX5z
Xs6x89TnweSuAk8j07F12Z6nVHvCdW7l5jcJUaDcuMwnjxszN4fjrFS0lpXR7Hur9J502Wf4HhVZ
fnK7pP1SObmPk1DrDkziWMJKvCeYACbK6aIFpVELplGNURS7IPWGP+vcqtddqZe4QKobpPcl+egg
6m04VNm5MS76HQglecDrV6VHdHTNKVJt7a4pipAF69rLAJWEcbvOs9q7muw4O8ypkH/aEsQxVjFT
sTwb+L1LiJTnDufQYjaVe604RTaeSKGQ3dcQLxhJkkgpfWcWLQcOKqDpO/V0qNGTEd9Kpg9YA7ho
nYLYlPEm8RZqcJpVeG1I72oGQ3Vr1FLydTMn3fWU70CNMBGyrgjy0o3rj/LPUfZMuaQMXQL/4XRG
HqXO/gq+VGZb90Bj2q84SefhxvZSvp9VLV2lcZrsLWGofzdiXt+C4FEKwNXgkjOndnmkgS9OJQSo
g4sZ86aqNZtxkyf5qpK4X2xSr+Vwj6rauBVJ1D9ktpNcUfArNsLz5WUyv36KSH12jAVvFiu1bMr4
U33vYIjijRQQnkRKWddsg+KrI32q4Qa2hJzaWLX5CRvRqmr4OAt7ap9aRv+QZrCpV5YyQrE2q2ba
J5U/nZsDdmDk23qDsfcETyVXT+hNqnU7LeEvKuKnoBtLsGR8BRo8DGBX4/QdwWG2H+e4xt0si+DW
a8h2E1bleB5Jp0Q8Hqmb3ycR1ns5xOLzSL7EfB47EDnGD7NejY2LR5IY3SExbHUW08pdwuFArFWu
Gsh8S3jvqHAz8GCe26kBHqMFN7vvvI8SGuttL3tpli+fhGI1XPJfqAB97dQVuOnu4GZE/mukyN5V
4Hf2Nulg0E0uAWEacWe7xByvgwT5Vd56AIe6+jmJBS+mcNRZ6wzTudBSfe57172CDjl+0kTcH3Rs
fulXLh920WQz+8eU9i80Abo4RTAYTnswssWNqgWmP0kWmmnl6ZXR89ZxFPGCWQNvPNBA1IecU4sh
Uv2SS+LmACjfB86dr33Zn1NSx2PmgjkPZj7wR37T2knAh9hRhu4f+3ZMYZhdXNgYvTrN2hj2TdOn
G7bmeTvRcMI8qSeCyiXJa5Auy5TJ79tcu+oMaSUo4dirv8qsDG5CPwF60gFkjY2mVivVeR9NadNT
/SWZRWQbUrygDeYsQ2Q/v4hebyDtmRBLj0Bg1lOQyXyrqmja1biQcS9RaEWpE3zHTHM4AM9MdoZl
vyDWfITR5zB0RrhkeDrZ9Cj0LobGdp+oBYqLbHaKc9OsnGcbzceIpFyK4RyWVYiTglVsTBd4foYP
wb5iKzkkEdBV00qBx4wV8WpZRScCSFwoRmc6Z45V43CNjqtedhgbiO3tkDT+neEFE56JiQlYQriu
sXJa9ljIEMS9usZVuWcDA5RPzE6yTF6SFPylGWtvsWrgUsK6WWL1UczqRqDfYk8Bt7Nx4XR+jrBZ
WLlmRkMcS4etPcbysmDU9pT3uGMMuCiCx0mHhwSPVtSWnl0+Nw4WkGddOQfDScU64SZl+HsZY0s/
wkuK1Fz30olLOE7Uq0GXAfg1WnfDFxL2Qx0Dbm2VAzIs8OcyORaENJt4Xv5DTEAfb0zaHv46zhB+
DMzHh/Y5k04tFCFnpAyqiekbM80F1lMp3zgRUb0d2YRhoY6E8sEIBtOYCPJJp03oBiQibei2jyYI
sjWsKW9NhR5KXhVJtDsNiVuYuvLPKe+LXZN12VLmZT0VmjcSI4pukwq/f+iy8jloyB/n0ZJPoS6d
bNNMi23acu+iBWl0Ns/cfA4d4xa+k3O0ODhuCmr4+xhdh1iHXlceO0yzXkZMBF/cySI2tEvbXrFs
i53Thc01mWh4mpQJxE2T9PulaB8FJoePI1SrozmyG3VLbifSqFyn2KXptTuXI2Yxpe531pxUR4iM
ZC0icFbETsFN5TT9g2nhTIm1Qv3itQ22FS4ZlrTInjeNmDkButpqH+2cgpKi/H6J6wpIpthlN+li
EW6csCMzil0XsE7tzayRFqcqCxga/7MzZ/WlFiN3pZrxgiQ7XHmZSw2dDvuZknSuCIk4csZoOULT
iu3Sm2hQ4VyiPiOJCk+WpswCNDg6JZZszrIpECc/4cYxezTthWl76zoUwwMjUaT3esr24VIBYmJJ
XlYF9aEgI01mOGn+HrJK520WzvKp8KvrYQzkn9jIkG6bXoLRvAvWTqdMqrn8UmEsgfPyqUc3oogV
MkjerGvmf06TozEQX5bquOzvZlHoDSZU8tmjW7ADXpeD9WJ2Z0tPhcrIkrxmo0kCn46uujFFw5Op
c0KR17NYikRAakns6bygdYqXV6Op6zigqiis8u3KYDqfE0Cv40B17fU1hJZDIJEIKMRjb0wXbkLF
w2kndfNa8REOrw+a9HLtQ5PE5pEsGIBkdihdAqqSeadTH/sMai7lASMxuA3Is4I1BUdu/VLImzNo
uoWkIKTT9HsTYlk4s9zEepwSghG9YLzDhOqVKcfiVklGofGYKaIFu+yhaAGbqui8HGBc8ogTbZa4
e/KNmN+zKeLMLEGGKynBxdjFUtox8Y7s8XOKcl5BgLaW3gq40WuIPKCoC1C6BDxmQ+GL4SpmP6gI
AvJUn2fHpVDmdVp9ARmEw6rZTZ9o+FG3sZvyaCzFFZTtbGtk9BjcLJWaxeloFRJqYDs3Z/ymyqbY
o2a2OMfi8q/1m9dDciyo3Yo6dfGnNL6Z5ryEy4HB4ysrgiXVMmj916uJM9pOupSGRG3FSzNWnGRt
FxukquEp7Fr1ubaooeFiRE0NGY84aaSlV4NLprVOzI7N3bDbr2jX6+cxIdhpTBWddMA+W+uUW5h6
OE2b8MTBexW9hW6+opTjE553WKWclvdZ0SJbajJ1i/1xSUUyygJi3qLhxzlEp/OMsdr7dKl6E5cs
pwAJ2rMV8kq4c99+7RV+KqkVJ1cBPsI7q1neHyCGUAmpQ5Y+Xydeql+v4W0YUSGF+ljcVnqgioS7
5MZnLPz+9WywOkrAfZikVwFbPnUniqiD4blXQWJ4HBU6Ck8qIgxRU2Hf6wbbkKiCd+zjGn10SYfX
qZ9b99KHU5r1PEhQPFgJlqY4wZsXJ88miK2WZ5ASHj61iB/krplrgnNtsZth//cwacJkSbP4ZNal
fY8jM5st+9hnKLXyCSktbjsMGq1fS4JDR9EyBPV6lohUYzpD+Nmym8g1aU6xW/yrd6oeCU46kp1q
aZZ2jkMVtC5ZFJM51M+lbVCg1tSMnSwmVegInB3gRxub4vKWw56X53WbHQPuBpUj7HprN3kkq5+w
gLSrJZ/AufhsbJzxuqFo80kGRO3GrClZDO3AzTTZ3tKBdVTgLPho+oMkx3N41wwzvh019TIa1VV2
FK6nzrQsKSIuWyXCbXvbFE5xBdEfEwA/86h6wfl2VMT5kFIyYU02VKcRZy5mhRaKYxX034LFgrbj
o2OUWrBwMxquiwmQ/BNsLCGHaufymAsWWSaz9ArY9/MweNw1fMqdox2mLJWh4B50pUk2NGj1magk
d1f9yLTGCmpgRNzSe9kl9kBssloRTtR1TAQ5DdNm6HngE9MOF4VNSf31j68Lc6pyjhgD684vnuZM
pRnsHsXcjdcQ6qddleYZLmU1CzojqkwCj02GmaPkCnE1o5azl80X0p/JyHQwYRZRfO/dufYxTCOB
fS0UBzhCutDub/USBUyjIiXDa7bfU0jgG2t8t3MYc6H7hP1bupmXTkxHQWXbe7jmrAqs9c66uPtb
7/DfVuVHrUroaWSI/7lVeflN/5+Lb2P2pf6pWfnXj/3drAR8ygDS0nNE7ch09A/NSsuMGFpy6GLS
qGSWccEy/O07Q0uS5GCh06FMRYK4zBb9PbXkWH+g0icdQ4YQwCFgou0fTDF5b7qH9Ci5vBdCFUG7
HP3CW2FPLuFQifzU2OA2XkCfcBwLN+jcrZlGhohWjgZBOiE1qtvKONY2pZEG64tAHGqdQcky2ulr
4yQ9sxumpHlAy38+H4UffFNNGWwYvcDYUCHBTvyi9Wm96Mm9M2h2hYCth962Zfu15GAkF58oqHvb
YqEBR1dmZnTBzVD3gwWq2++o+9zRWcF7wddDZz6VREQZ0EbXsHuYsbUpqrMsNDB1CAMwuwNVe5wv
Epov0DD9gcmF8C6lI1drENQMQtKkqtxubla44VYA08kzrW3IAE5pPmYq6Fh3Qg4hhMjWBENznlF+
77ezqb6kBvDlQMnpmvRDBOt50jk/ihZ1fqZ1FWR/Zbr/XYAfLUCEoqyJ/7wAL7IviFNfxE/L768f
+nv5hfYfrK6I0+PvJcaC/ntWIDL/cGl+8s7/e5zwf22fwj8Qb9JtxsUYjSwr41/Lz7X+YJmAlAgX
ORADw94/WX5vpdB4SkFodCnmMZ3qIuLkQj9WpNSIO70qW+tcEMl1WCMnVTYeGm9J0lJToJmp0wk2
cV5Yhv6UjQAsyN5TSVQaSe8FCxBhW5TWkXdjG5P7M+wYmChufp7YysDAJBYFnTbR0hj/4U5f/zoQ
sHyyH6ovOP7ygQHpUbxgkJfK0M+fPGx7nMibuTknqx1vrVQYa08TFU5DYHKyTnG5+v0FnbcDl1wS
jA0YLHidDJNyz36+pJGVGCn0dXLu+9EJ3z8I7eWAAnePuJL5KJyPDHWwGpOCLepeNa57dwjcQ+T3
Q7zzEpjWxzhgIGA1D8B3MPaI+3lvd0wghiKjqVYL3BxhAlj3pW11896NRX2etwsUKGFYcFhZRdz4
K9Woal57AO8I0rTgXhv+MN5iXE6J15q9F7wn6hb34pBLRWk8JNsmiPNqoz2gnCvsJtpw7fNE1Lrq
2r7fIdOZLiaflnxD3xxws1N6L41Dk3VCMA2RqMNVoQnrAquHhOm7LdmrTrbW8snN1C3p2KWJfW+R
n+F6H7R8N4jO6slI8XNJfM3HGO0sHLEKsuWTPWgQxD42qOnVmFZ8omjynOM0W+n4qWHGA5WeMqjj
2XlqtUyio6y+RL8ZGJitT778bBMNp2dd0/L+Jbh3MrMHTfd2bgQRr1Pa46NkTtR4duyOO5e1cLro
4tRjfWwk8w7rAQrcDPWZktaqlAP/V/a4XW3xP2FiYZwVVRQDInC6VB84MWpcHyi204TKFrya95Lr
hCHVyY8ehh67akJ7TJ03CjwFijl+tdkqblI2uTwF3+269nNKm18e3BnPzC330enXXrZYFmZGSaA4
epT77qa55rEOCyHvHMVMmZ7NyyMJlpsTwerm+YG6Po+UMVl0EDuDjR9E1kWaYDtghCZdM1B2OIVT
4g6pW2QWaA7cgUlj6M/CdPcDHWzqwS63NKeZLMUjfWnOjNM9Zd/u0sB9OlhXOeYLBIs93eW88y6m
KfEfjCGwLvUgy2scNZIXW5Mg1UbphuvMFsGLSIrhUTqYLVNx4ZVNNSXjgUMyXKc5oIV1hWMTRtuj
71EQw0/3wUA0293YGebQG49B5XkF9Jrbq7PKb67MbvSQYHiJwURn1SvHgsjvhunsMM/HcftFVyPP
LnOkq79P+dTLJ/61yr/LUY+3WWWSAfrIFtZ1wjvSkoAw0llH1j2DNjyesjCUvzJivUQDei4reu21
fOLOsLgw5mRRFrLW8a41Ddl+bmNvvGU2iYVgzAE3OLMRm+0LAvlzj3ayZGKybQ7JkFO0ymN7vGak
VB16kPnjycFcKsEXpucq2PLmM3CR1oi2zEpxX/Dko7DQ4xdyjm2l3dwTehjGA/5lszp1dmM019P/
sHdmzXUjSZb+RRjDFlge5268XEVRFFPSC0wSJexbBBBYfv18Qaqmk5fZpGU/t5VVVarEIrYID/fj
x8+ZadQdqsUj/K4weePPuW/X5V2iC9Bbemb9NtGed77iXKo361LzLiVEjhyf14m6O45TXkRHu+SY
VBHEJZ+ogi1DD9dq+7SQy9niw2Frwz4OtNkUg6Ry28CfJoY2fuve56MFDSVyoiz4MlfR6ELNpLoG
DXHK9mfoTc5NFkQFft7Gv3ZjlWkx452SyuKbdCSI6AYTkeHRS6Kh/EsSIRxc0JJVyA9t3TRwlOfU
SuJ9WOG0sndLRs02QNfFhepDvvlQSeemwP97/isak778Re7nuv3GX/oUGxRbu+6HmvNn7SmrADXP
k8bFohe9ncC2zzPXI8dCm4xkzGLMHV7LSoGdp9FNwzTKF6HHxFi0fArRS5i2Tt2On2EmWXvaCBk+
mp3aemOanXtVnEA6Qld9U+cMojmes2ClF9biiBVXYMbLi97K/0ozf1QHvxNBU9BJWpKGINOed11k
Pygs6rdebX+zGo1faUN1XC4NpibZNEdH/AzSH5VKwl+G0w7vQDYf0O++GifZL/uykvNHFHHTb8LT
zb7mkNrR+vTusGhuvjl+Vh/cxk4ThJZqtKtxpb2NU0xkwq7E3QQTtuo679Lqs1uocBNDGD6s1oDc
rJ6Z28d1BR+Kqfugq7W+EjAh9iNQ2kfCevetiMfsk/ar2ym05+JM9qjr9wsi6HbRNmcaS+5PqQqq
z4iiqPQgh4YuKAfYrir7FUPwuDxAqss3GoU5g7SFhD3ttfccOt2XRtRdtitW1Ryi3G7/yqAO8moR
QccaUozNNkAJ5aYL6Ganua7xAAnV71xiuVvRcDq6RjNnAjK+wZAk9HcZLvTYOCykAzslXX3Zq7o9
i6p+QRmz8tpz45QCE935WCRtd2Yz7rRD1L37AmLUTZxSOjhvIOPo/VKH400/+MmnuMuCM0utJQr7
TEMi0bhGzFoFwY2VDf0lAXs5MmS8nE+WEzMwWE77RUkMSsD3t/24FACCKrjXuV4fbbsqLuMoXi9l
I+P3NMXhsZ6kRJRq/IvCjGYTqOPL/KRvay/CwA80ZejksYScv7UnyiZDwmaYD8DmMmGXH9/Oi04q
OLKi0EiAofpDpmu0jF5e1U/WLMwmEV/0YCRfoWARGLrBJcd4+zonY1tP16FjifIU2Z5LTfvyOjqD
IaTiNLnwS5NhhLYkZhuYXcwJAePfX4xxHjqjJMhwdk9epcMetlKSwIuomuJ9a+BQDNurrZWP8f7t
S71OZOHqgtSTi9vMIJ6KI/ZpHHa4e2FrgGH6zdNMgmDQmCbN0F4qMwn7r6/nIHrksExQSxenE8Wo
L7Ftq1pcrHOWPDwfQQ0C5vlWNIpsROWINb/zOs3repms83BmaBoCLx/vNFlf6tQfYjn4F4DYZFcI
h5P8EFA5gZvZuCYb21xva9Waf7atguPj7Yd+vUgjgdI2g9uMh7vidKi3bfzenivadOOYG4lokLrZ
md7TxPvHqzC/GCPCZujQJ6umStypSXIVXKRgwcclB30No3fnhf/pKhSUETqaMUTz020eDJ7bMyMQ
XMBaiXZBDmQNov4/WCYCrTAo3VQ7ht/9cruVZngByyZx4Sb0B5gyZVHoBWY14zSDczN0s17fKele
xy9iOtGEx0Llh8u+vGTDpNoyVYF/YbVJ8MUBS79YbU0qMqJKsW9oYbibQK0skbcXx+vIwjBozCwJ
T8tU6OmjojGY22uHg1c5sruTljg5BNiwrwVNo7cv9Q+PyOJgvpUcnMHr02AZQhXkUrUL4G0g1tpp
L1c1wDv1WTClqeBms2revug/PR86EBEaQOIfdEo1bTgvw/X5ogp6XCBq3zuv7Cg7o9B5d6c/6Uu9
3Oox6IRgHPFp3vHVTssiGdnEk4tVKjDywqkFykKhXd0xHihvWhjKDfwr0uR5Iq+byLXUje6hpB18
uuIUF634TmdQPTJI6JF1rk2V3UZl0L0nifc68II9eghTEJECABqzz/7GxmlyMeXwsFjhtceF8oSu
SjFbnJeoGbLUipi0/u0v8WRyffp2UANFMytmlCA61R1NK/CShDPuwooscl1mJ6kfkP2HLiYdjsys
S8x6L3Lnph+r/iudhdVhXime73rl9hWWQOPaH8iSgN5pmGe7t2/wn94JkfJJgJ4oeapFYPfgonjT
i4t6jUi6bVF8c1LLu0DRtslpVdjvwTiv1maA3zi7ASiHJQrb9eVH6HNlkn6s0rC5x90LUkKxWfqG
ZTp3VONvP90/XQzcyADhWB+8OgWiFfuXtMdpcUZo65apyvgKcgVVjrA7qqS3L/YqTPNkEUILIPDm
xDuVaWJy0ulUYi8YZQoKyzQfWFlsRKrEty/knrB5mGwmXJrkQfBwQPwnCxkr0HwOunAig5CZurWp
4catFakBrSYkb9RlV2iQED+lL5tNWY0pShd6ctNX5hhs+/kuy0twAmuiWNoqB67AGkp5tK0AKAvU
yzvYKBpTnvclxfGTf+/QwB2t/20gftL7RHGNcw1txtNUKMeYsAtrpS7cldGQCRn2S8gJ+Vlq40n/
9kt7tdC5FGvAR9QeSO+VECCsNnfQMx1biXEFXVDGMbHs7OM9YrrtpTGVfQ8/NKfX37Y+NgAxauJG
4CByBJNjJ1+pWWtcDqXwL4J+9n8h/agvpJ/ED0+ASBBiA7Lr10p8bufZfecAcE+XiM+V0VQIPK7s
wqUWRiHub7HOr5Ih99E+u3DoItQrvNuIbsjZAu2PkWWUeqIf8LNKf6db5aibOG3ZgZ5M86M7LFA1
8KJa7uyxBkVcS4PX9PgOUFiMkn9+anzKOlAFBF4nvw2HxWr4TVhqH2NsEguASwyYP4pCrQ8IeXDc
WRwGZ8sg8ezUcunUhobxfCumGWhMJSW4XwlwlGzyXqdGkAKJs2u8qUq5s52y/jiBNtzIYLDOZgyd
b1GLttYzXP2YN9UD1Ho7hPGNBV5hY2bHBC4W577srobShxgfVoju7Vo0Vyig1/wCqpKzhccgMNwe
naxn4GDs8foA+7Y1UxYeg6ItewYB8xUml1M5j5PEyviqsKA1beO5M2Ao/ObsVi8z/xxa/dqeBxhu
oiEisfM8omRLVdT0tLr2ax/+ST51mYC8xJXJa/qOvZY1lWDWq1Fw2ksHSxpMDSVD2+e4Icx3HZap
2S2ichW2emmvh4/KU3wQt8NzYd86dVfetavNeSHHwekPaKvNd6XtRldpELTlXdg56hEbYp4CJrtY
f3lBM/rXsncMFDXhDreBscP/kUcX3wXMU4RondiP96Vb+FfacLVBNKDUo6WOmfwh6KCV7cBBQK6G
NQMIj+ol8PbaS/iNY5Alzg9I8815Pxej9WnGTHrd9uXKqRXbjQ+Ek1Wecj80kxbDnZNjRbkrWS7Z
LfUqxCNnCWFQWxZ9bq2lwi4WJoK1XbsG5k/gGjXBFYLURdNoCgk3nPLwyteJM51ncHUSzlVH5zet
rMC0om5U69mMcou7wZUTlDEd7VneO42QFfQpwQJDbgZbOyuXnA1PeQCYPasPHhJQQxa04GZwamEm
ImowI6eAieb8Ox7W5BaW4Xz7DMGJauRmvIypO79wxfc8ybJkr0Y1dcfnbRW4xBYsi73zKWSk73uD
9CkWngLJc2d2svwI2gs27w6+aSwGglXUR4ZUkVWC9+oqg5l7hRp/LDkzbIc5B4d/bs1gEvI9EZ5J
JFKf3C5qQ/977RQGiZXA85sO+dMjjEAQ+KfjLwxGQMYM7Cq8EpiIr5vSzufiABXZVpc1s2HrWd1Z
dBqqxefF+syTegckItL8o2p6bsSxwU4OXeUqLAOdfv42zqFnMdsQirK8Q8NhHq/FXDGDWBSNvx2Z
Jlx+RRadjH0R9a7/cXE6UOBsITfG98OZwprzmDZA1mI7DQy+i326OSU7ePDCv0jMS/QWhBxgaW+q
XHcMiiTJWoPNM1FfXFRSgdYvdGcd6DzNGgFJFH5yUdv2DNQGQj5EAGTryLj184n/v33Sd/qkqJ+Q
tv33bdL/W50Kqzz/P/5DUXDj/8NoL2hKFCKCionaf3qkTkj71FhHUJWRptMO/f8MhRAaAnUpg9h+
JOiQmlzhD0NB8FeU+vytMWXjvPP/TYvUe5ldmdtxXIdpMOi1PCdd+JdHZxRq5nJH2/+VUbkVv6ua
+RZ7NyFT1g877Mjd5aGoyO4OavEY7FHM7IqfpA9dc+W0okVioLN8jrKSflyL9EecoMRnBplMu8uu
LZzMpA8xJ8CSlREnC56u7uGFedW4gH6jV0qIhKXRITCS2h19gGwY2T1o/KfY7PhLnBNJ19EWuL3D
tesFi7zAFXhbQVmMkkOjC9Xl20Vl8PbfSXJPvMyoYCllXNgg/Fsgpn/6dloV4EyHm/OvTk06hoGZ
hhmwtvTpFF3HqYi55OzkTf27D2S+3NPMi7k1NxsBccG4p/S9yYYTXj63xDQDGlJAWyIAu3uqUP+W
64SFO9etkumjw1QW80l+nmJUz+CsgkhmBdAWNzUEWZpfZYa97qYsEH8KYa92bfm9nWGU9ptwFBax
xNbKzvZrkq7jDloxn2I/cNKtD5kMsKjfB2vZBzfrWjr8WB37CtlQxCXHMH4nM35ZTKAKwEuGKAB+
RdqKcJv7chFimzrnVlk1v2xa28En0eRWe0dbrV1v/7Yzb5/z0f9+zt5cCA02I32Huiwv7xQLWfBl
iNHESR5hDbiG+ELrzrc3ro100uyFhf9hUhiIZpslEJU1bDsnDfVdmYum+P32nbws1p7uBFCZsgYj
MnLn0267g8Qt/qJF8KhVJIMbQbKB35RkYjj0Lmg4rCL4ty9ZmFEOtLoRnkUY3gS1vyfJFpVuCPPY
+1mNvWyXXb90Fm6cOlrBpd651sv6wzwdgcvHJokFjwD+qWalm9P86cg6HvFWVLn/y0WRL8vOExjB
xUXa9uYVV0tgAKm3X+urlQS+ZeSrEDNAOhja88uH9GSlZFyU6udsxziDbArciPVdgnE0b/ftS53o
k5qHRBHZNWaqSCYQKk5eaNHiqzBpt35UlS/q8JhDB/mMSDMxajuEaZJ2H+Z4ZZz/qs1lE9h7oVGu
eCgUuiceU7AERODgIqnjj0VB5uVvM/CTClPpVEbLcZx8n77m2zf96sMIyrOYgslU7kgenYR7Jy4j
d3bt5mdDecJdSBpYxW/tLJb40rZ10Ho7zLDa4T0Q8gQa4mUxwA4uj3gHUBRF6cmFEwjccyeF9WMV
FPDrFuOVfFTbMOoyaW8diA2qgkvil+H3BaG6ud31Usq42+I66ur7vF4niRV4NK/Dj5Tp3vjgobO1
XIp68cGJ33lL0en25AZDuPhsE0iCEeo6L9eRSKdO1qNsf2RRjrLhpmCIe71VwQxxnszYxkXrLFad
ok2GVAO7STGqw2HQBMtCsIxLP11+sgBp2weKWW9z/Pnlim6o47fF7+cA7OPzrtHeGtPgi0rjGPKd
rsOSlaqrQfF1GjkEHMOQ/zVfJENYiRANuS/jgu5Cr/pjknXD/BWXGVKITc/AH+/CZWiTII/YQ9AX
B9fvBfu7x1J1vu3QL6h/BdPo5M7GGxK1ktwnsfiC+jlLE751wT06xtcao5BmdL6Uqu2KZj/iVbw+
rOSo+l7LPtB3jIfCbdxkTUEE2eAmDgVl52boRvcb47FULtsCQhEbPcGRgIcxNtRZelgYsGkEQk2F
y08GTp7wI9AYVR2cMYGeDR8HkmQOM3qwBSFYSb9Il31BI0nf41wd8+OrN5mrWSmeGjdeXOb9154i
Rx8TX/f5deWDpp9NjpqbywxCyXgxzuPMWpqjxEQ+RpCc5TLSKuOwtMEO+K8+Slx2Wxf1g8IGG/mG
Ejv05wcQBbJl06bBACwodradWLxQYTcsP4VnDEGswhTdwsJNwbvBKS/soDNvVVfCYvjzO5iMARGF
Ry7ybMuSaydstjOEuDGB8vKFS8+44BUXi9fyTFBGzVv1mUPhzQnKO35gmoasvGgqOTKqwRSIuaJn
hWRtTAsGvJZuCXsej0BvlksbD5xaXgnvSu2LJCjqO0Y32jA8FIhws1w6UbjsKd3EMasmZbqCb+bN
Nr8QbNdJwsOQDkAbF5Y/58vPvp4177CdNaUIU16w/5JPUQUaWezWcKSVyBRcowHS0rUxuVvhzChG
75aAbJGHKGIa3de9l+gm3beWNN89dDVRYC9Xhs3rPfMcZv1Kr/f5Uxoxd6gvYqWR8gTQaH22wlgw
UFPw5YeQs0u67cAtLTw9/+M0FuZefGb7/IDWesgWXKK+ZKV4K+Tho4b2y+0VdR6ZvC1BQi2/UQiW
ii/56JseYewh/5BtCj8277jXNW9wnKeR17lGoVlzFSmgfywGHBQQfbONIvbWpNb6vosa/rN3oooN
HBYDsYHUcSXLAJpiny/gwCZ4MBJdfi96T5ot7cfml0pYxHwJocgbmw18NE/fh3mJdsE+a8NOLUc9
24Ah15oKn1/YSyW5v5VczKxqL8/lsOvKeHXEcY4qozJR2PdxhuyB3hlrTROZsIRitCmwrYMo47Tz
DkOJubO9Y21Thqba7tZbsSwzyz9Sph++j+sJcXEShakNbgIhdIn/gD1Uvb0NsLzJP7TU8wmsB6NC
QrRCQch2DniCKG2d50AxEIhn2YMMo1ynlDVdogREg5HZTzRefvY+E1jie4MEMA/TJMWStp/iuk/8
5qZVlNbw+GxwvWpPICbc7AcvLZYe9TKEMoyYTBAx6kC/YcgYripw5gESKAmzwc91EpafmWC78Mwx
OoJrnqHxN2dZelW22Yj/6sCEmlk8eWFCSshoSN8dyiUx69IeZ8UaSry8L9PLdm1X/g4F/pGezio8
QqXqsQCLdrWRsGlAlphc6G9gyriEXJTXRr5Sw9QZZwHCRxO/K+5tEwWZ5o1ZuXbeJYM+2EM38ZOU
MD1/N8jExKXS1vX8MWYKiIWU+WNKeGIcK+D9DZlFdEBoKGQvOO6gWFC6l97SnvP1e+SNIxht/jGq
YHSklwBFI5f2nWrm/gmXHEd66UJO+TrBBhedePiNvIRhGHuW48z0UWtxKMuF+LBEmeV/mO1Fdil6
lrXwj10/NDwS8FUrN2vtmhTLtqZy+VlHPdXInzqEqG9ezoRQE0LakE8ioOcUtpxnnY/Fuspug1hu
umOetEn2vg3v6VPSzzx83nL4L3vTiuWOQ7wOeEttnYVs7AJtIRZPBEmBN/hnWdf5ZP4ONiJY23aF
/sSdB61lwr3CMnZ9cCxWpbf3QhnLaUMmynAWPfoUAvzWjxKkkzcTfrzdjZsTdncqLuVgbcLVWQKY
TFMlP9n1XN1jMRkXrCHZ5/1FAHedmdxWj93PruaMuWTy1vKvE+7U27ZNl/ffcmLueijDpq0efcBV
eVe3QS2/T6tTTR/W2KrszWRV0CA6T0wdPhCM3Yhu26OYocYDro6RvpF9lsztJqiZpbnyKo7VPTQz
7Wx7vpEkyIPUGYHfRkt/ZrYOySJS+lVOCyIX4VK58aaT1jJ8xaRr9D8FFUqW6RbBJnhxG3hMS9Ki
1MLzJ6xTtF/Oh4yTrIJmVU3ruqM9strykLhMLF3ObA6kE4fyeoJb0h10HKbeTpCgrfeIOGUtB18w
hBdqWUZm9PzBdXAEIsItzKYOKt5ZSPAwHQCHAbcNUaVHCBXDrm/taYW609j2mTM5mXtIOkZNhw2u
cmu+zRJPWLdd2db+51H1+LGe2V24dD2+jViu3COd6Q3XlsJj7M63fDD4AY96QDYZBPIzU8spvpXV
EISyO4tmka4wu3TYBbt4Zn7rLMkHUOq19aO63SBg4LnIrMhV9dEPpy6i5jHD0EHPuzIYlv5XXAhv
HLdj2LUh0rFKDPYZM7O9iHYjE49VcJbUcBduYuRDy/JMB8ixVOjTRngixQ5jreXotjtHDMsaoFYy
eFZ6I10eprj9k33bS8Us+d2U1i0dCExizIGKllLdic/TIrrO33UJul1g1badkqPACIceTCtuYsPI
eTG5ZmPJggyKqTNtjpWYQMLm7iOTPkoOcLZD5gcmwtXCNhlmDgbpJIeCueK0Mg+GmMfl2sNbHLYi
6zVHj2CUl1NmaAQqQ2dLGPI7D6NoTZ6CbLipHMLCQddky/A/TgFnY1/nwRdYNwD+Z6CgYWk09Rn8
2HVjLwiTQjGtfR+V9OHcMwZ0yYKZKjVZdLxMHbGsiHJzaGAyk0yc4WitotLpNMHqHWMfmRmaOCgR
ElPqsUaybENegr3rVgjUMwiIGOZwRk/Q80hN4JYOvKCuCc3JGfXTzJ0y5xVybQipYbtCAhSQ+rdt
Es/8Muh/CXtJiVZy/4oxViIKHZaKH3ELJ+aOmqRTjvxOE8Tkq3ECvfDBHUYZ/JimvmkP6AAz2py2
heZYHDomF72LpgtNypLFg3lHQ9sEg/N7ZMoHfaWpcjB3NZL44AabsEuY74fMKAWvnxi+mBTpCe4J
VG1OqT8nmO+0vMcSqSgiWhDjuIRUhJdYvMguRU2qRZuspuioRosXS5gpzB1AActYPv95E2vPFtqM
nYdczSZsMn5jWw9B7e9Kh8YlvSOrMksxt8kD7kQ9J+ILzFWwp+fPyIHpOOgY2+NwD2dz5ok9Jvr4
RqOCXy1vDI16ym7XqbCT+KsuQ1GUx6wL0hrcnXRU36/Q43gqOmgGfEJhQufZOQ4nJqmwhyInBZ/c
xRTy9AtYLDV4nTOjb2fjy4W+gUuWkiJnw3Gp205KcbS7VOnodh0yt82vAhob3M+y+mYfeB4Duf2G
WUaSrUpBZE8Yq+4N4NUUPT9AL8Akak5FaZz3jllgXjLmvXvWuyFyhrv0+XTNtE45NEeaFWwoz+vI
AgNPmnxzoJG3bPH9Lsisbd5A8RuloYY/8L+bnyYrkevtVEUhx6WTcV/uNstCkxqWwYjgy87xOnO3
z9ujHATfBcl1utNnUhH46iukkHT6TUdTSu8DInAZsquRFGCZ5gs5QXHwpW/WbtUgNnbNNG2qh11a
IbswXvALao+klnlUvu2IJBPXalbJI9gd3CTACkyhil2sW0q+NIxz+V3LMffqjSrHbiC4LJPvXfkT
6lYQX4TLOqtt1xSBRSeo2GxnNh9E+THpJYUn33lYEBW49CaX+ikI42XWZ7OLt+t3nWFMRtb1nPmo
1NbkGqqNJE+b0ygkMfhTEUObiUkM5jRFvG6PfC+CiAfUDgGOF8uy5p+eRtACroC27S0klIxyRGcy
VdYxCjpvvEeLwhutrTU5vH8ri03RjWeEycLk7JgiH0a8SeTTrmV9JMwV89WGGkC33c2Rha9ELrVo
yFFi0a4PvHUTcWkRUTKe92HXTMrUDyynQHB5oL1kNaGyIyYHxy4U85Dtm3Bm6R+dyMkoVcqIPOp5
6zW6MqlVZdVxgz0BM8kKw0CtlVkYKNJwm1biLWZJwtObmg+2P89NzwvB4D0j4iOyF2wnJzRbnGo5
7a6RJvZJXhmmSxl+aubxYzCHqzqPxtmpjpFyqSk42CyGfSgCB03oDKqy5dfE/iCJVUXfmEyUeQOi
OMqOT1Uj0yclu7QvtEOQIuEfgy2zS0RnHCW0qQKfC4sqWc1Nt+s8LemWXbbApB+ilYrX11HBQqdI
sln9GNY2fNLcGc2tjw0d59r4NiTDsEcGyy+vww5whB/EUHO9ZebBBKyBz2jBukcyK282SDJheHFo
Mq8pv3vtbCr05TlyxDN2ZkgvIdnIs7yNGv0DZoSzB9xkGjoh0vUnmFE0t9idx9X0Y04GU2fqzKpw
Z7Ng8lfxRo2S533nkqdwJzAVmrvCN3Ce+9o4EAXEJrKHYPghgsl0b56XRgX7iqPr7ad7fSk8RMhx
PdMwMnzXl4iYiyTfqkEnfuR+YuJTG/geVMKZYE3sevtaJzQ7aApAx6HDwBRsMmQYT2FKZTuqmqrS
+zF7NSMml2NWu6xEMaBIsdDsrXEH2a9BS9AYmYxXgCi66qNqa6jZwQ0ohOls4HhhEB71HJn/9D7M
NIBJkUKhOBNCOs/86e3bf/WqoETZJLZwoyjH3VMuzIy4+JBOIaNquTNzHxxQpizkcKWEevtSr9ac
BzAc0wqiE4RY0yneTRrFjBIJ1Pc4i7xxOSZLVEwPzhqaLRIkeNq9t+ReShXzafgwYeAylUg3wUX0
+eU6kL3yohT8/nvnZyZGDTOb7XbMiex3KT6JbOUkJt8nmVj4868KJrH8QLSrxfnbz376mumaMlYN
SEubFBGo0xU5NcOspzj1voFJUDouCEcsP6MGzvd75j2nb9mFr8XTQtriaoBjJ+B1SWIYeU7hfBub
Niyvh64ypXnONDOHfOaarPHtR3tJpKVpAska2JkmL1LNJE3m0f/W5ENEbiWYLPKbbOgTZXvpJSbM
ERQXvmsi+2p2NgzvLlm8DUuRcTK+fQNP9hr/xefiDgIWMVxXgZZbyKO7L++AKjGrnA71hz5jcLzZ
08taUXPskSIqzp7TFi0zkxpDHzHx+w8obgk8pbx9HQwN5wKUO/Ny6kIYiAfof2EXI4XsUS2s6Gxw
JKhyaiO1i7zBilDud8qBaB1OwhyWehmhK+/QZWbjbzyiE7nIEI6AR84k54mxmxKIbo+WR+4O5zmt
5QjaU2mZ3EppZdIuS7ohVYzKe3OcB11ObhMqzxzxXSc7bit8BugVqT1RsyxdkzQViCCZ49V1TLLM
fGlBJLFVOvH+o7RAV/HC1TMM40vskYFl3379rxYcxD3IjiKEug1z+3Rpj1QWmWWvy9c26z1y1rQb
TAkUr4PJAP5A1m9f0uzbFx+cUItcAT2aCC7AK3YijbJlgHE/fY3TwGCMIzQiWGkMPZTWja1s7mDj
V/FIETU7aBkBwla1uZu3b+P0yT0PiieRE8oy/xGdMmZRS20mvmX2tWyBPy/yWg71Z7ecXHnlquEd
T7jTCIIEhGAEJmL+AgK5f0piDRw7zbNOqW+6x5f8QRShWRZF0ZnM6u3nck+2NL8dPjRz6EH4xJm1
T7KDdJrtqkIO+3OjBjvaJcCXQ3pIgVGpdPMC3W1vQ8O75r9CABvW5YzqxQPFmpDRpgPWBYKh5DH9
+44ZZvJQB+MOMmwMprGZDgkCP7O2yAysNVsGBoiGoGUT6igwMHFZ0x25ZwTS4+GsUnAWodZoOkWO
rk28piAo5/7csoij1aFp7dR/R1Tw5H3zDtDsR/sBp6jQe90xFSId4joY589QLc3JjNeq2XKYyFI5
v/2+vZP1bL4pwYuRKmQEwPVP2bZIxYCpOn5yH/nt07VGAXRa6t6k+iOhnhD03HuvIOnwFpq5MSjp
nz9JPRqEwJpsXq7wQ4NnUgt2RDq3VrgKn1sltL/1SrFVkfjKu7qczhZvpGDaM5xGeZyvBDV9+NP4
o1tkmkhWVbjsnTWyV/5Ot7X54KsouIr11B0Pn6EJDVUMYAZtJfMlC4esZdqEmsDf7gaZG2D5TwuN
HcnaLeh5cO4lCSgHvEqHYdr2nfM2evn5UErx6eQjimIzl4Ohtn2yhHueQEdIuf5Euz78UshGuAeX
9ugxKCOUf3GnGQ6pP8eXmAlUya5jFveIGnX1oNMccmUTjQ1N09TbxNaCamXAgOHnhPpV3VYzYkjb
LNLuMY+LjzWttp+681W3CSRz9lt6OcEH5H6YvrZzdc2JlEHSrTNd7ixVeH+t9JH1RYKUith0FYMR
O1DD8sFarYHioJqzaatieetzKpUHH2L4dbhIvRu6pd/TE68ekI71L6rKpUtQdKj2cYhMtPAGp/oG
a0JcLszw5huGE2zmFToZ3rucz9+7rHXEBtWCDAgjVerMLZrmHt4jirEeYsubyLb8ZmeB230txxgl
FquTnwJfKdKiZDwWSNofaBMsHTJNNJfRho9zazP6tb6o0PQdpphZ3Cgrir/GKAhAzZOx3A2TbO/X
YgQS8/GPA+2z/C1Owx/9YbF/uMugvjEP7H/ORsFk+BzUl2WocvSqlvwd+86XwZoFQVuZJNc4fmDQ
+mqKqgX+CXuRNo98r/kWceCm3AdVOxR8Njv4/PaOfrmhny8WQpQzxzw53GlGkiBIRk0eN4+BHdZw
hGYbeiv46qauy2vteyP1H0KuH2kRhuU7+dirlf/0mHB1aNkQxE/rkVGouC19WT/2DZ48G9zrIAjD
eH93WOvpN/3XMfz0lL7rQjyIEUDz4tMiknHB0tVwZR6Z32PPeC7HBRoNtZPv5qwK7xrmCe9ylVjd
xq5EjJOXRliVOWUR7OZqgPYFWS/4IAMZXzRWH37mvEVHGlxxeKhrkhcX44pu4w6O/xFt4eZ3PXrR
VQM8+xE5VPevGM+pYeO0jo2KXZl+8OqYdWyFdQB6U9KLc6YYYE3Gy2PRpphX9KM8IFptf0eu0tsy
g+K9kwudkPB4JSYNIA3ivXic0acpgWOFavajZX1EUZSXn6EWfeYxaYUG+fy9ceLqq4eX1W50U5oe
SOYFR7/BeHn39vITJrq9+DKo4JqqDjIgxDGm3F5mxKiT1LQPsvCRGaWqBE6TJQKsIoyZKa1WjEH8
GlmAesBeKre6mm5PWx9bcKtr3QV6gDKcWh9WJ/WP3roAnMkk/lbn4OlbWVrXOer3yFCif+nV3j0Y
aPWhtfhom4DG2LJdh5m2C16hTMB3cXhH2qjbA0oVv5egyG+8ELnnEqT4mKdt96FGe3TYtYkhUVfZ
+NmG//3RahjH2gSzMx08d5jGDe5k6f2EwU2xzXqbB4DVHW/0kNICCIu+oBHCmfjJF1Z0heKm/5cD
qo04flni4PX2yzXv7vTdMiNFuR9QzYanw2ojkDDfPUwe+9wXN/gZFA8dxg/Lruwb+8aZqCXeuaLz
kvjKqsKNyLBu4SN5UPBOxzFxda5kzdH5q+gK/wLYDPeSZFysS4DK4kAjYiDSi1Q+dp5dPeTpPFzl
eWx/RIDSO7zz9K+XFqkm4RMXxBAm7ikZUE7I8kZp0/xKZxoM1O1t8q2Va6Z3fb2gyWe7JQhH3cKs
HwRYISLmgTji45bvwEniGL0ZC1q4bIMQD7pKG+gXCL2xVHZdBrk69p433wRjlp6nIkz9DSol7rRh
KMdFnBT5DCxZmZzeIo4qujOL13IoysG6ZqpS8wOI01wFKluQ65g4zgqRd0jzcHrjm5yXVzVtXjJK
r8Y9EL1hvM40kmZ7TdPzQWhKU3IR9Wlw5+Y8qytPbmQIXYaVSLtoG4D63Xpx3tByhVGHNdxMX2lA
4CTFuCfsrqcuVmrT5pgUbHl/rXMOOWWSZ3aQun8Nss2/jDhz/PZzF+0KpQu49G9/ndfxh5USQ5qD
uoan0Ctcz3PphJbzVP7CBdNGXeL/sXcmO3IjWZd+lUbvmeBgnID+e0H67OEe4TEpQhsiJnGeaZye
vj9GVqIkZULqaqB3P6pqIZRC9HCSZnbvPed8g5u8ovKYmBpyy6ip7Pe5lcHeKpTXCd19gXq0r37n
HvunB9ZZJMhsfVj26Q38uP6glGrzdrazj4BceLn6vCEYnKLsKs6sbqPOvXtfN4XcTFhT1uTOj8+4
VQnmiUAY3P/mO/mHF9YRS2+ZpWMBR+k/fpg5l0NfkvjyEdqqdVdbWnurZ4qysmnsHtkX5Rl/Z3eo
RJHvs9HQTl1hs5HZWYeZw44cBMn4Yq5iRRrfUM7XJni+OL37zaf825HBxqlumLziaKYpKn/6yrDb
T7lbC/lB17sOHzhZmK1PJxGGIMCts47bgplSO1vOymnM8ls0q3bqzYFeDVsDB9ij6WbhlWoP6YPe
CMmEhF1g0yRNxtcdJsTr1ox7/3ze/ttncT9VH//1P1/e4QGv4pYi5a37MVoO9953N/hvDNtT3LbL
f6sq/oef+yuSjnA5lbeDVf1P4wT/5F+RdNof9KJM4wdwHUfav6If1T/InCM3AgIsZapt/kfRjxSZ
P+xpCEfN5QxHq5xClHPcz82F2EYHnFZtus8TKFN2SGa0oreYnqjxnZXZkaLb1Qs1jRYTtmCN4FzB
4BIOWSnK6WGGqFJ7ZDwR6F6mFgGOrjZhG0uXDKYmJrXVnhSsrFXazDqwjlgioojtSa6LttLXBhFr
JwQa6o5PiVtsisSYnj9xVcAy8CHWMWH1TWS4ZKnRhL9FJ2nDfyEd1hmG8WZeMq4/qVg23uVDaY7U
PxbngSs+JknzKHeqF8Mt5g35HwTBkrm/n4iD0SjrhFJUu2yqQtncacEslYNDBaZ5k0KGxnsfGqG1
GVxb0R/VPgjjdS7DsVn8Cor5HKnuVBLsNrhddCyZoziGN7AhDTdMXaGy2yGTzjPqmcjZlOmkhUgl
VAsHb5rXwovDXHU2ett36kqJqFz2mlj+Zohc0n4am7Qqtlat4lcmIt/0rClqUj/QWgLDNFrlhuPD
etJCYJi5Fag2ktoifM3nKbzu7alcl+RFx15roxTztLB2nmY5dgpCr2EE7lrDMrLmVcefFm8lQbZJ
3Z9tJ1FbP1VDY5fhYL3MMQqQIQj6pya7EJaTbfMmXwAwDkY9d1M1jMP8niyDY5MPm1rU1U1NehYP
TMWm2cm49JXJDS69NY0PaWWmT2o0paysReQbBJv5HWzQD6UYk1s80qNHHnC9KgDKbiLywvcdyIRn
WC4poqeoXMV2U+xjt+gOIsh26Laz2yhL0ks/EnS0qKRsvxhq0GqDdWjLYj+60z1pon3jQahtX80l
Gzsn7341kp28T6G8r9Why48kIrQg4ETuE3iXPZQ9ody1okVb5qfumwV/KGMi2iQ3PWFpL2FPnemP
1aSe3cmZUTYkmnIgUZ6fmtRCvTQtUAWGyvOjoWf3iVLpzxYkidAHxPAW69aiPOClEoMhNvBfxD5M
897DikxAvjF8LLLSl3lMtbVbleoEtS3sXhD5rJOZobkWDcJLq+HYi8i8ztI22xj9zIjbCoNy12A1
3BOvZp3AMmnPI5q3s2YXUKL0odvjNSAhHJeSL8nDu2/JT7w2BrPcpRzjj+DcxjO5ZPMuDyvzUlWR
doY3kDzRRk+euaPZdhylcZTlnDHrLIAxzCJ7q8LOCujyh/Yhboz5pja7/irviM8gf0xD8lg59i1+
EayEimKwrIANPDlTY1zcGUWqN/BK7DLGUIpXOXF8KODNXEtHtld9Y8RfMMmimzSmQT1VaR+fUBXX
9zKVw10cW9WBDLyCUWvsPpeoJx+b3uqO6IZdZT1KOzmosz3rGy2P8htTdYN9xUh3281qiOvadTZN
3ZvfTCTiWyzj05cxIWM8dJV9kQLr7szgRLAcMAcZIX5zCczTinCvu9VxMlWUEq7hVamQ7xzpMIGm
RbZTyTLwCrOi26m1cEfiwt7okTqu5tGqX6GkyCNU7Zi23RT7ViGGS1KaEJ1SHBRlI40L5pbpSZbx
/EY+ZH/hCwmuR3y+9Iwmze/FkK94T6iW8jHZDWR7biuRWGjYZZk+VDH2WW47b4sy1BvXTqt3kD/d
doay03pjoBrr0RoFvaimu7E1/BtI+KcFcsjB2WlN/dusE/TrqaRh8ihP9PDJfiRhvz9FQX5T9Z17
1ks9fNId3v/ZdJnhA7zrPXLB1ZMVp+rJ7VL3rJS5fkEpIdko2ol8zlLLtm42Xme1rKAe8aIS/hOK
1QzaIPeDoRv3MSbrQ1XCziDrCbGTNIoTMk/PtQ2WmiIrjoqFpVSvhXZnIe8E7t0pgd8ynH9Dqzk2
/NJOQ9erTZJdO7X1a2rZ6xFH7IG9hCiZutS/Jqh09llrkt0h4vheQ3iGTqSzzzjryV9DhYF0aErr
h5ax/nk07fnUt5XyUpVSZUfThtssLmtQ5WVrXxXDML1Dy0A0gwXc3BWFORyUMO+3Qav1575rjAMI
jSVNra4fB9Nsb0ZzClB/YuQ14jG6sLNVz5Yry1eHE+e3CSt3hmSxJcbSDd+HdEyW3HbXC7pqw9xJ
0thrzRWOqc5XSj6n7yqtsne0NBmY9mT9S5U7WkZuJR13KELIFbJI1I+BLLo11Um5d8w8DnzTStJv
hcBd3rp9/YVazrLWogzzVyMMnW1Rj8FJaoFz7FGeQy6Zm33kOjtXpuTwExTPfpKJLjt3zEauEydv
T6k2dWuJc+JQl0p3CjpcxAls7POQ2QR49oX8QrsdX3jl9q3fwr+EIWoM8oLkybmaUXp9qIbMpOdK
3Guey3d8zIZOuY8i03qu45KlJ1VKSsFWwd/Bol1Z3jwHwZrpREnIf2GcY5UGriyIbU8pdzQQ7Zgw
7a78fCaG2PB1VyFlVYtKfyxt5yXFQrpRY+NFyLY8KWFh3jlh2GKiHo2roXMFy+Ck3xBNoPpQlk7L
DSRXzdC2cyf9firihSWqn6TTJftQL9HiREV5U4a68WCjel2PtpJt6ro0t4pFrrTnYscn6UEnjC9u
kZcaFUGransBUSjeuggBj6d1ILQpVtw7zUyqTVG3+kbFLX5vBkkkcBdV4iYNajyrjPPcSxZCJCSU
o/QH1bjCLjJw23Ohnmj8ntDUjAe30501bv76I5IMqoDPDO6Orru9IzEXzXHWTmjZp/ammrPqJkXb
uQM5pu9GwyyYgMaKPwyzO28DaAxfOAvo96PhJlQkGPe+Obkin3NgupsgrZ7MOrPXSuJeDMQ5zNtK
5OIe55R2p7PkhV7SJRFMgEah9NRb4msFXHM27Xp+i7Ev1V4LpO2gy3FllmxvCIxCHk3RbvIkNW8Q
L6YbLWazlkiDaHk4jZ2sjHrm/DGyCJ9JHa9XKG4fCxVQKImngkHorIot+12x6QWtaHJap40Sa/ZO
B5twjXKA1AIiup85oFktaYIOB5Ap2MkqCfwwSuFbogXU0j3qXzTMpKzeMKih9Y96mda9rZYcX/uW
PEglHW6tpom8AfnS3lIn0iLBDvCeEAPDw+Ha7xx8o7VA90fni2WFthKH6ZGTKhYKXR3uejULH9S0
zB6EzhlQhO0sfDOo6+sq7dzjnFqcVkIz2MOJlDnu4wT6FtjlGhBjH+xj2TfzirDK5IBg0q3JddRi
enuhW+7yWg/bDyNPbOTiXkpWkUNXuAaV20PrwoPfHMwsqi+EERsnIZrp7NaNtsKpFPpdWI+HqBjm
dcjB/4ni85gI6z604EFJPT6T3KTxW4pDntraVwjQutdMGW6UwCK7g0bskzb3+n5S7KXREhmrGvno
GuHmC5z619hWLgxj0I1GvbXKiB0GvwQ5pOxA2qsGk4IURPBIiXCMMy3HZx0+cFuMDQRo4eOIkCsj
43CjZPF1L2Lj1JriWWsF+uG+A9+YptkqTZ0GTXLGF5MPrpflE5MJhI+0lURxCBlZbwrpbKKwmA5g
pa/pHeqPTB3pmiKSyplVFPSMbR29PtpxP0glaoByos8tciLlxsGb48R4ngir2SL7xAPoOshrTft6
tKLUr6yCNAsevxeltddIsYJ7kp4R1SnBdDD1Vj3RZopXfTgIf3Yatrk2ivdxZRNs2XazT26RiUhZ
Dl5VduEZZQI7e5pM16bKL5c42Tqeu5w6oWrQ01awi76rWv/BhPxjV2IpDC0EJQYDZ5y/+ByWwvE7
cUcUiCmLpRPvk7ylrFNGoLzN7LBKm6C27oRa1G848KCQNBLGxq8v/uPI5s+L07BBF42ow8Jt/ePF
57horGmu4r02gmGeGeJdMT+Irp3UTW9/fSnxtwKYesbhf0v1+3dFQVzHiUUENpcCjVWseUfozxeY
fD5+fZ1PsOC/u8efvxNGY0FTbDGdWT+LoNJymkST2uFeVsG0oekl9pb8RCLH3U3dpARh9S6DQ256
/lLZIRX1MEOyUYJoKa6DiE/364/091tMb5npm41mjpr2Z/+zVDsn6qgyyIYp5hOq42lr4GWJFwUF
SUhqGDVvo+y5zxoI7s9r/3f/6Lf9I+7/d7fpH/pHtGPbsnv5sXv0+VN/dY/cP5juEfDHQ4XMCwnO
v7tH9h8MCggVdSz6BgjSudZfQAP3D/QjqA2YTi0RizaPw7+aSsL4g1yDRcWFYtJE1PifAQ00nat8
NymhotKWOQGaLJ4vZhSfzervFg+DPTTvBMCMQlUQB0nQZpaywi8T7OJOG6t1KgwYNRNjwWYzKgZq
BKvqjI9xzFjIct5/8uCn9gStB2eOx6Rl/oIRRohHBmmgcoZWewXCFz7kVHt+HFrmlx4SHOefsEO8
D5x4E5eJyWsTKfYp5FAg/N7CbbVVkijdNV1SHO0ErBLDskvWdMarMgDzPaptzQlVWHp31SfQnh+M
NJD2VTsvh0GZoQwHN5Yb8j35hCzo7UiGfUmJwKFtnmC0zmk7rdDsG37EfP2ZSf9AJrzsc+WUGjFA
rLrJbQx83Ns78N85Uny9KNM1EQ/xAzOT2gsjkHF+EyfEIIOUAdbWlDXTeKnvW7uLtvqYvGfk52Fj
imO/VVm/vJ747W2ix/cTrKUbK4E0sOOvGCcQu0G+6vBe7jrMPQw16DyuO0154ew0MvhnawTOZxPo
BGl6XTOJGv0efNKKQOHaXANWaW81Rrin/rMM7qSt7SXHDNI5Zzd4nHPHvkMmHtw33aQ7e8gshrIi
6sTMYIEJEpTsJkieemBGa8XQbZ/azOY7qHqvlmNxsNwyO9IyIoVE5gjldAuLEHncEyZC2YWOr4RV
tLZja76lxyVAzQQhQrNUswCrNdhEGBHupmSYixUhr5zQRIAqzsEeuRPUok/VbID3m1tlvnczOxPe
oniNd4IWH9OyBqnHQ8jCaKtrBLr6qKwHkNmLQkImk9ruYZYhbM+TzIy1Fw5mTcidyzTPNDN3nbfC
1+tKYLUMBgrOoFhz9NH2ZEzfOlFgIewVmZ+mC2smNpuleKxpNFkuKnuJJ9LLGOfRpzN1qOZz0IM+
5nhWKPZ9OoJ1NvU9ncmTiVTWmweU/nF5FvVc+3gzt2DvggPVz6YgQe4BLdSF6YXtNVxmg3es8/J+
etZwrG2I+g42QT/dkXrd7mswoCiS6+SKkYC6r0yRbrqg1g9QfjovbTXaYUoED0yM8UEQ+cp5u4yP
SjbNe7Xm1dStTH9wJ/1r0XEQqwke8ZKoU3zRJTggC7vrDhwqkj3paa+4L7MDPeDwWFs22S1zrq4b
OmTE3FMKVnIjODSlgABWca4UflgrtCAqaLKcwaMPc66f7BGlgEtKOE0ylcMi+6fjq8KBjIps96pY
DtFtPFVbcIh3XaxQxJWx5vW6GfiiSbQbPn1yTMxJaQAEdNUeEIv8AE82rZyIlpTNy7arq36V2siR
inDudmVd74vBvKuN7DZ14qtZC8iPkyq9kvk+pqdSqq17sMPhtnXhneEuXTnqtGbM4jWhhWm+Fw9t
XW+daTwlujKCJ5XjpsENsO6DufXCQDxaBniNocjblZZnH5mAL6gXA5UzU/C7WClOTq1pvttZIKHB
P4xT7JxElUMpymkzqYisPWaMKCNkRAg9RiogBv3As1VhyuJ+WFudIZyPYUTunCZ7o4cEzkNX3YPF
cnmQ6HRpChnJGX9XspMM3Fe8FdqFM/EFk+9acfilGBueR0ckL9mymqUysDk+J61yrCpd3MZ6bR3K
qot8bhjRY2PlPtt19KQqLbFj+vgt6nJtF9otUYJoWklQcLC8ARg4yCk21i3L+qUzKJSAVLv7NLFv
A6u5DHTEGfvbzrFMlMH2Mex1X1hX5Aq1CWbCyuiSc6LL3q+7tNuq3KiNWtaS5HkzujVGVAzNqEIh
UXBaJfkz3E/dJzr/ehpzimoIwGNS2d5ctLetVbC6IBoJpIqO1kgNPl4pXiIRw5qN2B3qgAJTc7dx
0t1nRWptdFKn7lCXnCqlbghU6pIHiukHE4IuHpj+pZ3dJ8a9e13S8ag0WW3yLBu9SB82cAL3pZVs
XT0J+BZrcaYKrLcUs2+FOZlrkzbvTu30+yqwUx7glMTxPMr6o1kP6jnSjFvpVldZGz3SRwBdCtFY
LRkQstKuLcX9KlyMPMhS/HRZSyvFuXFaY9vGyXg7cutyr+pD0PDW7HxNg1B7ykzHIsHA5lVTKJp0
u0dq1q+RHR5Isew2Zl/rx8ZKHK9GuAPewi0jP50yZ5uNct5HZbfrquTQx0G6BbFHmIKL1CfuFQSZ
KRLqwLU9Z6DJR7EkxZsgpmshYSrOmc6HuET5QoG0m/oEZl7xJ6a06yoxo9dqtIQ/6PJqjGv2hCF7
0ES/K4Ly5PYzG2viumu96e568orr2M7f+rHYuc70lNhptkaR5AP4KFNfmHZ8xAey19AkbQSwZx0v
rznT2hMZAN+grlaStMSjGZuEfSjGhPMlNJ6DUla32BpxiSlAFKo1vs+CXqlR3KABZRxRNnBaO/a1
Kh6K3VSaCR1fjY6NrOSVDlAVGotOyKBU4a0bykOkDMv2DKW5tFxPceiMqbb+CFQFN1RYYdmlzBJh
7E1I5W6LRHH2bpvOh7E3HsSoVq9K0yvhLshhmGxMezBaZF3a0HiC6Vu/Y5/V13Rn33Klv9EiO/Y7
MXS3rVncDAjuCHpULvkUyWuiq760jdFs5GjRrJutL04rsvsxTg+6AqRmSeNY6YCYv7K8it2gTcFL
MmvNGl5RszdGRV8nZR9tLRiOuOKr1M9TwS/b9iixQ9x4qqOcQqhCj5XbDR7dPuebRdbBCj2r7pmR
kb2Ujj3d2YMC8EU6z0aKiTx3cvsR1mS8UgJL9XU7Su6h0qreOBBy7NpZ7iEJwcomlpeIG5Z4CDEh
YsKp4L3m44VNm6/z5L1q0tdJVZAcuUX/xWj7NclK0Rn6o7maerZsO6k0qMpxIyJ/rhrhVWqTHUm+
KHeJlIIzQhGeND3bdWmQ+tCtISpKt7x1AAIz/HQieUHw4+xm26q/YKzblXSO7/s2FBvNjV1COTAV
XxVd916nzhurMy1A4phWZC3KhzjRjlZhuNvKbaaVSYm1DiqLDQL1+qpDJOVHJJUUNHcTHSKKATVH
N+urRGtx13XtdJUL2ndDqY0rO6rfsjDXfDlmsXZTVb12xwLZAnaSRubQRR6ibCuKEP5JLlI2r1Yp
nmukisfQmswNMof4UR0IY8DnnTk0v8Vk3OWRob0SfGq9iriIvHruQrrPUQ3qMuPAIPnO9UVhN5OE
zwG4P9hyViCkqqT+6NcBhQq5UEPRyOAABHqVc/JAJxv3YeTnASrf6NjIwd4w7grvXIWDKG3KzPXz
on9s3Hlv6cM7cfPWtq7seZWTa7+WIFKByJS6N48m3RuhbrlrBzMRjAZInFxlZZmASJZf+050vj5X
0iuqAKd/VgYM7Wr2v7TcRUTkeFNQdcyYtGxnAATxoibpD4U6rIPGOCdRYoDzsZptVtHjiqMc3Bc2
ID+1XXBQ0SYjueK2iXqxVbVXmUUcmOCWrJM8eCAdNkdLpK8CRRgrgMLVqjUb2nIJrRJrKtZ2ne1m
7MV+3jCHwUWBuZ6ps4+7YwUHqGY5Yb6LYaqn/UU/b06jr4yUrywO+BsV36EHEPxhLBHZkuoDwSfO
j4MVo6zSHGBXI0dDepvECIR2xZ6YlfuyFLcuEJgtw7S3rJAP0G/Ma8WaL11OnaJ3JthReGV+U5HF
Iib8KqAcT0oz9nBsmXUTjt+iRc7zh7FrCToFXAt7WRGLuBvIewnDJQJ84OnIoK5IMX5gKgC5CJ6S
H5dBTLtTW2lYNpkg85SPGQEdqmBISajRg61lV3UkxbkRbufLuvjG4RembNSutWQu/UhJdW5pD5Ks
jTZzJvMHYpXiVUa6CDPmwqWPymFHrx2TKX2SndKQxWUa0nzjqozTLCd4VdsmpIM5WtuIOcqlnkCW
uQQk+mS7cerRKqCSVXIuxkmedbX0kYUN/tyikoyEOp31xD0odEt8bHuGb/c9oAzXHq7Q5r2X1BuZ
pjzrzvwSVtbW1lrJwJNtWE9SCDjzPnDSfg09aptF3xSnJpyKWK0rrU2qXZ02N3VsHIsxYnmMasdn
JKVuqoryFuiVsTW6fquXNFWNJDk6+Ns4J6gHNXUeALsanhHPL6Mt3wIZvpZlyvNTGhfZnewyYG49
YxYYi/CrokCWlwKkezzPfmjYV7PrPDnMJRsXe3LK5ujpoVOdA4jEnlKo2pUQ1SUZOJ0hUVf9Ts7o
cGnBq+c0KAeOZ8qNtOre8dJ8nNkSkoBfl52gJlGlijaT47T7hif469REH0Y68IwEw+RFht4ymRNZ
B+bXzJ+zMslJ3oi1/MyWReN3LI2MA17Z2MRxNcVl6PRu1ytj7auJldJQVUK6t3qjRn6ZdhDrBg2c
FiHFFDlV/TCQ5EQgcdTvOVWne9eOiq1wC7Gppjk8Dqq0NojM7qdmhnxYuteuI5MbAhu1b2bcyuMc
xdahMpxmp2dTepAlHTlzEM09mtwSlZX+Qg2fnNKCuJIgVK/nOez9vi1DjOxEp0jEOyeMQWJdz+OI
zHfEdtFTLfW2UDYd6eMrVKscAArYTIUhFhM+RVWNgAbJUbiit6EQQ69eh0ISH1QlxlqPsuDa0jpr
h8Xp1cmJy851G7hexjfGofZUyKzYNcm0N5sevNjQn8FkcaxoI4BxqfuV5L94VTs2fDYcB55SMcgR
nCtXQ8o/37qDT2qTHxIryeOKZkPgAqAzQIoYHLQN6NRsz7lxb+NU87Ms7zcsV+aa1Xzi1pvFmuHV
Nomqa4op51YmithSCtNxMcaEnATX5SRNONWJrZpdaKBaOE+teyRXA1tQmogVKRemJ1MIsURTe6Wm
10d7ahFYwkbbtbi+/aapkNd0rXpkhtIh5DC+1bM8TeCSvKW20Of4rLG6r8c5zG+ShtuI5AhERArG
NcsGbDAKwp4y7hDkOspxEMlNrAMhI5XlFFr2Y+m47ZbzdY2Ig8e/HUdsDeoWkWjPjMikljGjaSMx
XZPcL4Hbxd3HXFYQv7rTRPQlE46AJGqisoKaOks3CiZzeeGReMavB0AcbLgPA5BV2VSDXVRmcBvT
yuTQMh0G3lRfIvvwCJ9gjTS1ZsUB8LW3E8Yh5t4R9c0IIZFIqklnoIWypuoeK3LINkKOa0otnmTS
uP2ub5EDarF6njWpkxYz0EaZ2XRFZ+ybSkNzwWw4AVPbW6lf11rhUujMxZdaKLRNhmFAe0QWNGvn
rT6FeCKJWlin1iK4dgY/bCgHO0VlzAoxno7ASiOs4hBhuPZMUbwWXUkSZKhwIx1zWw91tLJGY37A
lHBjz263GitNXxmtuula0/ZE0ySWz0FZWVmZPXkUOMl9HkQfjkYS1awfU8d6QQxHevVLp+Vb2Tnf
mp5RjerEBCloMwl1ubuqk8LX0ECv5rr/VnXooTIl/UqkUbSul4huhvU+0Rpk6CzpZfacuOEKEwT2
Uw2hDqvW16RMbpqIBRrnf4OJpcKvew1QXT8onOkr8HcZXM6eoryvp4a/xE5OfFLuuSopPgUpfc0q
6mxvqK1jlWvHRjV9KxnJWB/TTG7o4kDKyaTppbNm1+zQUy2vID80W9HqOOux3TX7OKsJKmdVY4rU
ao2ZczSuI9h7nMi7e0VYOWNPp2Vc2TBabHyDKPzyaFEjTCwf0Jk3hL5ptU7mYj+ZQUXPQRIcdSVB
1b626Ugs41WgMR9rpPf/pV+//SjPL/lH+7+WQcAbhwvWuaj73z/+sf3zz+FHuXS/f/jDuujibrrI
j2a6/WhxDvzFtV7+5v/t//k/Pj7/ld904g2TOIJfdeK/vDBxIwOw/IEt/K8f+ys3W7P+oGtuWpaJ
JI1zLobKfwk5cbr/gX+Ql+Z7KaeA963qQiym5T91nv/uwpt/gODWDFrmWAwE6tD/JDP7xxEagdw4
ClETMxxgI/pEhP8wv1vC4Ji4SuuS98Rl+0U8ygu5s51FcVW3X7/7Yn47LPy8GCpSF1qbKyx+3WUe
8F2/PzRHQXRuR2UPUPD5k1c5db37mMZdQ9CZDo43VInBdxdi5v/DpQ1VVR2E7RZf6o+XJpFZY9nE
JzS7cOgKl6zY9Z+MLFta2r3hjCxcLdkGUFWCmeHWry+//PP/nuotvzk+EAYcxDQzQWHg8uPldYM4
Nhes4SVDYx37jrIQnFWOUdUhLpfLjbnzO4DVTySRf12UR4XRHUYM+2eTWVEVHAMrV7+Y5JzcFzhH
9npuwSRiHuM+Ls7AK4biXFxqEnJBRC/93apwwWeKxfdQs0dumTBCeGuVBn7nPM/iBX8TfY3AJAbq
2DOiBHA7I33wWgrnCNcWdelv/Go/m42X785axlhMmpcUip+cmg6hV3K0I/2ikfn0mMoMsHWGu3fj
tKN2T0zLkubGBOTXd+ynaIjPOwa+27UYUXHhn2fLlqIy+TEb8JNar90Xyhxva/JsvoHOrQEhzOOt
KWAtY5nCvUnv5D8jgX3ePAbO2D+sxUFOOsWPT0xPhyIl7lNDdgEbhEyz6nlygU6Hfa39xjmu/Wgf
+te1sHbgCuGCf8PUBZNNEqIqtYtY6FUc2DGWEiuLQycwDEAkqRAvvWotbydYZL+yB14WJUEfk6Bz
/s3t/vuKRCwFqnfmkjYyoZ+fWl0oJfGSgUrZUvOSCDsAoqJ3wGM9cn3d31De/uklwQazvJf8B0vm
Mvj/bk3SqkSNFaPXkeUS8FOQ1zz7AmHvUSLgOeZNIvYGR/ojlGaechcRyjnv3TH0kYcrxAtTkSI9
BOod1uYYrj8hLl3au38yt6OohwZScNaKSb4lAOjA7F5mm18/qz9HzCwPK2Zme7H04aPnif3xlwBq
EEhncrVLECRqvaFn2uw+n5uxy6vnhiR2P3MG1j2S2a5yB05mGKP+9lFf1jvyfeGPxKmAWcYICcCJ
Fqjtu9Oo4+2vP+c/rIK2IegMQmdgvqz+9DEJv5a9FQjtYsIhQj+wfM0auRXMoALtvl7gwb++oP7z
w0R6Ok81e66qmcgpfr4i0TV6oqZTexkWIPcnLYdEPPMFcS4gUqka2A8MCwpMEAfkbWEiBXmHcNO9
izngI4MiWvzdIDPxJiGCeqsumK0YNQzwGp6Jz6+oZdewPC2O3CvC4crjpOFB/STh6PaSsErsx2+c
yvwG3M/vtxM2a5X7THqN0JEef5rbv3toZwQudg3e/VLyU75LNUtILlOGa+ZRU7crqHgHP7H7pFvp
ppJZPkDeINq4UcgYOOPfVv2JWQzZfzot0LyzN/1MEBbknFZqfqGF05LJZQbQp4zZBfEcDcpDpZCs
sCJrgLjUgbQW08diDwdI1QnZZMYwyDVbAGfkNMlK2lVVcZEFxgenzZMrPXfKMx0vzrxO2ajSq7BY
PVGopNdaOWVvatqCIeYcgHZxoqbg8/XR+2SWk3XoiNlexR379wE3f24sg36MBGqE/GqElkiWR9mq
KxogDhl4tq1Uj7LIkgEGtG3fMYZGn10nIUVgo/c00HKckIwJLZcDvIUC8pVYl8bxmbR1BIwRyg7j
iWZvs9frKVZo12iCpr0E/1f1wYG0D1p+Q69JNIqk21+UAbuvl5iL+xVFZkozk3yp6sYO84yumMtc
YUWQkfsYRpJtN+UZwdnCK2eVsNLqPII0xdGAoBhsLny60jRfWldwTCgcVhuOgCzEPY3gW4aY/Nhk
E8NJJgCRiA7hDYJ2VZLZV05qp5KdWYvQ7zGolygBDwZCwOlkGWV9RYqso23CqcwjInjj0dkzUIjO
FOUdQUNkXnohWvStGifNCtj5kuUpmk3D1KqsoQUPqjo/YeyID3rvjCtiKvTXqStL34xrymX88ht9
NsqvuduSvm8oOD2tKnrnQRk/QhkkHWHRYbFSSWUjMTLoim2DjWCVa3bv82DlqkEnpBjRVRB6N4FD
6t4F5haCQ+KwuldMJ06PPTHFqQAilbn5vd0HperyAGRTaa9yO4dU5JEIayOi9QjvIEuZYF190P8P
e2e2HbeRbdtfOT8AD/RAvCayZ7Kn2OgFg6Ik9E0E+vj6O0HZvmWPe6puvfvFw5ZFZiYSiNix91pz
MUEoXHo6cC0WEjmQyDOva18NNIUOb7fIObItcqnCvWGuxY/25oemKLjStQEUzERB4rDaG+67DMEh
7HCptpyz0GV8mQmbHmkck7JaLfAyojEQrCuiYa3IwPh2QP6tldJQS34HchhC+lTHN+tbmi81y2Et
miaJzxPYWqb6ScdXX4ws2czD7zmu6T7Si78mRU102TKTTNeedvwdrRnvnVx28TzZ5G92mtRjf/BZ
eFzWocCtEB6oVDIZ5gkNI8CI/PpFerw5ThxQeol0eIZyFW6LhVZ2URf2kzS99S81pbj0hHehOWCa
GtNTFxWOIqvnTxAN8JlGjBt0RddgYJxVhCSGAKrfFWgiLL1Ed3dIna38ZqglSwwCQlLNZCUuImjm
B9vz2dQzsszvPtdIajiEph6bKKNUgu/BJ31fNSlDJJRrPXXdwL9+vtsKSwCDHenOd/ThKEAGL1vu
5GctUhBFq27rqoAuhP/mZtB8I6NLZbjQEXwaLc1AcM3FGzKOGw7Ykqd8tZ6lPYlw22WtHheba29V
Cx+KR5JXKtKx+56hwH3I138b1UL2XZJTfZrF6L1/pk1jb+2+tyW7rRSJfMsL4kkjGGLLw2ehQOQM
qtE5L/13e6a+z7uSr1byZmY7zL+79Da5FpRDp0Ya5o2Z8kj7TWzeIKUktI7biO/OXt9t3Ug2Hvqg
R/Se8wP5bhThzRqC6FlF+xYPJbv5AmRd7WKANe+/sncBXQJOkZ3inf+eCddMy3yRhiKw87PAGdZS
pdB5//3X4cdZ9+QlF6TFEXCHMsU1CpnDb/UHF437Qiwl7Ox3ZEuYSdh2eIMtWiO9CcFL5ztaHvG3
0iDdYVN/PkJW7IEkHiGnUwax8/RbNd2H7gQ+RHR8R20cUtzxnyJZgZfw71jbmvWoUqQVqN3FojBY
cx99vumbunOCEx+nuXLwWj1AaFyWjYHJq9qOv9Ki2XH79fb06tK6MRMouhvk3/zmfKRcdUGVDteE
ABrpsUpjzoCWT/b6ZkjB2+yICOXNxB43cO/idtz0Viie5zELnvIilOWul2Z2gDTGPVKS8PaeVhNV
6dxWfP7PRaAonfmBMGmuCo1QcWGU5pyk4Alr/fXlq6kPo3x96nHkE2FrNc0VlDl1pNyXRxk7fKuZ
DZ2nZCPnOkyUoKLO4me4MaTwgkN/VyGQ7cJk9LKzM42RAk2DuCiFBxhaDHci4nMyGaeMJcCzqNF3
lipZfNxEJt2dmAm+PoXN+gWhL2BpsptYHitliees17Ng/K5RYNNnoihiYkgNZEOtfCSg0Xtn5mA9
2UbIGQBvA1vTHFpPk6O4yI69WOOGdV7gAckEvhUwXzKS+AfvPj8hOxE1cuezAinmWYfPA6+eVten
5fCIJhxRM5ZurFQcaZ8GyR/i7Odr6dcqTYOjhAK+3p2f2yYCAe6odo1FdcKUz47ZX1xqOzQ2+WBX
5CoOnGTWq4aKbBbbfLJKvVXr20l9PkUByei9HXqe1zpNxKUsah4rvTjxNnA0CvKutMKN1yUsR1nB
w2W7Iatj2inP2aTc8swRi3iNYyWvYTeNgSRE3CurnSeG0nuYFWNO3IbEpEQGPcB3l+lYBu6DFFFg
Lxxby8E9FZgGmh1RUlN5rkafny6H1JaPFtBZbpG44ELrdXMhWWxd+2ayTw9NYq1xAEg11iM5Rhtm
qBX3xOcF+LUWrQf3MbdZF9aFVSUBO87nvRsDVcdW0LckdATZ8o2Ez/j+8/6kOxofchoBTCIAql8H
Q8gtAgGZG8orxjNALshdv26IaqrCny2ZFSMTy1Ed8dyQGrK03ntC2vrT512BwIKHorBj68Z3icm2
ZE1Isbd2G4rOwJLi1zUqpN6rWYkWXQDqlzZNCPjQxJRm6wcyJhyCm0wh8Vcu88bDQiFE+iJIzxvL
5SNwy2F9Iaxl2loleNYoAC/yYAc2KbjEE8x3Q96w2juZdesFtr7npM5NbRLZM0T9xKPyuQK6RV9U
8EUCLnYfG+v23edcJSeYeGzWDQjfZoLDMGrHnkWhSdQY76URCpYr4p9hrA09j5kjF143aZf5gRgf
jgQtR7VnMS8Ufl7C5x4WgFNQn90e7aOrgB4qaiH9OFphNh/7YazTW4aAZnOqWUZvlLlGfnshMzp2
fuaPWxP/sXrqvYEiBM+vYEAPKaVusavueVSmO9SfweMQztUthvKP1Ijpdou8O3qkXGwCxbMzFUn+
M3G6ZhPYMt44PkfqaGTIxs3F9phjLJCkSDCX72l5CiqUxX/GTsB1ziBzbRpv0vPBAEu0N8mlGTeJ
bMh1GPGmYnXPr6H9WxYjXq86cbKfj7XV1ktUtm2N49Rpfoq5pF7w10BQRMvcYaqz+3A3z11vnuW6
+J9ztJtEKqXYSyt8qJxgyro8gdunC0OnCLN3GU/GI5B+vh5VtfxTCouL5Hh6vqMDCGTKmdTRUevi
L0dqHEgg8wMNdDJWk54Kb5YgriUIus+DcoGL82pyBI8qE1egMKbi7cG2ptlkN9QHbjzxTufPzSRO
WbdxPjXFj4Yak91FtGKXr3u4ZeTxcxzG3EGfB8PETOoWDldO4oQCdfLUACmOr+inqWOQNuKSicQ9
Ta2wbpLZE2Q79N13WxOn7DsFrl9uJ7wncNcRBq5ZoEOVsFppP7OfRl45+lw38eyyOAo2zN1nFjcj
Gxb1NhbhpVJhVm1jpB9P0+wC7Soxo5CGRakmeYT6kpsni43ibDTe3k/WlRmdCzsQZ7v0aHtp9sMd
fbJFvXbgiWPYw2inkOJi/KowGDkMBjtzVZBRcEKfYwYnDmxzf8RUPmzCYVAHAgcH7Ky2HXJW6b13
0kytJ2Icadl5GIgi+jxckiA32DYYNnOSqHw2Fn9c/KeUjjWDHCJ4W2/medDJuhx8lsyeWf1EQ4ds
EqS0uccgHYQ7f+ntPa+cPqUKLN+c+vqS4qT90g5JsYW/IlidOe1ACijtIWDUAtwbG0Vr3MFZahjh
alGHO0c589FOPONjaB3vO7pA/aOkqvzZAHaj3J5K9OL+YtO5WKf2FGWHkubKq8vbVdshjkuUMRLs
+k42s0TnOmc3hCgBj8797KVq++SRiIFxjoaqxIzYeeZhCT1MVU4bIwQLio9GLvwmr4YOR6Vci+RO
E4KAxsdMJjKRexO+gBKj//bZLPnHa/EfJjy26/n/dsJzq34kf53u/P4j/zLdcTn14/KiJ7OOcv4y
3fEAcoYhJgzQt/8Si+r6v9k+QEfBPCQwGebQu/rDaGH9JgRYScLO19hzOsD/zYjHsf/ad/NMdFUe
DBDbM1n3cVz8re9WdIMupkFktGvpewnmhSaqIkVH5FbEreveu75kf21KEy9bHDPC8ZhxZj58DqLB
5xvp+Fa7CehHbzqIDL3zkIYw+ecXUl2MggClAoVTO9bFkbQsc7pbU5W+V2Y7sRYHXZ2FkbJS9j57
sJokxW1hF+F4aISb7Mibyc8V4Qo/naQmR1isYSWGzdIw+2GCeN2Vm6ZJdDSToPLgUQUeEoZWW0eU
5m1RZM0Y1Q7ZixuqhwrcTdkqEoMd1/hC9Mu3EI8dGnlUFcjqghs/xd+N5CW/0NLOTsHoDV8nysWd
a7aC7lDtpw8qCIuU1WJe7sYBheq2taeKsLOWT8yaptmtOlm2xGKn6ZWMi30yfvogJ/9bhjD5Szf6
aX7j4RLYQn8JbjNluhMl8ZxmUcl5gDTFdNUTi1kg5zL7DLWj1/f1lm9ieY2XBk2pKUYM9nOcPMK5
jQXQb1KVI1BI4ynz4/RKT/P8ikPd8g4+8s9TUjvjDsJtV0cm6HprH/Q+OoAgc9oXUskJqElk3kXk
41Zno6vNZkM/pR0Q3ekQs9wUwE8rXW4JEBIoHgKEVRoyVtepz2n8Wz8s0r/jk9ioLwsCnbaEPc/b
zBzohqzdT6Jx05+BKt0dHcbiSEommT+J4289mQ3boUmDe6ndmY5KWiRbqI7NfUF80JkcNLbbSlr3
hicm3LKVf45dWDBEE3n+93Vv3M48NDfYYdEZpL+aV8mydrJkbbQX97O/Zf5qdtmFO9H6EsS0hNia
8wqPbwUlpr1zC5k2J82k36X/QeN0TV/MfAWHrHMvU1xAEyF3yApDWmMWKkVKBq7e/dDhMdhoawwe
q7bG0xqsWUzPpaLe33BONLfLZ/8R/RG9SJTlQbf1cdM2ZwJXFOe/Nkm/VzKAiUmLrgg2ZbhUxmWk
p9VFMf7RG2Kdssu4tkn9uJ7e7V8N1LWXCg+/Wk7zZ6O1g6QDpaT0zRQfS2k3R7CgyFV7jPUW6QFr
7xZfc7Cvkyy7y2bmU2DwRoSwDfx2nuw4RNbmtAuiF0KHBmpZ6oLxonWGLdpGlxg1zCWcbTtWo0W6
x7rd5J9bj/+5DZEfWQXXs66mG/gI5gGH4rBNgd8QBQKVZqTZzA5XGkEG3aEpgcF+7oPM89jJqnV7
tNeNsoffkpxds3vAfZJTkQ/GBypZdt3ucwcOvXzxbvrG6fS+lxxr9smwNK8znT53E65bu9Zg0w6E
TaoajwVpivBXkdMeWYmWRxc+THP6vcUEANU/lCaS4BP2Jo6JxKj8nAz3i7f2yXBZdZTe8Cnb41Sk
VoMpaaGt2RrWlUNL/1rHuX3v1hPPIy6EvCK0kdXMG8wa45EEGz474Rkh9lJsw8mY5wssQppYTlcD
7UZnfAjDuNuVVkIRnvFdNRwNdL61tevcG8Bhxj2Qz3Lri9y+anwOUE5IFbQzMiK4tu6aSd9qN6P/
Xtp8z0Rw5t+UDPL3HK7FF5ov41sH+UQRgeS6PGvuPG6NXAMrt3yjP6kkcSNSQbBp+KD11BV/wUVo
aMAI33i23y60n0n0TM9uZ3g2RzA38FpzkyMzH7fzgEXF7nyT84evYNzWYzsesTM4zS5ec0PQpXgU
59eEg5GOFdJCebI4Iz2Pk35xuYXhyXfrSZMcLPvo0zW99/FGbZM+XhAyp/IUCCirhLP09o5ImjhB
XjbND3XcuTclSWx0weHqWdfAYZtr3Ws8EaFsnFfZz6/JPI+0KfxMI4/K4jKMxtHsO9xzEGivq/Xo
pBcQbpCqEKU27F/JvTWPsbJhQ+FQWo6VA9PDy2ltxUl8lh2rxo1LU/jXVO6feuo/1VOI0phW/+8h
8yv7rBnU38Fn6w/9XlGFyF9WSiGD/3Xq/2c5JbzfSAxfKdh4T/90rJq/+bgnMIIHMAXXSurPQsrx
kdG4TEb5C2YIjfO/ypf3/sbh9sx1zIpWxvNwuoO1/TuDT1k+iFiZpGftrRUUXMcVhurSS0ay5rvj
m5lUwY3hec1D1i71jZ7wqsmwMhmqiSHfWUFmPuZ9oZedsufiNgUOUmx8o8a/FqjDLDLn3JNUizEv
a+XWC+eQnJmYEdImZpsmb9ZLr0bg6RczoRzdNHZ5IXO4uAMAHh4qU6SHOIiDg1uUqN1J8Yu3HTb8
z4yDE2Za/3roVnGi7hjbE7GB1bOaQvtqYa18yQa7YaZV2SAzAh5JJx3GQ26sgtu6iR8a6VLIZMY0
nwbzW1Ho5h03TXitCydeg4bCHt01o6wJB+2e1ph/O5H5ldBhpVRj4tOYJ+wi7rFQtvExQab4CedV
3BKsFZ6auKIGn+1Y0stqrTtA9sOB3px6cHk6z3lBAb1Z6EOwyeb2D3okGDs8+hGY9BzsBzRGbxIy
qa66VhsfIKJW7G/b2DeGlvVpyeQrI3v5kE9sCQVk7i9p2/dMBvsZZb6h1TcCUJNXxHQF7CsPqbbv
J/mAA0zozRDWJwwiAbZTMwN1w7k1iGybrDQJQnSgMTi9+FT6XOm6/MYIsz8KnfV7iwLtQzPsv2Sm
ujV04p0L1bdnspP0VRuXFK5e0O2DmbiirUKuT1LnMtiKLzUpXjGL4EPjKg38tsro4MA5JbPlII4U
0dZ80FmgTbXigSOoZxxzz0wPs2Qhbmo3fSn6DLgEWDsH5fvcNLsKOpKFf8YzKaNsp+g2GTcgTk93
uB5coTsyv0yn2NDFjffpqkgiutLsoqmrU8gbDjQST8zTzyy3BxTXs1Nnm5pgzkPLxPwu86HounIJ
LomiOCcSa9jYKqyu295g9otzGwgSyaEGRq8FeScIl+Q5hr3lg/RJ3G8SFitz49ZDLl9iIGjAuB51
q5Ngi1Ya+XJI91BXnrhP4iWNptDYtWmFH2YZt77ybrJSjB914BQnU9HAmHK8rtuxGxYsLul8pTUm
yX1OhvAX0eTxq1H5iXHG0CrzHRuR9R37XDdsUnMaHkbSIWOkYYX11sMaRAtNACrSo1p+VQv9AtFO
1nuBRwql99IvD91EKvvRRdPO2CsEp5LZS7cRlQNIK+6JcaEpbjnPDvFfV4ys3W/o5KkhKJrIjiKc
sTy2SR1+zTkkXsMiXkywdIV40pj7sLzh0cZKjsWv3MJCavZhWlfvgJvFFyaE3wwagFu/Vc61NfjL
D69VOMNpwDU1wZpx/ZonKHOjUuUIUrGSqbc+wBnBADlvT2FMaw0/GFb13vPEJbVnrB69umfGK2CA
ZTzPNK7pBobK3YVlq4GNAhHU49DhtGozihSBenjq5blorODsmV0QaSfFDagwhB6aYWBZw0EURIZo
zcNYutmDPRreocnMYt4aglbUzg2U+cbMXNDKZkUd0QAiaKirLAfO1JZrF0ze4CEjSlA0Tv9AT8vl
wgZV/lJkuVwQO/cOhnoIkye627g1Q2Nqv0I4pEHsGuCFpCmSeAORrbt1O2V8NF6AR7az8hF402Kw
uOhUbBrQRArrsDvujTCVX/1pmX5IIpfeFre2rh3oQxUI+y5c6DMSVhqJ2JHAYERM/We3Fb6eKT6l
tjHZkWW2j0nRtQyaxYQ/UmVRVRZy69fB2W0X4NRMsOlGd+WWMIH4lBcsm2gT5WE2qydIU8OhU2Br
EJowU+lUpgIyLpYar+/o76Q56+9kTM/VbrR8ybBsgFPYpKNNgyjMybi1ynG4ckvp16RnKHrEL9pI
sAUsEG0K85WSFXso/ibH6vvXAYBCfhvP8PXIhPVvrXyK99oq1YNfleYDusLkjmVxhmVT6BMcmmfk
3fWDFCH6fquLbeJ/6XtOyq9fHUOFzEUACp7TJSmew7V7uekmHqswa+s7c5irO9ohkMWSipMwmqMb
keBBxpqCcxBbOss2W140V0t2M9hiwMMXSEBOXVXd5MLk7fqFsSdQC+9CRwABjzoE1I2lOv8iLd4+
5wr72vPqGPOD7uNHN1T+Kc+K6QkJdChpVSMqd7Sx3NZGMlSH3pDNBZZdfCOatn3EqB2c0G2YH/hZ
9WlalHeYezns51jqr5Cl5iYiXVIfEyIsUVkvOJGsftiRwzbsCmxT43bILH1l9zo4pRkwsWrK72Q5
qI2HBOA2JvzOZZEt4odJx6vZ176mL580Ua3dgGdtaO4Sjp6H9Xo+qWa2LiLXYB1dIzgwIDfoeYwj
PhB7gkghdPo97t3smM2YGjZKzi2vY/bLecHMfW8XajqIRYgTYpXuWcVNdTdaJMvzPPkLLAWEPE5L
W5SviC7GRi8LCdp5TcDE4Ah5PzlmhQogd0QUwprdEcFtHnNZurcYNOJrGuTzqWNjzBDzMJsV4YfZ
ZOLD6hy7YXTmSZLIy/Sryfn61DVGCw4+NUL8vyw13H4pm7RbOl6EbDfYZ2Ne3GEgnr62QTBti97y
3wi6DG/tpebJA+qOMEsQaoFGbfI0kZq23TzWi3glNIxJ2Jgyn7uSnUTAxGiC5NuxmsRbZsTFo4fW
Xd75CiLvkRgdiauYBEGPKCdLmhfbZ8RyoNVQm3Kz9Gm2qmcEV76hGf+oZLKd6a8veyf1gz19oiBK
6xqmZZ5M99oiJPKKSMGuOg69kb569Iyzd2DMdR2R52d6OzUBhMDN6q/q/WvL4vgCHoCkQXM4c8va
CjP1WAPXepexfqP2nV+gHdQf+TjbzwKUxpMlk/aM/vBJ1gEAckcyXJFdGwXDWEWrqMIv9RsLINzw
9D3v/bdgmIZv6DCoIFwF3qTzhrdAGPnRD8LyTlrlbnJpQ/Dl2Iwq2uJUF7386WhvXAPbZYH9AxNr
hnMzK48KmNU9oc7ETyGKSgnsUXh5n0J/ULtK2/o+hQCXMTeeSE/e/NOS/v8xHdgWYVn/9gjV1P17
/Tf4z+fP/NGTNt3f6Pb62K+Q29Owdf48RHFU+s3EWWA6vmmhw1yxPP8X/sOAjP9lkxDnuQC9/jxK
ue5vpGsgNOWIhRTb/+9sB67zV80xPWkfywF9Y4KNQjtEE/pXyWqLKcuOKeZug5ZHD58OPUQwvrYX
edIvlmPQFE6Ny4qkdW5Ep71OEAxGJT6S710MdgJ4cmW3UWimcj6lWmKwarrA/9DKRvtEz9nFgdwu
F2IVVfmSaVdemk6b33MULmKzpkMNGxMJ8rIWQaNzyGhAfQFMEgDQkWIczzig1XStALTt0r4AIbJg
AqT3Q5BYCyUssojx3GBzu5jD0mYb1YYJ3qNa21tJ1t1IJc8qnWL3GmdosEseWj98z8T5szi4wUUI
r2sHeBo/meun2XVJp/0E4zI4GmpQJ8KUcnw7WT3fj9Igi2ewt40tXqZ6dg5kcfa4hZNmfVcgAV5m
j+XAGRxwBch7Usah6rj68i0LX58V97RgyxxvMaodjy2W1FPcmaXqIs3yqC3mwBhoN6YeOHrZmXd2
c93dde2U+1cTKu0PrshyVXQij9WT9lt96hV9I/cqUAgKdrmyNq07+XN7UGGbljt7tqfrhm4Lja/V
qMjhvN5DlVh7i5Obpr1zzGmIN3KG3dGOQ3AFe7rG4h1ZVK82/Om0GFBdbUSiZns8WRWKvRHkp8gz
ekszR8qwOCWhEQQt/XmgfqNjWw9dh9wDT7Qxf6eqJ0JUoIT5ucSoKZwbsme8ynoMMJrvWfAB4m9a
jsqv7YQSA8mXGC8TQMCzD6OBC6WKOMUMPOSnDMOos0OQdU9hjUSYFDc878V02y0wIswsy7ktccxu
l7ZIIsO2rHOYF82OOF+911lWHIqGwX7Wzg89IqoMG3hpbzMBDjQqZZ+cw5CyPHIdrjaC3DA+AonG
alc6i3eqZhLrWV+798Zuyw+7l5YD36/zMbjKlS0dxsRZJz0Zfpu6E9a5c+AquE5SgjPMcov0mOFr
mrsjOsLG9e4MrqDHIaxNvibKNRlGu9UeupVxGB3SMAJe7hqyd3uwtDXf101vrQZpqkpEqAHesnAa
EHWYxdUKJsFfCJ2cKtevT+NkcgzraZoiLyndix/m+kwVhkEwNxlzDuxMygG6ZDKeGMqEWQydie3g
+kQSBN1rOhfxV2oCsW8qPXKqdNwd86b6PCCa/JJ3GkVX4N2vd/YtjHNzS0cAkpK0rnXOgZJNu49C
p/Wg6bacoV2nNX821mLeNl6RvCZtpq+UdKdLMxblsStRKS+ZnxzyfCwOMRFEG1gfTN+noju0vhKP
iYuClcGevepqn7Vt3tZODqcKAsWl0KN3oT7k1I3q+cWTzUTSFqka8Egc+63yFvg7w6Ib0Hyl6Tz4
tos0Gu3aTyMIYQb0XI39qrk7DX35gbpbAPKC6r01mLOITTH67mPrTDM92GBsPogLSp4gGiQm7Hzl
fcOij+oD/hS/g3xmkNx25DgtjSZyY0+TCbmjmGFIkY2eE/yNfMCpk/A4ewilp7bGpD0QV7LvvcTi
Rh/67MoS6fAEYha7JNfnqcPhwm0N1cJeLghTjcgrYnE0grSl2evI4BwqIxOclsrw++zX6Z0ow+yI
Hrf+ToNLbEuT0mfTVqbp7xjxmJj7rVPs5w89moTTwtllW3B3P1pG01Yba1rsoxicOJp6DKImfYqF
cCIG9Gjcb/KSogS+svO1KZNpU6UDhLjJcvPtTObkGxNBsXWsVj80dM9wi6jpBVIA+Eknb65tsq2Q
PgbzB3HLgGtsp/+Z4D6HGyr1rinT7jC7tvNqQ2i61RbtqJGY+rul9pr9Kim6s5Vqr2KC8x4DS+ki
giBbyH3TdMmua6T5zhRNbd15aB5yfCs9jJoUpls+GBvX6pOfWJBN1Ph18OZwIjC2mltrp1lyorRf
RkINkxRZJD3qUzjR9gjC0b+2pU5QPRsOkFfL/pJIgOLh5KXnRihU7xYuZLRcHAQXkS4/sgXODcE0
Mo+kHTO4NJeSU44FlCGeJb4Ea7RPWi3LELm2/FFVYJWgZQpOsXZzDecojwxHqouum+m+DIwd3Ghx
LUfbyzbwoNL45PhGcZ2altxixs6/lt2IeBYh63XQhvDCJquDDuKn4sEVSD/GEFh3M8cZMObYnciN
zsxbNbbFSwW2+SUJa3WHRz1GBx9nV8MsIR8RVvDFUu6yS80mP5Blt+zihaw70687ZiF8WpjMUHD7
U13qERhUMHxxXRP2feZ2JNLBhI58z204GqfmnSQAwdkF9DfONeOeHtv7tFwxWKoKYs4texc2rsN1
7JFszJjNvRESFuQnsHDAnPTZyiz/w+b3G1ET19ld0nMe8nNTvCzaA7/kajb6sKaxt0EdmO3hmvuX
APXTUxyM8NsMTyE8T2IaFUyG5ssgG7UnPWCofxml/pkv/Kf5gmNZeAT/9/nCzY/pf84/VPdj+Qsc
89eP/V4fB85vgio3oKNDBfrJsvzDkRtgsOVPoFL+qcv4ozy2qIHhoIb4AYkIxMr0Z3nshL8Jfp1p
8n9MpD5YtP7wJP9ujMXOjNkZN/P/wygLpfMvDh/EIqZn4sSzaKPg8gUl8tfy2Cb8CICkp44CJT4a
VeX0O2izqrhKwTJfsU/L8THxOtJMzCwdTmNW9/dpa4zVocBUXkRKYejdQNgEpR0PxLEOqIbsFuMa
ulE3u4e9ZEI5qJ1NIlg8NB2Em6SwQDDTpY+fZrv2Xv16fC9p3Sb8qqdRxt5jXzT6vlPiiQYuAIia
gAPEUGXcbSilaYBC4LweEPDWYElCKjLwKJwoe/NVFHRnSHjI7Ie6nopzpyhxmirECrFCiSefpQcc
13xT4TDYWoZlPcTaNsAnGuJnZyuoNG3jIGAbKw0ye8ypwgD3E9sywqXSUyci7XboPNYLVWjiJVSQ
fuP7J/bU6PjpyRrVyQOzHR5wYosmyqvhpEFORBA4+cHOm+jD2/UKcPArUYmXMdcyieoyNF9JwtPX
fjuKyLMFOFBacEeagZTpxsCrWyHuDKhcy77LehFNGT25TdoLpCgMAdgKp87RUDnCodrabWK8DYPj
PTL7qUDeDI51UWEnzMPkWeXzUpRwQcZksF4VlhbksjPse7jU6Xwbonf+qdMJ14sj43ORzul3o+zm
m5aB1eHz/XXru+LOVlDf+OfJhlhRb2pqqijwacztTUVwKU2/EbBTq+GfcpHpavYMY8c1kqbP7EsS
0k9ON0NfFNPFZ1tJj3FpFfrod71y9qmHoPiAShqQQo5ZGp9MU5y125xG5WKeAvI47PsssV9bCJr+
3mqXEC5T4Wp6JBX3AmCwcz503ZZXB4nVdR6JngGsU2q/8lkZTvmY0st+lW3aXUKkO0+5HmFwg473
t7KSzpkeaXIVSyYd+dI6G0DE3pXR8mWHhBfQbOm9DFkrHzInp3vnaburD4z3iEbxJAUydE0M7nlL
26SelkPodgIRn+38nHxnAgyvqqrZWI6e0y0GwqzYC8bu6U1RNvwuBN7t3m+gUdlU7XDFSaRUTZDv
epq+D3EllutMT0XkNEW21b0ZX1d+lQFMTabwQAK3hf4wdZ7LISwOVTgbDb2hFBzW3GdVeCgss3vs
G/fV60u4QZ75UofzkkcLRlKqTIBaekcNe43/CHNQZ/n+Pgs1IMuA0zCIbZjlcehCJRlCBZCmbO46
X1f3neGQU7QsBJ1krnUesKNjjpIIsCBOrLiyfoeqU58JhCgQtXJiiqbSc75w1jI3XrWAAIsVpMmJ
kdfG7Tjp1HadcVPR3NvX/Tjv7KYHMWXGuY6GqTOAdDndNX1EOtKhU1zVxuTdUXMCoktHcizMoMMF
SKs1zvGOCPdSilUrNM1m8Doyf7qOLSv5WFSeg3FAnbHw1et2TWfyHX+CM9Wgbllyx0fzxM+8ayl4
6I1cgfojOVU+SogcOdNIK90N6QhC1Shq/WX2FnOnc4nxjejbszbb5tnwveVgy8C0d8SVoGfGmWaS
hLRoVG9j2UOlSesOclrtWTzKHulPQzmZ29H3l6spbpv7dNbdi+DzOyc31nN+aqtmlQLpRJ3xRKQR
vrMBOfwUFkBXa49MJhOLYQQ+t0HRWbcqQpOaPvlkXCF1K6nEkbPlVyPj4SUaFYmRZm7D1HPw50do
P+dDiro4mpbqvcEJsVPZYjNFlcFNswzGE2B7Fv/BTvVeTHMOoqoue9qaoVZ3KuSUG3AMwF7CYk6r
klWp84f47XNlIVI6RqZdFeey4QlFd2Uxa12fohaswuPMaOCZjEdEygZTWAY2UJ6oFNlhFDKWw5yw
PLc18CYeh8l+oN3MC3G2mLfEOvBOyrHQ1wgDqeMwlYr6hm17wfAE+HzbNLrfMUbV1yq0vF+u2X/K
pf9YLnG+/LflUqP69H+278XfaeLO5w/+XjAJ/zcPMQYtMb5mmoYW/ck/ECZrr5FmIQUVaPwVK/63
hiLp6IhY6Rua/0oT936DhGHSbzftX7qN/6ZicgNe/y+eaIEWErIH9g6ijcEH0NX8VyM/8tu2Q2Bv
XzR62EQfsi75P+ydSXecyBat/8pbb04tgiaAwZuQfUqp3rLsCUuWbfqgh4Bf/z5cVffavtXcOy8P
XLVspVOJIOLEOXt/e+4jmmZmWMIIN3onwJ4GjCockZk1oe/YywfDKqTYWKk4dmNtXEfoVnZzY5T4
ZJuK3vrSXapYHZmVDWe/mbytUwTyqhqU8dgQTbepVGxc9am/NsBK+Tj6tX6X+QyawwE27UHUTRWW
HY0DSXMq5N8Te4tOPhk2Y2Qz0AkYJPKaMHHjY54mOHVRRbIQ83A00f20NLfIH3EkCXPtZoojbX87
9KWfb7xCnkmEJ30qD1DiNZ8HV5C5kbE+lGObbVqs6xditxBkkB+nRxM/CAtIU3TGLsLHtZ/NZTm4
a1yRiq2DoVz1PiDxc9fV67aFlJPQrds2n52dEeckjFm9vS+8Er8fc+ajXUrev6SDwJVytr3yg+Pc
DekDsOQKV69YjnVuUQshXaXrgHyMJtVtOwcmHul82ZUN1CUmfDJEe2tz8nPtbZzSc5nKQZMcWHTn
PPUuiQgiNuLyITDLadcjbQnK4UizMQ8jspPCOSBFkHaXCVnLPBh0vDbAuZ7dfmTZpA+1owHQb3ua
C9tiHuJN6xpyV/jDp7KjbaB1ea6Rfl7VrJ8g1vWuWjwiYNjfXYQjW6Qz4CvdlUXuymMAlrifUZ74
uYURYYmM59lOq9CmqUs3gN4InBK9txygmNTh88lii3pi1r6cOuGPW8ZaDD61cNFyGPO20yS7K+yx
oevHByR3dCHpw+4CkX0ElOxcYTE6zSqCrujazXZgJIxKNz4kNt6FoEEeVBTGLs+ap6qTz75erjNr
8sKY7tHeUKm5E+aSHLy6fF3c7GPW9M5hFaUyMZ2ISAoy49xYwReHGKgtDB53u3r7qCVDOXFL+G18
j1Si2mOdmDcWXmdCrPrN6CMsdbrCJIrIPTVWJj7OziI2edtdaSP/tMyO3unEr3cZzqGjq2IMbAts
N1qekB8xRWy9uHaOyUJHzMGdt4E33mxz0b4YXV8C2NYRY/IO+lY1Nwfh8xOsCKTcS+r9fWRn71pL
xhdlJuXe9j/FQWeedYxlya2l8VQ4glkylauz9Yo0fShHOOAKGSPNuWQ+oDZqn0wFhI/ozPxh8Xxn
23XLhZq22NOynXZUunK/5OyHLmfDndKoXnrLMNG3tKCUl7zcoY5IkAgR00QXG3mtl8mTsNADpLE/
Hi0rJhdutK46wxy2hpXU74hC4ir6IEcth5BVGQcTaFfyjEy3AsDhZuY7VFGEIRpC8uQ2CF+T2tvg
OsEftuTqMQc7TL7RYJ5F301uGEjGBZvJyJOdrGGcg/iQhA6QVm/PhCDxrQ7XnsG5LpDGtarIUwd/
d2M4+acUafoGuRVIxMaDfoF4f+stXM966VwsSQXcQdv8qqPEp8VWueeasXyYyf4RytppUKM8+8ym
15nig4wwuEwmgtAEZRXo+UJuHYe5rtUEb7Q18ebioRLDXQEDguIlFQdYCl9KZ5n3RUsztveu04mv
7zx1mCQ2XoWsYE+seIupEO3EHI2453FIIJVJX5uK3l/sL48ooQkmX51xRe4Z4eQP/Qbp34wZtkJG
RTjZxoxle5ktbz+U1mvQEOXjk8DDOLhzHyMriTelF9DmIseOR43+X/NlxNIPDQ4RgNtm9sEs6OHT
V8/3SK3HHbFXHXPhvN5OQekfE4CMVWF9lLK7zmIHiL2rn/2po1/JcGJTzLZEIJeqpyAY3xeEbm3r
2vuCPIRmWJT2mykuniwxXHlO397UvgUACveEi2r6UqCvIZ/qrkgiYgXtxN9ETfO1bQHopgFKeXcZ
0D47AzMEd852DTEE1zMo1oOjMWe6WAWORQbr3k4+Ej0ZPM0OuYGFElcIaIf9aM3NvvcL9L0+76iW
5anh9HLX0b/KBJuQNiJNjco0jrC9Yt8Oros4332scyTJ2PbTq7npTnHbUBWPtsHYAfphkbC9JGUj
PxS5fpmiYTh6MxTUwQLpGRfJfrD66aCVNvZwr130hWNwS6z3nRl7GKWgxfCNA0tvSIPvXc4wJVJD
oDo7CLZ73aSc+CWkUpEY74cA8mPDdMemx89aOAwnf1ywdqdpu6NpIY+sv+kZCO90iA1WOXRiLjxL
vwzpkTPiW2x3H0PHBmxYIzKB33SIvew9Vhf3tBj+09x3V10OUrw24q+2UXtnrIfR3vCKJXRqKfZu
hc9MOKV59mvccBUYZOYbFTHKsiUI1Z8XW30qZKf6dw7DEEjgDKmaQB01MGfcCEhJ/Gp67qOxBEKe
NbLLsChy95U+eOQ2gHQP6CpfHzJIqG5nHxs0EEzN8N9b0Tt7mDC7INKb8d3HO7fDq41+tKGjTF64
wrr+YDsc6NoPEGvUos4t6CIv2GSVj6CWDkWRYpYPOW4sbXv5Z1T/X43qmQ/QnPvzbuQtAXs/9CF/
fcHvSmfzFwBt68Sddt86pmdO/ltZ7Tu/+JDbhIusWX5D9P27rMYghp+L+HThoS39Nt2nNO2T//d/
aURiZTIF5atFrxLLyv9SVosfAUqACrG10e50PahFAo/7T2N6nLYxDhrXPTHFrqOtlS05obp1dHaR
ym0Y4nDupem3p4Ja9rjro7PPSfMDG7N+5yq//uDIrHvPrK57H2sO2N9dyT/ok/7IQfr23VnwdnC2
EVaEt/ynmj+gxxGJKXBO2ehUr27i6DtmAOqayA86Z01azAekh1QTdUWj8q/f27aQUHx34nDXcCU6
tKTrSM410vmmFv+OwsQAHxj4kDYID6OXEnoDjY8hDS55wFEYXabrXVsmGjguk/SutBOQ3ZO16Ue9
qOWzN3TNuK0hDpzjAjR+LoeCkIR2yHdtU8l7YEYoIfUA8xX7cX8tarveUyvDoIefHoIUZZ12xq68
TazZRAwkWCZMv0ESycje2w7DUoLRGRKjCe1eUlNn0vrA/IV0gi7D1NT52FU6ByVVVQwPNDjUvkLr
CBO4t31sbQ2wXlSOSbaxU8d8b7StsWMW+jQQ+AkWZGnYgz1ZKzDdcM+MxJhGWgD2eJyNMtrkxmJj
J+uHGUbMNBJYFFF8QJaDjmTp+UVlfumGBiPra3fKKPrauX+Pu49ecGrSXAlNkWiCfUmgONI+mvfw
6iUCefqFhmNNHcMhq3nAP5TdA+3BW5LFjQk/Gssw+TJmS3KLDnbTYLfpfrQ1ss2UR+lBR35MJ6tp
ZBEuTtI/CcxpO9V703ACEFeAg7VU/6DTgTJP2BOD4VQKc1+i2PNDFfU55YQra0G3Ol5WTneLKyiO
U2sCGBMMYdYuGGhqaEFH6kCLfFSg8eHkui9eNvtI6KS6y1WrUUDiWIRhAz3QWYOmiGzUYm9mxKS0
Pa0yJPnGYbH8+HOTWOM+N9M98s8RypUIIOF75cNizSPd9WrIzkvmZ1vf7T3ALH19JEJn2QVF3cOk
QI+9B5odg7vNLMJ82fI1hTyn1wMNaMFw0ycH1BfRM8p6gmCmhE2o8NzkiwPcBDiX0C7gPa/8wpxi
5YIvDQAuNyXxKEADQCTFuLh2KD1yQLY8e49JbGT2DfS0wa1pD5dyeiReI9V1CD8Ru2ZkR7TVMx0p
Efp1n39WWRKlfti32cEyq+kzCsdyDTdB4A3mQtWjeUF/0qavY1oUhGao0bFu8SZG52VYbLT5dja+
SE2W5fXMUPN1ITlgIItkwPjoicbo3+BgZgVscyxlAL/YtXc9lGtjhy1uvoyzAFHQmV4vdsMI5/Fx
tgnhO9JwBTZgRArvf6VaGEjtANfrIyEqBB2i0FuTaGcXzEc85eaRWUHCVtCr6zaZ0nrbUBu/YjqH
C0DiJbe6Buww513+gKBmXQyxGwIBTtVttgwkDA/AfFCPBN+YCHy2OWHcgldATLuGMQ+18Oh07/tU
Zg6yoJHvnoPPcsRjvhzTaqo/AAaqPkyjFaA+d/FrbZOJBxl/5qCNcDD18MkEhm2SJtG6RJNH0wpW
surqte0Kjn8Yw2gWrks5XQCuk7P6Yvvs2wTC6McbnVrLc9EB8Kg2+WSTYHaAJRMBVWEnEPOri93f
rM8+uHr+k8f4m7mPyLR3OCWJZRpfVEwWRccMyFWvWE+QlsJd766qdpE3TSf4jsdqrIz9hCQhCx2j
rQ+NbxW3s4IvsQK7rW6Vbev7gdHCrVNVPFgpZfothBDkDiqWlbuFSTGeCPBlDIGIJimvS4MkWJZE
ZP2hVdbOSQkO42RktQC4KQijYau61vtojEwCQi4OFpACG7PAdCBnEzQQAni6Md70oUKvcJPIOQAh
JrMqjDB8k95KOCPi/+pTJ/p3TKjkCZhP5q6d/ul+kIVdbA0Et+PBB0+HVBkow4j6is6P42bRXtCz
vyT2GGFjMWZ1nVDPP1k5ASyUgoP7hiaTFPQRxPO+mtBaWZWxbArh6munyKqrKBmT68EDxBRSWxYn
3fi1u/N1i40RldgpsKzFQ4wb0RRmn1n4yMG8dQJSIELRlJ7F5LwjZWyo4GNxyvHUfFCTjclCjBIS
HOt4vCE3yUEBzYLflXb3/p/C8b8qHD0p/7Iv+5BUn7/8n1NXvKrPPxSQv77w90G2+EVYZCcy9Qik
9Wvz9bcC0hO/YNVwOMZ6PznmLLShAuop7Oc1F/JH9AAM0W+C0ZVI8NPM+i9n2OY6o/43pZL6iF+2
6dCfga9Ko/en6qyBOt6WBEqgHEKQk81J9QiEv093sQ+KI7Xcl6kcxwsy/pTBVv1SAN04mROLYTUQ
r1suSb6tO6dkVl0qGgnmsxuZMWrzgvS+ypn87TLAf2qFRz1ChPA+mxkQ+513UzNlCC0t7jI9ta+A
Zi5yKi62MR3ISo+2fevi85ooQHBK+Ezv0q+DOaQ3NAbYIL2a7i3ANUhBQOK1y9aemstVFZh3Em17
GLTT62pXBYbCsdOZc+gu6deuyPJtiSF651X+jWfrwwT1Y4O552uQEw8uxodIuwiyUxLtrPyCPuzO
yWbwgnwVqJoQQMDrXPfVtiLy2u2Zv4zirfLkSzN3+6qgA9eSv/OeoecxbX0ZYlkKdhWwasavPngW
+yUfi1fPpMUMJ+TBbPPLegX6cvC3+AG/ZjV0uY4u7N6GmLi1S3qow3oGH6fxKbanB/C0cuPTXzu1
RfDGXC84iMQBqIf0c7Cwz6+MOWPquDCmyeIFCTIZLNLP9JNM5oepdl4SOz+zygOYyZhLuTdEkrSA
vZ1u5/CBJif9Sh7SnYNPfD/bPdFHNaues86OKWk1yzWHWEBXVsWFshLyvzkUE+RjmckuhdyyGVYg
Y1+D/I+N9Vom5esgyFsxIUiFPb3mzfpetcMXEBx+N3XmXW9NB/BuV8KnF2mMJuhDjFVUF19t0NEg
0tJLnusrix/O0a/oR2cpnxCb2jPkLeiHvSxovhBXmXe80ZhSaCUMSq8BVZ2reXluHThKiaufStPd
6llN8MTafhtV6asaAe0Wln7zq+VqtOKUUJw2vckb7yXV5ie/sW+DKRUbOdGNx2a5uNC2Gj0+LY17
TFE0cqPaRxylScgcnQ5sj9mUun4loCW7ieiuDQdE+xx43AlgS3sgGKUdgqV5VrF4C+yJYSO5f8RZ
Fmc4m09NOzw5uvhaAgUluBoD2FDqJxtkaAiCvd4DFkCeJg0Wf5EymF+vu1Dyhr38pQJps0cgjtbA
8fb9+jo+Z5hoelaTLV9Sr52PEiRlaAgECZZRf8wA7G28LJm3rRGN9zYwwm2h42jDxIDQasrZY0Oe
3Lmp3PHUldI/6dHA4ZLMxY6eRolFp54JuC/GM5iQbmMZhf3Wi+7jPLbyWvh5jbFLVynzhzZPSH0I
kAZsvXyZXiOvQk8XA5mVh8xp1HOuoudSG5KASYb9aVhykNBJdIMj6iMetXGT64LOtZyxsKXbup/b
HaTJRODMlOy/qW4R6lY92hCvuQFweKcqBGfoy54rQ8Sbjl7ZbhxgcqqZsD5lYYOCibErJIMmD0lJ
vQRyX6YlGYVzFd3RPu/DWHH7L5n1VgmyK7umZOozQlPRltjbHuABvosoBDkShU0kGOJwPr91TG84
6BXeNefei2dIfFLNdIrG9qsxtVeOzH+NYP5TLdJP8JiVnmzB2ZMOj77H6WL9++9OueReO0M2EZLl
wHphxNH0K7niJnUbGAlC/s2p+ud+w/puARua7QKJJnD7J91T4EyDkrPHDJ9HfasEwXOFnaDEZUH/
6/P7z70D3mk9v3u8mQm359vu9d3nmjxP2xnD+6PV56+Uw0BjWY4z1Kgb4vO66sT/mb8iAf70Wv44
o1x3RN4TQRfCYZRd/PfHaxnbKkhg9mLFI0eG/t34VGkebMMmS8+Ac7d+3qKgO96xuv31x7X/o1ux
vneAxYAcb8RY35jS331exOnTwhFUHbuyJf0H7dXdzJl8XS6uQCXkRzPQb1NHwlc+YX/IRiKKW6Tv
wFzntwTtcKyWqyFmnE/VfAwCmOIZFiDCYAgbY/n2Jc1bCl2ClLKLku2+dMcHXcbPpptgj9TOzQBC
Z4MZOThgkAcmj81kA1Vx3v71J/2DWwhjJLNowcnctX6mHVlFCnDTcpjaWqTbVeadGSx3qMaav7mi
q4Xmp/om4I3w2CDUg7C0mmW+fzKCScAX8td7NYAK2wGNm0Xq7GBzIsYH7LHt/PzSx6K8L8b5zuvN
8p6OOCLlJf7ajKzLa6mCwGPFFOur2KDZEEzDkxHIG+zFB3zqGEzqtESxh0S10RbwC9eaD2Vs1Tud
zuhnzbZ7ULl+1i3b/mClzplhdEnvHH6io9KvUcp8UYElXQ361YF8qa9RtTz78bBf+o7Nu7aPyewe
k0SRzklyKYZAfcVkpdhYw3LnzRz2OUEI/CrGx9ZlFugJaqy//oH9wQpjg2XGQki8PBKCn575xTOq
xjFsdVzAm63lhGZlc2vM4aC1j3/9Xmu/8sealPwVIrf4aXkejcP17797ClprTgl4ntURqOWD06Xn
Euna37zFH6wsACeQCK+/B5ibfnyPNEFDA+pWHatgrJEEkp6FKuhtXekZQcyHnuN9bjnHwLBupigg
uVoVZ0NH77ss+0TKn+KgOhIQWGT2cczYxJOA1QlM/wVJ1NdFTsibIzBLhS2h9DA94Xi/dNdFKncI
EN75PX8sGRCcgN8BX3SpW4Sw+w0KqXpvtRZpfkFjHQZdM5mz0q8usQA0S/PLqPNz7sL04XhLgSom
ql9Rb5Ri4Dia/UOlrGSHbOJvePbOHzyx/CwC4idYhx3HtX68YMqqe13NpTqKgoPCmJTpJu0HKngj
5zPTxwjpWWRM8P2bkubbJupafCWivIUh9OxDb9oZ2Hb2U7RMYS9FtR0S82XKanvrmx6yq1HekM/O
lDRyCTO2sq3bshLV6J+2dOWe8Qe9LZ0ZEpX+qG2qQ9AL6aY1NKwI83mmECOPKqkPdoGdtp4eYleu
jT7uT6dm4evkOEEhwpFQRkVwsNzlOajb8df5yp9uHX/wkLBnrL+I/uH09tM1muIG6co0quPkqy0l
jg69iW/HQUQX1fHf/ETET5Eg33Yqn12YZQ3Dlf8fz2Tj2LONbYUsOaSTMDxQoUC2PEfsVIHg57PQ
jMAwzAFptFimsowKMC4uMqcAJCdP0jILSLBkoA2YbCnDlEyhUM0+8VPi2hj9WxDu3SYJqPa1quyt
XXdvYJQfdDFfld66GXObxXb+Gk1rlYrUMlvMSzOoLRZsa0O5ukMc5xNL7t58O16CD7C3qcsXBjhq
YSDxinoaQWEOPXFffXLSKzd9PQSBmWdYh5T5rIbpKe05SPp5jBqv4ajnLhMp9XhtZgeHiz3SixF3
jZGebZtqTYC9Apk6IyFgvl/yJ9G43pD1MAL8aLvd+hh12r2pvOlJwjsi4w22rS8JHisaqiX0kRdN
9uvWq/nq1nBfmgxAvSJe/Tpw9Vvb99tp4AIzq7ukNmeWQFOKO4XzkiXjw2Q7jBMqFyQLKLeRzm/Z
rCQ/HuC+L84cig9lxM6SxiM3Jk+HnPoL3aKPSTepcy7cmxHHFjraebMejGjlYzVvWqIsqOxROr5Y
KGH+Zj+Wf/B4U+ugqcf0yR31MzWHiXjWWI5bHjtvfkPc8UCz9Yb6govn8liv9de3o3a1amP7gErv
2zOvkn4/T6TYNRkva0obU7gC2IHeyR9b2yOML24gsfhqF+hhPhaiMzig5WgrYlq8jSriN5IdgguG
5YT4OvbFHtQDmggyMxYPS6DBGpP18/NoU26ZrV1vpJkOGx0TQ134VNYxB0P2w8RGqsGAYSWJDU/9
yAqKHAoWBUdS1MCXcRgeHJcIoKqQekcL0d4203JFsgOYeaSSpTAWJvzzG1j2mpT3/sHjdIDgSwKp
5/xU9MOTLfXdWs333u/76z/Kx79RPhK7Idib/3w0+7iOTP9A+fjbC/+tfKSBJaRLAf27Kfp75SMn
IxtjNAJrJoH/HtEib2QEC6B8xU7ZHg/FbxNax/qFyCUOU9IOUE8LXvQ/tNm+TZu/L2mwawvkSCa2
bsGJnNL+x90zMJEbRFFjXNGHH+8BkZawVFq8o8WS77waXIu5jNaDXUh60BUDPzHOwckXPuL2vJqe
wIGUV3YHBE40vc9daRKfikRQbVQlMmwDKgFtET/E1IrAskd4eOsA0FHP05DfrTxrRCOxT5AyzwWE
LEC63bp2lgqHlJMDkWucwnrsFTiCurZWSExc3jjT2JFJRiBo56Gwnoe2+GwaYC99+x3Hka92jQMM
58r9HMz9Q1ZJ99BMoEcIvh3Kh5ShyRnJXXM1e8jJQ/yOORZWIsKzQunrGT/JqYxBpGTMIM9OGwX7
vhvsDcbcBWQ+l/OmlQYA4cmBhzVqGP6hpxtOmrOp5uNituaOWWuE2LFxr83WP2IPeKhNmFs2q9QF
Q/KVinTJbsTQL/bh2OVJDo2m8aN9b9blhhum2oEtasMGx2GYTnCVc5vESNWXVwv5AnvPNTzQp7h+
I/hX4eB49V5bMGyOWhEht3G7NU+qWB4bVzXbaU6egxlDIG1LedKON35QogLjwmxsazKyim6wTFjm
rqiStA02ZF4Kk8SUyF4eMcXk+bBLp8o33sBAC4oihr7Gsh9QoDCFVFjjNwjSHKa/+O16kEDQwBtb
+fBZArTwE80qHbZMhthgrA72uueChCmVYq8RRGTqkrGpwRmnx1hrlElPTHVnj7SeUvfay1s05IIY
+Z2RL2tMyxiURAYNTn5jzJj7DfZSjXT8ADlxlaZUvylV8l+FK/xDq4yl/lXU4kWqXyUuq9ylXb5J
X4KuSlclTNtXbTbdM6YtD6ohSj6+tb1lHKc9g2xzWA7OUrf9Q0B26izfTebQmY8GrGnENDiji5JE
pBj9qbU3OT9oVPrE4rimvkypmutmj0ZJDRtRmOI95hl9P4H0KDEhqMbaoyHOmIwZMVxUARl8Y2Bw
CXbpPBrPSe6mOehHj4l8L0t9weRhMk4Oms/uEjcAI/FuPqgiAWjDSoK+Ksvr5DlyVV7eGNlsiQ0o
A/KFx0mOe7qnExmxEE3BSPVKnedMJMdKoQZN2dZi8FgD3JIoQeMHkQecCHisHP4McTdN4lhbguHj
2yaZm1sJ5mnXjzUbXyLUBFighnxpdu6uZJy+0/gtj+kMQFV2rXpG6Ac0wWsEwczOjAc0JFkSi1GW
QT7yZXTya49INLfrPYRPvXZXH1e/MMpXHj9y5JPraaWfQzHCPkjMrn8YRk/dMbKKDx6zsUSM7m2Q
jfFTVLDtAneziBEy4uXDt1X+nw3x7zZEm67IX22IT1+U+tJ1X758P2+yf33V74Il8YtE8czw6NdN
7bedMDB/YU1CgE+OKaJMfv/XTgiEkTmTiY/d+uaMXDfJ38VKzi9skCsCO+CM8b/yGR3vPzoyBFey
CzomXRmT3IyfOjLe3NpGMrnqZIzkidUHAozibNxh4J6wpZUmOn0hPWu67q153pRdQyHfAdQgDck7
NqWTUpFGHckq9EFvusaRtCLMfCdTU23jWHbuZmpBrMZSv7BeNc12tl37NYiVOFm1WWyGwJ02TRI7
HNC9z4Oq+9Nod/EBuUS8RbXfbEREPhg8uuEwjyahDHSYqnAJdLcn4rfEUeljv8pg3jp147+qtitP
Awvj3kzlfujQ9Zg9LeIxS+Nb0Ub+Uc0pclLmx5jQOqfnibdk9ZKIoTlYiBnO3VhQ/MaWlJ9gANcJ
QaOMz8CrxvGlQnPzLs96/5oAH/NhmFqLjB7vfhxEcDEzROd+GccfccknnITyEZvYMG7zlN4zMYPt
oWUlPk6pg/zbnu+ruvJOLfKZPYZxVD/DKG6VF5xjlW9JBcjvDB/GmBdhh2Rk4+8QPVUkfTeoHFaU
w9Q45sZcHAfgle5OQ7cYx8hYxNkhYvJMX6De5VjjNwmU2+2aknFpZOKR6+wbKziGvhmIDWeHOQQI
YVS6B9Sd5d5q4EvRHFnu69HqLh44qJBh1pPUpX6b80HuugkxVOTl3f2SY0WbZlns5VDBp6v1/OCk
mfdpiMiBVvNHaFjdAR1WdhxGLBMUf9Hz6KfVngVQfoYnnc90TazsErugyAt2iGSjdV/u/BLRbZr4
/rGTbbtvpJVuQSJgRUfXtlYPBVtrG3zyWzV9jUkf3C+rTn3TRKXa8dw49w4HIbS+Wf0uGUT2DnL0
/GrQ/qTRCIr0gv9yvPLXgIYK7DpBZ0FS7+rY70Jko/42WXL/HGGnv7XFWF2KSbxLtEFbg8Zzc4Q5
lt9rEqjOWC3HW6tsgyunSZGM1YUDQjcVRukdB2NIyZvGuwGWhY0738Bsmc5gePeZsiDyLnq1hjo1
iVUAq5D2VlZ5nAc/A20WAKGim2BCPLFQ19sTBek2a8A7djQTQm0t5R26kGPggphPYC1eWmm9VkXj
RdckIenkqhbFewkI74F4vAOaJWGcunRwIutQoMPPvXAMJhW8Lc7cMF+O5oXNUsOwGSy/fKOLHS3X
oFBC5ffDO7fWNja4IWkH8uq9JyfqOFa2g9hByQvOU+VZiJuijniGmjzDh1obZTZt2MrjY+1QzLyz
iskBYehityTUXUmv8s7wZfzO2JYuvluqDsl1L0cctnAv6Ibvqjgycdih2d6YyItvgGWW3nvqDKze
u86dxb2ilIw+ZxGTLjddgpAVjh3RMegoD9Ujd66bhwzOB5pNRKPlGz0WBGKYfZB9AksyG0dfjWiM
3KqABVf5A3iVcWgRbUQ6gdVMilPwXM6k9OTIRrlTTMQ56Kp7cwxVQy4SKjjn8+zYfX5gGgoXm+6v
p7b4z6keekEuwE65ayjmUsQtzHdNjJENjL/c5F1BH8ecCBRh7eMd+xz8d4gUCeF4Seakzbk8UNWt
589WRc47xYvdX+XF5JqY/kYmdZ724h3yMXmrR/ix7kqSNc1ihCDpco03UkTzU7GyaqnbuzbMQaOa
m6UMJuZ7cG1V4DQnIrd47rUbbd1vAFxrsL3DIKzkoLzRP1QrKVeBzF2+wXNb4VbXeiXqRij0Udf0
YHYLx/dW3nWKv2ZYSbw9ssmzD5zXXSm9PKuUmSKW6a6NSTncmyvR1ytwmkqrwwljT64RAvRVzL6h
gvijx5FeNuMHtD5Agi07uJoJawmLphXbXDsx3eB+6UheGXDVlN0yvzVz84k9qr2hmYJn11sB4qiq
SF8yG/MxXkS012bmv8Pl1t07QKzZHEjIKWKvu61636BAnM3zqMzoDcAqSsJIbDuPsT5LZ3SELGy+
5J5It10Z+B9G0egq7COrBiHb6Ctv8ZYLHVqfZB+N/GKas4+JZYszlBtUU7He94YicrI3l2zT24mg
Vh1h9WRztNwx88h2IAcOHWSAd4tX9acZe+lBtAqr2Vi6JAwIfBBLBzF+4qBy6zkBHaCWOLyr1GaJ
DywbKRretZCGp37UgeOGFtmqZFNGyR3UckwUyEJ2ThbEB8kH2NdkqVCIgpViaVycFxuaCXuhG9Sv
o2/1F8464suIfmHv9uDRoWGJo+wa+z1EmBrPcxVva9HFe6KP6l2r+uImN6fmeeA5vAxt3965yLav
GSMq3Loqu8Z0TxK0nYw3eeUu8AAKeYRK8rHxnfR6Bm71PoJWcxNFIuAf6SSVAKZ2zDYYx6rSJttP
w7XfpDz5d27m6QNYifaVKRK+OJnjSVv6e8Z/Guxr6csTcZoBWQmrgIGz66cJ2WhY69LElQJQGRPw
e9p9ciOIwaF4wKmGiMxGW5NjCDGF8aJVZILTqpqLVjC8bKPjVMPu32y1AS7MQeFBBxblmmEN5B8P
IE260CHOKjAQzHWjlhwlmSlulsCfQf7GFnOEknYfrcxcinh1MsNvsX0eapAO5Gil7qulCdLTTgKg
2TMzVoIWVR3ajlHOifdoA0KI2fLiEpjbUyehp93/U9//N5Iym8bV39T3+rX7sbb/9orfO132L0AQ
WIMEFMvf+Cb/6nRRxdsWMEFsACuUhNL6NyoK9b2D9Myi/4XYzGGW/q/63nJ/8deemQ+N5zdn8P/Q
6hL0z+hlfTe+YxbhOojcPIsBL8uftQ7Yvxvfmb1hjE3FnT+hnn4/Go4HBnZ+87VV3CzCaHaJgSVV
M9R78Cb/0nU10uAxax7rCseu2XbngRgVkOzrKlcNxmmObBkdxipL7ig7jNfB8wihkZXZHB0/QnlD
hRZ3d7DHZpvFNs0pDQyyJb0TeD3fukEKZFbvugKtcAZhYKlsQBd9XV/8uiVBfmMSiQANLA/GvoRb
HAEc2S9QoTzSGqe2bd4VvuqBZ3uqLMQZL50kfNiKgn7nJabT7RPCs+pzT1RvgRVP5T6HBs3hhc4C
4xJx9qrZenbmuKNwWtCRQNV1Ig3jxPLAxw0ksZlUvAw9/z97Z7IdN5Jm6Vep03vkwTwseuOz050z
RYra4FCiZJhhMBgAA56+P0RkVGdGdkV17munGCinuwMGs/vf+93ihS2CNYyMMMqx22Vt0H4UTRp/
rsVf0Q5ChunhCGQtaCm6utbHGtOBQu40v0J/LJm6XGLaoNeAZcIjs3BAikwaL/OBalEOWUuLu4By
5+IEmFC+mybXwNUbT58Ky8RkBePgfR4Dejw8kZ3yPn8W2Ln5sobitnOb9lS402vR5sSi9VRsnDoh
Ej0J/PFdLbK33ORsCWYKfKLY3La+umTTMLwBEm5IP/YPXm2ovGnGhHCaCH9ok04bNUzvCz02W0KJ
GHy8szAlfZ6ks2eif4D3/O8061Huk5bD8xIPPbtpqz6yh39lHA3DNpLTsY+y6BC7zZGzJ3Tw/DWs
XLrAcn1Z+pa9WCnu2NZF23rQ723dU+TYNqeSEtJdlHs7A1F4088yvEjUw4PClZYJ4CKlW74Cmch3
g6ICsqzHn1TxhZBClvRhStqQaiBs28mwzhcJL5cURh/90Xc2ZmGLDvZiN450iFGaihQ74QGGkK1u
Yz25+whrzTlq8/zQmCXYDJbgxLnWKgH4H4815TPfIVybGwMVbC+7wELZnX3SYeIn3vz2PrAgiunc
PNM/Ux3RMln2c5mf6IgON0Nuhxv88exyYLAcNHLzmXUhOyjlJgeozv42yKzkOIYTBXllfdYZlsaU
tWPDiC1voJLl31sOvdsxgOsrBMQsst0920APDnGj521AqykU47HaOzytNrFrXhzK0DYgGF+tKj0T
KIYD1zN7C7T1FsB33HilKW6yDlenhfnvlwc46duwRGiOjCZL9uo8yToC1sNsl1diwcMlDDV3PNnA
bueRgcaXGGJ1GammA48YxTZu/2Jc4HZiGjvB8R2eIONP0XNFMewDrANwo12KmU/imjowHor3a/FC
jzg4FDzTeMJr21nEEYyey5hRKCpWPM2rcWGVy4ap5o+BklcK8MbxAXuVsx1HLguRjNT6xMbMn51k
Ud2LyJ9vMMQ32JRAkidHzaVlVp6IbbYdv+0a55n0L6frJvqZoZEcQjMM2S/0OXA30PE6xDq7k9Md
Y97+vWdnDSk880GDOGNtX7ImqbGq0puUdZZ7tF1Uxa5k0jUXwPizllXCMFRtbQFHx6OXygPLv7Fl
5+3TZKmOnUhpRoiXr4aY2yscNHNXFdYHt9Sbu+Q23HlYmHWnbyBt+3eF7ZY7UCcFPJj8E+ah2uWu
zF9rtXbGE5nKb5lNjhRgEO3YLQAGHro6/dJVNIZR9uclV+lX7Y2TaBxy3ngdKah9woFsPZd+H324
dZAz1Ei69WQA72oQGbfxZFxQq21jDnM127chJVugBHRPH43W9BllLda9nPiTZc+IGty12JjCR5hJ
3iHtAoOXtCJJT2a1yhgs5nN/mhyKheD7g+Ds4oXO8jRs4GXP70C1A5xydfKDwfljxCZo2vQlqSgv
1l/DuWASbqOnu954phSI+u0BQi6nK6kx5vjsoy1tXWZiQYcYGWbX2JRFy9aQlRCxOKRgODfQmu5y
SDL3i2WPt5TtQr2ah4i5tAG+2aNCj9Rk7rXvAgtIfMMGjfpFtubDRjrqOFsCb4mnb5OBVQs/yozB
NuFK1KY565INdzgBrhLO9DTE5L/LuC33rY+iwXtLTp2h/xNM5VnZY7olHYSIFSb1j1m2494merMd
HMvCtw3wvqjxLW8wwvUvSV4AXIiZnDMMSna97s6JlVCMaclfpou+1BBZ9wv2p4PdS+LtMzBYy2eE
kjWGDDE+1RuKqD9XeEwFa/3imIoE10Q/QeVGzf3K67uSK2v3jT0XhynX9nnBX3aygijZdJLUG0Ru
8FACeY3SphnlieitW5esd134bVmgCTbs8jm+6G8u9e+0XlJ+7swMsVKPZAhcMOfKNdAfaTejgqIs
fxHuSA5GLt+EXJlJS8JaRn9VStWpAxcfRhmfXiK+A+6YAB1wlkhhHm+z0envJj8eebgDkghtQbIk
+CWT7qev8+pQBWwYRuO/1QSOoBf23WsV81ctyieZPBj9Sw0+7oYewzmkNQZX/ZQ9tEFVPCb0lZ7t
2F2uY4nRe4rKb0Od2jsWUzgVJInfYvrdt772nvMcctIoEPQLg5t8CPPqO9E3l3geneEDNJNDQYvC
tqFf64CToL7iSQHBMS/+dvTm732Wzng/wmgzJfwOEHtLqBJd/Nrb7vJQUjHLB4rwExLiHwyoolLy
64+6LN657Ut9q6cmfumigJ/1bOYVQ3oOaSjdMrEXj9QvTw8BONl3AAvP4KinLfjPO99tIbgPsSC9
nRUSByWlocBfM/9LEpTTFsapIsQS7/0lDV1OVJHgmx6neQcgmghgOBKaFK37GTSmCXYz3/PGlU57
T0O8PtmLiU6RCeJvU9nb74NtfhQy1feL7VnFfoRbdSqk9u6DOhz3zlJAX/ZtyUAU5Ahm6ZFZJoYG
rgi7furiJHjCQNrbW1ZNiy2GK91tADvjV6884NTcqILvFF9qSyGHCo9SOgG3TIN176T6ZBm2A5nX
HbVazxjeKebR9jWGjvq1B7fzvRHdTTVlKT19LUiDTnif5M6D54Z62B8OVbWAN2ijLDdWPpiznJBL
NnkJmXQHAcv8sKHG7mQ79M/LpAiwsnjejmClj0kTPixhc0mJUFG+wuPAnHAvFFzO4Rh9piKqt/gq
o/tEB/kbJBif7pE82Kl6qvYBozxsVXIhbNdF9b7VXvukPJ8CDKoF+jtTujFGi7QN4MzRyrpbaDOn
ut301DHEkCqEo4pDGk205yBR7SW/F/pIaB0p+0nrIxao/I3VrHzjETd8rYCFPaNfQ0wuovxsBxM7
3rQLb7pmRBPOMVSSlSf58SpccCSX0ZrR9ZZM3eC844bIbAJVkuHYDRocZTK1ccqN8Rs6VUYBJczu
1aNejH6z42X4DHATneK+TS5tUeh7X2TqS+sFquT+awu987pwV9YBJeHsrrCAKTi9BceHnuoJBveg
AwN/SHZLIj2MY5Wcx31ecD9csA9Q5h6nFRNJyObhV1Fa+bIbYyiqBHj9hBtRQcqAgMZA2C/9EGWo
zN7HaAJP00bDc7U0MxpP1li3TL/zd+Tv5sB0oF57DE11ponF3hERFfHG90sqGPp6qt9sSj8eEWWY
N9csr0R1ngkag49ouuF7UzftzsoiPP96ERfVsCWtmnEdDddj/YJBBxehHbnHKa7La9H23WGu0UJb
0VVbaS0VREgFjnlirPhY+YGi0HZhyl1g0NmPhQParlkgyblFcxoiIx5c6aXzUxwVqr03ImN4mBAY
BwW/jRk6sVmoZZbMa1JtcF1QzWw383gQmzLqJv+51YL6S5axmaGv6k9FktXJZioIp14q41tb5tzO
vlpkoygTyVhH8V0btk6hd9JZGLy5xPLIBkxCRidVci9+T8I43dlIZuKaj2NONcRM8e6eRO5Ex+Mw
YnZmEMvqo1V7HbUlTwNp5ifTac4CxE6PS0D56KipmOkmJc+Ka3I3aC+/ygI6YUoF8a9atf4Pu4GM
SKaTFPCR6cxLXyZp/u44PgWdhE1vNfcjVuFlCXa4OuOfjJ7FKRyoNWX8C5y5QxZ/XYrJ3uchq/M+
6SGX9KiRHzYb68uE5LupOB+3kbSP1MwMN4vb6Ucpcwl226+fpskJbhaZT1uXysxdkDmEnJ2spmW8
xLXX2iTb7W4NfJZkzBUFkne+3yHj8zt+6dlF7rUx8Dcbp9gLnnVszrt5b1yl90MVnS2Y07uWg/sT
ZoDkoErb/Qh845/qUkl6zViZKqwc4FPa7JgLb9ypNlgbGmlp2pR9Nn2vEms8gpS790yWfFJSe0/3
PHgcTR+TdN35RKUFFKFhEFdyHqAKGRFOe66b7iATE+y7mfR/w0UJt6jIic6kdUY+msd4CrXoGyYV
uWmTqD5ZOZwea+JJ0kwh2CJYBv3Wsq2ZOOxasp76qFhJZN1rb5mf5JRBHIHFaErgvgEtrIoduFXt
Kwq0f0oZ+rdpmucstJ04pS2R8bJn4R9gLs9VRoG3quq9wlHDQ2eaH1Hik7vRCEKeTR6eyjAP9i4F
lhu7b9ub3HYe4pjoaN/3lNAMUnyAzimgR4OmYWPXxXclDY1btMFy71SpvymqxHv/Tekmx97QF5Bn
9bsl+/fOYz6fIYj7gQEs1srx04a6eoqJuZ3nmnSzw8FzFVH1gDtTVNu59FAfIgHVYKk+gOdm+5Fv
a+M25quMOUSIeDcvHVHu6mtfYB9izGO3+0E3JMaN5+3DmNkUxvz0hngVE4jepJta2OGWPbNjb63G
FNVekbemDczQ1MDMhKulj44OzWtbV6Gt0sFdPqA/2PZugLgd70fIDne9Zr9d2IyTulX+MXEvz0nX
VSBhR1p6itj+OTUc0QqgpKfa1xAmrc59pBELRUCqHzoz+iYClb+x4zK6YW69y7KZeiwZdjyAaUcn
aj8yG8zEQeTdd85rbMXmBpekvxT1mbaAsQSQ289vI8AXQsfTrUex/StbqZfc6kDGgzq6ZKHHYNgs
bBzbDKDD0hHoHiy1a8bhW+J05ANnb5MV7mtjseQVI6WeMlTxdgq8+C0zTr1B16Yk2I5HnPlp8EJ/
BuzqpXQvzZxdqQl/1zLqYbBlzyqkTZmVFN4nu6NGSEL5rfuOWF+dvbHxP/ugUjtbEAORVv1q4I/8
krLGDkQTWag3qB5svo0coESE9RNwWDxcrYDLrmWcfhvtoRw3ZhxJWCXz9NQBe2sZd6YpspOepkPQ
Yzxn8187nHFMcCyhgD41LFj4qL2A+U8xphEF8SrTVJxxD4R2CfUOk8i05OAZZpHu+KokhWh4Y+/H
0Gdj7ZSAUt2lBBsXukvV7McYw+d+sDN55zpkx/gD/4ku+l+ucJ/8Avp+GefZDQCQ8mYOeLjCc/iR
lpLReGmVYm9oY4AxX0D7qszNkkclt7rzqngkEbDWEjzdqgXKRpBVg7kWOeG43hPs8tbmZXze/lb0
LktCaNQ4nYoW9NHYfQNTdUMuBD0+l/a5FNZtmvTsdaqg2xfA86Uz6sPkldE+KsPqRgbIf8BK+23D
Vn/LztTdprSVKDE+JkX/ydSZKz6dA1yuzWPny2aHMBOdG58Sr8jS2ZGzCwIiLYH3mPHesGP1F51a
4KpoFdyKymuOmS3FPm9r52SoxtupYOjPDSZnlAvdIuQHn5IgwuMA0vNUpFO+zdr5W0k/wNbVs3dg
5ElCV3vf02B0nqc4KHehmSdFAKidfgZ9ND6z9rmbMAxALtjdcKM6xCgb96CTWv5tpaAg7TxQyHtl
l+UpCZtbX1dUIC+eTyIun2iSiwjKRJvCzsob8BJbJ1naQ5nP8qN32hbOv+/Bh7OW5Qc2QwbyMK6t
jzas1X1kVzQx8MCjzYpQ1ykuC4XljCMSrpMi20GGuFEWXeNePc/f2WdxawmweMAC4/t28miy0tnw
w8rDX0I5s9wkmdXfdMjQj4vBAhjk0dRsZW5PzN2D4YFWF3+5W/M0cjNFdXtEBa1xSGjmKcsa83Na
WCO7sMzNTro5gIh8meUBZhWJVTu17uiwCEY6FXqSvOn4MovgCzuE4LlLBS3B3axP3Afznr4qcLNJ
/DrFMJ9Ap7jPwq7kts+8+5jmtY/aYGYv6jTe0kyPpaDikG5dJpdNzZUBXL/p9Jhd2ENoc4CJ1hIz
zsPhxm9YfzahtmVxFClBAkSiKttMaGHsaerQ2TQcbtjeTa2E1xW26lVJv7vgbYxherUAPQmcoPHN
siDLybrwHlK+4N1NeWC/UOHthLu4G5a3gRgM9G9MnBsPgZohXgOI0xskgDquno5B+KSxnzf5dZFS
qh0PLJp91SDYMc2kPhxX19B49boTYpV5r8sw+uarLObWHgp9kjGN8QDBOjatsR/DULGo1cSua56D
QWrEJ7uUxFNnO+absJLXyu3FZ5CJAs6LoC5wh6Y2P80lwZftWna2XzrDlCvqOXgbynu2bEFruRs9
+Wtie71nRPAIIRhwRB/aN7IM9S6QA7SxPO0ejRjdt2L1n4LEYMFeVOA89F1LtXjVjfFTHyiep6xl
7UO1WOObRRT8xss6dJma6dqtmi39VoLMvoN1CZBYkgfh8Np7jzgLoqeEGX+9UU6aXGi3dL/PVV7e
6D4en113jSYYd+AubRuW1U0dxA3VXn2WEYnA4QmmmUz0bmCa2288+ruKOxT+tXQ+UdSKFo47Bwcd
TgHfdE1piFaCfo2yf1hEz3yQEZ2795ChXuwlEjcFHgi46Nn8q6Jt+Z06FjZqS8j4EKVDkbBJcrER
Rd69DSFFGpPFU1e0Pg8zLqkdh518b4u+OEpriu0N0uhFpSZaK2T0HoZreZVO0/Ts7B372hI0+QIe
R0MAMXm9AzPkb0MF+NTLtfUoy07eEXCKT3Xm0MkxLvJI6tvferLkKrEU8YeYPN5X1FuLh9gkX2z2
d1fVdtNh0Oz+kTMjVBore5qzYqToTsDHY5axFbKvbwed/LBGB2eIU6enMAv0zpoX55ZgF711BXGo
vPPObebED6TnDYWBwUj4JCKIFKYV3RWcOgZ2jFv0ZnXTQwi6hUdSXuMw+Q7X29mPKSHTIp4/xFzT
9+KXnAyozsFIndZoZWp+Bf+fHiIFxlq6DLAtLvRjNoJ5HbH7nsu+RbNpy4YmwiRedplnnB3GIAyX
AbEay17Ue07gbctRYTnNypANi5x+eIijFh3YSapq1wTuWD2ZIMOVlPGwKYKyLdGzxvJqRTiPA8Y3
aKw4nuc2OzgloZ+kpZCnXPj3dvrYe2a+nzSNsO5Yvia9+9UTLNYYJvY5MZ4dSslH0mAZSQQDj2nK
xK63KnvXEPw7uE7pn6ijO9Jw/rTEUGDoKQqIVdgLXKXl3sty3BJF9yb7rngIxYArzD2xsdLHEdTS
N8swBnE966tnw2myF3bIhrjOUUJ/2Zh4+KiTonuchu4RxAkFXnYb82h31oNgVln3mBLnLQ1R2bmj
q/xKxvnTt6LhtnUbBX+TEtecMRhCDxF4sEwrsdxcRykNkITuf0gosNlzPf93tlQfht1f2VK/6I/s
n6bWv//A36fWjk1beGADG7FDJ3C9tZXjj6m1A5k6JN4dODTexbbPaPqPLg8YKPSIOIR3/3Nc7UXU
hdOLt4YogohB978FQPkt5/kPw2o79klck6H7fVINoOWfh9Vt11IAOoOYShgrUh4UT3KeD3U44cOq
fe9cGlMuaLBCXhjL9J/OPOdHg/GOYtpGnVQ3tcSPWlJrw0CnXe6Yp2yegwdW2R7nX1sZ8EdE8id7
4KxT16GfTnjwZ9NwdElG2DBf2CklNcoEpd6bUMBh4zRZpdZ9UjOjuMEsj9KIX89p41+epO9nOE0k
yM14FtHgUE2bRkSGAUzEtI3IkQ/52Wqwx+2ln0F4F8UEypXP0mdHQuX31uZlecxLZoSidrGqCHiv
BKVqv4a3UuV3aV1nyHgsZJRTh+lLU0O9X3TrnXhT0CEAunyfyH++xIXPBkHWWYE1MbjTBpVyCXJx
yNp0+Egcm8a9vsawmbM3JbYF4DVpx7mCnGuWyG1uCgHVEwf8UjL+AZZhj93FZZPcOCsC19xlohyt
M5hbxGH6NsX8bM3OsKCVi7JYJy0ycKOjS03dcBxTu9XdybFF6qz2GQbo5dq6SR/4rQTQjWmXR65L
avf8P0aW/68VIfD+mo30miuRN/nHP60Kv//Q31cFWnxc0Iww7NcwK350rCR/XxVi72/YW3y8ZYQS
47Xq5z9XBS/5G08XzCWsAmHosrT838UBAL4HuMGmJyV2XRzT/05sK3L+xavOy3Me4a/kt8Ae86eU
eDyGbdvOwjnFMUMm0DJtvFV2EqCjzR1sZI/4RfptbuJgdY+J7IuN5rP1wcpd8kwMd14Lzj1RzCiD
KHXSvYJS8JDNLCZUB6818LDDYSfH5y7VL+mIKWT1XX7Y7IxUvkNuFF+ow25eXc2CI+sJm9boWuoz
SJv2wkwhufrUsH1QiltRSeGi2niSPc2GaX/yqsPW+lmayHwpvbY2PzH4J1Fxk/f+dMcJYa8I90Ja
LC42SRaqaca0eSG7Cn2IPfoACkKz6FCr0Vovlh/gRMZbN+4lEjX5EiT1vl6pLpHrmTtHGcYJZRZ/
q8oK/2evx5iPBV7ZCRSBuBbSQTYqw3Vpc+FRp/E0BQens7Hb9OV3v16ai4DIB2Z98XeB8suvqiDT
HDipv7OiMNhWDPhewZ/Nq7kYT6wPx/5IM52kj3ixIzh3mX9mUbTedV/h2ID08IX0SoYVvqigti/g
tF9ln1OyGIXGAqGjFsYApkhpuk6TFfkQLRTj3He5t3QHKwidF4Vf8GNgGeUkVk1gUoUfX6HAOi+G
EymfMn1JgsNW4rwkZYB4NruT8yJy3fabSq5TBu1V9krc1CQVPA/pLNI9Zz6P8g2mCRzUOQBkjOa2
luqa8jAxvb04jN7XlZc/Vk7B95oiMoUbYtX8f3NW8zOBB1fmKhsj36k6qgmyadSswo/ZmQZDGF/1
6MNWrTKMqDthguSV+TAoQTKIyaszWEQQVAzI7zeTMqDrgLdRDyMx46glgGV04p29TAcf0lRdf/R1
zKlFmX65JAwxeJ+1w1NP0Da0LUhr0VC4figMaHx6lsulym4Y3/ILTBhXBaIBSTGw6al8B6IMO1Gk
Y8nWkyAIQEwD6mHHRjd079Kxote81wDEzlqOOZtLhjafRUHcPwfDiEnCrH8tTklVHSsmPN22tRrS
0huKTvgPHC/56024vvl4ATywWVzCeVs1rajZpYuofglr/2xMxtey9EBw2axaW9+SvIl0cO2HOB8h
ba+vGEb0zx5GK/TOU0VuYUPhHp9vMYn0dUIRjrckTnFl+ZM7LkelHP/Dnhl+bDHgtpfQVvK9o5ll
BMRp1AmDdeA/ioJNQukRCzvnVNf2+5RqKY9WQEhSG+FVvK25xpeZMWh642AyW6+//ZYxD11xqmZY
1lsiPvyygQy5yixcv3eJAiwPar3HkduHKzISq1K3PGuAQCVUsvUrdTE08JkU64RPU8hwSaAFXGbV
8s/JnOMM51DFbMZql/xYthYXBKCm/BhNFStURKv5CaK2Mx/yTla/GHNwRRahtV5TzjqmE4EV18eW
MS7AWqc2wzaTpdmaqNTTTifucuphYjxhQzUPI3VQ77CTiHra7eDEXKcNMNHET+RVx8MWRQMUbOBa
HUK6Sz5vqBuGyfC0o7vQjtJLQV/6K18moxvPi5wn6FUk2KjKle/IED0nscI1zyNX8bFg9HVYPMfF
5CcCqJS6/1FYALnQQrktqqQyz3HIIDZyFRe2qybFm+EDuIa2b/HuMB94mPaCpt9qmKLeLkgaFEA+
MrZzJgkibCZJ9KOTRURpY9PG3p4dnsXi0JeAJ+luPXvN+vnOkKxeVRSxgtA2SCmTW0/3DHX8vU9Q
hWyjhhECMgo9oVa+PHv0lJJVj7NsC9xHPDYch54oIGbORLUUZMuozNwvnPEow5jU/NOPau8mhXJ3
KsbY+ayCCOyGGEx0sFkCrx0640+vM9MLFKyZ7iOMXXNR4Q7JrS+g7dQrm8V+14BFQSdO4vw4O8xn
XWNVV8dg5qpQNg92XM/7hv6jn/ksKG7wpqq/xMEUQb+k4tVHJEm997ksUDfhBHdM3CPnPCxw7th7
BZQqTMjEKUWR4TZPl+gaiI6Qr6p/QibI/P0SK4ziZu7mG9SE+I6UxJNTkwHecxwgmFvGY+9cK469
3ePie9l5tHFbrWEEfEDjDoOlvAVOhXXPGtKHZqTUUc8R1jhLDk8IFhx6J0hgOumxfeEn8q6y5Ej5
JZVe+wq9WD0TGnnIgrF7oh2ValjR03HHEeW5iTiqVhg74vsORsoJQo1EIcnsr8KdzMVP45dFuOHb
QGz12JqgJYwwNW3C/UFE8sRweL3xp5ORCdts6T70vcBMxcA02DM/sq/0PDHDSTttP2J2ahnNReSE
C+WAiPAU7TOcleUe6jJj4izNpm8pFvNqy6gwKA52jfvmNHdVBQ3X8av96FGNExtbv7j4Ud9zF+2a
RyG1CEPho2XZljyPIcRv9J7im+HxfqFjebjTrv1tFRlvJSkHxL3JyJBiqlRfaSgrdqOfuM8zHJXL
bArnsXRC/QtWsfo2J6LtPkgcVOMj7RapuGiKMc6iKlFlO/XVnZf0McscXJLgR/CiOZzQtUPVFAlV
8hdUcPWeda+UJu3lQmjEb1H/BKZirt2So3YFMwOhXI/vRLjSnaiz8CGRSXBvhkmgDTW0G9DWEck7
YjblrZ3iVt1lKKCP8JCDXeQP056PiwiSH5obVKPmWz5ofJCt/JIO0r4pbfWqeSTume8Ea3bt3aEn
pJiK/mrNgf91mpBLuOdmhVzeO8QVs+zSC5/wctwOt0OkyGghh5aRCwvIpnh8E7XS+Ncp0z7vMKbB
KPPhzMK7G1AkZ+su9LlUKIa81lMM4axy3lJUu42oQiREt/WZb+pVxEf9cTjXsRaSncsw+/OkSDCV
CL+DG4XOBvkJoocBAiW9x1j44UOMs+G5VT6zd9XAaAMmrrflYqhJ0COZQsZSWDu+hHaHYKQQfBzP
yC3SbwDAuq6fcURCOCrYfhxcuneg2lUFzMbV7oogR0SEEVb2ALfQO5QYg15smiwvc++tCHJ+cAwF
CbYgGk+56fN+p+vk0SPDdJTNkPGPri8vXr10T1lA6m47N/20H9qGCEk2tRTfwTWm3Di0dyoNz6R5
4mtbivmL3VcprtN6eM2G7CtmE3T/wInZUJhRfBkxZ6EKG7w+Xe/dhLI2J2Pj3/GTLCYuGPI9wK+e
SEXV0MawLAwA0OYyg5uPF7TcShN0B/Reno4V0JsN7pjqKDGBvTKghloijXpOizaiH6hLiz2Pw+kU
F32+69boNqO1jQ3S9ynDZkjLZkHDzYLn+wKm0vc2djYPF6N8pFbXNd6BnzG3EX7oeBux3nwW3RD+
iqtsAqIZBsspS6idllHUnRKVpPtq3VrJulcbMGUACdGu221VF+Ge+SVNPoShtvEQD7eTdNxdOlfU
HI+w68soci9lUY93Sx9L7wvPN3BnDbi+cVvTIPdQaJpL+zJon7DvifCJMb5HYsZKVh9Ywbagmfzv
JXw+cWAixPhvtNkLkiop7wUPWTFW5spMrN9jfk4MhrcYrZFtwFrrLFl5Z0/QzDliVFk8dO3UT97F
4LRPSzoVkvFydujKYb4GfRDcdU1GrweTYWuHQxPdva30xTgd5Y9Nbh6cQPcv2VQzeOguMl7Mrkvc
7r7u2/4HsHX7OOpO3RBPT49KxK9s1KZD1KvdGCn/sUB3qDbBWJY0xkC8qxB6F5ieebIs0Ph9xcCf
GhbGBrUbLk+DZ8vvpqwrweXj0iEv8f5vPNKJ5C/JKZZYwvFTrvFFKyHIaGVQejBW5MHwHe3yRQ5z
Q+BR/R5/rC0Wt3NqAMRlXvTUkpOUvyUmm9/Sk15jf+gpkbcGmMAGemk3nMuJcQXgybkE6F9kjBag
89hvec2f1LRReCgeWuTWw9pTqEDBYX16WzI8276nYhE9CFd2Dzz9zrrmCTqd/kHbe/hdIPsPxr0P
bd7o/n//r1UW+wfZjDIMb82COx5sYsf3Q07n/5jxoCAJA75gXxsp5Z8nj5NokGfuyzJH/WeinPz4
168XIPj96QV9z4lhwXmRTbTtz/ixKoMAEWCyODVEX68Y1oGpszB/lJYmvwiM+EdW2b5/J8Z48M5K
hTiVaN60svoWX1rFyseNvQ+7xlf3tRqdu9oKF3mjXCJgIzWw9HW2bAD9pUnZttUhM11hewkHel8v
z25opcBGTalO+TCwzcQe9NEG46SfewpDekB9jjMxHQ4JxHxbOE+UK4CTA5tIA4+9vuAsUrJivNSR
J9+nau4/uWSaX/EyNs9eItjR6241gISuLd/t2jeGhlcTWevaaXPAcqz0cbH6oafmlIPDMRatOs38
jwrKunTCo8ocuEa9E7fvv52F67Bz7v76S1jVjn/+0qMg9FdkNOkExJk/feklO+Q07Bk/B/N6Xg5y
simbAdSG+F1S+y85autf9C8vlISkiNA+PPfPV1esOMF1FS+EA4evWMZ470DT8P1w7/kffR5zthat
4RBCgFG+//Xb/NdXj20vBlJAIoph5opC+MdrW6IxRkzrcXgW0n0JJ9BjeZfP7B8rdWqNxauGOuIQ
YE01x7a/fnEHBsOf3jsSuGuDWHUij1zhnz7kqQgsUDOqPfUO5q/NOAlywVHZuS9N0XNs9p2QNz/6
M5BlPM3Y/FUzrIZAEVUnjDnOy2+/0P9wOP67gQd3Gp/9fw2mevvZ6//4f2qcv//kHxpn9LcIHTKE
8vzb4GMVMv/QOF0wHQT1fHAYzt8R739MPmySfAzDohicuReHK5f9Dx5H9De4tKGNxpmsSb4w+Xc0
zjD+88oK24MJC73d1BgxDPkzO1jMPmf8QmTQnaPh0sYNTSHQHvuLN+NNrfxVzcId5Dyxmv4f9s6k
uW0ly8J/xVF7MjAPi6qIFgeJmmxJnjcIWuLDDJAYCf76/hKgbJKSXc8PXiA6GktTTgCJzLzTueeQ
+XFpJqXPawrBTn0Rehmoa8cpzXmGlPYDGiXgjdTI/uhDmEBnA/VctfWoCIk2MBkJP2srXK6c6C+b
l0HpCG9DwyuDfQQJDi3UaZuyG/gohAO3cbRLMve0xGUNLRFubLkf5CRHcLLSEfSzjeCzXdcf5dYz
hCOg+bCDxGbCK5GqqEbStBC+pCu8yqJ1MLfC1wR5g9u5Gzmbex0uAtJlqAhP6QXEQ01Hd76zDvKp
tw3qi4w46mZXNwlYcLxbeI+qq0B4vM4azA0pCe8dHfQQSNt0Np7ZJGLymRIbPvxC+M5wNeMNeygA
P7geqHNSpWtcJH4GgCNf2bL/ISU8ER3r1Y2lNfST4LiNNlI6dYlFkHLwteIhJLfwjnYF9c5p3Xw0
NXD50RAWEGVrtJtCSWDDYF3BrCHiBIM4EJQsU6jmhDhaSluvMqLt2Nmq4D3C9QXN2tf0LCnncum9
BQpFTzD6RFo0NSH9mWh6DRITHQrtusCdp5kFvDvUwbvizImLCzgcig9a3uAcrv2dPBtVCvKeQUN4
lOUI0ttUYK93lnJREET5IpoqRVwVOsVHJ6HpHWmWDw2SpRMbGq+vGfjfS9nDVUS/2oMTANp4udCn
UeC697mWqJAbmMjuWUEMp3cb5tnorJtnqDcbb90yN+hjGDkCBl19cTJHuUMUNpjprgHD2G69Ktpg
EploY+ZsfPfdjojucmvjMwWGOoECensdiYg0kgkrkYx17mS1+AztCWBRKJIWXhvM1m1gu22DXFhZ
8q+0n5d/AQ2X7wjh9St4B9WH0IBeFOGUEm823xiTooqZsnodZzdkFr/WW628HQFxmSm1tNKS+Cvk
oClKsDCHLSoRlUciPqc8JufTOGusLxQUyve7UZkKMF6E8+IQ3u/aUF9qw37HgFGKlvK6/kqqN5Wm
ckOv1SwfbdAIBWElEyg0ykw34TfxIXWU7iqRZQhFvmG9ofQx2coN+HLSEbUuf9nl9hcpK88yHB9K
FaBqQIH5a3uimTjm5+AniVdFkkMn2+E665UEyhE9FpEKyURSRI8qWEPpRV2DwLXIlXqGAvEyZwcj
UDUA1Q1jj38FsqJebOmHz89S+hK3IErzWrnJ27SM5cDjPimz9Ze4TdtkIoOTSfk8EDmdSmR3MpHn
adqMj8j9lCSBiLG8RdgmhhQUmeKL0qE7lZioCa4IUYNw5udk3c9Q+NFvcmQYZ6YKytOLHXm2WRdA
QUxAd/LasD5pWdzoZ8XuKpHM0YVb5N55aBEI0K0ymutOQ9pcaup5ogU0822j8POWfPw0Djb1leWb
cw3yOLhoKVQC7qGrMcwC/c5LY9oYDDCZBqXTiVWF2iTYxJvLIAR8keJTnlcwHU8qOXZv6kqvmYFg
t3uPF6QvdPLvN+RyRh9rl6RGBKV06E7jKF9HkIim1gyagHgerK+MZvsZWhDktbJcWWx3zm6m81dX
kQ4VjxypKEHp2mgL3R1kZtJUL3XVXIRGRXhsZps7FaDRe0tHVctAtXTq6XQQTJr1roHMhV6TiR2F
Ib26kOlpW7O+okRHO3VWUfOxAvJTpYfchmlnc4XiieiBvY12bvMXwg4g0irTnCOgrEVAyNeQ4zv5
I/17m6lhegTPniG0fBSpXICoiSYpDtC1H5VfMSywaxRRdZHsNjW7FIT2DrhaXaPDGvvFo5JgbWam
ZubXWgyBYOXKD65pWBfqiL5JXxK6HYkVnEfmKD4jRrvIgUKfyRjYWUJbNpwMIxRhs0RaSI0pI0gV
egujRiCX+qJ0ZRSInGGxrXm+BnhSmrJ9tU1Mn+RcdO8YtJ6auWue12ubngc6Tf8qaQISrUL0DsVr
zt5arqKprSqbxQZGXoigXTruJMFsI6eTUUqTOJ20WnPjrV3/1pco/4URLLQoZdhTHba6y6bYOHOA
MVe0f2xQt93mT6QW6SmO1/UsoDf7ulBVCuil5i2ynf3NIn2zcPXsaWO75awM62+gGMqZJDdgnErM
jZx5CyvL3QtK/SpkyNZtJTv3RZ6ot2qs0MNQVvodQLR4no3yW7cJ7kspH93VXvBuy7xeIsGhsBuj
W5qMdvOtEdqYRt/VpTOjyg0kmQm4NRrqEmJtZF8zKjYftJBevrpkXu83pe8aSKEVTXnT5JKbzihg
wb9IDZ9+hkJSG1iJtDptpBnY/p008xx7vXsAXmuPPtc53YNTnxz6TkDmRE4/TKBJ3IZyhAixSQwm
2gzchzBE83e6a0XPclhmbquQqtqEwiFM6QHVHWg3yDk3rW4alIObt0qqjLzpGmW4Tyrte5/iVNpe
mkJ7rRQqbJtmBCdQFZuorwBqrS4lI6w5+qOEOSB8vGiEmpscc2Ja4chYNkLrDX8uuCRBXaoUM9CC
o0EJKnPRR43mwQzm83retNpxSjk6zwEuvcsbazOHxhFpiVZuLk44XsONygTBQL+dQyXifoQMk7b1
QIAu1yFsunasCrUZcFZTaQf4qaamUp9h3cC3pdpavcrWJa0UhZIBSTlTmtK2zrBc0lzPsW1nVuNB
/5Sb9BLsQip3TS7Dg7az8qoErk3SKvLC0QIsF2p8kgOs/Aw0jf1WRqS7mKTFbuPPQ32Dyo1l74Br
qSUdVvAS0sQcoMyxDaTgzvKyzX1gBygC2kbj05AKBVDuO9t5BlzoYteqCILWqFAUbDKTaBfSs08R
NNtTJ0d8MG51CBFpaT4j/IHQdK6fqzSY0i0HSVsjclTI3YW+gyI1XbxIlNdwZKItP1O3I1hMG9gT
hAdE11MMN95CE1qJjlBNBAXjeBO3pOl1Tn89wop5WEgT2nyKzxzeu5nKJKEqJH8DTkmfmqlL8Rlf
lNRMFApENzzWtKoUZdCcZaWuTAp43dcTzfAQRtnkJH2N0KPNV/du1nq9nts0b13XpakvjFY6MlEt
/S6PhKBkrifRuSZYqGw+2iVEB6TvokRrntBDRCsYn/sDhJjmlaPBwCSIrszrHFpZY+q4smvfIG2j
TpTG/FwI+a9GCIEZLpJgkRAHU7a6tMhIwsNtCpnpF3WtVfWEjCD5DHq0sSWKfRMFTbNSRg71EYTf
l5yn/qVfj+QZUjDG5wq2vgYWudhEbHfjIz9dSHQeuwWi301SqPdk9dSZbtTJWdqY4SzUfPucDGM5
02lDuNqZVX3b5G59n4NUhyWjJlmIRPdZCovmsoHbaoOkUKrNZZ82f3pl1uRblKqYxKKxWnWKDfzx
KH8rlWQ+KYmyvaaYv7u10KB5WNfAmyac5wEUATJ9zIkUfXZlCaVIJJjtSxAcziUFG+lSWjsbkPL6
5krauMaduivqSS2t04Wyk7jBTrRrmdp61iSmjO8vGTMd8bkJfZZeyNEcJ/PaWOvnQTRKFluJlPva
jur3KXXB+UjKZsV6E7z1XcC9gUi5BiL5yiFRQY5O/j016YDJK04+VeChPJG4DUUKt2mzuaFI7EJO
wV5vk71ASmdRDMeJK1LBXpsVNtsEsUgVVwUqjNCUkj9ei1Ry1WaVa5Fg/v/4/2/Bmwxqk7+M/5s0
hhLyCN3U/Z/vmEeAjbqqmIZERoAi4Q90kyzL/ERrg/qdePo58NeBPIKBQcvH1GCPE+mCfeCvSWOO
PADVkqUS/Qu01G8Q9Zwk8yQLOCbkPaAuFU0j7hdpgQOWHqesZV93NvVtGT+5eQTQ9tvBbLx7mSJm
sg4TWS9ucJJGy7ZqFK+33MAK6C+3IE+2l35169s08T79+lZt9vcgYQjfETlJqvgqpkcnD36iTtLI
uRzpkSaT64U9QhQWQEZIBqwJlgJ75dc82LrWI7BEq5DOpbWSo8+YIrrhJ5cgTTdu/AQQ1IKJmGSb
J9nmuZO50jlCPOXKtyTLj6/LTMspe0rGereIcjtwMuCPUnNFpjJ13jebYh4ovn6Z4zK8C4hAIYOA
nSwpJpxVLlQOGY1VSmUgzXZWV6pNBTCKN174QAnDrTIk0RLC3CkPgV2nRVSB5qZULjNygB+abYQV
djYlTBBUMeo59HCRGl+ZEEBPdcDit5Yc6vXXUQqkE5RkDNADaz9BzBrMJ0jp9e4qKGiYeagBgWjJ
TK1cx4bGmD5/KHjOzSjz8y5f/38ma7h/kemyWKIcDPz5rlxlzf0qL+kWfd5V4te2APIeSop/8ke/
HujNIfD6MS2TQjwBZEbJ4ZnC7jzYDN8fqX3eX40QLXni8mmF2rgNY5iqm6J00l6gHKM0AYfW/jyy
gWbLZAHRgBTSJQjFtTc8mKKfTcKv36+bzV//zdEbLJ84UKd+XmT+Y3E0ByBE/+YsnIzxYxY0c0yd
SuWoULu3BDV6OAscq2PIFlSFik93DW0WeEK+3FFCuv0wL5fCTydBVcZCmFTBsLy6FCxjTNEDJCJw
/IFOAgar7yRoSK7SaABQrntHTOzhSrDRfqC0qYM77iYJ08isD2g/0BrfPVNXUfvFofDzlaCNIQxS
RIWtmwTM9+EkCA+FlaIjRkepgaub9QFNArq1vVcCJx+chwaEpd+X++EkgE+ntG2IynP3++BWArA4
zrF+Z4I5Bn5PgUrenwnM6uEkkAwbGziv0MnvT8ahbQdEWnAu+02ChW8Nk7covT4v96NJkPSxrtFk
b3RH8ID2AYmi0zrl75oFTR7rpo40ALJ7r729idlo9QKUwW0A6JVECb3fx+fbqjYtHip6BOI6OQtN
ewz0hJDM6I5CqVttA1oDAHEIefpNAjuA3jvcIzytw6Vv0nAnG9SZBSZCXMNzD2WEKXu+Pu4hfg80
0SaMjeI6cZJFAyPmUFYA8LS3GtDXl9EQILfQ6/Mr1li3QUsq6olfbAklLFMFi0PSYT8x3GlIr8+R
3Tc6wDE2EE+mGxQvW1wnRpB2NLIkKotj7xMOzgwo2Om+VlDDM6ZWRqvo3tKfeMaWjh0g/YG+ZXcU
DO4gRMZKNPH12grMAkcdvGjP/s7JLACTAbeDvSCFNrSjALWBF23av+sNkC9QFboe6crs9gJny6FB
aEMDc99eKaZ6SGcBMIPe3pA0JicK57q+dwdOvr+FO6BZBgDYH1HD4GbB6msQWAVil0MU0211EWcc
rgJSBQSP1Ofs/SoZnlk0ZKW3a2hh/TQTvvx97uzELtgWZwXZM/Jr3TThOg5tLdhW91D/PFmAGqZE
NYIU4uvOkS00CSSYHaT978OzC1j33h6yOaZOr9Kxfnog0MaOUjlNEPutMjjnQLZx33qaRZXyk4V3
ZIBW7a7jA8GWSavJmAVrPw3DOxCA2vZdBJo+xsYSCRxs+MNj0bDHMNmB5oW5oL0GNwtqR8HQy0WC
hIVQAa1dA19QXCc7wrTGhqByAT/Z/T44RwmZw97HokrILE4E/cQ0msbYRBmO3oH9GhjceUDxUxR8
+60B3ETRDvI9a3KyBtA6xk0mbWJC+iOuzhYPyFlEiFnreypiGsmNEhgSGD2/5eF5YJJGp9KuMg1D
8wzUV5RGfztWQDyIHgQbZqfu9U9iBbxE1OQxmWAZ2mt4W4G0dl9fWRNvSQsHYI7uLU+9RE20bLDn
lO5OQ9oDsi71fX1RVaRZxvweD52chwRMVJE4cZV9cn1w7iEUJ70XAdYAc0jNsGUmYh2cbAVRVmyp
hNCob6/hzYIC8L6nVRClBEpFIn3QbYXTWbDHOJEEVM9bZXieAY1avQMmUggqkTOYpFdnwSSDxHYB
FdYthQHm1EWer+9agMPLAusPuKybBQ7/E9tI1xmlhWc0wvBOR4GW6DsLeACKBb3hftu/8JXZMcDX
JFFsb6/hmUj4cHrbCG2sKRwL8oEjcLgWkAocywAb8SSG5yfSFNk9VK8UCvEA7etga9rrdC/orBJJ
YrfsY4bhWQeNqKHvXgBjBbAGZ+l1KBrFJhPMK4LKzwdje8Mh+Ut4u90G/edrQaXejCA4CbVuKZwW
m2yi6w7ju4+uO6M8oFlQXwFH/27oQOTEcUe54icwLLyEMQVJAkxpn1Aa3lpgu/bdEeoYjDcgI6a0
u45tJElFZsGSYdoY3Ovj0/fdCmDaLRvs0T5uelF3BXxgqRZishwL7UWSYVj5dfUVPd/f3QqqDM4M
QTE+c3ci8K0PjSMIXRXDwSzsYZnDmwWi6L7GQWUr0FmMm7CfhRMTaYm1QgGe+mO3FgZnIlkKcvdp
/rlxoPqsgWkSfAzdW+KFH64F5maMISbdsPdMh2QWyCX0dRR5fxoTIPjRTz4/IDTYfg1oWfYA7sFF
jrARC4bgXllVXh8gPoEjEO3uOv785FIoQYHUsYcKx8F703pbRcD6mDxd0J+01+kmaK2iqOntky2D
M450LPQGIpBRAqvPJFBLeG0WOBANQipiph8H5t81jn/j1PjeBzPx/Oip7YDxV/lrjTI/+4Pn3o+X
v+/7PhZP//6XaHA5+kNBzNPd+0eDzH+OgOwt4uTgx2cESnuf/X/fv+DLWx/d6/mtnv/xwl9ly+zR
g8VUNPzsH/N2GdNH8z/R8tsyXh42pjDvnFI/nuTf/zp6zoOz4L8MnIcn44pCZe9xM3+XJscDt50D
/QcOl0m+zJ8fUXxGerbZhH1Hniwj/680O2GN71DuvceG6jhbPqXPTymeuoOO9x85SVaPhf9YFkeD
t8jsvoNPV9GyXmarw5G73ofeI+9brd6kf72h3bGMvx2T9Xeo4r53mTPr/tPxKuwAq31HPl+lKAwc
j9xhQfuOfMGM+/7hjMsqJYznf3iVOuy72f/VVl88Lb2jBbgHLPZ94EUU+UnqH+/IDgvXe+jkyV+e
nCJCreEPTEZaH3885F8w9H0f+Orl2dQhwXoPzADlY9g8P2J77HXAor5DX6eln7+Y5g6103fsm6Wf
HJ0e1CL/hHm5WWZNtEyeDqdjD6vo/8h5vnz0ynxVFEdrel+y7z2+/+j57vK40bYDUPcfGluAoNfR
yla6InP/sXPoknMf2d+jSe9quH9i9BT9uZOhRWG099BpUpycIdBbiqaNviPfrr5lyxPvCQiaqGP2
H7paHtutPWym/8D1m4tlvM49/9isM74ouv2J8S9XWb5qnsdq/eyurvknBr9Zbf3HIzOGzoQoEf2J
wb9AP/480v65RZa199BpVnhvJsssxVIeb86uhezP3GC6DE/3fte83nf4t55/PONdOab3sGGER3Ic
1ShdjaP30NnKPeUyaBPmfQd+t0Jasomq5UmYAK+cSEj3Hf7eS59Wbxb5C9vWFYP7Dv+Qlj9ZiCJ9
+AfCvu4GLxfiPjvZ9/nfM/urPF8duRR7LFn/sbfHUeU+u9533J+JE/6cCOhvefMfV1mMZXtecuK0
AuogUqB9H/hVXuEOuNt36E9L7E7iQnf7/Jjdc7dZu96D/zdS5J4z/snPH9Mk94+fvcu79n72nxM6
/fKpX8s0fW+Kepl/eqZFee2/HSfXxF88Rqtl9p//BQAA//8=</cx:binary>
              </cx:geoCache>
            </cx:geography>
          </cx:layoutPr>
          <cx:valueColors>
            <cx:minColor>
              <a:schemeClr val="accent2">
                <a:lumMod val="40000"/>
                <a:lumOff val="60000"/>
              </a:schemeClr>
            </cx:minColor>
            <cx:maxColor>
              <a:schemeClr val="accent2">
                <a:lumMod val="75000"/>
              </a:schemeClr>
            </cx:maxColor>
          </cx:valueColors>
          <cx:valueColorPositions count="3"/>
        </cx:series>
      </cx:plotAreaRegion>
    </cx:plotArea>
    <cx:legend pos="r" align="min" overlay="0">
      <cx:txPr>
        <a:bodyPr vertOverflow="overflow" horzOverflow="overflow" wrap="square" lIns="0" tIns="0" rIns="0" bIns="0"/>
        <a:lstStyle/>
        <a:p>
          <a:pPr algn="ctr" rtl="0">
            <a:defRPr sz="1100" b="1" i="0">
              <a:ln>
                <a:noFill/>
              </a:ln>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sz="1100" b="1">
            <a:ln>
              <a:noFill/>
            </a:ln>
            <a:solidFill>
              <a:schemeClr val="bg1"/>
            </a:solidFill>
          </a:endParaRPr>
        </a:p>
      </cx:txPr>
    </cx:legend>
  </cx:chart>
  <cx:spPr>
    <a:gradFill>
      <a:gsLst>
        <a:gs pos="3000">
          <a:schemeClr val="tx1">
            <a:lumMod val="75000"/>
            <a:lumOff val="25000"/>
          </a:schemeClr>
        </a:gs>
        <a:gs pos="70000">
          <a:schemeClr val="tx1">
            <a:lumMod val="65000"/>
            <a:lumOff val="35000"/>
          </a:schemeClr>
        </a:gs>
        <a:gs pos="40000">
          <a:schemeClr val="tx2">
            <a:lumMod val="50000"/>
            <a:lumOff val="50000"/>
          </a:schemeClr>
        </a:gs>
        <a:gs pos="100000">
          <a:schemeClr val="tx1">
            <a:lumMod val="85000"/>
            <a:lumOff val="15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2ADEF83-00D1-47BB-8307-56B22ED71B17}">
          <cx:tx>
            <cx:txData>
              <cx:f>_xlchart.v1.8</cx:f>
              <cx:v>Profit</cx:v>
            </cx:txData>
          </cx:tx>
          <cx:dataLabels pos="outEnd">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ea typeface="Calibri"/>
              <a:cs typeface="Calibri"/>
            </a:endParaRPr>
          </a:p>
        </cx:txPr>
      </cx:axis>
    </cx:plotArea>
    <cx:legend pos="r" align="ctr" overlay="0">
      <cx:txPr>
        <a:bodyPr vertOverflow="overflow" horzOverflow="overflow" wrap="square" lIns="0" tIns="0" rIns="0" bIns="0"/>
        <a:lstStyle/>
        <a:p>
          <a:pPr algn="ctr" rtl="0">
            <a:defRPr sz="10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sz="1000" b="1">
            <a:solidFill>
              <a:schemeClr val="bg1"/>
            </a:solidFill>
          </a:endParaRPr>
        </a:p>
      </cx:txPr>
    </cx:legend>
  </cx:chart>
  <cx:spPr>
    <a:gradFill>
      <a:gsLst>
        <a:gs pos="19000">
          <a:schemeClr val="bg2">
            <a:lumMod val="25000"/>
          </a:schemeClr>
        </a:gs>
        <a:gs pos="54000">
          <a:schemeClr val="bg2">
            <a:lumMod val="50000"/>
          </a:schemeClr>
        </a:gs>
        <a:gs pos="87000">
          <a:schemeClr val="bg2">
            <a:lumMod val="25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99">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tx2"/>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3.emf"/><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image" Target="../media/image2.emf"/><Relationship Id="rId2" Type="http://schemas.openxmlformats.org/officeDocument/2006/relationships/chart" Target="../charts/chart9.xml"/><Relationship Id="rId1" Type="http://schemas.microsoft.com/office/2014/relationships/chartEx" Target="../charts/chartEx3.xml"/><Relationship Id="rId6" Type="http://schemas.openxmlformats.org/officeDocument/2006/relationships/chart" Target="../charts/chart12.xml"/><Relationship Id="rId11" Type="http://schemas.openxmlformats.org/officeDocument/2006/relationships/image" Target="../media/image1.emf"/><Relationship Id="rId5" Type="http://schemas.openxmlformats.org/officeDocument/2006/relationships/chart" Target="../charts/chart11.xml"/><Relationship Id="rId15" Type="http://schemas.openxmlformats.org/officeDocument/2006/relationships/image" Target="../media/image5.emf"/><Relationship Id="rId10" Type="http://schemas.openxmlformats.org/officeDocument/2006/relationships/chart" Target="../charts/chart16.xml"/><Relationship Id="rId4" Type="http://schemas.microsoft.com/office/2014/relationships/chartEx" Target="../charts/chartEx4.xml"/><Relationship Id="rId9" Type="http://schemas.openxmlformats.org/officeDocument/2006/relationships/chart" Target="../charts/chart15.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457200</xdr:colOff>
      <xdr:row>7</xdr:row>
      <xdr:rowOff>15240</xdr:rowOff>
    </xdr:from>
    <xdr:to>
      <xdr:col>11</xdr:col>
      <xdr:colOff>152400</xdr:colOff>
      <xdr:row>22</xdr:row>
      <xdr:rowOff>15240</xdr:rowOff>
    </xdr:to>
    <xdr:graphicFrame macro="">
      <xdr:nvGraphicFramePr>
        <xdr:cNvPr id="2" name="Chart 1">
          <a:extLst>
            <a:ext uri="{FF2B5EF4-FFF2-40B4-BE49-F238E27FC236}">
              <a16:creationId xmlns:a16="http://schemas.microsoft.com/office/drawing/2014/main" id="{76A68ACD-1D78-5A56-C097-44B5B6107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4</xdr:row>
      <xdr:rowOff>106680</xdr:rowOff>
    </xdr:from>
    <xdr:to>
      <xdr:col>13</xdr:col>
      <xdr:colOff>533400</xdr:colOff>
      <xdr:row>19</xdr:row>
      <xdr:rowOff>106680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EB2C9E8-F67A-146E-78E3-384B8BCD80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8382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342900</xdr:colOff>
      <xdr:row>5</xdr:row>
      <xdr:rowOff>129540</xdr:rowOff>
    </xdr:from>
    <xdr:to>
      <xdr:col>9</xdr:col>
      <xdr:colOff>388620</xdr:colOff>
      <xdr:row>20</xdr:row>
      <xdr:rowOff>129540</xdr:rowOff>
    </xdr:to>
    <xdr:graphicFrame macro="">
      <xdr:nvGraphicFramePr>
        <xdr:cNvPr id="2" name="Chart 1">
          <a:extLst>
            <a:ext uri="{FF2B5EF4-FFF2-40B4-BE49-F238E27FC236}">
              <a16:creationId xmlns:a16="http://schemas.microsoft.com/office/drawing/2014/main" id="{9BEAEC38-E754-5D69-9303-3003E5FE3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275771</xdr:colOff>
      <xdr:row>36</xdr:row>
      <xdr:rowOff>171631</xdr:rowOff>
    </xdr:from>
    <xdr:to>
      <xdr:col>19</xdr:col>
      <xdr:colOff>281214</xdr:colOff>
      <xdr:row>50</xdr:row>
      <xdr:rowOff>98606</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FA7B6A3-1E6B-ED4C-D491-297357C7FAC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888222" y="6739856"/>
              <a:ext cx="1840682" cy="2481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390071</xdr:colOff>
      <xdr:row>4</xdr:row>
      <xdr:rowOff>179614</xdr:rowOff>
    </xdr:from>
    <xdr:to>
      <xdr:col>14</xdr:col>
      <xdr:colOff>99787</xdr:colOff>
      <xdr:row>20</xdr:row>
      <xdr:rowOff>19957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9075E628-77A4-E520-D987-6047321C89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6471" y="911134"/>
              <a:ext cx="4586516" cy="27664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94342</xdr:colOff>
      <xdr:row>8</xdr:row>
      <xdr:rowOff>91802</xdr:rowOff>
    </xdr:from>
    <xdr:to>
      <xdr:col>18</xdr:col>
      <xdr:colOff>99785</xdr:colOff>
      <xdr:row>22</xdr:row>
      <xdr:rowOff>18777</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7CD5637A-A0CF-B910-8844-2124845434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95046" y="1551408"/>
              <a:ext cx="1840683" cy="24812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533400</xdr:colOff>
      <xdr:row>4</xdr:row>
      <xdr:rowOff>137160</xdr:rowOff>
    </xdr:from>
    <xdr:to>
      <xdr:col>10</xdr:col>
      <xdr:colOff>228600</xdr:colOff>
      <xdr:row>19</xdr:row>
      <xdr:rowOff>137160</xdr:rowOff>
    </xdr:to>
    <xdr:graphicFrame macro="">
      <xdr:nvGraphicFramePr>
        <xdr:cNvPr id="2" name="Chart 1">
          <a:extLst>
            <a:ext uri="{FF2B5EF4-FFF2-40B4-BE49-F238E27FC236}">
              <a16:creationId xmlns:a16="http://schemas.microsoft.com/office/drawing/2014/main" id="{8B33659F-D44D-756E-1AAA-6FED6714C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15552</xdr:colOff>
      <xdr:row>18</xdr:row>
      <xdr:rowOff>178837</xdr:rowOff>
    </xdr:from>
    <xdr:to>
      <xdr:col>2</xdr:col>
      <xdr:colOff>7776</xdr:colOff>
      <xdr:row>22</xdr:row>
      <xdr:rowOff>23327</xdr:rowOff>
    </xdr:to>
    <xdr:graphicFrame macro="">
      <xdr:nvGraphicFramePr>
        <xdr:cNvPr id="5" name="Chart 4">
          <a:extLst>
            <a:ext uri="{FF2B5EF4-FFF2-40B4-BE49-F238E27FC236}">
              <a16:creationId xmlns:a16="http://schemas.microsoft.com/office/drawing/2014/main" id="{D08511A9-3984-ECA4-9558-010C71F95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1080796</xdr:colOff>
      <xdr:row>18</xdr:row>
      <xdr:rowOff>186612</xdr:rowOff>
    </xdr:from>
    <xdr:to>
      <xdr:col>5</xdr:col>
      <xdr:colOff>15551</xdr:colOff>
      <xdr:row>22</xdr:row>
      <xdr:rowOff>7777</xdr:rowOff>
    </xdr:to>
    <xdr:graphicFrame macro="">
      <xdr:nvGraphicFramePr>
        <xdr:cNvPr id="6" name="Chart 5">
          <a:extLst>
            <a:ext uri="{FF2B5EF4-FFF2-40B4-BE49-F238E27FC236}">
              <a16:creationId xmlns:a16="http://schemas.microsoft.com/office/drawing/2014/main" id="{156EA747-8512-383C-0F90-0C7D7D96B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7775</xdr:colOff>
      <xdr:row>19</xdr:row>
      <xdr:rowOff>7775</xdr:rowOff>
    </xdr:from>
    <xdr:to>
      <xdr:col>8</xdr:col>
      <xdr:colOff>15551</xdr:colOff>
      <xdr:row>22</xdr:row>
      <xdr:rowOff>15551</xdr:rowOff>
    </xdr:to>
    <xdr:graphicFrame macro="">
      <xdr:nvGraphicFramePr>
        <xdr:cNvPr id="7" name="Chart 6">
          <a:extLst>
            <a:ext uri="{FF2B5EF4-FFF2-40B4-BE49-F238E27FC236}">
              <a16:creationId xmlns:a16="http://schemas.microsoft.com/office/drawing/2014/main" id="{EF9BBBE7-EE47-DB1C-F839-ADCC4F1DA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186612</xdr:rowOff>
    </xdr:from>
    <xdr:to>
      <xdr:col>11</xdr:col>
      <xdr:colOff>1</xdr:colOff>
      <xdr:row>22</xdr:row>
      <xdr:rowOff>15551</xdr:rowOff>
    </xdr:to>
    <xdr:graphicFrame macro="">
      <xdr:nvGraphicFramePr>
        <xdr:cNvPr id="8" name="Chart 7">
          <a:extLst>
            <a:ext uri="{FF2B5EF4-FFF2-40B4-BE49-F238E27FC236}">
              <a16:creationId xmlns:a16="http://schemas.microsoft.com/office/drawing/2014/main" id="{0B0F7028-488C-10FD-7388-6EB2766F6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474305</xdr:colOff>
      <xdr:row>19</xdr:row>
      <xdr:rowOff>15551</xdr:rowOff>
    </xdr:from>
    <xdr:to>
      <xdr:col>14</xdr:col>
      <xdr:colOff>38877</xdr:colOff>
      <xdr:row>22</xdr:row>
      <xdr:rowOff>7776</xdr:rowOff>
    </xdr:to>
    <xdr:graphicFrame macro="">
      <xdr:nvGraphicFramePr>
        <xdr:cNvPr id="9" name="Chart 8">
          <a:extLst>
            <a:ext uri="{FF2B5EF4-FFF2-40B4-BE49-F238E27FC236}">
              <a16:creationId xmlns:a16="http://schemas.microsoft.com/office/drawing/2014/main" id="{88D171B7-2FBD-D572-1582-266B9C4D2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161365</xdr:colOff>
      <xdr:row>29</xdr:row>
      <xdr:rowOff>0</xdr:rowOff>
    </xdr:from>
    <xdr:to>
      <xdr:col>10</xdr:col>
      <xdr:colOff>448235</xdr:colOff>
      <xdr:row>44</xdr:row>
      <xdr:rowOff>8965</xdr:rowOff>
    </xdr:to>
    <mc:AlternateContent xmlns:mc="http://schemas.openxmlformats.org/markup-compatibility/2006">
      <mc:Choice xmlns:cx4="http://schemas.microsoft.com/office/drawing/2016/5/10/chartex" Requires="cx4">
        <xdr:graphicFrame macro="">
          <xdr:nvGraphicFramePr>
            <xdr:cNvPr id="142" name="Chart 141">
              <a:extLst>
                <a:ext uri="{FF2B5EF4-FFF2-40B4-BE49-F238E27FC236}">
                  <a16:creationId xmlns:a16="http://schemas.microsoft.com/office/drawing/2014/main" id="{33C2274F-98B2-48A6-9DC6-17A6340A14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1365" y="5303520"/>
              <a:ext cx="6382870" cy="27521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463380</xdr:colOff>
      <xdr:row>14</xdr:row>
      <xdr:rowOff>5839</xdr:rowOff>
    </xdr:from>
    <xdr:to>
      <xdr:col>26</xdr:col>
      <xdr:colOff>573851</xdr:colOff>
      <xdr:row>28</xdr:row>
      <xdr:rowOff>164379</xdr:rowOff>
    </xdr:to>
    <xdr:graphicFrame macro="">
      <xdr:nvGraphicFramePr>
        <xdr:cNvPr id="2" name="Chart 1">
          <a:extLst>
            <a:ext uri="{FF2B5EF4-FFF2-40B4-BE49-F238E27FC236}">
              <a16:creationId xmlns:a16="http://schemas.microsoft.com/office/drawing/2014/main" id="{F172C7A2-142C-4656-8B3A-EBD4C570D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165252</xdr:colOff>
      <xdr:row>14</xdr:row>
      <xdr:rowOff>8236</xdr:rowOff>
    </xdr:from>
    <xdr:to>
      <xdr:col>10</xdr:col>
      <xdr:colOff>453081</xdr:colOff>
      <xdr:row>28</xdr:row>
      <xdr:rowOff>154459</xdr:rowOff>
    </xdr:to>
    <xdr:graphicFrame macro="">
      <xdr:nvGraphicFramePr>
        <xdr:cNvPr id="3" name="Chart 2">
          <a:extLst>
            <a:ext uri="{FF2B5EF4-FFF2-40B4-BE49-F238E27FC236}">
              <a16:creationId xmlns:a16="http://schemas.microsoft.com/office/drawing/2014/main" id="{E199A419-1B7F-4A00-9673-54EFF4728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504649</xdr:colOff>
      <xdr:row>14</xdr:row>
      <xdr:rowOff>5428</xdr:rowOff>
    </xdr:from>
    <xdr:to>
      <xdr:col>21</xdr:col>
      <xdr:colOff>406400</xdr:colOff>
      <xdr:row>28</xdr:row>
      <xdr:rowOff>163000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23CE008-99EB-4B8C-A316-7D0CC2C254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600649" y="2565748"/>
              <a:ext cx="6607351" cy="27178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501805</xdr:colOff>
      <xdr:row>29</xdr:row>
      <xdr:rowOff>20878</xdr:rowOff>
    </xdr:from>
    <xdr:to>
      <xdr:col>20</xdr:col>
      <xdr:colOff>16022</xdr:colOff>
      <xdr:row>43</xdr:row>
      <xdr:rowOff>178643</xdr:rowOff>
    </xdr:to>
    <xdr:graphicFrame macro="">
      <xdr:nvGraphicFramePr>
        <xdr:cNvPr id="6" name="Chart 5">
          <a:extLst>
            <a:ext uri="{FF2B5EF4-FFF2-40B4-BE49-F238E27FC236}">
              <a16:creationId xmlns:a16="http://schemas.microsoft.com/office/drawing/2014/main" id="{60F346DE-4AE4-4BE2-8E3A-1D03364DC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102220</xdr:colOff>
      <xdr:row>29</xdr:row>
      <xdr:rowOff>35695</xdr:rowOff>
    </xdr:from>
    <xdr:to>
      <xdr:col>26</xdr:col>
      <xdr:colOff>573851</xdr:colOff>
      <xdr:row>43</xdr:row>
      <xdr:rowOff>169782</xdr:rowOff>
    </xdr:to>
    <xdr:sp macro="" textlink="">
      <xdr:nvSpPr>
        <xdr:cNvPr id="7" name="Rectangle 6">
          <a:extLst>
            <a:ext uri="{FF2B5EF4-FFF2-40B4-BE49-F238E27FC236}">
              <a16:creationId xmlns:a16="http://schemas.microsoft.com/office/drawing/2014/main" id="{4E074994-E5F8-0329-655F-0E171713CD9F}"/>
            </a:ext>
          </a:extLst>
        </xdr:cNvPr>
        <xdr:cNvSpPr/>
      </xdr:nvSpPr>
      <xdr:spPr>
        <a:xfrm>
          <a:off x="12331850" y="5355584"/>
          <a:ext cx="4140520" cy="2702309"/>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243987</xdr:colOff>
      <xdr:row>31</xdr:row>
      <xdr:rowOff>141890</xdr:rowOff>
    </xdr:from>
    <xdr:to>
      <xdr:col>26</xdr:col>
      <xdr:colOff>365391</xdr:colOff>
      <xdr:row>35</xdr:row>
      <xdr:rowOff>87586</xdr:rowOff>
    </xdr:to>
    <mc:AlternateContent xmlns:mc="http://schemas.openxmlformats.org/markup-compatibility/2006" xmlns:a14="http://schemas.microsoft.com/office/drawing/2010/main">
      <mc:Choice Requires="a14">
        <xdr:graphicFrame macro="">
          <xdr:nvGraphicFramePr>
            <xdr:cNvPr id="9" name="Years (Order Date)">
              <a:extLst>
                <a:ext uri="{FF2B5EF4-FFF2-40B4-BE49-F238E27FC236}">
                  <a16:creationId xmlns:a16="http://schemas.microsoft.com/office/drawing/2014/main" id="{027AA17A-E323-013F-E6BB-1B83ED048CE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2713078" y="6584254"/>
              <a:ext cx="3862131" cy="7769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243141</xdr:colOff>
      <xdr:row>35</xdr:row>
      <xdr:rowOff>126124</xdr:rowOff>
    </xdr:from>
    <xdr:to>
      <xdr:col>26</xdr:col>
      <xdr:colOff>373118</xdr:colOff>
      <xdr:row>39</xdr:row>
      <xdr:rowOff>73573</xdr:rowOff>
    </xdr:to>
    <mc:AlternateContent xmlns:mc="http://schemas.openxmlformats.org/markup-compatibility/2006" xmlns:a14="http://schemas.microsoft.com/office/drawing/2010/main">
      <mc:Choice Requires="a14">
        <xdr:graphicFrame macro="">
          <xdr:nvGraphicFramePr>
            <xdr:cNvPr id="35" name="Region">
              <a:extLst>
                <a:ext uri="{FF2B5EF4-FFF2-40B4-BE49-F238E27FC236}">
                  <a16:creationId xmlns:a16="http://schemas.microsoft.com/office/drawing/2014/main" id="{C6D66DBF-A058-B6C4-A642-9B7299B136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12232" y="7399760"/>
              <a:ext cx="3870704" cy="7787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248393</xdr:colOff>
      <xdr:row>39</xdr:row>
      <xdr:rowOff>120869</xdr:rowOff>
    </xdr:from>
    <xdr:to>
      <xdr:col>26</xdr:col>
      <xdr:colOff>378371</xdr:colOff>
      <xdr:row>43</xdr:row>
      <xdr:rowOff>89338</xdr:rowOff>
    </xdr:to>
    <mc:AlternateContent xmlns:mc="http://schemas.openxmlformats.org/markup-compatibility/2006" xmlns:a14="http://schemas.microsoft.com/office/drawing/2010/main">
      <mc:Choice Requires="a14">
        <xdr:graphicFrame macro="">
          <xdr:nvGraphicFramePr>
            <xdr:cNvPr id="36" name="Segment">
              <a:extLst>
                <a:ext uri="{FF2B5EF4-FFF2-40B4-BE49-F238E27FC236}">
                  <a16:creationId xmlns:a16="http://schemas.microsoft.com/office/drawing/2014/main" id="{CA7FC9ED-77C5-F965-C082-08C3CE55C73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717484" y="8225778"/>
              <a:ext cx="3870705" cy="7997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172528</xdr:colOff>
      <xdr:row>3</xdr:row>
      <xdr:rowOff>28562</xdr:rowOff>
    </xdr:from>
    <xdr:to>
      <xdr:col>26</xdr:col>
      <xdr:colOff>574246</xdr:colOff>
      <xdr:row>13</xdr:row>
      <xdr:rowOff>128427</xdr:rowOff>
    </xdr:to>
    <xdr:grpSp>
      <xdr:nvGrpSpPr>
        <xdr:cNvPr id="119" name="Group 118">
          <a:extLst>
            <a:ext uri="{FF2B5EF4-FFF2-40B4-BE49-F238E27FC236}">
              <a16:creationId xmlns:a16="http://schemas.microsoft.com/office/drawing/2014/main" id="{52A269DE-5B33-3C7A-9FF6-553AC2C0FF5B}"/>
            </a:ext>
          </a:extLst>
        </xdr:cNvPr>
        <xdr:cNvGrpSpPr/>
      </xdr:nvGrpSpPr>
      <xdr:grpSpPr>
        <a:xfrm>
          <a:off x="172528" y="581627"/>
          <a:ext cx="16379137" cy="1943413"/>
          <a:chOff x="172528" y="566444"/>
          <a:chExt cx="16329012" cy="1832687"/>
        </a:xfrm>
      </xdr:grpSpPr>
      <xdr:grpSp>
        <xdr:nvGrpSpPr>
          <xdr:cNvPr id="34" name="Group 33">
            <a:extLst>
              <a:ext uri="{FF2B5EF4-FFF2-40B4-BE49-F238E27FC236}">
                <a16:creationId xmlns:a16="http://schemas.microsoft.com/office/drawing/2014/main" id="{11CC806A-E4B9-3018-C319-9597F23C3CD1}"/>
              </a:ext>
            </a:extLst>
          </xdr:cNvPr>
          <xdr:cNvGrpSpPr/>
        </xdr:nvGrpSpPr>
        <xdr:grpSpPr>
          <a:xfrm>
            <a:off x="172528" y="566444"/>
            <a:ext cx="16329012" cy="1832687"/>
            <a:chOff x="172528" y="656695"/>
            <a:chExt cx="16197772" cy="1893259"/>
          </a:xfrm>
        </xdr:grpSpPr>
        <xdr:grpSp>
          <xdr:nvGrpSpPr>
            <xdr:cNvPr id="10" name="Shape 2">
              <a:extLst>
                <a:ext uri="{FF2B5EF4-FFF2-40B4-BE49-F238E27FC236}">
                  <a16:creationId xmlns:a16="http://schemas.microsoft.com/office/drawing/2014/main" id="{C0E2FA16-942A-4C7F-BFF3-ADA1F4762C81}"/>
                </a:ext>
              </a:extLst>
            </xdr:cNvPr>
            <xdr:cNvGrpSpPr/>
          </xdr:nvGrpSpPr>
          <xdr:grpSpPr>
            <a:xfrm>
              <a:off x="172528" y="656695"/>
              <a:ext cx="16197772" cy="1893259"/>
              <a:chOff x="0" y="3060863"/>
              <a:chExt cx="10692000" cy="1438275"/>
            </a:xfrm>
          </xdr:grpSpPr>
          <xdr:grpSp>
            <xdr:nvGrpSpPr>
              <xdr:cNvPr id="11" name="Shape 21">
                <a:extLst>
                  <a:ext uri="{FF2B5EF4-FFF2-40B4-BE49-F238E27FC236}">
                    <a16:creationId xmlns:a16="http://schemas.microsoft.com/office/drawing/2014/main" id="{6A718AA1-4F39-067B-7236-F2F2FE986979}"/>
                  </a:ext>
                </a:extLst>
              </xdr:cNvPr>
              <xdr:cNvGrpSpPr/>
            </xdr:nvGrpSpPr>
            <xdr:grpSpPr>
              <a:xfrm>
                <a:off x="0" y="3060863"/>
                <a:ext cx="10692000" cy="1438275"/>
                <a:chOff x="152399" y="453254"/>
                <a:chExt cx="12498639" cy="1383567"/>
              </a:xfrm>
            </xdr:grpSpPr>
            <xdr:sp macro="" textlink="">
              <xdr:nvSpPr>
                <xdr:cNvPr id="12" name="Shape 5">
                  <a:extLst>
                    <a:ext uri="{FF2B5EF4-FFF2-40B4-BE49-F238E27FC236}">
                      <a16:creationId xmlns:a16="http://schemas.microsoft.com/office/drawing/2014/main" id="{A9D98EDA-8A4A-5A08-0A64-B72ACA379E6A}"/>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3" name="Shape 22">
                  <a:extLst>
                    <a:ext uri="{FF2B5EF4-FFF2-40B4-BE49-F238E27FC236}">
                      <a16:creationId xmlns:a16="http://schemas.microsoft.com/office/drawing/2014/main" id="{F7512F7E-94A0-47D2-F045-F9AE1DBE876A}"/>
                    </a:ext>
                  </a:extLst>
                </xdr:cNvPr>
                <xdr:cNvGrpSpPr/>
              </xdr:nvGrpSpPr>
              <xdr:grpSpPr>
                <a:xfrm>
                  <a:off x="152399" y="453254"/>
                  <a:ext cx="2499729" cy="1383567"/>
                  <a:chOff x="152399" y="459938"/>
                  <a:chExt cx="2667001" cy="1359337"/>
                </a:xfrm>
              </xdr:grpSpPr>
              <xdr:sp macro="" textlink="">
                <xdr:nvSpPr>
                  <xdr:cNvPr id="26" name="Shape 23">
                    <a:extLst>
                      <a:ext uri="{FF2B5EF4-FFF2-40B4-BE49-F238E27FC236}">
                        <a16:creationId xmlns:a16="http://schemas.microsoft.com/office/drawing/2014/main" id="{51A7F493-A41E-8C10-FFD2-C18BD8814817}"/>
                      </a:ext>
                    </a:extLst>
                  </xdr:cNvPr>
                  <xdr:cNvSpPr/>
                </xdr:nvSpPr>
                <xdr:spPr>
                  <a:xfrm>
                    <a:off x="152399" y="714375"/>
                    <a:ext cx="2667001" cy="1104900"/>
                  </a:xfrm>
                  <a:prstGeom prst="roundRect">
                    <a:avLst>
                      <a:gd name="adj" fmla="val 5968"/>
                    </a:avLst>
                  </a:prstGeom>
                  <a:gradFill>
                    <a:gsLst>
                      <a:gs pos="19000">
                        <a:schemeClr val="bg2">
                          <a:lumMod val="25000"/>
                        </a:schemeClr>
                      </a:gs>
                      <a:gs pos="55000">
                        <a:schemeClr val="bg2">
                          <a:lumMod val="50000"/>
                        </a:schemeClr>
                      </a:gs>
                      <a:gs pos="81000">
                        <a:schemeClr val="bg2">
                          <a:lumMod val="25000"/>
                        </a:schemeClr>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7" name="Shape 24">
                    <a:extLst>
                      <a:ext uri="{FF2B5EF4-FFF2-40B4-BE49-F238E27FC236}">
                        <a16:creationId xmlns:a16="http://schemas.microsoft.com/office/drawing/2014/main" id="{7181692E-E9B0-B152-18F3-4FFB01AEAC3A}"/>
                      </a:ext>
                    </a:extLst>
                  </xdr:cNvPr>
                  <xdr:cNvSpPr/>
                </xdr:nvSpPr>
                <xdr:spPr>
                  <a:xfrm>
                    <a:off x="152400" y="459938"/>
                    <a:ext cx="2667000" cy="235388"/>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14" name="Shape 25">
                  <a:extLst>
                    <a:ext uri="{FF2B5EF4-FFF2-40B4-BE49-F238E27FC236}">
                      <a16:creationId xmlns:a16="http://schemas.microsoft.com/office/drawing/2014/main" id="{79CCD6A6-8F4F-CFC6-61AA-387F981C4F4E}"/>
                    </a:ext>
                  </a:extLst>
                </xdr:cNvPr>
                <xdr:cNvGrpSpPr/>
              </xdr:nvGrpSpPr>
              <xdr:grpSpPr>
                <a:xfrm>
                  <a:off x="2699752" y="453254"/>
                  <a:ext cx="2490203" cy="1383567"/>
                  <a:chOff x="152399" y="459938"/>
                  <a:chExt cx="2667001" cy="1359337"/>
                </a:xfrm>
              </xdr:grpSpPr>
              <xdr:sp macro="" textlink="">
                <xdr:nvSpPr>
                  <xdr:cNvPr id="24" name="Shape 26">
                    <a:extLst>
                      <a:ext uri="{FF2B5EF4-FFF2-40B4-BE49-F238E27FC236}">
                        <a16:creationId xmlns:a16="http://schemas.microsoft.com/office/drawing/2014/main" id="{CF803C2A-BA2C-9BEA-CCFE-29938F88E19F}"/>
                      </a:ext>
                    </a:extLst>
                  </xdr:cNvPr>
                  <xdr:cNvSpPr/>
                </xdr:nvSpPr>
                <xdr:spPr>
                  <a:xfrm>
                    <a:off x="152399" y="714375"/>
                    <a:ext cx="2667001" cy="1104900"/>
                  </a:xfrm>
                  <a:prstGeom prst="roundRect">
                    <a:avLst>
                      <a:gd name="adj" fmla="val 6563"/>
                    </a:avLst>
                  </a:prstGeom>
                  <a:gradFill>
                    <a:gsLst>
                      <a:gs pos="19000">
                        <a:schemeClr val="bg2">
                          <a:lumMod val="25000"/>
                        </a:schemeClr>
                      </a:gs>
                      <a:gs pos="55000">
                        <a:schemeClr val="bg2">
                          <a:lumMod val="50000"/>
                        </a:schemeClr>
                      </a:gs>
                      <a:gs pos="81000">
                        <a:schemeClr val="bg2">
                          <a:lumMod val="25000"/>
                        </a:schemeClr>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5" name="Shape 27">
                    <a:extLst>
                      <a:ext uri="{FF2B5EF4-FFF2-40B4-BE49-F238E27FC236}">
                        <a16:creationId xmlns:a16="http://schemas.microsoft.com/office/drawing/2014/main" id="{BF6CD259-34C6-AA45-9FD7-AB927E5BE9D2}"/>
                      </a:ext>
                    </a:extLst>
                  </xdr:cNvPr>
                  <xdr:cNvSpPr/>
                </xdr:nvSpPr>
                <xdr:spPr>
                  <a:xfrm>
                    <a:off x="152400" y="459938"/>
                    <a:ext cx="2667000" cy="235388"/>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15" name="Shape 28">
                  <a:extLst>
                    <a:ext uri="{FF2B5EF4-FFF2-40B4-BE49-F238E27FC236}">
                      <a16:creationId xmlns:a16="http://schemas.microsoft.com/office/drawing/2014/main" id="{0D8939FE-88CC-A5AE-E443-74D231894FE3}"/>
                    </a:ext>
                  </a:extLst>
                </xdr:cNvPr>
                <xdr:cNvGrpSpPr/>
              </xdr:nvGrpSpPr>
              <xdr:grpSpPr>
                <a:xfrm>
                  <a:off x="5256629" y="453254"/>
                  <a:ext cx="2452104" cy="1383567"/>
                  <a:chOff x="152399" y="459938"/>
                  <a:chExt cx="2667001" cy="1359337"/>
                </a:xfrm>
              </xdr:grpSpPr>
              <xdr:sp macro="" textlink="">
                <xdr:nvSpPr>
                  <xdr:cNvPr id="22" name="Shape 29">
                    <a:extLst>
                      <a:ext uri="{FF2B5EF4-FFF2-40B4-BE49-F238E27FC236}">
                        <a16:creationId xmlns:a16="http://schemas.microsoft.com/office/drawing/2014/main" id="{A6BC9A58-EA4D-FC70-89AE-2795406C1B62}"/>
                      </a:ext>
                    </a:extLst>
                  </xdr:cNvPr>
                  <xdr:cNvSpPr/>
                </xdr:nvSpPr>
                <xdr:spPr>
                  <a:xfrm>
                    <a:off x="152399" y="714375"/>
                    <a:ext cx="2667001" cy="1104900"/>
                  </a:xfrm>
                  <a:prstGeom prst="roundRect">
                    <a:avLst>
                      <a:gd name="adj" fmla="val 7157"/>
                    </a:avLst>
                  </a:prstGeom>
                  <a:gradFill>
                    <a:gsLst>
                      <a:gs pos="19000">
                        <a:schemeClr val="bg2">
                          <a:lumMod val="25000"/>
                        </a:schemeClr>
                      </a:gs>
                      <a:gs pos="55000">
                        <a:schemeClr val="bg2">
                          <a:lumMod val="50000"/>
                        </a:schemeClr>
                      </a:gs>
                      <a:gs pos="81000">
                        <a:schemeClr val="bg2">
                          <a:lumMod val="25000"/>
                        </a:schemeClr>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3" name="Shape 30">
                    <a:extLst>
                      <a:ext uri="{FF2B5EF4-FFF2-40B4-BE49-F238E27FC236}">
                        <a16:creationId xmlns:a16="http://schemas.microsoft.com/office/drawing/2014/main" id="{11367F55-F0C5-9CC6-4C13-CFB008A5B329}"/>
                      </a:ext>
                    </a:extLst>
                  </xdr:cNvPr>
                  <xdr:cNvSpPr/>
                </xdr:nvSpPr>
                <xdr:spPr>
                  <a:xfrm>
                    <a:off x="152400" y="459938"/>
                    <a:ext cx="2667000" cy="235388"/>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6" name="Shape 31">
                  <a:extLst>
                    <a:ext uri="{FF2B5EF4-FFF2-40B4-BE49-F238E27FC236}">
                      <a16:creationId xmlns:a16="http://schemas.microsoft.com/office/drawing/2014/main" id="{5E7D4E66-E2E2-7234-4A88-056F26998420}"/>
                    </a:ext>
                  </a:extLst>
                </xdr:cNvPr>
                <xdr:cNvGrpSpPr/>
              </xdr:nvGrpSpPr>
              <xdr:grpSpPr>
                <a:xfrm>
                  <a:off x="7756358" y="453254"/>
                  <a:ext cx="2394953" cy="1383567"/>
                  <a:chOff x="152399" y="459938"/>
                  <a:chExt cx="2667001" cy="1359337"/>
                </a:xfrm>
              </xdr:grpSpPr>
              <xdr:sp macro="" textlink="">
                <xdr:nvSpPr>
                  <xdr:cNvPr id="20" name="Shape 32">
                    <a:extLst>
                      <a:ext uri="{FF2B5EF4-FFF2-40B4-BE49-F238E27FC236}">
                        <a16:creationId xmlns:a16="http://schemas.microsoft.com/office/drawing/2014/main" id="{D049C7E8-C81C-6183-64BB-FCF82269DB26}"/>
                      </a:ext>
                    </a:extLst>
                  </xdr:cNvPr>
                  <xdr:cNvSpPr/>
                </xdr:nvSpPr>
                <xdr:spPr>
                  <a:xfrm>
                    <a:off x="152399" y="714375"/>
                    <a:ext cx="2667001" cy="1104900"/>
                  </a:xfrm>
                  <a:prstGeom prst="roundRect">
                    <a:avLst>
                      <a:gd name="adj" fmla="val 10129"/>
                    </a:avLst>
                  </a:prstGeom>
                  <a:gradFill>
                    <a:gsLst>
                      <a:gs pos="19000">
                        <a:schemeClr val="bg2">
                          <a:lumMod val="25000"/>
                        </a:schemeClr>
                      </a:gs>
                      <a:gs pos="55000">
                        <a:schemeClr val="bg2">
                          <a:lumMod val="50000"/>
                        </a:schemeClr>
                      </a:gs>
                      <a:gs pos="81000">
                        <a:schemeClr val="bg2">
                          <a:lumMod val="25000"/>
                        </a:schemeClr>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1" name="Shape 33">
                    <a:extLst>
                      <a:ext uri="{FF2B5EF4-FFF2-40B4-BE49-F238E27FC236}">
                        <a16:creationId xmlns:a16="http://schemas.microsoft.com/office/drawing/2014/main" id="{FF933360-E91A-6902-1872-CBB4CE692B10}"/>
                      </a:ext>
                    </a:extLst>
                  </xdr:cNvPr>
                  <xdr:cNvSpPr/>
                </xdr:nvSpPr>
                <xdr:spPr>
                  <a:xfrm>
                    <a:off x="152400" y="459938"/>
                    <a:ext cx="2667000" cy="235388"/>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7" name="Shape 34">
                  <a:extLst>
                    <a:ext uri="{FF2B5EF4-FFF2-40B4-BE49-F238E27FC236}">
                      <a16:creationId xmlns:a16="http://schemas.microsoft.com/office/drawing/2014/main" id="{0646B496-72F3-69A7-293C-2253DF2AAF3B}"/>
                    </a:ext>
                  </a:extLst>
                </xdr:cNvPr>
                <xdr:cNvGrpSpPr/>
              </xdr:nvGrpSpPr>
              <xdr:grpSpPr>
                <a:xfrm>
                  <a:off x="10208461" y="453254"/>
                  <a:ext cx="2442577" cy="1383567"/>
                  <a:chOff x="152399" y="459938"/>
                  <a:chExt cx="2667001" cy="1359337"/>
                </a:xfrm>
              </xdr:grpSpPr>
              <xdr:sp macro="" textlink="">
                <xdr:nvSpPr>
                  <xdr:cNvPr id="18" name="Shape 35">
                    <a:extLst>
                      <a:ext uri="{FF2B5EF4-FFF2-40B4-BE49-F238E27FC236}">
                        <a16:creationId xmlns:a16="http://schemas.microsoft.com/office/drawing/2014/main" id="{57CAC3AD-9AC7-3212-A804-134369305582}"/>
                      </a:ext>
                    </a:extLst>
                  </xdr:cNvPr>
                  <xdr:cNvSpPr/>
                </xdr:nvSpPr>
                <xdr:spPr>
                  <a:xfrm>
                    <a:off x="152399" y="714375"/>
                    <a:ext cx="2667001" cy="1104900"/>
                  </a:xfrm>
                  <a:prstGeom prst="roundRect">
                    <a:avLst>
                      <a:gd name="adj" fmla="val 7751"/>
                    </a:avLst>
                  </a:prstGeom>
                  <a:gradFill>
                    <a:gsLst>
                      <a:gs pos="19000">
                        <a:schemeClr val="bg2">
                          <a:lumMod val="25000"/>
                        </a:schemeClr>
                      </a:gs>
                      <a:gs pos="55000">
                        <a:schemeClr val="bg2">
                          <a:lumMod val="50000"/>
                        </a:schemeClr>
                      </a:gs>
                      <a:gs pos="81000">
                        <a:schemeClr val="bg2">
                          <a:lumMod val="25000"/>
                        </a:schemeClr>
                      </a:gs>
                    </a:gsLst>
                    <a:lin ang="5400000" scaled="1"/>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9" name="Shape 36">
                    <a:extLst>
                      <a:ext uri="{FF2B5EF4-FFF2-40B4-BE49-F238E27FC236}">
                        <a16:creationId xmlns:a16="http://schemas.microsoft.com/office/drawing/2014/main" id="{C910E37B-6373-B9A6-2C10-FC1D0E46EBF3}"/>
                      </a:ext>
                    </a:extLst>
                  </xdr:cNvPr>
                  <xdr:cNvSpPr/>
                </xdr:nvSpPr>
                <xdr:spPr>
                  <a:xfrm>
                    <a:off x="152400" y="459938"/>
                    <a:ext cx="2667000" cy="235388"/>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graphicFrame macro="">
          <xdr:nvGraphicFramePr>
            <xdr:cNvPr id="29" name="Chart 28">
              <a:extLst>
                <a:ext uri="{FF2B5EF4-FFF2-40B4-BE49-F238E27FC236}">
                  <a16:creationId xmlns:a16="http://schemas.microsoft.com/office/drawing/2014/main" id="{2E5BEB57-E567-4DC5-B76C-0376BF009C98}"/>
                </a:ext>
              </a:extLst>
            </xdr:cNvPr>
            <xdr:cNvGraphicFramePr>
              <a:graphicFrameLocks/>
            </xdr:cNvGraphicFramePr>
          </xdr:nvGraphicFramePr>
          <xdr:xfrm>
            <a:off x="276546" y="1432609"/>
            <a:ext cx="3011484" cy="60731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30" name="Chart 29">
              <a:extLst>
                <a:ext uri="{FF2B5EF4-FFF2-40B4-BE49-F238E27FC236}">
                  <a16:creationId xmlns:a16="http://schemas.microsoft.com/office/drawing/2014/main" id="{DAF8F0A4-E661-427A-9BD7-21B2B8B1945B}"/>
                </a:ext>
              </a:extLst>
            </xdr:cNvPr>
            <xdr:cNvGraphicFramePr>
              <a:graphicFrameLocks/>
            </xdr:cNvGraphicFramePr>
          </xdr:nvGraphicFramePr>
          <xdr:xfrm>
            <a:off x="3578833" y="1437090"/>
            <a:ext cx="3028693" cy="598746"/>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31" name="Chart 30">
              <a:extLst>
                <a:ext uri="{FF2B5EF4-FFF2-40B4-BE49-F238E27FC236}">
                  <a16:creationId xmlns:a16="http://schemas.microsoft.com/office/drawing/2014/main" id="{50F489F2-C42B-41DD-AD3A-619E6553D979}"/>
                </a:ext>
              </a:extLst>
            </xdr:cNvPr>
            <xdr:cNvGraphicFramePr>
              <a:graphicFrameLocks/>
            </xdr:cNvGraphicFramePr>
          </xdr:nvGraphicFramePr>
          <xdr:xfrm>
            <a:off x="6860472" y="1423789"/>
            <a:ext cx="3033057" cy="59792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2" name="Chart 31">
              <a:extLst>
                <a:ext uri="{FF2B5EF4-FFF2-40B4-BE49-F238E27FC236}">
                  <a16:creationId xmlns:a16="http://schemas.microsoft.com/office/drawing/2014/main" id="{CECDCF4C-5740-451E-81B1-E2200AEB631F}"/>
                </a:ext>
              </a:extLst>
            </xdr:cNvPr>
            <xdr:cNvGraphicFramePr>
              <a:graphicFrameLocks/>
            </xdr:cNvGraphicFramePr>
          </xdr:nvGraphicFramePr>
          <xdr:xfrm>
            <a:off x="10104225" y="1437442"/>
            <a:ext cx="2935058" cy="586272"/>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33" name="Chart 32">
              <a:extLst>
                <a:ext uri="{FF2B5EF4-FFF2-40B4-BE49-F238E27FC236}">
                  <a16:creationId xmlns:a16="http://schemas.microsoft.com/office/drawing/2014/main" id="{408A0F80-0095-497E-8121-2AAA9E7F9E29}"/>
                </a:ext>
              </a:extLst>
            </xdr:cNvPr>
            <xdr:cNvGraphicFramePr>
              <a:graphicFrameLocks/>
            </xdr:cNvGraphicFramePr>
          </xdr:nvGraphicFramePr>
          <xdr:xfrm>
            <a:off x="13295206" y="1406147"/>
            <a:ext cx="2977746" cy="608219"/>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kpi!B18">
        <xdr:nvSpPr>
          <xdr:cNvPr id="39" name="Rectangle 38">
            <a:extLst>
              <a:ext uri="{FF2B5EF4-FFF2-40B4-BE49-F238E27FC236}">
                <a16:creationId xmlns:a16="http://schemas.microsoft.com/office/drawing/2014/main" id="{A9EF4F28-F37C-F81B-DD05-9917EAFF55EE}"/>
              </a:ext>
            </a:extLst>
          </xdr:cNvPr>
          <xdr:cNvSpPr/>
        </xdr:nvSpPr>
        <xdr:spPr>
          <a:xfrm>
            <a:off x="265471" y="975129"/>
            <a:ext cx="3058025" cy="300968"/>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503DE2F-66E6-4010-9F5B-D7808AC451D6}" type="TxLink">
              <a:rPr lang="en-US" sz="2000" b="1" i="0" u="none" strike="noStrike">
                <a:solidFill>
                  <a:srgbClr val="000000"/>
                </a:solidFill>
                <a:latin typeface="Cambria Math" panose="02040503050406030204" pitchFamily="18" charset="0"/>
                <a:ea typeface="Cambria Math" panose="02040503050406030204" pitchFamily="18" charset="0"/>
                <a:cs typeface="Calibri"/>
              </a:rPr>
              <a:pPr algn="ctr"/>
              <a:t> $22,97,200.86 </a:t>
            </a:fld>
            <a:endParaRPr lang="en-IN" sz="3600">
              <a:latin typeface="Cambria Math" panose="02040503050406030204" pitchFamily="18" charset="0"/>
              <a:ea typeface="Cambria Math" panose="02040503050406030204" pitchFamily="18" charset="0"/>
            </a:endParaRPr>
          </a:p>
        </xdr:txBody>
      </xdr:sp>
      <xdr:sp macro="" textlink="kpi!E18">
        <xdr:nvSpPr>
          <xdr:cNvPr id="40" name="Rectangle 39">
            <a:extLst>
              <a:ext uri="{FF2B5EF4-FFF2-40B4-BE49-F238E27FC236}">
                <a16:creationId xmlns:a16="http://schemas.microsoft.com/office/drawing/2014/main" id="{37D2A4A1-AE88-4E82-8F3C-52BC752343F5}"/>
              </a:ext>
            </a:extLst>
          </xdr:cNvPr>
          <xdr:cNvSpPr/>
        </xdr:nvSpPr>
        <xdr:spPr>
          <a:xfrm>
            <a:off x="3584051" y="965297"/>
            <a:ext cx="3077689" cy="300968"/>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C9778FC-6771-4F91-A947-1D1497817AA7}" type="TxLink">
              <a:rPr lang="en-US" sz="2000" b="1" i="0" u="none" strike="noStrike">
                <a:solidFill>
                  <a:srgbClr val="000000"/>
                </a:solidFill>
                <a:latin typeface="Cambria Math" panose="02040503050406030204" pitchFamily="18" charset="0"/>
                <a:ea typeface="Cambria Math" panose="02040503050406030204" pitchFamily="18" charset="0"/>
                <a:cs typeface="Calibri"/>
              </a:rPr>
              <a:pPr marL="0" indent="0" algn="ctr"/>
              <a:t> $2,86,397.02 </a:t>
            </a:fld>
            <a:endParaRPr lang="en-IN" sz="2000" b="1" i="0" u="none" strike="noStrike">
              <a:solidFill>
                <a:srgbClr val="000000"/>
              </a:solidFill>
              <a:latin typeface="Cambria Math" panose="02040503050406030204" pitchFamily="18" charset="0"/>
              <a:ea typeface="Cambria Math" panose="02040503050406030204" pitchFamily="18" charset="0"/>
              <a:cs typeface="Calibri"/>
            </a:endParaRPr>
          </a:p>
        </xdr:txBody>
      </xdr:sp>
      <xdr:sp macro="" textlink="kpi!H18">
        <xdr:nvSpPr>
          <xdr:cNvPr id="41" name="Rectangle 40">
            <a:extLst>
              <a:ext uri="{FF2B5EF4-FFF2-40B4-BE49-F238E27FC236}">
                <a16:creationId xmlns:a16="http://schemas.microsoft.com/office/drawing/2014/main" id="{8D269C01-BD20-B048-D019-F3026B4A9157}"/>
              </a:ext>
            </a:extLst>
          </xdr:cNvPr>
          <xdr:cNvSpPr/>
        </xdr:nvSpPr>
        <xdr:spPr>
          <a:xfrm>
            <a:off x="6900704" y="960381"/>
            <a:ext cx="3077689" cy="300968"/>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FE37D1A-B8FF-48CB-A75C-78F7DCEDC905}" type="TxLink">
              <a:rPr lang="en-US" sz="2000" b="1" i="0" u="none" strike="noStrike">
                <a:solidFill>
                  <a:srgbClr val="000000"/>
                </a:solidFill>
                <a:latin typeface="Cambria Math" panose="02040503050406030204" pitchFamily="18" charset="0"/>
                <a:ea typeface="Cambria Math" panose="02040503050406030204" pitchFamily="18" charset="0"/>
                <a:cs typeface="Calibri"/>
              </a:rPr>
              <a:pPr marL="0" indent="0" algn="ctr"/>
              <a:t># 37873</a:t>
            </a:fld>
            <a:endParaRPr lang="en-IN" sz="2000" b="1" i="0" u="none" strike="noStrike">
              <a:solidFill>
                <a:srgbClr val="000000"/>
              </a:solidFill>
              <a:latin typeface="Cambria Math" panose="02040503050406030204" pitchFamily="18" charset="0"/>
              <a:ea typeface="Cambria Math" panose="02040503050406030204" pitchFamily="18" charset="0"/>
              <a:cs typeface="Calibri"/>
            </a:endParaRPr>
          </a:p>
        </xdr:txBody>
      </xdr:sp>
      <xdr:sp macro="" textlink="kpi!K18">
        <xdr:nvSpPr>
          <xdr:cNvPr id="67" name="Rectangle 66">
            <a:extLst>
              <a:ext uri="{FF2B5EF4-FFF2-40B4-BE49-F238E27FC236}">
                <a16:creationId xmlns:a16="http://schemas.microsoft.com/office/drawing/2014/main" id="{0539580D-DC73-9FB7-D3FA-B7D6D85EFEA5}"/>
              </a:ext>
            </a:extLst>
          </xdr:cNvPr>
          <xdr:cNvSpPr/>
        </xdr:nvSpPr>
        <xdr:spPr>
          <a:xfrm>
            <a:off x="10161625" y="972360"/>
            <a:ext cx="3003947" cy="300968"/>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0ADADB0-B0D4-4B83-A72C-3E254F377C83}" type="TxLink">
              <a:rPr lang="en-US" sz="2000" b="1" i="0" u="none" strike="noStrike">
                <a:solidFill>
                  <a:srgbClr val="000000"/>
                </a:solidFill>
                <a:latin typeface="Cambria Math" panose="02040503050406030204" pitchFamily="18" charset="0"/>
                <a:ea typeface="Cambria Math" panose="02040503050406030204" pitchFamily="18" charset="0"/>
                <a:cs typeface="Calibri"/>
              </a:rPr>
              <a:pPr marL="0" indent="0" algn="ctr"/>
              <a:t># 9994</a:t>
            </a:fld>
            <a:endParaRPr lang="en-IN" sz="2000" b="1" i="0" u="none" strike="noStrike">
              <a:solidFill>
                <a:srgbClr val="000000"/>
              </a:solidFill>
              <a:latin typeface="Cambria Math" panose="02040503050406030204" pitchFamily="18" charset="0"/>
              <a:ea typeface="Cambria Math" panose="02040503050406030204" pitchFamily="18" charset="0"/>
              <a:cs typeface="Calibri"/>
            </a:endParaRPr>
          </a:p>
        </xdr:txBody>
      </xdr:sp>
      <xdr:sp macro="" textlink="kpi!N18">
        <xdr:nvSpPr>
          <xdr:cNvPr id="118" name="Rectangle 117">
            <a:extLst>
              <a:ext uri="{FF2B5EF4-FFF2-40B4-BE49-F238E27FC236}">
                <a16:creationId xmlns:a16="http://schemas.microsoft.com/office/drawing/2014/main" id="{06391389-0F5F-A756-4330-61E6CD0F817D}"/>
              </a:ext>
            </a:extLst>
          </xdr:cNvPr>
          <xdr:cNvSpPr/>
        </xdr:nvSpPr>
        <xdr:spPr>
          <a:xfrm>
            <a:off x="13386797" y="957611"/>
            <a:ext cx="3021359" cy="300968"/>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7E1524A-172F-42D0-9F50-84E51F4A441B}" type="TxLink">
              <a:rPr lang="en-US" sz="2000" b="1" i="0" u="none" strike="noStrike">
                <a:solidFill>
                  <a:srgbClr val="000000"/>
                </a:solidFill>
                <a:latin typeface="Cambria Math" panose="02040503050406030204" pitchFamily="18" charset="0"/>
                <a:ea typeface="Cambria Math" panose="02040503050406030204" pitchFamily="18" charset="0"/>
                <a:cs typeface="Calibri"/>
              </a:rPr>
              <a:pPr marL="0" indent="0" algn="ctr"/>
              <a:t>12.47%</a:t>
            </a:fld>
            <a:endParaRPr lang="en-IN" sz="2000" b="1" i="0" u="none" strike="noStrike">
              <a:solidFill>
                <a:srgbClr val="000000"/>
              </a:solidFill>
              <a:latin typeface="Cambria Math" panose="02040503050406030204" pitchFamily="18" charset="0"/>
              <a:ea typeface="Cambria Math" panose="02040503050406030204" pitchFamily="18" charset="0"/>
              <a:cs typeface="Calibri"/>
            </a:endParaRPr>
          </a:p>
        </xdr:txBody>
      </xdr:sp>
      <xdr:sp macro="" textlink="">
        <xdr:nvSpPr>
          <xdr:cNvPr id="120" name="Rectangle 119">
            <a:extLst>
              <a:ext uri="{FF2B5EF4-FFF2-40B4-BE49-F238E27FC236}">
                <a16:creationId xmlns:a16="http://schemas.microsoft.com/office/drawing/2014/main" id="{22C4D202-F556-EADD-047C-5E7F949414E6}"/>
              </a:ext>
            </a:extLst>
          </xdr:cNvPr>
          <xdr:cNvSpPr/>
        </xdr:nvSpPr>
        <xdr:spPr>
          <a:xfrm>
            <a:off x="275352" y="1987443"/>
            <a:ext cx="3058025" cy="300968"/>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i="0">
                <a:solidFill>
                  <a:schemeClr val="tx1"/>
                </a:solidFill>
                <a:effectLst/>
                <a:latin typeface="+mn-lt"/>
                <a:ea typeface="+mn-ea"/>
                <a:cs typeface="+mn-cs"/>
              </a:rPr>
              <a:t>YOY</a:t>
            </a:r>
            <a:r>
              <a:rPr lang="en-US" sz="1600" b="1" i="0" baseline="0">
                <a:solidFill>
                  <a:schemeClr val="tx1"/>
                </a:solidFill>
                <a:effectLst/>
                <a:latin typeface="+mn-lt"/>
                <a:ea typeface="+mn-ea"/>
                <a:cs typeface="+mn-cs"/>
              </a:rPr>
              <a:t> GROWTH</a:t>
            </a:r>
            <a:endParaRPr lang="en-IN" sz="2800">
              <a:solidFill>
                <a:schemeClr val="tx1"/>
              </a:solidFill>
              <a:effectLst/>
            </a:endParaRPr>
          </a:p>
        </xdr:txBody>
      </xdr:sp>
      <xdr:sp macro="" textlink="">
        <xdr:nvSpPr>
          <xdr:cNvPr id="121" name="Rectangle 120">
            <a:extLst>
              <a:ext uri="{FF2B5EF4-FFF2-40B4-BE49-F238E27FC236}">
                <a16:creationId xmlns:a16="http://schemas.microsoft.com/office/drawing/2014/main" id="{F11F9BBC-BFB9-D0D8-684B-0AD96A34BC96}"/>
              </a:ext>
            </a:extLst>
          </xdr:cNvPr>
          <xdr:cNvSpPr/>
        </xdr:nvSpPr>
        <xdr:spPr>
          <a:xfrm>
            <a:off x="3593932" y="1977612"/>
            <a:ext cx="3077689" cy="300968"/>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r>
              <a:rPr lang="en-US" sz="1600" b="1" i="0">
                <a:solidFill>
                  <a:schemeClr val="tx1"/>
                </a:solidFill>
                <a:effectLst/>
                <a:latin typeface="+mn-lt"/>
                <a:ea typeface="+mn-ea"/>
                <a:cs typeface="+mn-cs"/>
              </a:rPr>
              <a:t>YOY</a:t>
            </a:r>
            <a:r>
              <a:rPr lang="en-US" sz="1600" b="1" i="0" baseline="0">
                <a:solidFill>
                  <a:schemeClr val="tx1"/>
                </a:solidFill>
                <a:effectLst/>
                <a:latin typeface="+mn-lt"/>
                <a:ea typeface="+mn-ea"/>
                <a:cs typeface="+mn-cs"/>
              </a:rPr>
              <a:t> GROWTH</a:t>
            </a:r>
            <a:endParaRPr lang="en-IN" sz="1600">
              <a:solidFill>
                <a:schemeClr val="tx1"/>
              </a:solidFill>
              <a:effectLst/>
            </a:endParaRPr>
          </a:p>
        </xdr:txBody>
      </xdr:sp>
      <xdr:sp macro="" textlink="">
        <xdr:nvSpPr>
          <xdr:cNvPr id="122" name="Rectangle 121">
            <a:extLst>
              <a:ext uri="{FF2B5EF4-FFF2-40B4-BE49-F238E27FC236}">
                <a16:creationId xmlns:a16="http://schemas.microsoft.com/office/drawing/2014/main" id="{238957CD-F6CA-DD39-B355-10C2AAC3EBE3}"/>
              </a:ext>
            </a:extLst>
          </xdr:cNvPr>
          <xdr:cNvSpPr/>
        </xdr:nvSpPr>
        <xdr:spPr>
          <a:xfrm>
            <a:off x="6910585" y="1972696"/>
            <a:ext cx="3077689" cy="300968"/>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i="0">
                <a:solidFill>
                  <a:schemeClr val="tx1"/>
                </a:solidFill>
                <a:effectLst/>
                <a:latin typeface="+mn-lt"/>
                <a:ea typeface="+mn-ea"/>
                <a:cs typeface="+mn-cs"/>
              </a:rPr>
              <a:t>YOY</a:t>
            </a:r>
            <a:r>
              <a:rPr lang="en-US" sz="1600" b="1" i="0" baseline="0">
                <a:solidFill>
                  <a:schemeClr val="tx1"/>
                </a:solidFill>
                <a:effectLst/>
                <a:latin typeface="+mn-lt"/>
                <a:ea typeface="+mn-ea"/>
                <a:cs typeface="+mn-cs"/>
              </a:rPr>
              <a:t> GROWTH</a:t>
            </a:r>
            <a:endParaRPr lang="en-IN" sz="2800">
              <a:solidFill>
                <a:schemeClr val="tx1"/>
              </a:solidFill>
              <a:effectLst/>
            </a:endParaRPr>
          </a:p>
        </xdr:txBody>
      </xdr:sp>
      <xdr:sp macro="" textlink="">
        <xdr:nvSpPr>
          <xdr:cNvPr id="123" name="Rectangle 122">
            <a:extLst>
              <a:ext uri="{FF2B5EF4-FFF2-40B4-BE49-F238E27FC236}">
                <a16:creationId xmlns:a16="http://schemas.microsoft.com/office/drawing/2014/main" id="{E9851B2E-5B5E-3BF5-BF25-EB1C2A1E8EE4}"/>
              </a:ext>
            </a:extLst>
          </xdr:cNvPr>
          <xdr:cNvSpPr/>
        </xdr:nvSpPr>
        <xdr:spPr>
          <a:xfrm>
            <a:off x="10171506" y="1984675"/>
            <a:ext cx="3003947" cy="300968"/>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i="0">
                <a:solidFill>
                  <a:schemeClr val="tx1"/>
                </a:solidFill>
                <a:effectLst/>
                <a:latin typeface="+mn-lt"/>
                <a:ea typeface="+mn-ea"/>
                <a:cs typeface="+mn-cs"/>
              </a:rPr>
              <a:t>YOY</a:t>
            </a:r>
            <a:r>
              <a:rPr lang="en-US" sz="1100" b="1" i="0" baseline="0">
                <a:solidFill>
                  <a:schemeClr val="tx1"/>
                </a:solidFill>
                <a:effectLst/>
                <a:latin typeface="+mn-lt"/>
                <a:ea typeface="+mn-ea"/>
                <a:cs typeface="+mn-cs"/>
              </a:rPr>
              <a:t> </a:t>
            </a:r>
            <a:r>
              <a:rPr lang="en-US" sz="1600" b="1" i="0" baseline="0">
                <a:solidFill>
                  <a:schemeClr val="tx1"/>
                </a:solidFill>
                <a:effectLst/>
                <a:latin typeface="+mn-lt"/>
                <a:ea typeface="+mn-ea"/>
                <a:cs typeface="+mn-cs"/>
              </a:rPr>
              <a:t>GROWTH</a:t>
            </a:r>
            <a:endParaRPr lang="en-IN" sz="1800">
              <a:solidFill>
                <a:schemeClr val="tx1"/>
              </a:solidFill>
              <a:effectLst/>
            </a:endParaRPr>
          </a:p>
        </xdr:txBody>
      </xdr:sp>
      <xdr:sp macro="" textlink="">
        <xdr:nvSpPr>
          <xdr:cNvPr id="126" name="Rectangle 125">
            <a:extLst>
              <a:ext uri="{FF2B5EF4-FFF2-40B4-BE49-F238E27FC236}">
                <a16:creationId xmlns:a16="http://schemas.microsoft.com/office/drawing/2014/main" id="{8E618FFA-4675-856E-788C-8F69BA507C37}"/>
              </a:ext>
            </a:extLst>
          </xdr:cNvPr>
          <xdr:cNvSpPr/>
        </xdr:nvSpPr>
        <xdr:spPr>
          <a:xfrm>
            <a:off x="13404448" y="1977430"/>
            <a:ext cx="3003947" cy="300968"/>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i="0">
                <a:solidFill>
                  <a:schemeClr val="tx1"/>
                </a:solidFill>
                <a:effectLst/>
                <a:latin typeface="+mn-lt"/>
                <a:ea typeface="+mn-ea"/>
                <a:cs typeface="+mn-cs"/>
              </a:rPr>
              <a:t>YOY</a:t>
            </a:r>
            <a:r>
              <a:rPr lang="en-US" sz="1600" b="1" i="0" baseline="0">
                <a:solidFill>
                  <a:schemeClr val="tx1"/>
                </a:solidFill>
                <a:effectLst/>
                <a:latin typeface="+mn-lt"/>
                <a:ea typeface="+mn-ea"/>
                <a:cs typeface="+mn-cs"/>
              </a:rPr>
              <a:t> GROWTH</a:t>
            </a:r>
            <a:endParaRPr lang="en-IN" sz="2800">
              <a:solidFill>
                <a:schemeClr val="tx1"/>
              </a:solidFill>
              <a:effectLst/>
            </a:endParaRPr>
          </a:p>
        </xdr:txBody>
      </xdr:sp>
    </xdr:grpSp>
    <xdr:clientData/>
  </xdr:twoCellAnchor>
  <mc:AlternateContent xmlns:mc="http://schemas.openxmlformats.org/markup-compatibility/2006">
    <mc:Choice xmlns:a14="http://schemas.microsoft.com/office/drawing/2010/main" Requires="a14">
      <xdr:twoCellAnchor editAs="oneCell">
        <xdr:from>
          <xdr:col>4</xdr:col>
          <xdr:colOff>22864</xdr:colOff>
          <xdr:row>11</xdr:row>
          <xdr:rowOff>95848</xdr:rowOff>
        </xdr:from>
        <xdr:to>
          <xdr:col>5</xdr:col>
          <xdr:colOff>226283</xdr:colOff>
          <xdr:row>12</xdr:row>
          <xdr:rowOff>163506</xdr:rowOff>
        </xdr:to>
        <xdr:pic>
          <xdr:nvPicPr>
            <xdr:cNvPr id="134" name="Picture 133">
              <a:extLst>
                <a:ext uri="{FF2B5EF4-FFF2-40B4-BE49-F238E27FC236}">
                  <a16:creationId xmlns:a16="http://schemas.microsoft.com/office/drawing/2014/main" id="{4D34A099-06F7-F03E-DF90-E51EB0A62ADB}"/>
                </a:ext>
              </a:extLst>
            </xdr:cNvPr>
            <xdr:cNvPicPr>
              <a:picLocks noChangeAspect="1" noChangeArrowheads="1"/>
              <a:extLst>
                <a:ext uri="{84589F7E-364E-4C9E-8A38-B11213B215E9}">
                  <a14:cameraTool cellRange="'yoy growth'!$G$11" spid="_x0000_s11449"/>
                </a:ext>
              </a:extLst>
            </xdr:cNvPicPr>
          </xdr:nvPicPr>
          <xdr:blipFill>
            <a:blip xmlns:r="http://schemas.openxmlformats.org/officeDocument/2006/relationships" r:embed="rId11"/>
            <a:srcRect/>
            <a:stretch>
              <a:fillRect/>
            </a:stretch>
          </xdr:blipFill>
          <xdr:spPr bwMode="auto">
            <a:xfrm>
              <a:off x="2466200" y="2098026"/>
              <a:ext cx="814253" cy="2496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236114</xdr:colOff>
          <xdr:row>11</xdr:row>
          <xdr:rowOff>94794</xdr:rowOff>
        </xdr:from>
        <xdr:to>
          <xdr:col>10</xdr:col>
          <xdr:colOff>503139</xdr:colOff>
          <xdr:row>12</xdr:row>
          <xdr:rowOff>159717</xdr:rowOff>
        </xdr:to>
        <xdr:pic>
          <xdr:nvPicPr>
            <xdr:cNvPr id="136" name="Picture 135">
              <a:extLst>
                <a:ext uri="{FF2B5EF4-FFF2-40B4-BE49-F238E27FC236}">
                  <a16:creationId xmlns:a16="http://schemas.microsoft.com/office/drawing/2014/main" id="{0F5BEF85-07EE-4196-C0CA-FCDFB65DF17C}"/>
                </a:ext>
              </a:extLst>
            </xdr:cNvPr>
            <xdr:cNvPicPr>
              <a:picLocks noChangeAspect="1" noChangeArrowheads="1"/>
              <a:extLst>
                <a:ext uri="{84589F7E-364E-4C9E-8A38-B11213B215E9}">
                  <a14:cameraTool cellRange="'yoy growth'!$H$11" spid="_x0000_s11450"/>
                </a:ext>
              </a:extLst>
            </xdr:cNvPicPr>
          </xdr:nvPicPr>
          <xdr:blipFill>
            <a:blip xmlns:r="http://schemas.openxmlformats.org/officeDocument/2006/relationships" r:embed="rId12"/>
            <a:srcRect/>
            <a:stretch>
              <a:fillRect/>
            </a:stretch>
          </xdr:blipFill>
          <xdr:spPr bwMode="auto">
            <a:xfrm>
              <a:off x="5709635" y="2101752"/>
              <a:ext cx="875194" cy="24737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550816</xdr:colOff>
      <xdr:row>14</xdr:row>
      <xdr:rowOff>72778</xdr:rowOff>
    </xdr:from>
    <xdr:to>
      <xdr:col>14</xdr:col>
      <xdr:colOff>413642</xdr:colOff>
      <xdr:row>15</xdr:row>
      <xdr:rowOff>123958</xdr:rowOff>
    </xdr:to>
    <xdr:sp macro="" textlink="">
      <xdr:nvSpPr>
        <xdr:cNvPr id="137" name="Rectangle 136">
          <a:extLst>
            <a:ext uri="{FF2B5EF4-FFF2-40B4-BE49-F238E27FC236}">
              <a16:creationId xmlns:a16="http://schemas.microsoft.com/office/drawing/2014/main" id="{1AC0F7C9-D4D7-183A-0032-6DD6B99CB461}"/>
            </a:ext>
          </a:extLst>
        </xdr:cNvPr>
        <xdr:cNvSpPr/>
      </xdr:nvSpPr>
      <xdr:spPr>
        <a:xfrm>
          <a:off x="6686400" y="2566596"/>
          <a:ext cx="2317060" cy="229310"/>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r>
            <a:rPr lang="en-IN" sz="1800" b="1" kern="1200">
              <a:solidFill>
                <a:schemeClr val="lt1"/>
              </a:solidFill>
              <a:latin typeface="Cambria Math" panose="02040503050406030204" pitchFamily="18" charset="0"/>
              <a:ea typeface="Cambria Math" panose="02040503050406030204" pitchFamily="18" charset="0"/>
              <a:cs typeface="+mn-cs"/>
            </a:rPr>
            <a:t>SALES AND PROFIT ANALYSIS</a:t>
          </a:r>
        </a:p>
      </xdr:txBody>
    </xdr:sp>
    <xdr:clientData/>
  </xdr:twoCellAnchor>
  <xdr:twoCellAnchor>
    <xdr:from>
      <xdr:col>0</xdr:col>
      <xdr:colOff>213703</xdr:colOff>
      <xdr:row>41</xdr:row>
      <xdr:rowOff>159140</xdr:rowOff>
    </xdr:from>
    <xdr:to>
      <xdr:col>4</xdr:col>
      <xdr:colOff>76529</xdr:colOff>
      <xdr:row>43</xdr:row>
      <xdr:rowOff>32191</xdr:rowOff>
    </xdr:to>
    <xdr:sp macro="" textlink="">
      <xdr:nvSpPr>
        <xdr:cNvPr id="140" name="Rectangle 139">
          <a:extLst>
            <a:ext uri="{FF2B5EF4-FFF2-40B4-BE49-F238E27FC236}">
              <a16:creationId xmlns:a16="http://schemas.microsoft.com/office/drawing/2014/main" id="{817DC3D2-1831-7EE9-766F-DC3BC28E216B}"/>
            </a:ext>
          </a:extLst>
        </xdr:cNvPr>
        <xdr:cNvSpPr/>
      </xdr:nvSpPr>
      <xdr:spPr>
        <a:xfrm>
          <a:off x="213703" y="7462465"/>
          <a:ext cx="2317060" cy="229310"/>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IN" sz="1800" b="1" kern="1200">
              <a:solidFill>
                <a:schemeClr val="lt1"/>
              </a:solidFill>
              <a:latin typeface="Cambria Math" panose="02040503050406030204" pitchFamily="18" charset="0"/>
              <a:ea typeface="Cambria Math" panose="02040503050406030204" pitchFamily="18" charset="0"/>
              <a:cs typeface="+mn-cs"/>
            </a:rPr>
            <a:t>STATES BY SALES</a:t>
          </a:r>
        </a:p>
      </xdr:txBody>
    </xdr:sp>
    <xdr:clientData/>
  </xdr:twoCellAnchor>
  <xdr:twoCellAnchor>
    <xdr:from>
      <xdr:col>21</xdr:col>
      <xdr:colOff>45265</xdr:colOff>
      <xdr:row>29</xdr:row>
      <xdr:rowOff>134691</xdr:rowOff>
    </xdr:from>
    <xdr:to>
      <xdr:col>25</xdr:col>
      <xdr:colOff>530176</xdr:colOff>
      <xdr:row>31</xdr:row>
      <xdr:rowOff>3161</xdr:rowOff>
    </xdr:to>
    <xdr:sp macro="" textlink="">
      <xdr:nvSpPr>
        <xdr:cNvPr id="141" name="Rectangle 140">
          <a:extLst>
            <a:ext uri="{FF2B5EF4-FFF2-40B4-BE49-F238E27FC236}">
              <a16:creationId xmlns:a16="http://schemas.microsoft.com/office/drawing/2014/main" id="{D652F077-29A8-2B12-5053-0E067DD08D70}"/>
            </a:ext>
          </a:extLst>
        </xdr:cNvPr>
        <xdr:cNvSpPr/>
      </xdr:nvSpPr>
      <xdr:spPr>
        <a:xfrm>
          <a:off x="12846865" y="5468691"/>
          <a:ext cx="2923311" cy="236332"/>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IN" sz="1800" b="1" kern="1200">
              <a:solidFill>
                <a:schemeClr val="lt1"/>
              </a:solidFill>
              <a:latin typeface="Cambria Math" panose="02040503050406030204" pitchFamily="18" charset="0"/>
              <a:ea typeface="Cambria Math" panose="02040503050406030204" pitchFamily="18" charset="0"/>
              <a:cs typeface="+mn-cs"/>
            </a:rPr>
            <a:t>FILTERS</a:t>
          </a:r>
        </a:p>
      </xdr:txBody>
    </xdr:sp>
    <xdr:clientData/>
  </xdr:twoCellAnchor>
  <mc:AlternateContent xmlns:mc="http://schemas.openxmlformats.org/markup-compatibility/2006">
    <mc:Choice xmlns:a14="http://schemas.microsoft.com/office/drawing/2010/main" Requires="a14">
      <xdr:twoCellAnchor editAs="oneCell">
        <xdr:from>
          <xdr:col>14</xdr:col>
          <xdr:colOff>509828</xdr:colOff>
          <xdr:row>11</xdr:row>
          <xdr:rowOff>74414</xdr:rowOff>
        </xdr:from>
        <xdr:to>
          <xdr:col>16</xdr:col>
          <xdr:colOff>149478</xdr:colOff>
          <xdr:row>12</xdr:row>
          <xdr:rowOff>155633</xdr:rowOff>
        </xdr:to>
        <xdr:pic>
          <xdr:nvPicPr>
            <xdr:cNvPr id="145" name="Picture 144">
              <a:extLst>
                <a:ext uri="{FF2B5EF4-FFF2-40B4-BE49-F238E27FC236}">
                  <a16:creationId xmlns:a16="http://schemas.microsoft.com/office/drawing/2014/main" id="{4604576F-415F-F823-0154-A847CDB747FE}"/>
                </a:ext>
              </a:extLst>
            </xdr:cNvPr>
            <xdr:cNvPicPr>
              <a:picLocks noChangeAspect="1" noChangeArrowheads="1"/>
              <a:extLst>
                <a:ext uri="{84589F7E-364E-4C9E-8A38-B11213B215E9}">
                  <a14:cameraTool cellRange="'yoy growth'!$I$11" spid="_x0000_s11451"/>
                </a:ext>
              </a:extLst>
            </xdr:cNvPicPr>
          </xdr:nvPicPr>
          <xdr:blipFill>
            <a:blip xmlns:r="http://schemas.openxmlformats.org/officeDocument/2006/relationships" r:embed="rId13"/>
            <a:srcRect/>
            <a:stretch>
              <a:fillRect/>
            </a:stretch>
          </xdr:blipFill>
          <xdr:spPr bwMode="auto">
            <a:xfrm>
              <a:off x="9028878" y="2064385"/>
              <a:ext cx="856658" cy="26212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80035</xdr:colOff>
          <xdr:row>11</xdr:row>
          <xdr:rowOff>94512</xdr:rowOff>
        </xdr:from>
        <xdr:to>
          <xdr:col>21</xdr:col>
          <xdr:colOff>273330</xdr:colOff>
          <xdr:row>12</xdr:row>
          <xdr:rowOff>159620</xdr:rowOff>
        </xdr:to>
        <xdr:pic>
          <xdr:nvPicPr>
            <xdr:cNvPr id="147" name="Picture 146">
              <a:extLst>
                <a:ext uri="{FF2B5EF4-FFF2-40B4-BE49-F238E27FC236}">
                  <a16:creationId xmlns:a16="http://schemas.microsoft.com/office/drawing/2014/main" id="{C0BACC26-79E4-CF3B-B465-FAE147A93E9A}"/>
                </a:ext>
              </a:extLst>
            </xdr:cNvPr>
            <xdr:cNvPicPr>
              <a:picLocks noChangeAspect="1" noChangeArrowheads="1"/>
              <a:extLst>
                <a:ext uri="{84589F7E-364E-4C9E-8A38-B11213B215E9}">
                  <a14:cameraTool cellRange="'yoy growth'!$J$11" spid="_x0000_s11452"/>
                </a:ext>
              </a:extLst>
            </xdr:cNvPicPr>
          </xdr:nvPicPr>
          <xdr:blipFill>
            <a:blip xmlns:r="http://schemas.openxmlformats.org/officeDocument/2006/relationships" r:embed="rId14"/>
            <a:srcRect/>
            <a:stretch>
              <a:fillRect/>
            </a:stretch>
          </xdr:blipFill>
          <xdr:spPr bwMode="auto">
            <a:xfrm>
              <a:off x="12248407" y="2108791"/>
              <a:ext cx="801714" cy="2482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82377</xdr:colOff>
          <xdr:row>11</xdr:row>
          <xdr:rowOff>76768</xdr:rowOff>
        </xdr:from>
        <xdr:to>
          <xdr:col>26</xdr:col>
          <xdr:colOff>464136</xdr:colOff>
          <xdr:row>12</xdr:row>
          <xdr:rowOff>158314</xdr:rowOff>
        </xdr:to>
        <xdr:pic>
          <xdr:nvPicPr>
            <xdr:cNvPr id="8" name="Picture 7">
              <a:extLst>
                <a:ext uri="{FF2B5EF4-FFF2-40B4-BE49-F238E27FC236}">
                  <a16:creationId xmlns:a16="http://schemas.microsoft.com/office/drawing/2014/main" id="{26954A70-6CF8-8872-8AF0-4AB0B9F9C237}"/>
                </a:ext>
              </a:extLst>
            </xdr:cNvPr>
            <xdr:cNvPicPr>
              <a:picLocks noChangeAspect="1" noChangeArrowheads="1"/>
              <a:extLst>
                <a:ext uri="{84589F7E-364E-4C9E-8A38-B11213B215E9}">
                  <a14:cameraTool cellRange="'yoy growth'!$K$11" spid="_x0000_s11453"/>
                </a:ext>
              </a:extLst>
            </xdr:cNvPicPr>
          </xdr:nvPicPr>
          <xdr:blipFill>
            <a:blip xmlns:r="http://schemas.openxmlformats.org/officeDocument/2006/relationships" r:embed="rId15"/>
            <a:srcRect/>
            <a:stretch>
              <a:fillRect/>
            </a:stretch>
          </xdr:blipFill>
          <xdr:spPr bwMode="auto">
            <a:xfrm>
              <a:off x="15322377" y="2070325"/>
              <a:ext cx="991359" cy="262778"/>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c:userShapes xmlns:c="http://schemas.openxmlformats.org/drawingml/2006/chart">
  <cdr:relSizeAnchor xmlns:cdr="http://schemas.openxmlformats.org/drawingml/2006/chartDrawing">
    <cdr:from>
      <cdr:x>0.03608</cdr:x>
      <cdr:y>0.02661</cdr:y>
    </cdr:from>
    <cdr:to>
      <cdr:x>0.98133</cdr:x>
      <cdr:y>0.11307</cdr:y>
    </cdr:to>
    <cdr:sp macro="" textlink="">
      <cdr:nvSpPr>
        <cdr:cNvPr id="2" name="Rectangle 1">
          <a:extLst xmlns:a="http://schemas.openxmlformats.org/drawingml/2006/main">
            <a:ext uri="{FF2B5EF4-FFF2-40B4-BE49-F238E27FC236}">
              <a16:creationId xmlns:a16="http://schemas.microsoft.com/office/drawing/2014/main" id="{1AC0F7C9-D4D7-183A-0032-6DD6B99CB461}"/>
            </a:ext>
          </a:extLst>
        </cdr:cNvPr>
        <cdr:cNvSpPr/>
      </cdr:nvSpPr>
      <cdr:spPr>
        <a:xfrm xmlns:a="http://schemas.openxmlformats.org/drawingml/2006/main">
          <a:off x="111582" y="71328"/>
          <a:ext cx="2923311" cy="231706"/>
        </a:xfrm>
        <a:prstGeom xmlns:a="http://schemas.openxmlformats.org/drawingml/2006/main" prst="rect">
          <a:avLst/>
        </a:prstGeom>
        <a:solidFill xmlns:a="http://schemas.openxmlformats.org/drawingml/2006/main">
          <a:schemeClr val="tx1">
            <a:lumMod val="65000"/>
            <a:lumOff val="35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indent="0" algn="ctr"/>
          <a:r>
            <a:rPr lang="en-IN" sz="1800" b="1" kern="1200">
              <a:solidFill>
                <a:schemeClr val="lt1"/>
              </a:solidFill>
              <a:latin typeface="Cambria Math" panose="02040503050406030204" pitchFamily="18" charset="0"/>
              <a:ea typeface="Cambria Math" panose="02040503050406030204" pitchFamily="18" charset="0"/>
              <a:cs typeface="+mn-cs"/>
            </a:rPr>
            <a:t>CATEGORY WISE SALE IN %</a:t>
          </a:r>
        </a:p>
      </cdr:txBody>
    </cdr:sp>
  </cdr:relSizeAnchor>
</c:userShapes>
</file>

<file path=xl/drawings/drawing9.xml><?xml version="1.0" encoding="utf-8"?>
<c:userShapes xmlns:c="http://schemas.openxmlformats.org/drawingml/2006/chart">
  <cdr:relSizeAnchor xmlns:cdr="http://schemas.openxmlformats.org/drawingml/2006/chartDrawing">
    <cdr:from>
      <cdr:x>0.00887</cdr:x>
      <cdr:y>0.02161</cdr:y>
    </cdr:from>
    <cdr:to>
      <cdr:x>0.37296</cdr:x>
      <cdr:y>0.10816</cdr:y>
    </cdr:to>
    <cdr:sp macro="" textlink="">
      <cdr:nvSpPr>
        <cdr:cNvPr id="2" name="Rectangle 1">
          <a:extLst xmlns:a="http://schemas.openxmlformats.org/drawingml/2006/main">
            <a:ext uri="{FF2B5EF4-FFF2-40B4-BE49-F238E27FC236}">
              <a16:creationId xmlns:a16="http://schemas.microsoft.com/office/drawing/2014/main" id="{1F61FFB3-BAF8-EEDD-60E9-D0124CCFCDD4}"/>
            </a:ext>
          </a:extLst>
        </cdr:cNvPr>
        <cdr:cNvSpPr/>
      </cdr:nvSpPr>
      <cdr:spPr>
        <a:xfrm xmlns:a="http://schemas.openxmlformats.org/drawingml/2006/main">
          <a:off x="56626" y="57902"/>
          <a:ext cx="2324261" cy="231945"/>
        </a:xfrm>
        <a:prstGeom xmlns:a="http://schemas.openxmlformats.org/drawingml/2006/main" prst="rect">
          <a:avLst/>
        </a:prstGeom>
        <a:solidFill xmlns:a="http://schemas.openxmlformats.org/drawingml/2006/main">
          <a:schemeClr val="tx1">
            <a:lumMod val="65000"/>
            <a:lumOff val="35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r>
            <a:rPr lang="en-IN" sz="1800" b="1" kern="1200">
              <a:latin typeface="Cambria Math" panose="02040503050406030204" pitchFamily="18" charset="0"/>
              <a:ea typeface="Cambria Math" panose="02040503050406030204" pitchFamily="18" charset="0"/>
            </a:rPr>
            <a:t>SALES AND PROFIT ANALYSIS</a:t>
          </a:r>
        </a:p>
      </cdr:txBody>
    </cdr:sp>
  </cdr:relSizeAnchor>
</c:userShapes>
</file>

<file path=xl/drawings/drawing10.xml><?xml version="1.0" encoding="utf-8"?>
<c:userShapes xmlns:c="http://schemas.openxmlformats.org/drawingml/2006/chart">
  <cdr:relSizeAnchor xmlns:cdr="http://schemas.openxmlformats.org/drawingml/2006/chartDrawing">
    <cdr:from>
      <cdr:x>0.00899</cdr:x>
      <cdr:y>0.01916</cdr:y>
    </cdr:from>
    <cdr:to>
      <cdr:x>0.65079</cdr:x>
      <cdr:y>0.10564</cdr:y>
    </cdr:to>
    <cdr:sp macro="" textlink="">
      <cdr:nvSpPr>
        <cdr:cNvPr id="2" name="Rectangle 1">
          <a:extLst xmlns:a="http://schemas.openxmlformats.org/drawingml/2006/main">
            <a:ext uri="{FF2B5EF4-FFF2-40B4-BE49-F238E27FC236}">
              <a16:creationId xmlns:a16="http://schemas.microsoft.com/office/drawing/2014/main" id="{636444C9-7996-492A-A373-B85B9C9AACE3}"/>
            </a:ext>
          </a:extLst>
        </cdr:cNvPr>
        <cdr:cNvSpPr/>
      </cdr:nvSpPr>
      <cdr:spPr>
        <a:xfrm xmlns:a="http://schemas.openxmlformats.org/drawingml/2006/main">
          <a:off x="50537" y="52018"/>
          <a:ext cx="3607343" cy="234808"/>
        </a:xfrm>
        <a:prstGeom xmlns:a="http://schemas.openxmlformats.org/drawingml/2006/main" prst="rect">
          <a:avLst/>
        </a:prstGeom>
        <a:solidFill xmlns:a="http://schemas.openxmlformats.org/drawingml/2006/main">
          <a:schemeClr val="tx1">
            <a:lumMod val="65000"/>
            <a:lumOff val="35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indent="0" algn="l"/>
          <a:r>
            <a:rPr lang="en-IN" sz="1800" b="1" kern="1200">
              <a:solidFill>
                <a:schemeClr val="lt1"/>
              </a:solidFill>
              <a:latin typeface="Cambria Math" panose="02040503050406030204" pitchFamily="18" charset="0"/>
              <a:ea typeface="Cambria Math" panose="02040503050406030204" pitchFamily="18" charset="0"/>
              <a:cs typeface="+mn-cs"/>
            </a:rPr>
            <a:t>TOP 5 SUB-CATEGORY BY SALES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ipayan Satvaya" refreshedDate="45812.758549652775" createdVersion="8" refreshedVersion="8" minRefreshableVersion="3" recordCount="9994" xr:uid="{4ABD885B-E8AC-4A3A-A856-AF24881C97B9}">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Sum of profit mergin" numFmtId="0" formula=" 0" databaseField="0"/>
    <cacheField name="Profit Mergin" numFmtId="0" formula="Profit/Sales" databaseField="0"/>
  </cacheFields>
  <extLst>
    <ext xmlns:x14="http://schemas.microsoft.com/office/spreadsheetml/2009/9/main" uri="{725AE2AE-9491-48be-B2B4-4EB974FC3084}">
      <x14:pivotCacheDefinition pivotCacheId="4201509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A7AB19-5008-41FB-B751-ECD72046760A}"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C16" firstHeaderRow="0"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17">
      <pivotArea outline="0" collapsedLevelsAreSubtotals="1" fieldPosition="0"/>
    </format>
    <format dxfId="16">
      <pivotArea outline="0" collapsedLevelsAreSubtotals="1" fieldPosition="0"/>
    </format>
    <format dxfId="1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A3693F-BB0E-4A37-9D8F-FD10D72B55A0}"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14">
      <pivotArea outline="0" collapsedLevelsAreSubtotals="1"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5FF170-E952-4715-8E88-F00CDC484EEF}"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32036E-BDAB-48EF-AADC-37108918D0E5}" name="PivotTable1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2A3397-946C-4348-B4BE-1441EDA0EA57}"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B1947E-019C-42AD-AB5B-1A97DB3173FA}"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G3:H16"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67"/>
  </dataFields>
  <formats count="1">
    <format dxfId="0">
      <pivotArea outline="0" collapsedLevelsAreSubtotals="1" fieldPosition="0"/>
    </format>
  </formats>
  <chartFormats count="2">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DF9EB9-E4FE-4D85-AAD2-25B42AA805C5}"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D3:E16"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1">
      <pivotArea outline="0" collapsedLevelsAreSubtotals="1" fieldPosition="0"/>
    </format>
  </formats>
  <chartFormats count="2">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AB6025-5E4B-4BCE-9E80-0924701AFDAE}"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16"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2">
      <pivotArea outline="0" collapsedLevelsAreSubtotals="1" fieldPosition="0">
        <references count="1">
          <reference field="4294967294" count="1" selected="0">
            <x v="0"/>
          </reference>
        </references>
      </pivotArea>
    </format>
  </formats>
  <chartFormats count="2">
    <chartFormat chart="19"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CAD83B-FB6F-44A8-BDEF-FBAC135BE81E}" name="PivotTable1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ergin2" fld="26" baseField="0" baseItem="0" numFmtId="10"/>
  </dataFields>
  <formats count="6">
    <format dxfId="8">
      <pivotArea type="all" dataOnly="0" outline="0" fieldPosition="0"/>
    </format>
    <format dxfId="7">
      <pivotArea outline="0" collapsedLevelsAreSubtotals="1" fieldPosition="0"/>
    </format>
    <format dxfId="6">
      <pivotArea field="22" type="button" dataOnly="0" labelOnly="1" outline="0" axis="axisRow" fieldPosition="0"/>
    </format>
    <format dxfId="5">
      <pivotArea dataOnly="0" labelOnly="1" fieldPosition="0">
        <references count="1">
          <reference field="22" count="12">
            <x v="1"/>
            <x v="2"/>
            <x v="3"/>
            <x v="4"/>
            <x v="5"/>
            <x v="6"/>
            <x v="7"/>
            <x v="8"/>
            <x v="9"/>
            <x v="10"/>
            <x v="11"/>
            <x v="12"/>
          </reference>
        </references>
      </pivotArea>
    </format>
    <format dxfId="4">
      <pivotArea dataOnly="0" labelOnly="1" grandRow="1" outline="0" fieldPosition="0"/>
    </format>
    <format dxfId="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CF77AA-5735-4565-A14D-97BBC0BFBACD}" name="PivotTable1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J3:K16" firstHeaderRow="1" firstDataRow="1" firstDataCol="1"/>
  <pivotFields count="27">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67"/>
  </dataFields>
  <formats count="1">
    <format dxfId="9">
      <pivotArea outline="0" collapsedLevelsAreSubtotals="1" fieldPosition="0"/>
    </format>
  </formats>
  <chartFormats count="2">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F49249-5AC8-4031-9A9A-3B036C4CD421}" name="PivotTable1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h="1" x="0"/>
        <item h="1" x="1"/>
        <item x="2"/>
        <item h="1" x="3"/>
        <item h="1" x="4"/>
        <item h="1" x="5"/>
        <item h="1" x="6"/>
      </items>
    </pivotField>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Profit Mergin2" fld="26" baseField="0" baseItem="0"/>
    <dataField name="Count of Order ID" fld="1" subtotal="count"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3FD617C-540C-49E4-994A-8290B2E830FF}" sourceName="Year">
  <data>
    <tabular pivotCacheId="42015090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6C51081-AFAC-401E-A5EC-E09A33C7997A}" sourceName="Years (Order Date)">
  <pivotTables>
    <pivotTable tabId="3" name="PivotTable1"/>
    <pivotTable tabId="4" name="PivotTable2"/>
    <pivotTable tabId="11" name="PivotTable10"/>
    <pivotTable tabId="11" name="PivotTable13"/>
    <pivotTable tabId="11" name="PivotTable8"/>
    <pivotTable tabId="11" name="PivotTable9"/>
    <pivotTable tabId="5" name="PivotTable3"/>
    <pivotTable tabId="7" name="PivotTable5"/>
    <pivotTable tabId="11" name="PivotTable7"/>
    <pivotTable tabId="6" name="PivotTable15"/>
  </pivotTables>
  <data>
    <tabular pivotCacheId="420150901">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58FB3F-88BE-438E-A853-3C6745453183}" sourceName="Region">
  <pivotTables>
    <pivotTable tabId="7" name="PivotTable5"/>
    <pivotTable tabId="4" name="PivotTable2"/>
    <pivotTable tabId="11" name="PivotTable10"/>
    <pivotTable tabId="11" name="PivotTable13"/>
    <pivotTable tabId="11" name="PivotTable7"/>
    <pivotTable tabId="11" name="PivotTable8"/>
    <pivotTable tabId="11" name="PivotTable9"/>
    <pivotTable tabId="3" name="PivotTable1"/>
    <pivotTable tabId="5" name="PivotTable3"/>
    <pivotTable tabId="15" name="PivotTable14"/>
    <pivotTable tabId="6" name="PivotTable15"/>
  </pivotTables>
  <data>
    <tabular pivotCacheId="42015090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CEB1A31-1D9B-4A85-B301-6C24251594DC}" sourceName="Segment">
  <pivotTables>
    <pivotTable tabId="7" name="PivotTable5"/>
    <pivotTable tabId="4" name="PivotTable2"/>
    <pivotTable tabId="11" name="PivotTable10"/>
    <pivotTable tabId="11" name="PivotTable13"/>
    <pivotTable tabId="11" name="PivotTable7"/>
    <pivotTable tabId="11" name="PivotTable8"/>
    <pivotTable tabId="11" name="PivotTable9"/>
    <pivotTable tabId="3" name="PivotTable1"/>
    <pivotTable tabId="5" name="PivotTable3"/>
    <pivotTable tabId="15" name="PivotTable14"/>
    <pivotTable tabId="6" name="PivotTable15"/>
  </pivotTables>
  <data>
    <tabular pivotCacheId="42015090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3CB3CE6-574A-474A-917B-5D41465A93E4}" cache="Slicer_Year" caption="Year" rowHeight="234950"/>
  <slicer name="Region 1" xr10:uid="{E1A9A6E7-C239-482A-9A89-59AD3AB8D12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87D243CE-04B0-41A8-BB0F-0DC42950844D}" cache="Slicer_Years__Order_Date" caption="Years (Order Date)" columnCount="4" style="SlicerStyleDark6" rowHeight="288000"/>
  <slicer name="Region" xr10:uid="{D7847971-F4B6-4D60-B970-3ED460E869F7}" cache="Slicer_Region" caption="Region" columnCount="4" style="SlicerStyleDark1" rowHeight="288000"/>
  <slicer name="Segment" xr10:uid="{3BC1C7A5-4B52-4AE0-B203-9D07B9312E2B}" cache="Slicer_Segment" caption="Segment" columnCount="3" style="SlicerStyleDark2"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2364D0-2B79-4762-842F-F2FA8EB489AF}" name="Table3" displayName="Table3" ref="A3:V712" totalsRowShown="0">
  <autoFilter ref="A3:V712" xr:uid="{252364D0-2B79-4762-842F-F2FA8EB489AF}"/>
  <tableColumns count="22">
    <tableColumn id="1" xr3:uid="{B4F4A516-E778-4E64-9197-1453EBE51957}" name="Row ID"/>
    <tableColumn id="2" xr3:uid="{731F1628-1033-4DA4-8B7B-1455CBE00822}" name="Order ID"/>
    <tableColumn id="3" xr3:uid="{C087DAD7-47B8-407C-AEAD-29A6510E7984}" name="Year"/>
    <tableColumn id="4" xr3:uid="{00619877-CB2A-41ED-A999-CB394181B1CF}" name="Order Date" dataDxfId="11"/>
    <tableColumn id="5" xr3:uid="{7EA695BF-2BFE-4A67-ABEC-CE9B9322C46F}" name="Ship Date" dataDxfId="10"/>
    <tableColumn id="6" xr3:uid="{732DE425-A02F-4988-82D8-20E871DADDCE}" name="Ship Mode"/>
    <tableColumn id="7" xr3:uid="{EF67EA16-6B9F-4178-B2F4-A82ABEEBE2B8}" name="Customer ID"/>
    <tableColumn id="8" xr3:uid="{F711E010-3D96-4482-8046-F14BE8F580F8}" name="Customer Name"/>
    <tableColumn id="9" xr3:uid="{E45D7834-5E69-4C20-9E96-C9982DABB8B5}" name="Segment"/>
    <tableColumn id="10" xr3:uid="{85419ACA-3F7C-4C84-B77D-A73B5533077F}" name="Country"/>
    <tableColumn id="11" xr3:uid="{0FD9A4A8-C18D-4585-A654-D4D78DF7EC5F}" name="City"/>
    <tableColumn id="12" xr3:uid="{702BB80E-AEF2-4408-8521-DF80BB54AE98}" name="State"/>
    <tableColumn id="13" xr3:uid="{6CECE70D-84E3-4855-A732-DD941F10495E}" name="Postal Code"/>
    <tableColumn id="14" xr3:uid="{BFBABFFA-20FC-4BF6-B59F-6417EEA9C430}" name="Region"/>
    <tableColumn id="15" xr3:uid="{E4F05E33-CF92-47F2-92EC-952F21F70DD3}" name="Product ID"/>
    <tableColumn id="16" xr3:uid="{39D30A96-C74B-46A5-AEAB-94A05BEFA691}" name="Category"/>
    <tableColumn id="17" xr3:uid="{88564D40-5874-4B29-A3F7-09FAA4EF1A3C}" name="Sub-Category"/>
    <tableColumn id="18" xr3:uid="{4117EE45-718C-482D-91B5-9420835E5326}" name="Product Name"/>
    <tableColumn id="19" xr3:uid="{7ECBFD73-170C-4304-8F1E-31B08E955FAA}" name="Sales"/>
    <tableColumn id="20" xr3:uid="{9533BF94-61AE-4608-B684-9DB0815BEF8F}" name="Quantity"/>
    <tableColumn id="21" xr3:uid="{F1D4AF5B-E4FA-4BA3-AB6F-1BB829F97245}" name="Discount"/>
    <tableColumn id="22" xr3:uid="{75032543-8BDF-4031-85E1-4C6B99B164AB}"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3C3107F-DDCC-4F71-83E2-B7FC6FD76F84}" name="Table5" displayName="Table5" ref="D1:E50" totalsRowShown="0">
  <autoFilter ref="D1:E50" xr:uid="{F3C3107F-DDCC-4F71-83E2-B7FC6FD76F84}"/>
  <tableColumns count="2">
    <tableColumn id="1" xr3:uid="{44A449EB-A60D-44DE-B3A3-D7BCB5AA59A6}" name="STATES">
      <calculatedColumnFormula>A2</calculatedColumnFormula>
    </tableColumn>
    <tableColumn id="2" xr3:uid="{0E708F07-0C2C-44A4-99AB-A49F606D7170}" name="SALES" dataDxfId="13">
      <calculatedColumnFormula>GETPIVOTDATA("Sales",$A$1,"State",A2)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9987" workbookViewId="0">
      <selection activeCell="K9977" sqref="K997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92C40-4ADD-4969-9C94-755C1CD9858F}">
  <dimension ref="A1:V712"/>
  <sheetViews>
    <sheetView workbookViewId="0">
      <selection activeCell="E10" sqref="E10"/>
    </sheetView>
  </sheetViews>
  <sheetFormatPr defaultRowHeight="14.4" x14ac:dyDescent="0.3"/>
  <cols>
    <col min="1" max="1" width="9.109375" customWidth="1"/>
    <col min="2" max="2" width="14.6640625" customWidth="1"/>
    <col min="3" max="3" width="9" customWidth="1"/>
    <col min="4" max="4" width="12.21875" customWidth="1"/>
    <col min="5" max="5" width="10.88671875" customWidth="1"/>
    <col min="6" max="6" width="12.77734375" customWidth="1"/>
    <col min="7" max="7" width="13.33203125" customWidth="1"/>
    <col min="8" max="8" width="19.77734375" customWidth="1"/>
    <col min="9" max="9" width="11.33203125" customWidth="1"/>
    <col min="10" max="10" width="11.88671875" customWidth="1"/>
    <col min="11" max="11" width="15.5546875" customWidth="1"/>
    <col min="12" max="12" width="13.109375" customWidth="1"/>
    <col min="13" max="13" width="12.88671875" customWidth="1"/>
    <col min="14" max="14" width="9" customWidth="1"/>
    <col min="15" max="15" width="16.33203125" customWidth="1"/>
    <col min="16" max="16" width="13.109375" customWidth="1"/>
    <col min="17" max="17" width="14.109375" customWidth="1"/>
    <col min="18" max="18" width="85.5546875" customWidth="1"/>
    <col min="19" max="19" width="9" customWidth="1"/>
    <col min="20" max="20" width="10.21875" customWidth="1"/>
    <col min="21" max="21" width="10.33203125" customWidth="1"/>
    <col min="22" max="22" width="9" customWidth="1"/>
  </cols>
  <sheetData>
    <row r="1" spans="1:22" x14ac:dyDescent="0.3">
      <c r="A1" s="21" t="s">
        <v>10951</v>
      </c>
    </row>
    <row r="3" spans="1:22"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
      <c r="A4">
        <v>9972</v>
      </c>
      <c r="B4" t="s">
        <v>10920</v>
      </c>
      <c r="C4">
        <v>2012</v>
      </c>
      <c r="D4" s="15">
        <v>41088</v>
      </c>
      <c r="E4" s="15">
        <v>41092</v>
      </c>
      <c r="F4" t="s">
        <v>50</v>
      </c>
      <c r="G4" t="s">
        <v>762</v>
      </c>
      <c r="H4" t="s">
        <v>763</v>
      </c>
      <c r="I4" t="s">
        <v>102</v>
      </c>
      <c r="J4" t="s">
        <v>27</v>
      </c>
      <c r="K4" t="s">
        <v>3792</v>
      </c>
      <c r="L4" t="s">
        <v>1272</v>
      </c>
      <c r="M4">
        <v>30080</v>
      </c>
      <c r="N4" t="s">
        <v>30</v>
      </c>
      <c r="O4" t="s">
        <v>5148</v>
      </c>
      <c r="P4" t="s">
        <v>46</v>
      </c>
      <c r="Q4" t="s">
        <v>68</v>
      </c>
      <c r="R4" t="s">
        <v>5149</v>
      </c>
      <c r="S4">
        <v>140.75</v>
      </c>
      <c r="T4">
        <v>5</v>
      </c>
      <c r="U4">
        <v>0</v>
      </c>
      <c r="V4">
        <v>42.22499999999998</v>
      </c>
    </row>
    <row r="5" spans="1:22" x14ac:dyDescent="0.3">
      <c r="A5">
        <v>9971</v>
      </c>
      <c r="B5" t="s">
        <v>10920</v>
      </c>
      <c r="C5">
        <v>2012</v>
      </c>
      <c r="D5" s="15">
        <v>41088</v>
      </c>
      <c r="E5" s="15">
        <v>41092</v>
      </c>
      <c r="F5" t="s">
        <v>50</v>
      </c>
      <c r="G5" t="s">
        <v>762</v>
      </c>
      <c r="H5" t="s">
        <v>763</v>
      </c>
      <c r="I5" t="s">
        <v>102</v>
      </c>
      <c r="J5" t="s">
        <v>27</v>
      </c>
      <c r="K5" t="s">
        <v>3792</v>
      </c>
      <c r="L5" t="s">
        <v>1272</v>
      </c>
      <c r="M5">
        <v>30080</v>
      </c>
      <c r="N5" t="s">
        <v>30</v>
      </c>
      <c r="O5" t="s">
        <v>3834</v>
      </c>
      <c r="P5" t="s">
        <v>46</v>
      </c>
      <c r="Q5" t="s">
        <v>75</v>
      </c>
      <c r="R5" t="s">
        <v>3835</v>
      </c>
      <c r="S5">
        <v>119.56</v>
      </c>
      <c r="T5">
        <v>2</v>
      </c>
      <c r="U5">
        <v>0</v>
      </c>
      <c r="V5">
        <v>54.997599999999991</v>
      </c>
    </row>
    <row r="6" spans="1:22" x14ac:dyDescent="0.3">
      <c r="A6">
        <v>3</v>
      </c>
      <c r="B6" t="s">
        <v>38</v>
      </c>
      <c r="C6">
        <v>2013</v>
      </c>
      <c r="D6" s="15">
        <v>41438</v>
      </c>
      <c r="E6" s="15">
        <v>41442</v>
      </c>
      <c r="F6" t="s">
        <v>23</v>
      </c>
      <c r="G6" t="s">
        <v>39</v>
      </c>
      <c r="H6" t="s">
        <v>40</v>
      </c>
      <c r="I6" t="s">
        <v>41</v>
      </c>
      <c r="J6" t="s">
        <v>27</v>
      </c>
      <c r="K6" t="s">
        <v>42</v>
      </c>
      <c r="L6" t="s">
        <v>43</v>
      </c>
      <c r="M6">
        <v>90036</v>
      </c>
      <c r="N6" t="s">
        <v>44</v>
      </c>
      <c r="O6" t="s">
        <v>45</v>
      </c>
      <c r="P6" t="s">
        <v>46</v>
      </c>
      <c r="Q6" t="s">
        <v>47</v>
      </c>
      <c r="R6" t="s">
        <v>48</v>
      </c>
      <c r="S6">
        <v>14.62</v>
      </c>
      <c r="T6">
        <v>2</v>
      </c>
      <c r="U6">
        <v>0</v>
      </c>
      <c r="V6">
        <v>6.8713999999999995</v>
      </c>
    </row>
    <row r="7" spans="1:22" x14ac:dyDescent="0.3">
      <c r="A7">
        <v>9952</v>
      </c>
      <c r="B7" t="s">
        <v>10911</v>
      </c>
      <c r="C7">
        <v>2014</v>
      </c>
      <c r="D7" s="15">
        <v>41792</v>
      </c>
      <c r="E7" s="15">
        <v>41794</v>
      </c>
      <c r="F7" t="s">
        <v>23</v>
      </c>
      <c r="G7" t="s">
        <v>2507</v>
      </c>
      <c r="H7" t="s">
        <v>2508</v>
      </c>
      <c r="I7" t="s">
        <v>41</v>
      </c>
      <c r="J7" t="s">
        <v>27</v>
      </c>
      <c r="K7" t="s">
        <v>4374</v>
      </c>
      <c r="L7" t="s">
        <v>254</v>
      </c>
      <c r="M7">
        <v>46203</v>
      </c>
      <c r="N7" t="s">
        <v>105</v>
      </c>
      <c r="O7" t="s">
        <v>3294</v>
      </c>
      <c r="P7" t="s">
        <v>46</v>
      </c>
      <c r="Q7" t="s">
        <v>75</v>
      </c>
      <c r="R7" t="s">
        <v>3295</v>
      </c>
      <c r="S7">
        <v>17.38</v>
      </c>
      <c r="T7">
        <v>2</v>
      </c>
      <c r="U7">
        <v>0</v>
      </c>
      <c r="V7">
        <v>8.69</v>
      </c>
    </row>
    <row r="8" spans="1:22" x14ac:dyDescent="0.3">
      <c r="A8">
        <v>9951</v>
      </c>
      <c r="B8" t="s">
        <v>10911</v>
      </c>
      <c r="C8">
        <v>2014</v>
      </c>
      <c r="D8" s="15">
        <v>41792</v>
      </c>
      <c r="E8" s="15">
        <v>41794</v>
      </c>
      <c r="F8" t="s">
        <v>23</v>
      </c>
      <c r="G8" t="s">
        <v>2507</v>
      </c>
      <c r="H8" t="s">
        <v>2508</v>
      </c>
      <c r="I8" t="s">
        <v>41</v>
      </c>
      <c r="J8" t="s">
        <v>27</v>
      </c>
      <c r="K8" t="s">
        <v>4374</v>
      </c>
      <c r="L8" t="s">
        <v>254</v>
      </c>
      <c r="M8">
        <v>46203</v>
      </c>
      <c r="N8" t="s">
        <v>105</v>
      </c>
      <c r="O8" t="s">
        <v>2665</v>
      </c>
      <c r="P8" t="s">
        <v>71</v>
      </c>
      <c r="Q8" t="s">
        <v>161</v>
      </c>
      <c r="R8" t="s">
        <v>2666</v>
      </c>
      <c r="S8">
        <v>39.89</v>
      </c>
      <c r="T8">
        <v>1</v>
      </c>
      <c r="U8">
        <v>0</v>
      </c>
      <c r="V8">
        <v>14.7593</v>
      </c>
    </row>
    <row r="9" spans="1:22" x14ac:dyDescent="0.3">
      <c r="A9">
        <v>6</v>
      </c>
      <c r="B9" t="s">
        <v>61</v>
      </c>
      <c r="C9">
        <v>2011</v>
      </c>
      <c r="D9" s="15">
        <v>40703</v>
      </c>
      <c r="E9" s="15">
        <v>40708</v>
      </c>
      <c r="F9" t="s">
        <v>50</v>
      </c>
      <c r="G9" t="s">
        <v>62</v>
      </c>
      <c r="H9" t="s">
        <v>63</v>
      </c>
      <c r="I9" t="s">
        <v>26</v>
      </c>
      <c r="J9" t="s">
        <v>27</v>
      </c>
      <c r="K9" t="s">
        <v>42</v>
      </c>
      <c r="L9" t="s">
        <v>43</v>
      </c>
      <c r="M9">
        <v>90032</v>
      </c>
      <c r="N9" t="s">
        <v>44</v>
      </c>
      <c r="O9" t="s">
        <v>64</v>
      </c>
      <c r="P9" t="s">
        <v>32</v>
      </c>
      <c r="Q9" t="s">
        <v>65</v>
      </c>
      <c r="R9" t="s">
        <v>66</v>
      </c>
      <c r="S9">
        <v>48.86</v>
      </c>
      <c r="T9">
        <v>7</v>
      </c>
      <c r="U9">
        <v>0</v>
      </c>
      <c r="V9">
        <v>14.169399999999996</v>
      </c>
    </row>
    <row r="10" spans="1:22" x14ac:dyDescent="0.3">
      <c r="A10">
        <v>7</v>
      </c>
      <c r="B10" t="s">
        <v>61</v>
      </c>
      <c r="C10">
        <v>2011</v>
      </c>
      <c r="D10" s="15">
        <v>40703</v>
      </c>
      <c r="E10" s="15">
        <v>40708</v>
      </c>
      <c r="F10" t="s">
        <v>50</v>
      </c>
      <c r="G10" t="s">
        <v>62</v>
      </c>
      <c r="H10" t="s">
        <v>63</v>
      </c>
      <c r="I10" t="s">
        <v>26</v>
      </c>
      <c r="J10" t="s">
        <v>27</v>
      </c>
      <c r="K10" t="s">
        <v>42</v>
      </c>
      <c r="L10" t="s">
        <v>43</v>
      </c>
      <c r="M10">
        <v>90032</v>
      </c>
      <c r="N10" t="s">
        <v>44</v>
      </c>
      <c r="O10" t="s">
        <v>67</v>
      </c>
      <c r="P10" t="s">
        <v>46</v>
      </c>
      <c r="Q10" t="s">
        <v>68</v>
      </c>
      <c r="R10" t="s">
        <v>69</v>
      </c>
      <c r="S10">
        <v>7.28</v>
      </c>
      <c r="T10">
        <v>4</v>
      </c>
      <c r="U10">
        <v>0</v>
      </c>
      <c r="V10">
        <v>1.9656000000000002</v>
      </c>
    </row>
    <row r="11" spans="1:22" x14ac:dyDescent="0.3">
      <c r="A11">
        <v>8</v>
      </c>
      <c r="B11" t="s">
        <v>61</v>
      </c>
      <c r="C11">
        <v>2011</v>
      </c>
      <c r="D11" s="15">
        <v>40703</v>
      </c>
      <c r="E11" s="15">
        <v>40708</v>
      </c>
      <c r="F11" t="s">
        <v>50</v>
      </c>
      <c r="G11" t="s">
        <v>62</v>
      </c>
      <c r="H11" t="s">
        <v>63</v>
      </c>
      <c r="I11" t="s">
        <v>26</v>
      </c>
      <c r="J11" t="s">
        <v>27</v>
      </c>
      <c r="K11" t="s">
        <v>42</v>
      </c>
      <c r="L11" t="s">
        <v>43</v>
      </c>
      <c r="M11">
        <v>90032</v>
      </c>
      <c r="N11" t="s">
        <v>44</v>
      </c>
      <c r="O11" t="s">
        <v>70</v>
      </c>
      <c r="P11" t="s">
        <v>71</v>
      </c>
      <c r="Q11" t="s">
        <v>72</v>
      </c>
      <c r="R11" t="s">
        <v>73</v>
      </c>
      <c r="S11">
        <v>907.15200000000004</v>
      </c>
      <c r="T11">
        <v>6</v>
      </c>
      <c r="U11">
        <v>0.2</v>
      </c>
      <c r="V11">
        <v>90.715200000000038</v>
      </c>
    </row>
    <row r="12" spans="1:22" x14ac:dyDescent="0.3">
      <c r="A12">
        <v>9</v>
      </c>
      <c r="B12" t="s">
        <v>61</v>
      </c>
      <c r="C12">
        <v>2011</v>
      </c>
      <c r="D12" s="15">
        <v>40703</v>
      </c>
      <c r="E12" s="15">
        <v>40708</v>
      </c>
      <c r="F12" t="s">
        <v>50</v>
      </c>
      <c r="G12" t="s">
        <v>62</v>
      </c>
      <c r="H12" t="s">
        <v>63</v>
      </c>
      <c r="I12" t="s">
        <v>26</v>
      </c>
      <c r="J12" t="s">
        <v>27</v>
      </c>
      <c r="K12" t="s">
        <v>42</v>
      </c>
      <c r="L12" t="s">
        <v>43</v>
      </c>
      <c r="M12">
        <v>90032</v>
      </c>
      <c r="N12" t="s">
        <v>44</v>
      </c>
      <c r="O12" t="s">
        <v>74</v>
      </c>
      <c r="P12" t="s">
        <v>46</v>
      </c>
      <c r="Q12" t="s">
        <v>75</v>
      </c>
      <c r="R12" t="s">
        <v>76</v>
      </c>
      <c r="S12">
        <v>18.504000000000001</v>
      </c>
      <c r="T12">
        <v>3</v>
      </c>
      <c r="U12">
        <v>0.2</v>
      </c>
      <c r="V12">
        <v>5.7824999999999998</v>
      </c>
    </row>
    <row r="13" spans="1:22" x14ac:dyDescent="0.3">
      <c r="A13">
        <v>10</v>
      </c>
      <c r="B13" t="s">
        <v>61</v>
      </c>
      <c r="C13">
        <v>2011</v>
      </c>
      <c r="D13" s="15">
        <v>40703</v>
      </c>
      <c r="E13" s="15">
        <v>40708</v>
      </c>
      <c r="F13" t="s">
        <v>50</v>
      </c>
      <c r="G13" t="s">
        <v>62</v>
      </c>
      <c r="H13" t="s">
        <v>63</v>
      </c>
      <c r="I13" t="s">
        <v>26</v>
      </c>
      <c r="J13" t="s">
        <v>27</v>
      </c>
      <c r="K13" t="s">
        <v>42</v>
      </c>
      <c r="L13" t="s">
        <v>43</v>
      </c>
      <c r="M13">
        <v>90032</v>
      </c>
      <c r="N13" t="s">
        <v>44</v>
      </c>
      <c r="O13" t="s">
        <v>77</v>
      </c>
      <c r="P13" t="s">
        <v>46</v>
      </c>
      <c r="Q13" t="s">
        <v>78</v>
      </c>
      <c r="R13" t="s">
        <v>79</v>
      </c>
      <c r="S13">
        <v>114.9</v>
      </c>
      <c r="T13">
        <v>5</v>
      </c>
      <c r="U13">
        <v>0</v>
      </c>
      <c r="V13">
        <v>34.469999999999992</v>
      </c>
    </row>
    <row r="14" spans="1:22" x14ac:dyDescent="0.3">
      <c r="A14">
        <v>11</v>
      </c>
      <c r="B14" t="s">
        <v>61</v>
      </c>
      <c r="C14">
        <v>2011</v>
      </c>
      <c r="D14" s="15">
        <v>40703</v>
      </c>
      <c r="E14" s="15">
        <v>40708</v>
      </c>
      <c r="F14" t="s">
        <v>50</v>
      </c>
      <c r="G14" t="s">
        <v>62</v>
      </c>
      <c r="H14" t="s">
        <v>63</v>
      </c>
      <c r="I14" t="s">
        <v>26</v>
      </c>
      <c r="J14" t="s">
        <v>27</v>
      </c>
      <c r="K14" t="s">
        <v>42</v>
      </c>
      <c r="L14" t="s">
        <v>43</v>
      </c>
      <c r="M14">
        <v>90032</v>
      </c>
      <c r="N14" t="s">
        <v>44</v>
      </c>
      <c r="O14" t="s">
        <v>80</v>
      </c>
      <c r="P14" t="s">
        <v>32</v>
      </c>
      <c r="Q14" t="s">
        <v>56</v>
      </c>
      <c r="R14" t="s">
        <v>81</v>
      </c>
      <c r="S14">
        <v>1706.1840000000002</v>
      </c>
      <c r="T14">
        <v>9</v>
      </c>
      <c r="U14">
        <v>0.2</v>
      </c>
      <c r="V14">
        <v>85.309199999999805</v>
      </c>
    </row>
    <row r="15" spans="1:22" x14ac:dyDescent="0.3">
      <c r="A15">
        <v>12</v>
      </c>
      <c r="B15" t="s">
        <v>61</v>
      </c>
      <c r="C15">
        <v>2011</v>
      </c>
      <c r="D15" s="15">
        <v>40703</v>
      </c>
      <c r="E15" s="15">
        <v>40708</v>
      </c>
      <c r="F15" t="s">
        <v>50</v>
      </c>
      <c r="G15" t="s">
        <v>62</v>
      </c>
      <c r="H15" t="s">
        <v>63</v>
      </c>
      <c r="I15" t="s">
        <v>26</v>
      </c>
      <c r="J15" t="s">
        <v>27</v>
      </c>
      <c r="K15" t="s">
        <v>42</v>
      </c>
      <c r="L15" t="s">
        <v>43</v>
      </c>
      <c r="M15">
        <v>90032</v>
      </c>
      <c r="N15" t="s">
        <v>44</v>
      </c>
      <c r="O15" t="s">
        <v>82</v>
      </c>
      <c r="P15" t="s">
        <v>71</v>
      </c>
      <c r="Q15" t="s">
        <v>72</v>
      </c>
      <c r="R15" t="s">
        <v>83</v>
      </c>
      <c r="S15">
        <v>911.42399999999998</v>
      </c>
      <c r="T15">
        <v>4</v>
      </c>
      <c r="U15">
        <v>0.2</v>
      </c>
      <c r="V15">
        <v>68.356800000000021</v>
      </c>
    </row>
    <row r="16" spans="1:22" x14ac:dyDescent="0.3">
      <c r="A16">
        <v>9950</v>
      </c>
      <c r="B16" t="s">
        <v>10911</v>
      </c>
      <c r="C16">
        <v>2014</v>
      </c>
      <c r="D16" s="15">
        <v>41792</v>
      </c>
      <c r="E16" s="15">
        <v>41794</v>
      </c>
      <c r="F16" t="s">
        <v>23</v>
      </c>
      <c r="G16" t="s">
        <v>2507</v>
      </c>
      <c r="H16" t="s">
        <v>2508</v>
      </c>
      <c r="I16" t="s">
        <v>41</v>
      </c>
      <c r="J16" t="s">
        <v>27</v>
      </c>
      <c r="K16" t="s">
        <v>4374</v>
      </c>
      <c r="L16" t="s">
        <v>254</v>
      </c>
      <c r="M16">
        <v>46203</v>
      </c>
      <c r="N16" t="s">
        <v>105</v>
      </c>
      <c r="O16" t="s">
        <v>4515</v>
      </c>
      <c r="P16" t="s">
        <v>71</v>
      </c>
      <c r="Q16" t="s">
        <v>161</v>
      </c>
      <c r="R16" t="s">
        <v>4516</v>
      </c>
      <c r="S16">
        <v>83.97</v>
      </c>
      <c r="T16">
        <v>3</v>
      </c>
      <c r="U16">
        <v>0</v>
      </c>
      <c r="V16">
        <v>15.954299999999993</v>
      </c>
    </row>
    <row r="17" spans="1:22" x14ac:dyDescent="0.3">
      <c r="A17">
        <v>9949</v>
      </c>
      <c r="B17" t="s">
        <v>10911</v>
      </c>
      <c r="C17">
        <v>2014</v>
      </c>
      <c r="D17" s="15">
        <v>41792</v>
      </c>
      <c r="E17" s="15">
        <v>41794</v>
      </c>
      <c r="F17" t="s">
        <v>23</v>
      </c>
      <c r="G17" t="s">
        <v>2507</v>
      </c>
      <c r="H17" t="s">
        <v>2508</v>
      </c>
      <c r="I17" t="s">
        <v>41</v>
      </c>
      <c r="J17" t="s">
        <v>27</v>
      </c>
      <c r="K17" t="s">
        <v>4374</v>
      </c>
      <c r="L17" t="s">
        <v>254</v>
      </c>
      <c r="M17">
        <v>46203</v>
      </c>
      <c r="N17" t="s">
        <v>105</v>
      </c>
      <c r="O17" t="s">
        <v>937</v>
      </c>
      <c r="P17" t="s">
        <v>46</v>
      </c>
      <c r="Q17" t="s">
        <v>78</v>
      </c>
      <c r="R17" t="s">
        <v>938</v>
      </c>
      <c r="S17">
        <v>2405.1999999999998</v>
      </c>
      <c r="T17">
        <v>8</v>
      </c>
      <c r="U17">
        <v>0</v>
      </c>
      <c r="V17">
        <v>793.71599999999989</v>
      </c>
    </row>
    <row r="18" spans="1:22" x14ac:dyDescent="0.3">
      <c r="A18">
        <v>9948</v>
      </c>
      <c r="B18" t="s">
        <v>10911</v>
      </c>
      <c r="C18">
        <v>2014</v>
      </c>
      <c r="D18" s="15">
        <v>41792</v>
      </c>
      <c r="E18" s="15">
        <v>41794</v>
      </c>
      <c r="F18" t="s">
        <v>23</v>
      </c>
      <c r="G18" t="s">
        <v>2507</v>
      </c>
      <c r="H18" t="s">
        <v>2508</v>
      </c>
      <c r="I18" t="s">
        <v>41</v>
      </c>
      <c r="J18" t="s">
        <v>27</v>
      </c>
      <c r="K18" t="s">
        <v>4374</v>
      </c>
      <c r="L18" t="s">
        <v>254</v>
      </c>
      <c r="M18">
        <v>46203</v>
      </c>
      <c r="N18" t="s">
        <v>105</v>
      </c>
      <c r="O18" t="s">
        <v>2436</v>
      </c>
      <c r="P18" t="s">
        <v>32</v>
      </c>
      <c r="Q18" t="s">
        <v>36</v>
      </c>
      <c r="R18" t="s">
        <v>2437</v>
      </c>
      <c r="S18">
        <v>1925.88</v>
      </c>
      <c r="T18">
        <v>6</v>
      </c>
      <c r="U18">
        <v>0</v>
      </c>
      <c r="V18">
        <v>539.24639999999999</v>
      </c>
    </row>
    <row r="19" spans="1:22" x14ac:dyDescent="0.3">
      <c r="A19">
        <v>9938</v>
      </c>
      <c r="B19" t="s">
        <v>10905</v>
      </c>
      <c r="C19">
        <v>2013</v>
      </c>
      <c r="D19" s="15">
        <v>41429</v>
      </c>
      <c r="E19" s="15">
        <v>41432</v>
      </c>
      <c r="F19" t="s">
        <v>23</v>
      </c>
      <c r="G19" t="s">
        <v>2407</v>
      </c>
      <c r="H19" t="s">
        <v>2408</v>
      </c>
      <c r="I19" t="s">
        <v>41</v>
      </c>
      <c r="J19" t="s">
        <v>27</v>
      </c>
      <c r="K19" t="s">
        <v>42</v>
      </c>
      <c r="L19" t="s">
        <v>43</v>
      </c>
      <c r="M19">
        <v>90049</v>
      </c>
      <c r="N19" t="s">
        <v>44</v>
      </c>
      <c r="O19" t="s">
        <v>3806</v>
      </c>
      <c r="P19" t="s">
        <v>32</v>
      </c>
      <c r="Q19" t="s">
        <v>56</v>
      </c>
      <c r="R19" t="s">
        <v>3807</v>
      </c>
      <c r="S19">
        <v>71.088000000000008</v>
      </c>
      <c r="T19">
        <v>2</v>
      </c>
      <c r="U19">
        <v>0.2</v>
      </c>
      <c r="V19">
        <v>-1.7772000000000041</v>
      </c>
    </row>
    <row r="20" spans="1:22" x14ac:dyDescent="0.3">
      <c r="A20">
        <v>9937</v>
      </c>
      <c r="B20" t="s">
        <v>10904</v>
      </c>
      <c r="C20">
        <v>2014</v>
      </c>
      <c r="D20" s="15">
        <v>41815</v>
      </c>
      <c r="E20" s="15">
        <v>41819</v>
      </c>
      <c r="F20" t="s">
        <v>50</v>
      </c>
      <c r="G20" t="s">
        <v>5575</v>
      </c>
      <c r="H20" t="s">
        <v>5576</v>
      </c>
      <c r="I20" t="s">
        <v>26</v>
      </c>
      <c r="J20" t="s">
        <v>27</v>
      </c>
      <c r="K20" t="s">
        <v>7306</v>
      </c>
      <c r="L20" t="s">
        <v>1399</v>
      </c>
      <c r="M20">
        <v>2920</v>
      </c>
      <c r="N20" t="s">
        <v>148</v>
      </c>
      <c r="O20" t="s">
        <v>617</v>
      </c>
      <c r="P20" t="s">
        <v>46</v>
      </c>
      <c r="Q20" t="s">
        <v>75</v>
      </c>
      <c r="R20" t="s">
        <v>618</v>
      </c>
      <c r="S20">
        <v>102.93</v>
      </c>
      <c r="T20">
        <v>3</v>
      </c>
      <c r="U20">
        <v>0</v>
      </c>
      <c r="V20">
        <v>48.377100000000006</v>
      </c>
    </row>
    <row r="21" spans="1:22" x14ac:dyDescent="0.3">
      <c r="A21">
        <v>9899</v>
      </c>
      <c r="B21" t="s">
        <v>10885</v>
      </c>
      <c r="C21">
        <v>2013</v>
      </c>
      <c r="D21" s="15">
        <v>41432</v>
      </c>
      <c r="E21" s="15">
        <v>41436</v>
      </c>
      <c r="F21" t="s">
        <v>50</v>
      </c>
      <c r="G21" t="s">
        <v>3647</v>
      </c>
      <c r="H21" t="s">
        <v>3648</v>
      </c>
      <c r="I21" t="s">
        <v>26</v>
      </c>
      <c r="J21" t="s">
        <v>27</v>
      </c>
      <c r="K21" t="s">
        <v>746</v>
      </c>
      <c r="L21" t="s">
        <v>498</v>
      </c>
      <c r="M21">
        <v>45014</v>
      </c>
      <c r="N21" t="s">
        <v>148</v>
      </c>
      <c r="O21" t="s">
        <v>7823</v>
      </c>
      <c r="P21" t="s">
        <v>32</v>
      </c>
      <c r="Q21" t="s">
        <v>65</v>
      </c>
      <c r="R21" t="s">
        <v>7824</v>
      </c>
      <c r="S21">
        <v>82.64</v>
      </c>
      <c r="T21">
        <v>2</v>
      </c>
      <c r="U21">
        <v>0.2</v>
      </c>
      <c r="V21">
        <v>0</v>
      </c>
    </row>
    <row r="22" spans="1:22" x14ac:dyDescent="0.3">
      <c r="A22">
        <v>9898</v>
      </c>
      <c r="B22" t="s">
        <v>10885</v>
      </c>
      <c r="C22">
        <v>2013</v>
      </c>
      <c r="D22" s="15">
        <v>41432</v>
      </c>
      <c r="E22" s="15">
        <v>41436</v>
      </c>
      <c r="F22" t="s">
        <v>50</v>
      </c>
      <c r="G22" t="s">
        <v>3647</v>
      </c>
      <c r="H22" t="s">
        <v>3648</v>
      </c>
      <c r="I22" t="s">
        <v>26</v>
      </c>
      <c r="J22" t="s">
        <v>27</v>
      </c>
      <c r="K22" t="s">
        <v>746</v>
      </c>
      <c r="L22" t="s">
        <v>498</v>
      </c>
      <c r="M22">
        <v>45014</v>
      </c>
      <c r="N22" t="s">
        <v>148</v>
      </c>
      <c r="O22" t="s">
        <v>2433</v>
      </c>
      <c r="P22" t="s">
        <v>32</v>
      </c>
      <c r="Q22" t="s">
        <v>65</v>
      </c>
      <c r="R22" t="s">
        <v>2434</v>
      </c>
      <c r="S22">
        <v>466.32000000000005</v>
      </c>
      <c r="T22">
        <v>3</v>
      </c>
      <c r="U22">
        <v>0.2</v>
      </c>
      <c r="V22">
        <v>34.97399999999999</v>
      </c>
    </row>
    <row r="23" spans="1:22" x14ac:dyDescent="0.3">
      <c r="A23">
        <v>9897</v>
      </c>
      <c r="B23" t="s">
        <v>10884</v>
      </c>
      <c r="C23">
        <v>2011</v>
      </c>
      <c r="D23" s="15">
        <v>40711</v>
      </c>
      <c r="E23" s="15">
        <v>40714</v>
      </c>
      <c r="F23" t="s">
        <v>23</v>
      </c>
      <c r="G23" t="s">
        <v>1934</v>
      </c>
      <c r="H23" t="s">
        <v>1935</v>
      </c>
      <c r="I23" t="s">
        <v>26</v>
      </c>
      <c r="J23" t="s">
        <v>27</v>
      </c>
      <c r="K23" t="s">
        <v>303</v>
      </c>
      <c r="L23" t="s">
        <v>211</v>
      </c>
      <c r="M23">
        <v>60653</v>
      </c>
      <c r="N23" t="s">
        <v>105</v>
      </c>
      <c r="O23" t="s">
        <v>7534</v>
      </c>
      <c r="P23" t="s">
        <v>46</v>
      </c>
      <c r="Q23" t="s">
        <v>90</v>
      </c>
      <c r="R23" t="s">
        <v>7535</v>
      </c>
      <c r="S23">
        <v>62.015999999999998</v>
      </c>
      <c r="T23">
        <v>2</v>
      </c>
      <c r="U23">
        <v>0.2</v>
      </c>
      <c r="V23">
        <v>22.480800000000002</v>
      </c>
    </row>
    <row r="24" spans="1:22" x14ac:dyDescent="0.3">
      <c r="A24">
        <v>9856</v>
      </c>
      <c r="B24" t="s">
        <v>10862</v>
      </c>
      <c r="C24">
        <v>2014</v>
      </c>
      <c r="D24" s="15">
        <v>41810</v>
      </c>
      <c r="E24" s="15">
        <v>41814</v>
      </c>
      <c r="F24" t="s">
        <v>50</v>
      </c>
      <c r="G24" t="s">
        <v>5921</v>
      </c>
      <c r="H24" t="s">
        <v>5922</v>
      </c>
      <c r="I24" t="s">
        <v>26</v>
      </c>
      <c r="J24" t="s">
        <v>27</v>
      </c>
      <c r="K24" t="s">
        <v>127</v>
      </c>
      <c r="L24" t="s">
        <v>43</v>
      </c>
      <c r="M24">
        <v>94109</v>
      </c>
      <c r="N24" t="s">
        <v>44</v>
      </c>
      <c r="O24" t="s">
        <v>6339</v>
      </c>
      <c r="P24" t="s">
        <v>46</v>
      </c>
      <c r="Q24" t="s">
        <v>90</v>
      </c>
      <c r="R24" t="s">
        <v>6340</v>
      </c>
      <c r="S24">
        <v>24.56</v>
      </c>
      <c r="T24">
        <v>2</v>
      </c>
      <c r="U24">
        <v>0</v>
      </c>
      <c r="V24">
        <v>11.543199999999999</v>
      </c>
    </row>
    <row r="25" spans="1:22" x14ac:dyDescent="0.3">
      <c r="A25">
        <v>9855</v>
      </c>
      <c r="B25" t="s">
        <v>10862</v>
      </c>
      <c r="C25">
        <v>2014</v>
      </c>
      <c r="D25" s="15">
        <v>41810</v>
      </c>
      <c r="E25" s="15">
        <v>41814</v>
      </c>
      <c r="F25" t="s">
        <v>50</v>
      </c>
      <c r="G25" t="s">
        <v>5921</v>
      </c>
      <c r="H25" t="s">
        <v>5922</v>
      </c>
      <c r="I25" t="s">
        <v>26</v>
      </c>
      <c r="J25" t="s">
        <v>27</v>
      </c>
      <c r="K25" t="s">
        <v>127</v>
      </c>
      <c r="L25" t="s">
        <v>43</v>
      </c>
      <c r="M25">
        <v>94109</v>
      </c>
      <c r="N25" t="s">
        <v>44</v>
      </c>
      <c r="O25" t="s">
        <v>7026</v>
      </c>
      <c r="P25" t="s">
        <v>32</v>
      </c>
      <c r="Q25" t="s">
        <v>65</v>
      </c>
      <c r="R25" t="s">
        <v>7027</v>
      </c>
      <c r="S25">
        <v>50.32</v>
      </c>
      <c r="T25">
        <v>4</v>
      </c>
      <c r="U25">
        <v>0</v>
      </c>
      <c r="V25">
        <v>21.134400000000003</v>
      </c>
    </row>
    <row r="26" spans="1:22" x14ac:dyDescent="0.3">
      <c r="A26">
        <v>9846</v>
      </c>
      <c r="B26" t="s">
        <v>10858</v>
      </c>
      <c r="C26">
        <v>2011</v>
      </c>
      <c r="D26" s="15">
        <v>40697</v>
      </c>
      <c r="E26" s="15">
        <v>40700</v>
      </c>
      <c r="F26" t="s">
        <v>188</v>
      </c>
      <c r="G26" t="s">
        <v>6272</v>
      </c>
      <c r="H26" t="s">
        <v>6273</v>
      </c>
      <c r="I26" t="s">
        <v>26</v>
      </c>
      <c r="J26" t="s">
        <v>27</v>
      </c>
      <c r="K26" t="s">
        <v>357</v>
      </c>
      <c r="L26" t="s">
        <v>211</v>
      </c>
      <c r="M26">
        <v>62521</v>
      </c>
      <c r="N26" t="s">
        <v>105</v>
      </c>
      <c r="O26" t="s">
        <v>4495</v>
      </c>
      <c r="P26" t="s">
        <v>46</v>
      </c>
      <c r="Q26" t="s">
        <v>59</v>
      </c>
      <c r="R26" t="s">
        <v>4496</v>
      </c>
      <c r="S26">
        <v>132.696</v>
      </c>
      <c r="T26">
        <v>3</v>
      </c>
      <c r="U26">
        <v>0.2</v>
      </c>
      <c r="V26">
        <v>9.9521999999999977</v>
      </c>
    </row>
    <row r="27" spans="1:22" x14ac:dyDescent="0.3">
      <c r="A27">
        <v>9845</v>
      </c>
      <c r="B27" t="s">
        <v>10858</v>
      </c>
      <c r="C27">
        <v>2011</v>
      </c>
      <c r="D27" s="15">
        <v>40697</v>
      </c>
      <c r="E27" s="15">
        <v>40700</v>
      </c>
      <c r="F27" t="s">
        <v>188</v>
      </c>
      <c r="G27" t="s">
        <v>6272</v>
      </c>
      <c r="H27" t="s">
        <v>6273</v>
      </c>
      <c r="I27" t="s">
        <v>26</v>
      </c>
      <c r="J27" t="s">
        <v>27</v>
      </c>
      <c r="K27" t="s">
        <v>357</v>
      </c>
      <c r="L27" t="s">
        <v>211</v>
      </c>
      <c r="M27">
        <v>62521</v>
      </c>
      <c r="N27" t="s">
        <v>105</v>
      </c>
      <c r="O27" t="s">
        <v>1954</v>
      </c>
      <c r="P27" t="s">
        <v>32</v>
      </c>
      <c r="Q27" t="s">
        <v>65</v>
      </c>
      <c r="R27" t="s">
        <v>1955</v>
      </c>
      <c r="S27">
        <v>61.543999999999997</v>
      </c>
      <c r="T27">
        <v>7</v>
      </c>
      <c r="U27">
        <v>0.6</v>
      </c>
      <c r="V27">
        <v>-40.003599999999999</v>
      </c>
    </row>
    <row r="28" spans="1:22" x14ac:dyDescent="0.3">
      <c r="A28">
        <v>9844</v>
      </c>
      <c r="B28" t="s">
        <v>10858</v>
      </c>
      <c r="C28">
        <v>2011</v>
      </c>
      <c r="D28" s="15">
        <v>40697</v>
      </c>
      <c r="E28" s="15">
        <v>40700</v>
      </c>
      <c r="F28" t="s">
        <v>188</v>
      </c>
      <c r="G28" t="s">
        <v>6272</v>
      </c>
      <c r="H28" t="s">
        <v>6273</v>
      </c>
      <c r="I28" t="s">
        <v>26</v>
      </c>
      <c r="J28" t="s">
        <v>27</v>
      </c>
      <c r="K28" t="s">
        <v>357</v>
      </c>
      <c r="L28" t="s">
        <v>211</v>
      </c>
      <c r="M28">
        <v>62521</v>
      </c>
      <c r="N28" t="s">
        <v>105</v>
      </c>
      <c r="O28" t="s">
        <v>4565</v>
      </c>
      <c r="P28" t="s">
        <v>46</v>
      </c>
      <c r="Q28" t="s">
        <v>47</v>
      </c>
      <c r="R28" t="s">
        <v>4566</v>
      </c>
      <c r="S28">
        <v>15.936000000000002</v>
      </c>
      <c r="T28">
        <v>4</v>
      </c>
      <c r="U28">
        <v>0.2</v>
      </c>
      <c r="V28">
        <v>5.1791999999999998</v>
      </c>
    </row>
    <row r="29" spans="1:22" x14ac:dyDescent="0.3">
      <c r="A29">
        <v>9829</v>
      </c>
      <c r="B29" t="s">
        <v>10851</v>
      </c>
      <c r="C29">
        <v>2014</v>
      </c>
      <c r="D29" s="15">
        <v>41810</v>
      </c>
      <c r="E29" s="15">
        <v>41817</v>
      </c>
      <c r="F29" t="s">
        <v>50</v>
      </c>
      <c r="G29" t="s">
        <v>400</v>
      </c>
      <c r="H29" t="s">
        <v>401</v>
      </c>
      <c r="I29" t="s">
        <v>41</v>
      </c>
      <c r="J29" t="s">
        <v>27</v>
      </c>
      <c r="K29" t="s">
        <v>266</v>
      </c>
      <c r="L29" t="s">
        <v>267</v>
      </c>
      <c r="M29">
        <v>10035</v>
      </c>
      <c r="N29" t="s">
        <v>148</v>
      </c>
      <c r="O29" t="s">
        <v>2106</v>
      </c>
      <c r="P29" t="s">
        <v>46</v>
      </c>
      <c r="Q29" t="s">
        <v>75</v>
      </c>
      <c r="R29" t="s">
        <v>2107</v>
      </c>
      <c r="S29">
        <v>11.568000000000001</v>
      </c>
      <c r="T29">
        <v>3</v>
      </c>
      <c r="U29">
        <v>0.2</v>
      </c>
      <c r="V29">
        <v>3.7595999999999998</v>
      </c>
    </row>
    <row r="30" spans="1:22" x14ac:dyDescent="0.3">
      <c r="A30">
        <v>9828</v>
      </c>
      <c r="B30" t="s">
        <v>10851</v>
      </c>
      <c r="C30">
        <v>2014</v>
      </c>
      <c r="D30" s="15">
        <v>41810</v>
      </c>
      <c r="E30" s="15">
        <v>41817</v>
      </c>
      <c r="F30" t="s">
        <v>50</v>
      </c>
      <c r="G30" t="s">
        <v>400</v>
      </c>
      <c r="H30" t="s">
        <v>401</v>
      </c>
      <c r="I30" t="s">
        <v>41</v>
      </c>
      <c r="J30" t="s">
        <v>27</v>
      </c>
      <c r="K30" t="s">
        <v>266</v>
      </c>
      <c r="L30" t="s">
        <v>267</v>
      </c>
      <c r="M30">
        <v>10035</v>
      </c>
      <c r="N30" t="s">
        <v>148</v>
      </c>
      <c r="O30" t="s">
        <v>2164</v>
      </c>
      <c r="P30" t="s">
        <v>46</v>
      </c>
      <c r="Q30" t="s">
        <v>59</v>
      </c>
      <c r="R30" t="s">
        <v>2165</v>
      </c>
      <c r="S30">
        <v>129.30000000000001</v>
      </c>
      <c r="T30">
        <v>2</v>
      </c>
      <c r="U30">
        <v>0</v>
      </c>
      <c r="V30">
        <v>6.4649999999999892</v>
      </c>
    </row>
    <row r="31" spans="1:22" x14ac:dyDescent="0.3">
      <c r="A31">
        <v>9822</v>
      </c>
      <c r="B31" t="s">
        <v>10849</v>
      </c>
      <c r="C31">
        <v>2012</v>
      </c>
      <c r="D31" s="15">
        <v>41068</v>
      </c>
      <c r="E31" s="15">
        <v>41072</v>
      </c>
      <c r="F31" t="s">
        <v>50</v>
      </c>
      <c r="G31" t="s">
        <v>1033</v>
      </c>
      <c r="H31" t="s">
        <v>1034</v>
      </c>
      <c r="I31" t="s">
        <v>41</v>
      </c>
      <c r="J31" t="s">
        <v>27</v>
      </c>
      <c r="K31" t="s">
        <v>1151</v>
      </c>
      <c r="L31" t="s">
        <v>54</v>
      </c>
      <c r="M31">
        <v>33710</v>
      </c>
      <c r="N31" t="s">
        <v>30</v>
      </c>
      <c r="O31" t="s">
        <v>1829</v>
      </c>
      <c r="P31" t="s">
        <v>46</v>
      </c>
      <c r="Q31" t="s">
        <v>75</v>
      </c>
      <c r="R31" t="s">
        <v>1830</v>
      </c>
      <c r="S31">
        <v>18.264000000000003</v>
      </c>
      <c r="T31">
        <v>2</v>
      </c>
      <c r="U31">
        <v>0.7</v>
      </c>
      <c r="V31">
        <v>-13.393599999999999</v>
      </c>
    </row>
    <row r="32" spans="1:22" x14ac:dyDescent="0.3">
      <c r="A32">
        <v>9821</v>
      </c>
      <c r="B32" t="s">
        <v>10849</v>
      </c>
      <c r="C32">
        <v>2012</v>
      </c>
      <c r="D32" s="15">
        <v>41068</v>
      </c>
      <c r="E32" s="15">
        <v>41072</v>
      </c>
      <c r="F32" t="s">
        <v>50</v>
      </c>
      <c r="G32" t="s">
        <v>1033</v>
      </c>
      <c r="H32" t="s">
        <v>1034</v>
      </c>
      <c r="I32" t="s">
        <v>41</v>
      </c>
      <c r="J32" t="s">
        <v>27</v>
      </c>
      <c r="K32" t="s">
        <v>1151</v>
      </c>
      <c r="L32" t="s">
        <v>54</v>
      </c>
      <c r="M32">
        <v>33710</v>
      </c>
      <c r="N32" t="s">
        <v>30</v>
      </c>
      <c r="O32" t="s">
        <v>8221</v>
      </c>
      <c r="P32" t="s">
        <v>46</v>
      </c>
      <c r="Q32" t="s">
        <v>90</v>
      </c>
      <c r="R32" t="s">
        <v>8222</v>
      </c>
      <c r="S32">
        <v>42.24</v>
      </c>
      <c r="T32">
        <v>10</v>
      </c>
      <c r="U32">
        <v>0.2</v>
      </c>
      <c r="V32">
        <v>13.199999999999998</v>
      </c>
    </row>
    <row r="33" spans="1:22" x14ac:dyDescent="0.3">
      <c r="A33">
        <v>9820</v>
      </c>
      <c r="B33" t="s">
        <v>10849</v>
      </c>
      <c r="C33">
        <v>2012</v>
      </c>
      <c r="D33" s="15">
        <v>41068</v>
      </c>
      <c r="E33" s="15">
        <v>41072</v>
      </c>
      <c r="F33" t="s">
        <v>50</v>
      </c>
      <c r="G33" t="s">
        <v>1033</v>
      </c>
      <c r="H33" t="s">
        <v>1034</v>
      </c>
      <c r="I33" t="s">
        <v>41</v>
      </c>
      <c r="J33" t="s">
        <v>27</v>
      </c>
      <c r="K33" t="s">
        <v>1151</v>
      </c>
      <c r="L33" t="s">
        <v>54</v>
      </c>
      <c r="M33">
        <v>33710</v>
      </c>
      <c r="N33" t="s">
        <v>30</v>
      </c>
      <c r="O33" t="s">
        <v>6731</v>
      </c>
      <c r="P33" t="s">
        <v>46</v>
      </c>
      <c r="Q33" t="s">
        <v>47</v>
      </c>
      <c r="R33" t="s">
        <v>6732</v>
      </c>
      <c r="S33">
        <v>9</v>
      </c>
      <c r="T33">
        <v>3</v>
      </c>
      <c r="U33">
        <v>0.2</v>
      </c>
      <c r="V33">
        <v>3.1499999999999995</v>
      </c>
    </row>
    <row r="34" spans="1:22" x14ac:dyDescent="0.3">
      <c r="A34">
        <v>9819</v>
      </c>
      <c r="B34" t="s">
        <v>10849</v>
      </c>
      <c r="C34">
        <v>2012</v>
      </c>
      <c r="D34" s="15">
        <v>41068</v>
      </c>
      <c r="E34" s="15">
        <v>41072</v>
      </c>
      <c r="F34" t="s">
        <v>50</v>
      </c>
      <c r="G34" t="s">
        <v>1033</v>
      </c>
      <c r="H34" t="s">
        <v>1034</v>
      </c>
      <c r="I34" t="s">
        <v>41</v>
      </c>
      <c r="J34" t="s">
        <v>27</v>
      </c>
      <c r="K34" t="s">
        <v>1151</v>
      </c>
      <c r="L34" t="s">
        <v>54</v>
      </c>
      <c r="M34">
        <v>33710</v>
      </c>
      <c r="N34" t="s">
        <v>30</v>
      </c>
      <c r="O34" t="s">
        <v>1739</v>
      </c>
      <c r="P34" t="s">
        <v>46</v>
      </c>
      <c r="Q34" t="s">
        <v>68</v>
      </c>
      <c r="R34" t="s">
        <v>1740</v>
      </c>
      <c r="S34">
        <v>4.4479999999999995</v>
      </c>
      <c r="T34">
        <v>2</v>
      </c>
      <c r="U34">
        <v>0.2</v>
      </c>
      <c r="V34">
        <v>0.3335999999999999</v>
      </c>
    </row>
    <row r="35" spans="1:22" x14ac:dyDescent="0.3">
      <c r="A35">
        <v>9818</v>
      </c>
      <c r="B35" t="s">
        <v>10849</v>
      </c>
      <c r="C35">
        <v>2012</v>
      </c>
      <c r="D35" s="15">
        <v>41068</v>
      </c>
      <c r="E35" s="15">
        <v>41072</v>
      </c>
      <c r="F35" t="s">
        <v>50</v>
      </c>
      <c r="G35" t="s">
        <v>1033</v>
      </c>
      <c r="H35" t="s">
        <v>1034</v>
      </c>
      <c r="I35" t="s">
        <v>41</v>
      </c>
      <c r="J35" t="s">
        <v>27</v>
      </c>
      <c r="K35" t="s">
        <v>1151</v>
      </c>
      <c r="L35" t="s">
        <v>54</v>
      </c>
      <c r="M35">
        <v>33710</v>
      </c>
      <c r="N35" t="s">
        <v>30</v>
      </c>
      <c r="O35" t="s">
        <v>5990</v>
      </c>
      <c r="P35" t="s">
        <v>32</v>
      </c>
      <c r="Q35" t="s">
        <v>65</v>
      </c>
      <c r="R35" t="s">
        <v>5991</v>
      </c>
      <c r="S35">
        <v>173.208</v>
      </c>
      <c r="T35">
        <v>7</v>
      </c>
      <c r="U35">
        <v>0.2</v>
      </c>
      <c r="V35">
        <v>45.467100000000009</v>
      </c>
    </row>
    <row r="36" spans="1:22" x14ac:dyDescent="0.3">
      <c r="A36">
        <v>9817</v>
      </c>
      <c r="B36" t="s">
        <v>10849</v>
      </c>
      <c r="C36">
        <v>2012</v>
      </c>
      <c r="D36" s="15">
        <v>41068</v>
      </c>
      <c r="E36" s="15">
        <v>41072</v>
      </c>
      <c r="F36" t="s">
        <v>50</v>
      </c>
      <c r="G36" t="s">
        <v>1033</v>
      </c>
      <c r="H36" t="s">
        <v>1034</v>
      </c>
      <c r="I36" t="s">
        <v>41</v>
      </c>
      <c r="J36" t="s">
        <v>27</v>
      </c>
      <c r="K36" t="s">
        <v>1151</v>
      </c>
      <c r="L36" t="s">
        <v>54</v>
      </c>
      <c r="M36">
        <v>33710</v>
      </c>
      <c r="N36" t="s">
        <v>30</v>
      </c>
      <c r="O36" t="s">
        <v>2999</v>
      </c>
      <c r="P36" t="s">
        <v>46</v>
      </c>
      <c r="Q36" t="s">
        <v>59</v>
      </c>
      <c r="R36" t="s">
        <v>3000</v>
      </c>
      <c r="S36">
        <v>516.96</v>
      </c>
      <c r="T36">
        <v>4</v>
      </c>
      <c r="U36">
        <v>0.2</v>
      </c>
      <c r="V36">
        <v>-6.4619999999999891</v>
      </c>
    </row>
    <row r="37" spans="1:22" x14ac:dyDescent="0.3">
      <c r="A37">
        <v>9816</v>
      </c>
      <c r="B37" t="s">
        <v>10849</v>
      </c>
      <c r="C37">
        <v>2012</v>
      </c>
      <c r="D37" s="15">
        <v>41068</v>
      </c>
      <c r="E37" s="15">
        <v>41072</v>
      </c>
      <c r="F37" t="s">
        <v>50</v>
      </c>
      <c r="G37" t="s">
        <v>1033</v>
      </c>
      <c r="H37" t="s">
        <v>1034</v>
      </c>
      <c r="I37" t="s">
        <v>41</v>
      </c>
      <c r="J37" t="s">
        <v>27</v>
      </c>
      <c r="K37" t="s">
        <v>1151</v>
      </c>
      <c r="L37" t="s">
        <v>54</v>
      </c>
      <c r="M37">
        <v>33710</v>
      </c>
      <c r="N37" t="s">
        <v>30</v>
      </c>
      <c r="O37" t="s">
        <v>5415</v>
      </c>
      <c r="P37" t="s">
        <v>46</v>
      </c>
      <c r="Q37" t="s">
        <v>90</v>
      </c>
      <c r="R37" t="s">
        <v>5416</v>
      </c>
      <c r="S37">
        <v>173.48800000000003</v>
      </c>
      <c r="T37">
        <v>7</v>
      </c>
      <c r="U37">
        <v>0.2</v>
      </c>
      <c r="V37">
        <v>54.214999999999982</v>
      </c>
    </row>
    <row r="38" spans="1:22" x14ac:dyDescent="0.3">
      <c r="A38">
        <v>9774</v>
      </c>
      <c r="B38" t="s">
        <v>10831</v>
      </c>
      <c r="C38">
        <v>2013</v>
      </c>
      <c r="D38" s="15">
        <v>41452</v>
      </c>
      <c r="E38" s="15">
        <v>41459</v>
      </c>
      <c r="F38" t="s">
        <v>50</v>
      </c>
      <c r="G38" t="s">
        <v>3528</v>
      </c>
      <c r="H38" t="s">
        <v>3529</v>
      </c>
      <c r="I38" t="s">
        <v>26</v>
      </c>
      <c r="J38" t="s">
        <v>27</v>
      </c>
      <c r="K38" t="s">
        <v>1736</v>
      </c>
      <c r="L38" t="s">
        <v>1272</v>
      </c>
      <c r="M38">
        <v>30318</v>
      </c>
      <c r="N38" t="s">
        <v>30</v>
      </c>
      <c r="O38" t="s">
        <v>7187</v>
      </c>
      <c r="P38" t="s">
        <v>71</v>
      </c>
      <c r="Q38" t="s">
        <v>72</v>
      </c>
      <c r="R38" t="s">
        <v>7188</v>
      </c>
      <c r="S38">
        <v>135.94999999999999</v>
      </c>
      <c r="T38">
        <v>1</v>
      </c>
      <c r="U38">
        <v>0</v>
      </c>
      <c r="V38">
        <v>39.425499999999985</v>
      </c>
    </row>
    <row r="39" spans="1:22" x14ac:dyDescent="0.3">
      <c r="A39">
        <v>9765</v>
      </c>
      <c r="B39" t="s">
        <v>10825</v>
      </c>
      <c r="C39">
        <v>2011</v>
      </c>
      <c r="D39" s="15">
        <v>40712</v>
      </c>
      <c r="E39" s="15">
        <v>40717</v>
      </c>
      <c r="F39" t="s">
        <v>50</v>
      </c>
      <c r="G39" t="s">
        <v>4170</v>
      </c>
      <c r="H39" t="s">
        <v>4171</v>
      </c>
      <c r="I39" t="s">
        <v>26</v>
      </c>
      <c r="J39" t="s">
        <v>27</v>
      </c>
      <c r="K39" t="s">
        <v>42</v>
      </c>
      <c r="L39" t="s">
        <v>43</v>
      </c>
      <c r="M39">
        <v>90036</v>
      </c>
      <c r="N39" t="s">
        <v>44</v>
      </c>
      <c r="O39" t="s">
        <v>613</v>
      </c>
      <c r="P39" t="s">
        <v>71</v>
      </c>
      <c r="Q39" t="s">
        <v>72</v>
      </c>
      <c r="R39" t="s">
        <v>614</v>
      </c>
      <c r="S39">
        <v>139.80000000000001</v>
      </c>
      <c r="T39">
        <v>5</v>
      </c>
      <c r="U39">
        <v>0.2</v>
      </c>
      <c r="V39">
        <v>12.232500000000009</v>
      </c>
    </row>
    <row r="40" spans="1:22" x14ac:dyDescent="0.3">
      <c r="A40">
        <v>9744</v>
      </c>
      <c r="B40" t="s">
        <v>10813</v>
      </c>
      <c r="C40">
        <v>2013</v>
      </c>
      <c r="D40" s="15">
        <v>41442</v>
      </c>
      <c r="E40" s="15">
        <v>41448</v>
      </c>
      <c r="F40" t="s">
        <v>50</v>
      </c>
      <c r="G40" t="s">
        <v>3072</v>
      </c>
      <c r="H40" t="s">
        <v>3073</v>
      </c>
      <c r="I40" t="s">
        <v>26</v>
      </c>
      <c r="J40" t="s">
        <v>27</v>
      </c>
      <c r="K40" t="s">
        <v>606</v>
      </c>
      <c r="L40" t="s">
        <v>245</v>
      </c>
      <c r="M40">
        <v>19711</v>
      </c>
      <c r="N40" t="s">
        <v>148</v>
      </c>
      <c r="O40" t="s">
        <v>4139</v>
      </c>
      <c r="P40" t="s">
        <v>46</v>
      </c>
      <c r="Q40" t="s">
        <v>47</v>
      </c>
      <c r="R40" t="s">
        <v>4140</v>
      </c>
      <c r="S40">
        <v>9.4499999999999993</v>
      </c>
      <c r="T40">
        <v>3</v>
      </c>
      <c r="U40">
        <v>0</v>
      </c>
      <c r="V40">
        <v>4.5359999999999996</v>
      </c>
    </row>
    <row r="41" spans="1:22" x14ac:dyDescent="0.3">
      <c r="A41">
        <v>9737</v>
      </c>
      <c r="B41" t="s">
        <v>10809</v>
      </c>
      <c r="C41">
        <v>2012</v>
      </c>
      <c r="D41" s="15">
        <v>41089</v>
      </c>
      <c r="E41" s="15">
        <v>41093</v>
      </c>
      <c r="F41" t="s">
        <v>50</v>
      </c>
      <c r="G41" t="s">
        <v>7338</v>
      </c>
      <c r="H41" t="s">
        <v>7339</v>
      </c>
      <c r="I41" t="s">
        <v>102</v>
      </c>
      <c r="J41" t="s">
        <v>27</v>
      </c>
      <c r="K41" t="s">
        <v>2530</v>
      </c>
      <c r="L41" t="s">
        <v>138</v>
      </c>
      <c r="M41">
        <v>68104</v>
      </c>
      <c r="N41" t="s">
        <v>105</v>
      </c>
      <c r="O41" t="s">
        <v>2032</v>
      </c>
      <c r="P41" t="s">
        <v>71</v>
      </c>
      <c r="Q41" t="s">
        <v>72</v>
      </c>
      <c r="R41" t="s">
        <v>2033</v>
      </c>
      <c r="S41">
        <v>269.98</v>
      </c>
      <c r="T41">
        <v>2</v>
      </c>
      <c r="U41">
        <v>0</v>
      </c>
      <c r="V41">
        <v>72.894599999999997</v>
      </c>
    </row>
    <row r="42" spans="1:22" x14ac:dyDescent="0.3">
      <c r="A42">
        <v>9697</v>
      </c>
      <c r="B42" t="s">
        <v>10786</v>
      </c>
      <c r="C42">
        <v>2011</v>
      </c>
      <c r="D42" s="15">
        <v>40704</v>
      </c>
      <c r="E42" s="15">
        <v>40709</v>
      </c>
      <c r="F42" t="s">
        <v>23</v>
      </c>
      <c r="G42" t="s">
        <v>819</v>
      </c>
      <c r="H42" t="s">
        <v>820</v>
      </c>
      <c r="I42" t="s">
        <v>41</v>
      </c>
      <c r="J42" t="s">
        <v>27</v>
      </c>
      <c r="K42" t="s">
        <v>880</v>
      </c>
      <c r="L42" t="s">
        <v>238</v>
      </c>
      <c r="M42">
        <v>48234</v>
      </c>
      <c r="N42" t="s">
        <v>105</v>
      </c>
      <c r="O42" t="s">
        <v>1971</v>
      </c>
      <c r="P42" t="s">
        <v>46</v>
      </c>
      <c r="Q42" t="s">
        <v>47</v>
      </c>
      <c r="R42" t="s">
        <v>1972</v>
      </c>
      <c r="S42">
        <v>491.55</v>
      </c>
      <c r="T42">
        <v>5</v>
      </c>
      <c r="U42">
        <v>0</v>
      </c>
      <c r="V42">
        <v>240.8595</v>
      </c>
    </row>
    <row r="43" spans="1:22" x14ac:dyDescent="0.3">
      <c r="A43">
        <v>9690</v>
      </c>
      <c r="B43" t="s">
        <v>10780</v>
      </c>
      <c r="C43">
        <v>2014</v>
      </c>
      <c r="D43" s="15">
        <v>41811</v>
      </c>
      <c r="E43" s="15">
        <v>41818</v>
      </c>
      <c r="F43" t="s">
        <v>50</v>
      </c>
      <c r="G43" t="s">
        <v>387</v>
      </c>
      <c r="H43" t="s">
        <v>388</v>
      </c>
      <c r="I43" t="s">
        <v>26</v>
      </c>
      <c r="J43" t="s">
        <v>27</v>
      </c>
      <c r="K43" t="s">
        <v>1464</v>
      </c>
      <c r="L43" t="s">
        <v>319</v>
      </c>
      <c r="M43">
        <v>23223</v>
      </c>
      <c r="N43" t="s">
        <v>30</v>
      </c>
      <c r="O43" t="s">
        <v>5890</v>
      </c>
      <c r="P43" t="s">
        <v>71</v>
      </c>
      <c r="Q43" t="s">
        <v>72</v>
      </c>
      <c r="R43" t="s">
        <v>5891</v>
      </c>
      <c r="S43">
        <v>503.96</v>
      </c>
      <c r="T43">
        <v>4</v>
      </c>
      <c r="U43">
        <v>0</v>
      </c>
      <c r="V43">
        <v>125.99000000000001</v>
      </c>
    </row>
    <row r="44" spans="1:22" x14ac:dyDescent="0.3">
      <c r="A44">
        <v>9689</v>
      </c>
      <c r="B44" t="s">
        <v>10780</v>
      </c>
      <c r="C44">
        <v>2014</v>
      </c>
      <c r="D44" s="15">
        <v>41811</v>
      </c>
      <c r="E44" s="15">
        <v>41818</v>
      </c>
      <c r="F44" t="s">
        <v>50</v>
      </c>
      <c r="G44" t="s">
        <v>387</v>
      </c>
      <c r="H44" t="s">
        <v>388</v>
      </c>
      <c r="I44" t="s">
        <v>26</v>
      </c>
      <c r="J44" t="s">
        <v>27</v>
      </c>
      <c r="K44" t="s">
        <v>1464</v>
      </c>
      <c r="L44" t="s">
        <v>319</v>
      </c>
      <c r="M44">
        <v>23223</v>
      </c>
      <c r="N44" t="s">
        <v>30</v>
      </c>
      <c r="O44" t="s">
        <v>6284</v>
      </c>
      <c r="P44" t="s">
        <v>46</v>
      </c>
      <c r="Q44" t="s">
        <v>90</v>
      </c>
      <c r="R44" t="s">
        <v>6285</v>
      </c>
      <c r="S44">
        <v>32.400000000000006</v>
      </c>
      <c r="T44">
        <v>5</v>
      </c>
      <c r="U44">
        <v>0</v>
      </c>
      <c r="V44">
        <v>15.552000000000001</v>
      </c>
    </row>
    <row r="45" spans="1:22" x14ac:dyDescent="0.3">
      <c r="A45">
        <v>9663</v>
      </c>
      <c r="B45" t="s">
        <v>10759</v>
      </c>
      <c r="C45">
        <v>2013</v>
      </c>
      <c r="D45" s="15">
        <v>41432</v>
      </c>
      <c r="E45" s="15">
        <v>41437</v>
      </c>
      <c r="F45" t="s">
        <v>50</v>
      </c>
      <c r="G45" t="s">
        <v>3915</v>
      </c>
      <c r="H45" t="s">
        <v>3916</v>
      </c>
      <c r="I45" t="s">
        <v>102</v>
      </c>
      <c r="J45" t="s">
        <v>27</v>
      </c>
      <c r="K45" t="s">
        <v>8303</v>
      </c>
      <c r="L45" t="s">
        <v>43</v>
      </c>
      <c r="M45">
        <v>93101</v>
      </c>
      <c r="N45" t="s">
        <v>44</v>
      </c>
      <c r="O45" t="s">
        <v>1046</v>
      </c>
      <c r="P45" t="s">
        <v>71</v>
      </c>
      <c r="Q45" t="s">
        <v>72</v>
      </c>
      <c r="R45" t="s">
        <v>1047</v>
      </c>
      <c r="S45">
        <v>477.6</v>
      </c>
      <c r="T45">
        <v>3</v>
      </c>
      <c r="U45">
        <v>0.2</v>
      </c>
      <c r="V45">
        <v>161.19000000000003</v>
      </c>
    </row>
    <row r="46" spans="1:22" x14ac:dyDescent="0.3">
      <c r="A46">
        <v>9662</v>
      </c>
      <c r="B46" t="s">
        <v>10759</v>
      </c>
      <c r="C46">
        <v>2013</v>
      </c>
      <c r="D46" s="15">
        <v>41432</v>
      </c>
      <c r="E46" s="15">
        <v>41437</v>
      </c>
      <c r="F46" t="s">
        <v>50</v>
      </c>
      <c r="G46" t="s">
        <v>3915</v>
      </c>
      <c r="H46" t="s">
        <v>3916</v>
      </c>
      <c r="I46" t="s">
        <v>102</v>
      </c>
      <c r="J46" t="s">
        <v>27</v>
      </c>
      <c r="K46" t="s">
        <v>8303</v>
      </c>
      <c r="L46" t="s">
        <v>43</v>
      </c>
      <c r="M46">
        <v>93101</v>
      </c>
      <c r="N46" t="s">
        <v>44</v>
      </c>
      <c r="O46" t="s">
        <v>6773</v>
      </c>
      <c r="P46" t="s">
        <v>71</v>
      </c>
      <c r="Q46" t="s">
        <v>161</v>
      </c>
      <c r="R46" t="s">
        <v>6774</v>
      </c>
      <c r="S46">
        <v>26.96</v>
      </c>
      <c r="T46">
        <v>2</v>
      </c>
      <c r="U46">
        <v>0</v>
      </c>
      <c r="V46">
        <v>3.7744</v>
      </c>
    </row>
    <row r="47" spans="1:22" x14ac:dyDescent="0.3">
      <c r="A47">
        <v>9661</v>
      </c>
      <c r="B47" t="s">
        <v>10759</v>
      </c>
      <c r="C47">
        <v>2013</v>
      </c>
      <c r="D47" s="15">
        <v>41432</v>
      </c>
      <c r="E47" s="15">
        <v>41437</v>
      </c>
      <c r="F47" t="s">
        <v>50</v>
      </c>
      <c r="G47" t="s">
        <v>3915</v>
      </c>
      <c r="H47" t="s">
        <v>3916</v>
      </c>
      <c r="I47" t="s">
        <v>102</v>
      </c>
      <c r="J47" t="s">
        <v>27</v>
      </c>
      <c r="K47" t="s">
        <v>8303</v>
      </c>
      <c r="L47" t="s">
        <v>43</v>
      </c>
      <c r="M47">
        <v>93101</v>
      </c>
      <c r="N47" t="s">
        <v>44</v>
      </c>
      <c r="O47" t="s">
        <v>6146</v>
      </c>
      <c r="P47" t="s">
        <v>71</v>
      </c>
      <c r="Q47" t="s">
        <v>72</v>
      </c>
      <c r="R47" t="s">
        <v>6147</v>
      </c>
      <c r="S47">
        <v>3023.9280000000003</v>
      </c>
      <c r="T47">
        <v>9</v>
      </c>
      <c r="U47">
        <v>0.2</v>
      </c>
      <c r="V47">
        <v>226.79460000000006</v>
      </c>
    </row>
    <row r="48" spans="1:22" x14ac:dyDescent="0.3">
      <c r="A48">
        <v>9647</v>
      </c>
      <c r="B48" t="s">
        <v>10752</v>
      </c>
      <c r="C48">
        <v>2014</v>
      </c>
      <c r="D48" s="15">
        <v>41799</v>
      </c>
      <c r="E48" s="15">
        <v>41804</v>
      </c>
      <c r="F48" t="s">
        <v>50</v>
      </c>
      <c r="G48" t="s">
        <v>3161</v>
      </c>
      <c r="H48" t="s">
        <v>3162</v>
      </c>
      <c r="I48" t="s">
        <v>26</v>
      </c>
      <c r="J48" t="s">
        <v>27</v>
      </c>
      <c r="K48" t="s">
        <v>3942</v>
      </c>
      <c r="L48" t="s">
        <v>310</v>
      </c>
      <c r="M48">
        <v>85301</v>
      </c>
      <c r="N48" t="s">
        <v>44</v>
      </c>
      <c r="O48" t="s">
        <v>1063</v>
      </c>
      <c r="P48" t="s">
        <v>46</v>
      </c>
      <c r="Q48" t="s">
        <v>75</v>
      </c>
      <c r="R48" t="s">
        <v>1064</v>
      </c>
      <c r="S48">
        <v>72.588000000000008</v>
      </c>
      <c r="T48">
        <v>2</v>
      </c>
      <c r="U48">
        <v>0.7</v>
      </c>
      <c r="V48">
        <v>-48.391999999999982</v>
      </c>
    </row>
    <row r="49" spans="1:22" x14ac:dyDescent="0.3">
      <c r="A49">
        <v>9646</v>
      </c>
      <c r="B49" t="s">
        <v>10752</v>
      </c>
      <c r="C49">
        <v>2014</v>
      </c>
      <c r="D49" s="15">
        <v>41799</v>
      </c>
      <c r="E49" s="15">
        <v>41804</v>
      </c>
      <c r="F49" t="s">
        <v>50</v>
      </c>
      <c r="G49" t="s">
        <v>3161</v>
      </c>
      <c r="H49" t="s">
        <v>3162</v>
      </c>
      <c r="I49" t="s">
        <v>26</v>
      </c>
      <c r="J49" t="s">
        <v>27</v>
      </c>
      <c r="K49" t="s">
        <v>3942</v>
      </c>
      <c r="L49" t="s">
        <v>310</v>
      </c>
      <c r="M49">
        <v>85301</v>
      </c>
      <c r="N49" t="s">
        <v>44</v>
      </c>
      <c r="O49" t="s">
        <v>885</v>
      </c>
      <c r="P49" t="s">
        <v>46</v>
      </c>
      <c r="Q49" t="s">
        <v>59</v>
      </c>
      <c r="R49" t="s">
        <v>886</v>
      </c>
      <c r="S49">
        <v>35.167999999999999</v>
      </c>
      <c r="T49">
        <v>2</v>
      </c>
      <c r="U49">
        <v>0.2</v>
      </c>
      <c r="V49">
        <v>-8.3524000000000012</v>
      </c>
    </row>
    <row r="50" spans="1:22" x14ac:dyDescent="0.3">
      <c r="A50">
        <v>9645</v>
      </c>
      <c r="B50" t="s">
        <v>10752</v>
      </c>
      <c r="C50">
        <v>2014</v>
      </c>
      <c r="D50" s="15">
        <v>41799</v>
      </c>
      <c r="E50" s="15">
        <v>41804</v>
      </c>
      <c r="F50" t="s">
        <v>50</v>
      </c>
      <c r="G50" t="s">
        <v>3161</v>
      </c>
      <c r="H50" t="s">
        <v>3162</v>
      </c>
      <c r="I50" t="s">
        <v>26</v>
      </c>
      <c r="J50" t="s">
        <v>27</v>
      </c>
      <c r="K50" t="s">
        <v>3942</v>
      </c>
      <c r="L50" t="s">
        <v>310</v>
      </c>
      <c r="M50">
        <v>85301</v>
      </c>
      <c r="N50" t="s">
        <v>44</v>
      </c>
      <c r="O50" t="s">
        <v>4383</v>
      </c>
      <c r="P50" t="s">
        <v>71</v>
      </c>
      <c r="Q50" t="s">
        <v>161</v>
      </c>
      <c r="R50" t="s">
        <v>4384</v>
      </c>
      <c r="S50">
        <v>89.544000000000011</v>
      </c>
      <c r="T50">
        <v>7</v>
      </c>
      <c r="U50">
        <v>0.2</v>
      </c>
      <c r="V50">
        <v>12.312299999999993</v>
      </c>
    </row>
    <row r="51" spans="1:22" x14ac:dyDescent="0.3">
      <c r="A51">
        <v>48</v>
      </c>
      <c r="B51" t="s">
        <v>241</v>
      </c>
      <c r="C51">
        <v>2013</v>
      </c>
      <c r="D51" s="15">
        <v>41446</v>
      </c>
      <c r="E51" s="15">
        <v>41451</v>
      </c>
      <c r="F51" t="s">
        <v>50</v>
      </c>
      <c r="G51" t="s">
        <v>242</v>
      </c>
      <c r="H51" t="s">
        <v>243</v>
      </c>
      <c r="I51" t="s">
        <v>26</v>
      </c>
      <c r="J51" t="s">
        <v>27</v>
      </c>
      <c r="K51" t="s">
        <v>244</v>
      </c>
      <c r="L51" t="s">
        <v>245</v>
      </c>
      <c r="M51">
        <v>19901</v>
      </c>
      <c r="N51" t="s">
        <v>148</v>
      </c>
      <c r="O51" t="s">
        <v>246</v>
      </c>
      <c r="P51" t="s">
        <v>71</v>
      </c>
      <c r="Q51" t="s">
        <v>161</v>
      </c>
      <c r="R51" t="s">
        <v>247</v>
      </c>
      <c r="S51">
        <v>45</v>
      </c>
      <c r="T51">
        <v>3</v>
      </c>
      <c r="U51">
        <v>0</v>
      </c>
      <c r="V51">
        <v>4.9500000000000011</v>
      </c>
    </row>
    <row r="52" spans="1:22" x14ac:dyDescent="0.3">
      <c r="A52">
        <v>49</v>
      </c>
      <c r="B52" t="s">
        <v>241</v>
      </c>
      <c r="C52">
        <v>2013</v>
      </c>
      <c r="D52" s="15">
        <v>41446</v>
      </c>
      <c r="E52" s="15">
        <v>41451</v>
      </c>
      <c r="F52" t="s">
        <v>50</v>
      </c>
      <c r="G52" t="s">
        <v>242</v>
      </c>
      <c r="H52" t="s">
        <v>243</v>
      </c>
      <c r="I52" t="s">
        <v>26</v>
      </c>
      <c r="J52" t="s">
        <v>27</v>
      </c>
      <c r="K52" t="s">
        <v>244</v>
      </c>
      <c r="L52" t="s">
        <v>245</v>
      </c>
      <c r="M52">
        <v>19901</v>
      </c>
      <c r="N52" t="s">
        <v>148</v>
      </c>
      <c r="O52" t="s">
        <v>248</v>
      </c>
      <c r="P52" t="s">
        <v>71</v>
      </c>
      <c r="Q52" t="s">
        <v>72</v>
      </c>
      <c r="R52" t="s">
        <v>249</v>
      </c>
      <c r="S52">
        <v>21.8</v>
      </c>
      <c r="T52">
        <v>2</v>
      </c>
      <c r="U52">
        <v>0</v>
      </c>
      <c r="V52">
        <v>6.104000000000001</v>
      </c>
    </row>
    <row r="53" spans="1:22" x14ac:dyDescent="0.3">
      <c r="A53">
        <v>9632</v>
      </c>
      <c r="B53" t="s">
        <v>10745</v>
      </c>
      <c r="C53">
        <v>2013</v>
      </c>
      <c r="D53" s="15">
        <v>41426</v>
      </c>
      <c r="E53" s="15">
        <v>41432</v>
      </c>
      <c r="F53" t="s">
        <v>50</v>
      </c>
      <c r="G53" t="s">
        <v>3237</v>
      </c>
      <c r="H53" t="s">
        <v>3238</v>
      </c>
      <c r="I53" t="s">
        <v>26</v>
      </c>
      <c r="J53" t="s">
        <v>27</v>
      </c>
      <c r="K53" t="s">
        <v>266</v>
      </c>
      <c r="L53" t="s">
        <v>267</v>
      </c>
      <c r="M53">
        <v>10011</v>
      </c>
      <c r="N53" t="s">
        <v>148</v>
      </c>
      <c r="O53" t="s">
        <v>7161</v>
      </c>
      <c r="P53" t="s">
        <v>71</v>
      </c>
      <c r="Q53" t="s">
        <v>72</v>
      </c>
      <c r="R53" t="s">
        <v>7162</v>
      </c>
      <c r="S53">
        <v>179.7</v>
      </c>
      <c r="T53">
        <v>6</v>
      </c>
      <c r="U53">
        <v>0</v>
      </c>
      <c r="V53">
        <v>88.052999999999997</v>
      </c>
    </row>
    <row r="54" spans="1:22" x14ac:dyDescent="0.3">
      <c r="A54">
        <v>9631</v>
      </c>
      <c r="B54" t="s">
        <v>10745</v>
      </c>
      <c r="C54">
        <v>2013</v>
      </c>
      <c r="D54" s="15">
        <v>41426</v>
      </c>
      <c r="E54" s="15">
        <v>41432</v>
      </c>
      <c r="F54" t="s">
        <v>50</v>
      </c>
      <c r="G54" t="s">
        <v>3237</v>
      </c>
      <c r="H54" t="s">
        <v>3238</v>
      </c>
      <c r="I54" t="s">
        <v>26</v>
      </c>
      <c r="J54" t="s">
        <v>27</v>
      </c>
      <c r="K54" t="s">
        <v>266</v>
      </c>
      <c r="L54" t="s">
        <v>267</v>
      </c>
      <c r="M54">
        <v>10011</v>
      </c>
      <c r="N54" t="s">
        <v>148</v>
      </c>
      <c r="O54" t="s">
        <v>446</v>
      </c>
      <c r="P54" t="s">
        <v>46</v>
      </c>
      <c r="Q54" t="s">
        <v>75</v>
      </c>
      <c r="R54" t="s">
        <v>447</v>
      </c>
      <c r="S54">
        <v>7.1519999999999992</v>
      </c>
      <c r="T54">
        <v>3</v>
      </c>
      <c r="U54">
        <v>0.2</v>
      </c>
      <c r="V54">
        <v>2.3243999999999994</v>
      </c>
    </row>
    <row r="55" spans="1:22" x14ac:dyDescent="0.3">
      <c r="A55">
        <v>9626</v>
      </c>
      <c r="B55" t="s">
        <v>10741</v>
      </c>
      <c r="C55">
        <v>2014</v>
      </c>
      <c r="D55" s="15">
        <v>41820</v>
      </c>
      <c r="E55" s="15">
        <v>41821</v>
      </c>
      <c r="F55" t="s">
        <v>188</v>
      </c>
      <c r="G55" t="s">
        <v>2098</v>
      </c>
      <c r="H55" t="s">
        <v>2099</v>
      </c>
      <c r="I55" t="s">
        <v>26</v>
      </c>
      <c r="J55" t="s">
        <v>27</v>
      </c>
      <c r="K55" t="s">
        <v>815</v>
      </c>
      <c r="L55" t="s">
        <v>104</v>
      </c>
      <c r="M55">
        <v>75220</v>
      </c>
      <c r="N55" t="s">
        <v>105</v>
      </c>
      <c r="O55" t="s">
        <v>5448</v>
      </c>
      <c r="P55" t="s">
        <v>32</v>
      </c>
      <c r="Q55" t="s">
        <v>33</v>
      </c>
      <c r="R55" t="s">
        <v>5449</v>
      </c>
      <c r="S55">
        <v>409.99919999999997</v>
      </c>
      <c r="T55">
        <v>3</v>
      </c>
      <c r="U55">
        <v>0.32</v>
      </c>
      <c r="V55">
        <v>-96.470399999999955</v>
      </c>
    </row>
    <row r="56" spans="1:22" x14ac:dyDescent="0.3">
      <c r="A56">
        <v>9625</v>
      </c>
      <c r="B56" t="s">
        <v>10741</v>
      </c>
      <c r="C56">
        <v>2014</v>
      </c>
      <c r="D56" s="15">
        <v>41820</v>
      </c>
      <c r="E56" s="15">
        <v>41821</v>
      </c>
      <c r="F56" t="s">
        <v>188</v>
      </c>
      <c r="G56" t="s">
        <v>2098</v>
      </c>
      <c r="H56" t="s">
        <v>2099</v>
      </c>
      <c r="I56" t="s">
        <v>26</v>
      </c>
      <c r="J56" t="s">
        <v>27</v>
      </c>
      <c r="K56" t="s">
        <v>815</v>
      </c>
      <c r="L56" t="s">
        <v>104</v>
      </c>
      <c r="M56">
        <v>75220</v>
      </c>
      <c r="N56" t="s">
        <v>105</v>
      </c>
      <c r="O56" t="s">
        <v>4857</v>
      </c>
      <c r="P56" t="s">
        <v>32</v>
      </c>
      <c r="Q56" t="s">
        <v>56</v>
      </c>
      <c r="R56" t="s">
        <v>4858</v>
      </c>
      <c r="S56">
        <v>307.31400000000002</v>
      </c>
      <c r="T56">
        <v>3</v>
      </c>
      <c r="U56">
        <v>0.3</v>
      </c>
      <c r="V56">
        <v>-39.511800000000036</v>
      </c>
    </row>
    <row r="57" spans="1:22" x14ac:dyDescent="0.3">
      <c r="A57">
        <v>9624</v>
      </c>
      <c r="B57" t="s">
        <v>10741</v>
      </c>
      <c r="C57">
        <v>2014</v>
      </c>
      <c r="D57" s="15">
        <v>41820</v>
      </c>
      <c r="E57" s="15">
        <v>41821</v>
      </c>
      <c r="F57" t="s">
        <v>188</v>
      </c>
      <c r="G57" t="s">
        <v>2098</v>
      </c>
      <c r="H57" t="s">
        <v>2099</v>
      </c>
      <c r="I57" t="s">
        <v>26</v>
      </c>
      <c r="J57" t="s">
        <v>27</v>
      </c>
      <c r="K57" t="s">
        <v>815</v>
      </c>
      <c r="L57" t="s">
        <v>104</v>
      </c>
      <c r="M57">
        <v>75220</v>
      </c>
      <c r="N57" t="s">
        <v>105</v>
      </c>
      <c r="O57" t="s">
        <v>2537</v>
      </c>
      <c r="P57" t="s">
        <v>46</v>
      </c>
      <c r="Q57" t="s">
        <v>78</v>
      </c>
      <c r="R57" t="s">
        <v>2538</v>
      </c>
      <c r="S57">
        <v>21.391999999999992</v>
      </c>
      <c r="T57">
        <v>2</v>
      </c>
      <c r="U57">
        <v>0.8</v>
      </c>
      <c r="V57">
        <v>-54.549600000000012</v>
      </c>
    </row>
    <row r="58" spans="1:22" x14ac:dyDescent="0.3">
      <c r="A58">
        <v>9604</v>
      </c>
      <c r="B58" t="s">
        <v>10728</v>
      </c>
      <c r="C58">
        <v>2013</v>
      </c>
      <c r="D58" s="15">
        <v>41443</v>
      </c>
      <c r="E58" s="15">
        <v>41449</v>
      </c>
      <c r="F58" t="s">
        <v>50</v>
      </c>
      <c r="G58" t="s">
        <v>6029</v>
      </c>
      <c r="H58" t="s">
        <v>6030</v>
      </c>
      <c r="I58" t="s">
        <v>41</v>
      </c>
      <c r="J58" t="s">
        <v>27</v>
      </c>
      <c r="K58" t="s">
        <v>389</v>
      </c>
      <c r="L58" t="s">
        <v>267</v>
      </c>
      <c r="M58">
        <v>14609</v>
      </c>
      <c r="N58" t="s">
        <v>148</v>
      </c>
      <c r="O58" t="s">
        <v>4026</v>
      </c>
      <c r="P58" t="s">
        <v>32</v>
      </c>
      <c r="Q58" t="s">
        <v>56</v>
      </c>
      <c r="R58" t="s">
        <v>4027</v>
      </c>
      <c r="S58">
        <v>376.86599999999999</v>
      </c>
      <c r="T58">
        <v>3</v>
      </c>
      <c r="U58">
        <v>0.4</v>
      </c>
      <c r="V58">
        <v>-213.55740000000006</v>
      </c>
    </row>
    <row r="59" spans="1:22" x14ac:dyDescent="0.3">
      <c r="A59">
        <v>56</v>
      </c>
      <c r="B59" t="s">
        <v>273</v>
      </c>
      <c r="C59">
        <v>2013</v>
      </c>
      <c r="D59" s="15">
        <v>41443</v>
      </c>
      <c r="E59" s="15">
        <v>41444</v>
      </c>
      <c r="F59" t="s">
        <v>188</v>
      </c>
      <c r="G59" t="s">
        <v>274</v>
      </c>
      <c r="H59" t="s">
        <v>275</v>
      </c>
      <c r="I59" t="s">
        <v>26</v>
      </c>
      <c r="J59" t="s">
        <v>27</v>
      </c>
      <c r="K59" t="s">
        <v>276</v>
      </c>
      <c r="L59" t="s">
        <v>267</v>
      </c>
      <c r="M59">
        <v>12180</v>
      </c>
      <c r="N59" t="s">
        <v>148</v>
      </c>
      <c r="O59" t="s">
        <v>277</v>
      </c>
      <c r="P59" t="s">
        <v>46</v>
      </c>
      <c r="Q59" t="s">
        <v>59</v>
      </c>
      <c r="R59" t="s">
        <v>278</v>
      </c>
      <c r="S59">
        <v>208.56</v>
      </c>
      <c r="T59">
        <v>6</v>
      </c>
      <c r="U59">
        <v>0</v>
      </c>
      <c r="V59">
        <v>52.139999999999986</v>
      </c>
    </row>
    <row r="60" spans="1:22" x14ac:dyDescent="0.3">
      <c r="A60">
        <v>57</v>
      </c>
      <c r="B60" t="s">
        <v>273</v>
      </c>
      <c r="C60">
        <v>2013</v>
      </c>
      <c r="D60" s="15">
        <v>41443</v>
      </c>
      <c r="E60" s="15">
        <v>41444</v>
      </c>
      <c r="F60" t="s">
        <v>188</v>
      </c>
      <c r="G60" t="s">
        <v>274</v>
      </c>
      <c r="H60" t="s">
        <v>275</v>
      </c>
      <c r="I60" t="s">
        <v>26</v>
      </c>
      <c r="J60" t="s">
        <v>27</v>
      </c>
      <c r="K60" t="s">
        <v>276</v>
      </c>
      <c r="L60" t="s">
        <v>267</v>
      </c>
      <c r="M60">
        <v>12180</v>
      </c>
      <c r="N60" t="s">
        <v>148</v>
      </c>
      <c r="O60" t="s">
        <v>279</v>
      </c>
      <c r="P60" t="s">
        <v>46</v>
      </c>
      <c r="Q60" t="s">
        <v>90</v>
      </c>
      <c r="R60" t="s">
        <v>280</v>
      </c>
      <c r="S60">
        <v>32.400000000000006</v>
      </c>
      <c r="T60">
        <v>5</v>
      </c>
      <c r="U60">
        <v>0</v>
      </c>
      <c r="V60">
        <v>15.552000000000001</v>
      </c>
    </row>
    <row r="61" spans="1:22" x14ac:dyDescent="0.3">
      <c r="A61">
        <v>58</v>
      </c>
      <c r="B61" t="s">
        <v>273</v>
      </c>
      <c r="C61">
        <v>2013</v>
      </c>
      <c r="D61" s="15">
        <v>41443</v>
      </c>
      <c r="E61" s="15">
        <v>41444</v>
      </c>
      <c r="F61" t="s">
        <v>188</v>
      </c>
      <c r="G61" t="s">
        <v>274</v>
      </c>
      <c r="H61" t="s">
        <v>275</v>
      </c>
      <c r="I61" t="s">
        <v>26</v>
      </c>
      <c r="J61" t="s">
        <v>27</v>
      </c>
      <c r="K61" t="s">
        <v>276</v>
      </c>
      <c r="L61" t="s">
        <v>267</v>
      </c>
      <c r="M61">
        <v>12180</v>
      </c>
      <c r="N61" t="s">
        <v>148</v>
      </c>
      <c r="O61" t="s">
        <v>281</v>
      </c>
      <c r="P61" t="s">
        <v>32</v>
      </c>
      <c r="Q61" t="s">
        <v>36</v>
      </c>
      <c r="R61" t="s">
        <v>282</v>
      </c>
      <c r="S61">
        <v>319.41000000000003</v>
      </c>
      <c r="T61">
        <v>5</v>
      </c>
      <c r="U61">
        <v>0.1</v>
      </c>
      <c r="V61">
        <v>7.0980000000000061</v>
      </c>
    </row>
    <row r="62" spans="1:22" x14ac:dyDescent="0.3">
      <c r="A62">
        <v>59</v>
      </c>
      <c r="B62" t="s">
        <v>273</v>
      </c>
      <c r="C62">
        <v>2013</v>
      </c>
      <c r="D62" s="15">
        <v>41443</v>
      </c>
      <c r="E62" s="15">
        <v>41444</v>
      </c>
      <c r="F62" t="s">
        <v>188</v>
      </c>
      <c r="G62" t="s">
        <v>274</v>
      </c>
      <c r="H62" t="s">
        <v>275</v>
      </c>
      <c r="I62" t="s">
        <v>26</v>
      </c>
      <c r="J62" t="s">
        <v>27</v>
      </c>
      <c r="K62" t="s">
        <v>276</v>
      </c>
      <c r="L62" t="s">
        <v>267</v>
      </c>
      <c r="M62">
        <v>12180</v>
      </c>
      <c r="N62" t="s">
        <v>148</v>
      </c>
      <c r="O62" t="s">
        <v>283</v>
      </c>
      <c r="P62" t="s">
        <v>46</v>
      </c>
      <c r="Q62" t="s">
        <v>90</v>
      </c>
      <c r="R62" t="s">
        <v>284</v>
      </c>
      <c r="S62">
        <v>14.56</v>
      </c>
      <c r="T62">
        <v>2</v>
      </c>
      <c r="U62">
        <v>0</v>
      </c>
      <c r="V62">
        <v>6.9888000000000003</v>
      </c>
    </row>
    <row r="63" spans="1:22" x14ac:dyDescent="0.3">
      <c r="A63">
        <v>60</v>
      </c>
      <c r="B63" t="s">
        <v>273</v>
      </c>
      <c r="C63">
        <v>2013</v>
      </c>
      <c r="D63" s="15">
        <v>41443</v>
      </c>
      <c r="E63" s="15">
        <v>41444</v>
      </c>
      <c r="F63" t="s">
        <v>188</v>
      </c>
      <c r="G63" t="s">
        <v>274</v>
      </c>
      <c r="H63" t="s">
        <v>275</v>
      </c>
      <c r="I63" t="s">
        <v>26</v>
      </c>
      <c r="J63" t="s">
        <v>27</v>
      </c>
      <c r="K63" t="s">
        <v>276</v>
      </c>
      <c r="L63" t="s">
        <v>267</v>
      </c>
      <c r="M63">
        <v>12180</v>
      </c>
      <c r="N63" t="s">
        <v>148</v>
      </c>
      <c r="O63" t="s">
        <v>246</v>
      </c>
      <c r="P63" t="s">
        <v>71</v>
      </c>
      <c r="Q63" t="s">
        <v>161</v>
      </c>
      <c r="R63" t="s">
        <v>247</v>
      </c>
      <c r="S63">
        <v>30</v>
      </c>
      <c r="T63">
        <v>2</v>
      </c>
      <c r="U63">
        <v>0</v>
      </c>
      <c r="V63">
        <v>3.3000000000000007</v>
      </c>
    </row>
    <row r="64" spans="1:22" x14ac:dyDescent="0.3">
      <c r="A64">
        <v>61</v>
      </c>
      <c r="B64" t="s">
        <v>273</v>
      </c>
      <c r="C64">
        <v>2013</v>
      </c>
      <c r="D64" s="15">
        <v>41443</v>
      </c>
      <c r="E64" s="15">
        <v>41444</v>
      </c>
      <c r="F64" t="s">
        <v>188</v>
      </c>
      <c r="G64" t="s">
        <v>274</v>
      </c>
      <c r="H64" t="s">
        <v>275</v>
      </c>
      <c r="I64" t="s">
        <v>26</v>
      </c>
      <c r="J64" t="s">
        <v>27</v>
      </c>
      <c r="K64" t="s">
        <v>276</v>
      </c>
      <c r="L64" t="s">
        <v>267</v>
      </c>
      <c r="M64">
        <v>12180</v>
      </c>
      <c r="N64" t="s">
        <v>148</v>
      </c>
      <c r="O64" t="s">
        <v>285</v>
      </c>
      <c r="P64" t="s">
        <v>46</v>
      </c>
      <c r="Q64" t="s">
        <v>75</v>
      </c>
      <c r="R64" t="s">
        <v>286</v>
      </c>
      <c r="S64">
        <v>48.480000000000004</v>
      </c>
      <c r="T64">
        <v>4</v>
      </c>
      <c r="U64">
        <v>0.2</v>
      </c>
      <c r="V64">
        <v>16.361999999999998</v>
      </c>
    </row>
    <row r="65" spans="1:22" x14ac:dyDescent="0.3">
      <c r="A65">
        <v>62</v>
      </c>
      <c r="B65" t="s">
        <v>273</v>
      </c>
      <c r="C65">
        <v>2013</v>
      </c>
      <c r="D65" s="15">
        <v>41443</v>
      </c>
      <c r="E65" s="15">
        <v>41444</v>
      </c>
      <c r="F65" t="s">
        <v>188</v>
      </c>
      <c r="G65" t="s">
        <v>274</v>
      </c>
      <c r="H65" t="s">
        <v>275</v>
      </c>
      <c r="I65" t="s">
        <v>26</v>
      </c>
      <c r="J65" t="s">
        <v>27</v>
      </c>
      <c r="K65" t="s">
        <v>276</v>
      </c>
      <c r="L65" t="s">
        <v>267</v>
      </c>
      <c r="M65">
        <v>12180</v>
      </c>
      <c r="N65" t="s">
        <v>148</v>
      </c>
      <c r="O65" t="s">
        <v>287</v>
      </c>
      <c r="P65" t="s">
        <v>46</v>
      </c>
      <c r="Q65" t="s">
        <v>68</v>
      </c>
      <c r="R65" t="s">
        <v>288</v>
      </c>
      <c r="S65">
        <v>1.68</v>
      </c>
      <c r="T65">
        <v>1</v>
      </c>
      <c r="U65">
        <v>0</v>
      </c>
      <c r="V65">
        <v>0.84</v>
      </c>
    </row>
    <row r="66" spans="1:22" x14ac:dyDescent="0.3">
      <c r="A66">
        <v>9584</v>
      </c>
      <c r="B66" t="s">
        <v>10713</v>
      </c>
      <c r="C66">
        <v>2014</v>
      </c>
      <c r="D66" s="15">
        <v>41816</v>
      </c>
      <c r="E66" s="15">
        <v>41818</v>
      </c>
      <c r="F66" t="s">
        <v>23</v>
      </c>
      <c r="G66" t="s">
        <v>8354</v>
      </c>
      <c r="H66" t="s">
        <v>8355</v>
      </c>
      <c r="I66" t="s">
        <v>26</v>
      </c>
      <c r="J66" t="s">
        <v>27</v>
      </c>
      <c r="K66" t="s">
        <v>266</v>
      </c>
      <c r="L66" t="s">
        <v>267</v>
      </c>
      <c r="M66">
        <v>10024</v>
      </c>
      <c r="N66" t="s">
        <v>148</v>
      </c>
      <c r="O66" t="s">
        <v>5019</v>
      </c>
      <c r="P66" t="s">
        <v>32</v>
      </c>
      <c r="Q66" t="s">
        <v>33</v>
      </c>
      <c r="R66" t="s">
        <v>5020</v>
      </c>
      <c r="S66">
        <v>400.78400000000005</v>
      </c>
      <c r="T66">
        <v>1</v>
      </c>
      <c r="U66">
        <v>0.2</v>
      </c>
      <c r="V66">
        <v>-5.0098000000000269</v>
      </c>
    </row>
    <row r="67" spans="1:22" x14ac:dyDescent="0.3">
      <c r="A67">
        <v>9583</v>
      </c>
      <c r="B67" t="s">
        <v>10712</v>
      </c>
      <c r="C67">
        <v>2013</v>
      </c>
      <c r="D67" s="15">
        <v>41433</v>
      </c>
      <c r="E67" s="15">
        <v>41437</v>
      </c>
      <c r="F67" t="s">
        <v>50</v>
      </c>
      <c r="G67" t="s">
        <v>10485</v>
      </c>
      <c r="H67" t="s">
        <v>10486</v>
      </c>
      <c r="I67" t="s">
        <v>102</v>
      </c>
      <c r="J67" t="s">
        <v>27</v>
      </c>
      <c r="K67" t="s">
        <v>146</v>
      </c>
      <c r="L67" t="s">
        <v>147</v>
      </c>
      <c r="M67">
        <v>19120</v>
      </c>
      <c r="N67" t="s">
        <v>148</v>
      </c>
      <c r="O67" t="s">
        <v>573</v>
      </c>
      <c r="P67" t="s">
        <v>46</v>
      </c>
      <c r="Q67" t="s">
        <v>269</v>
      </c>
      <c r="R67" t="s">
        <v>574</v>
      </c>
      <c r="S67">
        <v>9.6479999999999997</v>
      </c>
      <c r="T67">
        <v>6</v>
      </c>
      <c r="U67">
        <v>0.2</v>
      </c>
      <c r="V67">
        <v>3.4973999999999998</v>
      </c>
    </row>
    <row r="68" spans="1:22" x14ac:dyDescent="0.3">
      <c r="A68">
        <v>9565</v>
      </c>
      <c r="B68" t="s">
        <v>10705</v>
      </c>
      <c r="C68">
        <v>2012</v>
      </c>
      <c r="D68" s="15">
        <v>41061</v>
      </c>
      <c r="E68" s="15">
        <v>41068</v>
      </c>
      <c r="F68" t="s">
        <v>50</v>
      </c>
      <c r="G68" t="s">
        <v>2844</v>
      </c>
      <c r="H68" t="s">
        <v>2845</v>
      </c>
      <c r="I68" t="s">
        <v>102</v>
      </c>
      <c r="J68" t="s">
        <v>27</v>
      </c>
      <c r="K68" t="s">
        <v>42</v>
      </c>
      <c r="L68" t="s">
        <v>43</v>
      </c>
      <c r="M68">
        <v>90045</v>
      </c>
      <c r="N68" t="s">
        <v>44</v>
      </c>
      <c r="O68" t="s">
        <v>4004</v>
      </c>
      <c r="P68" t="s">
        <v>46</v>
      </c>
      <c r="Q68" t="s">
        <v>90</v>
      </c>
      <c r="R68" t="s">
        <v>4005</v>
      </c>
      <c r="S68">
        <v>11.76</v>
      </c>
      <c r="T68">
        <v>2</v>
      </c>
      <c r="U68">
        <v>0</v>
      </c>
      <c r="V68">
        <v>5.7623999999999995</v>
      </c>
    </row>
    <row r="69" spans="1:22" x14ac:dyDescent="0.3">
      <c r="A69">
        <v>9550</v>
      </c>
      <c r="B69" t="s">
        <v>10692</v>
      </c>
      <c r="C69">
        <v>2013</v>
      </c>
      <c r="D69" s="15">
        <v>41444</v>
      </c>
      <c r="E69" s="15">
        <v>41446</v>
      </c>
      <c r="F69" t="s">
        <v>23</v>
      </c>
      <c r="G69" t="s">
        <v>355</v>
      </c>
      <c r="H69" t="s">
        <v>356</v>
      </c>
      <c r="I69" t="s">
        <v>41</v>
      </c>
      <c r="J69" t="s">
        <v>27</v>
      </c>
      <c r="K69" t="s">
        <v>146</v>
      </c>
      <c r="L69" t="s">
        <v>147</v>
      </c>
      <c r="M69">
        <v>19134</v>
      </c>
      <c r="N69" t="s">
        <v>148</v>
      </c>
      <c r="O69" t="s">
        <v>4570</v>
      </c>
      <c r="P69" t="s">
        <v>46</v>
      </c>
      <c r="Q69" t="s">
        <v>78</v>
      </c>
      <c r="R69" t="s">
        <v>4571</v>
      </c>
      <c r="S69">
        <v>453.6</v>
      </c>
      <c r="T69">
        <v>3</v>
      </c>
      <c r="U69">
        <v>0.2</v>
      </c>
      <c r="V69">
        <v>90.71999999999997</v>
      </c>
    </row>
    <row r="70" spans="1:22" x14ac:dyDescent="0.3">
      <c r="A70">
        <v>9549</v>
      </c>
      <c r="B70" t="s">
        <v>10692</v>
      </c>
      <c r="C70">
        <v>2013</v>
      </c>
      <c r="D70" s="15">
        <v>41444</v>
      </c>
      <c r="E70" s="15">
        <v>41446</v>
      </c>
      <c r="F70" t="s">
        <v>23</v>
      </c>
      <c r="G70" t="s">
        <v>355</v>
      </c>
      <c r="H70" t="s">
        <v>356</v>
      </c>
      <c r="I70" t="s">
        <v>41</v>
      </c>
      <c r="J70" t="s">
        <v>27</v>
      </c>
      <c r="K70" t="s">
        <v>146</v>
      </c>
      <c r="L70" t="s">
        <v>147</v>
      </c>
      <c r="M70">
        <v>19134</v>
      </c>
      <c r="N70" t="s">
        <v>148</v>
      </c>
      <c r="O70" t="s">
        <v>74</v>
      </c>
      <c r="P70" t="s">
        <v>46</v>
      </c>
      <c r="Q70" t="s">
        <v>75</v>
      </c>
      <c r="R70" t="s">
        <v>76</v>
      </c>
      <c r="S70">
        <v>4.6260000000000003</v>
      </c>
      <c r="T70">
        <v>2</v>
      </c>
      <c r="U70">
        <v>0.7</v>
      </c>
      <c r="V70">
        <v>-3.8549999999999986</v>
      </c>
    </row>
    <row r="71" spans="1:22" x14ac:dyDescent="0.3">
      <c r="A71">
        <v>9548</v>
      </c>
      <c r="B71" t="s">
        <v>10692</v>
      </c>
      <c r="C71">
        <v>2013</v>
      </c>
      <c r="D71" s="15">
        <v>41444</v>
      </c>
      <c r="E71" s="15">
        <v>41446</v>
      </c>
      <c r="F71" t="s">
        <v>23</v>
      </c>
      <c r="G71" t="s">
        <v>355</v>
      </c>
      <c r="H71" t="s">
        <v>356</v>
      </c>
      <c r="I71" t="s">
        <v>41</v>
      </c>
      <c r="J71" t="s">
        <v>27</v>
      </c>
      <c r="K71" t="s">
        <v>146</v>
      </c>
      <c r="L71" t="s">
        <v>147</v>
      </c>
      <c r="M71">
        <v>19134</v>
      </c>
      <c r="N71" t="s">
        <v>148</v>
      </c>
      <c r="O71" t="s">
        <v>6588</v>
      </c>
      <c r="P71" t="s">
        <v>46</v>
      </c>
      <c r="Q71" t="s">
        <v>90</v>
      </c>
      <c r="R71" t="s">
        <v>6589</v>
      </c>
      <c r="S71">
        <v>6.8480000000000008</v>
      </c>
      <c r="T71">
        <v>2</v>
      </c>
      <c r="U71">
        <v>0.2</v>
      </c>
      <c r="V71">
        <v>2.1399999999999992</v>
      </c>
    </row>
    <row r="72" spans="1:22" x14ac:dyDescent="0.3">
      <c r="A72">
        <v>9537</v>
      </c>
      <c r="B72" t="s">
        <v>10686</v>
      </c>
      <c r="C72">
        <v>2014</v>
      </c>
      <c r="D72" s="15">
        <v>41803</v>
      </c>
      <c r="E72" s="15">
        <v>41805</v>
      </c>
      <c r="F72" t="s">
        <v>23</v>
      </c>
      <c r="G72" t="s">
        <v>542</v>
      </c>
      <c r="H72" t="s">
        <v>543</v>
      </c>
      <c r="I72" t="s">
        <v>26</v>
      </c>
      <c r="J72" t="s">
        <v>27</v>
      </c>
      <c r="K72" t="s">
        <v>303</v>
      </c>
      <c r="L72" t="s">
        <v>211</v>
      </c>
      <c r="M72">
        <v>60610</v>
      </c>
      <c r="N72" t="s">
        <v>105</v>
      </c>
      <c r="O72" t="s">
        <v>5061</v>
      </c>
      <c r="P72" t="s">
        <v>32</v>
      </c>
      <c r="Q72" t="s">
        <v>65</v>
      </c>
      <c r="R72" t="s">
        <v>5062</v>
      </c>
      <c r="S72">
        <v>8.8559999999999999</v>
      </c>
      <c r="T72">
        <v>3</v>
      </c>
      <c r="U72">
        <v>0.6</v>
      </c>
      <c r="V72">
        <v>-6.8634000000000013</v>
      </c>
    </row>
    <row r="73" spans="1:22" x14ac:dyDescent="0.3">
      <c r="A73">
        <v>70</v>
      </c>
      <c r="B73" t="s">
        <v>315</v>
      </c>
      <c r="C73">
        <v>2013</v>
      </c>
      <c r="D73" s="15">
        <v>41430</v>
      </c>
      <c r="E73" s="15">
        <v>41432</v>
      </c>
      <c r="F73" t="s">
        <v>188</v>
      </c>
      <c r="G73" t="s">
        <v>316</v>
      </c>
      <c r="H73" t="s">
        <v>317</v>
      </c>
      <c r="I73" t="s">
        <v>26</v>
      </c>
      <c r="J73" t="s">
        <v>27</v>
      </c>
      <c r="K73" t="s">
        <v>318</v>
      </c>
      <c r="L73" t="s">
        <v>319</v>
      </c>
      <c r="M73">
        <v>22153</v>
      </c>
      <c r="N73" t="s">
        <v>30</v>
      </c>
      <c r="O73" t="s">
        <v>320</v>
      </c>
      <c r="P73" t="s">
        <v>46</v>
      </c>
      <c r="Q73" t="s">
        <v>90</v>
      </c>
      <c r="R73" t="s">
        <v>321</v>
      </c>
      <c r="S73">
        <v>75.88</v>
      </c>
      <c r="T73">
        <v>2</v>
      </c>
      <c r="U73">
        <v>0</v>
      </c>
      <c r="V73">
        <v>35.663599999999995</v>
      </c>
    </row>
    <row r="74" spans="1:22" x14ac:dyDescent="0.3">
      <c r="A74">
        <v>9483</v>
      </c>
      <c r="B74" t="s">
        <v>10652</v>
      </c>
      <c r="C74">
        <v>2012</v>
      </c>
      <c r="D74" s="15">
        <v>41080</v>
      </c>
      <c r="E74" s="15">
        <v>41084</v>
      </c>
      <c r="F74" t="s">
        <v>23</v>
      </c>
      <c r="G74" t="s">
        <v>5320</v>
      </c>
      <c r="H74" t="s">
        <v>5321</v>
      </c>
      <c r="I74" t="s">
        <v>102</v>
      </c>
      <c r="J74" t="s">
        <v>27</v>
      </c>
      <c r="K74" t="s">
        <v>146</v>
      </c>
      <c r="L74" t="s">
        <v>147</v>
      </c>
      <c r="M74">
        <v>19134</v>
      </c>
      <c r="N74" t="s">
        <v>148</v>
      </c>
      <c r="O74" t="s">
        <v>2543</v>
      </c>
      <c r="P74" t="s">
        <v>71</v>
      </c>
      <c r="Q74" t="s">
        <v>161</v>
      </c>
      <c r="R74" t="s">
        <v>2544</v>
      </c>
      <c r="S74">
        <v>319.98400000000004</v>
      </c>
      <c r="T74">
        <v>2</v>
      </c>
      <c r="U74">
        <v>0.2</v>
      </c>
      <c r="V74">
        <v>91.995400000000018</v>
      </c>
    </row>
    <row r="75" spans="1:22" x14ac:dyDescent="0.3">
      <c r="A75">
        <v>9456</v>
      </c>
      <c r="B75" t="s">
        <v>10634</v>
      </c>
      <c r="C75">
        <v>2013</v>
      </c>
      <c r="D75" s="15">
        <v>41442</v>
      </c>
      <c r="E75" s="15">
        <v>41445</v>
      </c>
      <c r="F75" t="s">
        <v>23</v>
      </c>
      <c r="G75" t="s">
        <v>2599</v>
      </c>
      <c r="H75" t="s">
        <v>2600</v>
      </c>
      <c r="I75" t="s">
        <v>102</v>
      </c>
      <c r="J75" t="s">
        <v>27</v>
      </c>
      <c r="K75" t="s">
        <v>6244</v>
      </c>
      <c r="L75" t="s">
        <v>335</v>
      </c>
      <c r="M75">
        <v>37421</v>
      </c>
      <c r="N75" t="s">
        <v>30</v>
      </c>
      <c r="O75" t="s">
        <v>10635</v>
      </c>
      <c r="P75" t="s">
        <v>71</v>
      </c>
      <c r="Q75" t="s">
        <v>682</v>
      </c>
      <c r="R75" t="s">
        <v>10636</v>
      </c>
      <c r="S75">
        <v>91.474999999999994</v>
      </c>
      <c r="T75">
        <v>1</v>
      </c>
      <c r="U75">
        <v>0.5</v>
      </c>
      <c r="V75">
        <v>-1.8294999999999959</v>
      </c>
    </row>
    <row r="76" spans="1:22" x14ac:dyDescent="0.3">
      <c r="A76">
        <v>9451</v>
      </c>
      <c r="B76" t="s">
        <v>10632</v>
      </c>
      <c r="C76">
        <v>2014</v>
      </c>
      <c r="D76" s="15">
        <v>41794</v>
      </c>
      <c r="E76" s="15">
        <v>41798</v>
      </c>
      <c r="F76" t="s">
        <v>50</v>
      </c>
      <c r="G76" t="s">
        <v>2067</v>
      </c>
      <c r="H76" t="s">
        <v>2068</v>
      </c>
      <c r="I76" t="s">
        <v>102</v>
      </c>
      <c r="J76" t="s">
        <v>27</v>
      </c>
      <c r="K76" t="s">
        <v>4676</v>
      </c>
      <c r="L76" t="s">
        <v>96</v>
      </c>
      <c r="M76">
        <v>99207</v>
      </c>
      <c r="N76" t="s">
        <v>44</v>
      </c>
      <c r="O76" t="s">
        <v>1798</v>
      </c>
      <c r="P76" t="s">
        <v>46</v>
      </c>
      <c r="Q76" t="s">
        <v>59</v>
      </c>
      <c r="R76" t="s">
        <v>1799</v>
      </c>
      <c r="S76">
        <v>136.26</v>
      </c>
      <c r="T76">
        <v>9</v>
      </c>
      <c r="U76">
        <v>0</v>
      </c>
      <c r="V76">
        <v>5.4503999999999913</v>
      </c>
    </row>
    <row r="77" spans="1:22" x14ac:dyDescent="0.3">
      <c r="A77">
        <v>9432</v>
      </c>
      <c r="B77" t="s">
        <v>10615</v>
      </c>
      <c r="C77">
        <v>2012</v>
      </c>
      <c r="D77" s="15">
        <v>41079</v>
      </c>
      <c r="E77" s="15">
        <v>41079</v>
      </c>
      <c r="F77" t="s">
        <v>1290</v>
      </c>
      <c r="G77" t="s">
        <v>3790</v>
      </c>
      <c r="H77" t="s">
        <v>3791</v>
      </c>
      <c r="I77" t="s">
        <v>102</v>
      </c>
      <c r="J77" t="s">
        <v>27</v>
      </c>
      <c r="K77" t="s">
        <v>146</v>
      </c>
      <c r="L77" t="s">
        <v>147</v>
      </c>
      <c r="M77">
        <v>19134</v>
      </c>
      <c r="N77" t="s">
        <v>148</v>
      </c>
      <c r="O77" t="s">
        <v>10490</v>
      </c>
      <c r="P77" t="s">
        <v>46</v>
      </c>
      <c r="Q77" t="s">
        <v>47</v>
      </c>
      <c r="R77" t="s">
        <v>10491</v>
      </c>
      <c r="S77">
        <v>5.9039999999999999</v>
      </c>
      <c r="T77">
        <v>2</v>
      </c>
      <c r="U77">
        <v>0.2</v>
      </c>
      <c r="V77">
        <v>1.9925999999999999</v>
      </c>
    </row>
    <row r="78" spans="1:22" x14ac:dyDescent="0.3">
      <c r="A78">
        <v>9402</v>
      </c>
      <c r="B78" t="s">
        <v>10597</v>
      </c>
      <c r="C78">
        <v>2011</v>
      </c>
      <c r="D78" s="15">
        <v>40718</v>
      </c>
      <c r="E78" s="15">
        <v>40722</v>
      </c>
      <c r="F78" t="s">
        <v>50</v>
      </c>
      <c r="G78" t="s">
        <v>1901</v>
      </c>
      <c r="H78" t="s">
        <v>1902</v>
      </c>
      <c r="I78" t="s">
        <v>26</v>
      </c>
      <c r="J78" t="s">
        <v>27</v>
      </c>
      <c r="K78" t="s">
        <v>1310</v>
      </c>
      <c r="L78" t="s">
        <v>310</v>
      </c>
      <c r="M78">
        <v>85705</v>
      </c>
      <c r="N78" t="s">
        <v>44</v>
      </c>
      <c r="O78" t="s">
        <v>6826</v>
      </c>
      <c r="P78" t="s">
        <v>32</v>
      </c>
      <c r="Q78" t="s">
        <v>65</v>
      </c>
      <c r="R78" t="s">
        <v>6827</v>
      </c>
      <c r="S78">
        <v>4.2720000000000002</v>
      </c>
      <c r="T78">
        <v>2</v>
      </c>
      <c r="U78">
        <v>0.2</v>
      </c>
      <c r="V78">
        <v>0.96119999999999983</v>
      </c>
    </row>
    <row r="79" spans="1:22" x14ac:dyDescent="0.3">
      <c r="A79">
        <v>9391</v>
      </c>
      <c r="B79" t="s">
        <v>10588</v>
      </c>
      <c r="C79">
        <v>2012</v>
      </c>
      <c r="D79" s="15">
        <v>41079</v>
      </c>
      <c r="E79" s="15">
        <v>41084</v>
      </c>
      <c r="F79" t="s">
        <v>50</v>
      </c>
      <c r="G79" t="s">
        <v>3814</v>
      </c>
      <c r="H79" t="s">
        <v>3815</v>
      </c>
      <c r="I79" t="s">
        <v>102</v>
      </c>
      <c r="J79" t="s">
        <v>27</v>
      </c>
      <c r="K79" t="s">
        <v>184</v>
      </c>
      <c r="L79" t="s">
        <v>104</v>
      </c>
      <c r="M79">
        <v>77070</v>
      </c>
      <c r="N79" t="s">
        <v>105</v>
      </c>
      <c r="O79" t="s">
        <v>5197</v>
      </c>
      <c r="P79" t="s">
        <v>46</v>
      </c>
      <c r="Q79" t="s">
        <v>59</v>
      </c>
      <c r="R79" t="s">
        <v>5198</v>
      </c>
      <c r="S79">
        <v>228.92</v>
      </c>
      <c r="T79">
        <v>5</v>
      </c>
      <c r="U79">
        <v>0.2</v>
      </c>
      <c r="V79">
        <v>14.307499999999997</v>
      </c>
    </row>
    <row r="80" spans="1:22" x14ac:dyDescent="0.3">
      <c r="A80">
        <v>9375</v>
      </c>
      <c r="B80" t="s">
        <v>10576</v>
      </c>
      <c r="C80">
        <v>2013</v>
      </c>
      <c r="D80" s="15">
        <v>41431</v>
      </c>
      <c r="E80" s="15">
        <v>41435</v>
      </c>
      <c r="F80" t="s">
        <v>50</v>
      </c>
      <c r="G80" t="s">
        <v>343</v>
      </c>
      <c r="H80" t="s">
        <v>344</v>
      </c>
      <c r="I80" t="s">
        <v>41</v>
      </c>
      <c r="J80" t="s">
        <v>27</v>
      </c>
      <c r="K80" t="s">
        <v>95</v>
      </c>
      <c r="L80" t="s">
        <v>96</v>
      </c>
      <c r="M80">
        <v>98105</v>
      </c>
      <c r="N80" t="s">
        <v>44</v>
      </c>
      <c r="O80" t="s">
        <v>2652</v>
      </c>
      <c r="P80" t="s">
        <v>46</v>
      </c>
      <c r="Q80" t="s">
        <v>578</v>
      </c>
      <c r="R80" t="s">
        <v>2653</v>
      </c>
      <c r="S80">
        <v>61.38</v>
      </c>
      <c r="T80">
        <v>6</v>
      </c>
      <c r="U80">
        <v>0</v>
      </c>
      <c r="V80">
        <v>15.958800000000004</v>
      </c>
    </row>
    <row r="81" spans="1:22" x14ac:dyDescent="0.3">
      <c r="A81">
        <v>9368</v>
      </c>
      <c r="B81" t="s">
        <v>10571</v>
      </c>
      <c r="C81">
        <v>2011</v>
      </c>
      <c r="D81" s="15">
        <v>40702</v>
      </c>
      <c r="E81" s="15">
        <v>40707</v>
      </c>
      <c r="F81" t="s">
        <v>50</v>
      </c>
      <c r="G81" t="s">
        <v>4199</v>
      </c>
      <c r="H81" t="s">
        <v>4200</v>
      </c>
      <c r="I81" t="s">
        <v>26</v>
      </c>
      <c r="J81" t="s">
        <v>27</v>
      </c>
      <c r="K81" t="s">
        <v>1173</v>
      </c>
      <c r="L81" t="s">
        <v>267</v>
      </c>
      <c r="M81">
        <v>11561</v>
      </c>
      <c r="N81" t="s">
        <v>148</v>
      </c>
      <c r="O81" t="s">
        <v>5599</v>
      </c>
      <c r="P81" t="s">
        <v>46</v>
      </c>
      <c r="Q81" t="s">
        <v>59</v>
      </c>
      <c r="R81" t="s">
        <v>5600</v>
      </c>
      <c r="S81">
        <v>1676.88</v>
      </c>
      <c r="T81">
        <v>6</v>
      </c>
      <c r="U81">
        <v>0</v>
      </c>
      <c r="V81">
        <v>83.843999999999937</v>
      </c>
    </row>
    <row r="82" spans="1:22" x14ac:dyDescent="0.3">
      <c r="A82">
        <v>9367</v>
      </c>
      <c r="B82" t="s">
        <v>10571</v>
      </c>
      <c r="C82">
        <v>2011</v>
      </c>
      <c r="D82" s="15">
        <v>40702</v>
      </c>
      <c r="E82" s="15">
        <v>40707</v>
      </c>
      <c r="F82" t="s">
        <v>50</v>
      </c>
      <c r="G82" t="s">
        <v>4199</v>
      </c>
      <c r="H82" t="s">
        <v>4200</v>
      </c>
      <c r="I82" t="s">
        <v>26</v>
      </c>
      <c r="J82" t="s">
        <v>27</v>
      </c>
      <c r="K82" t="s">
        <v>1173</v>
      </c>
      <c r="L82" t="s">
        <v>267</v>
      </c>
      <c r="M82">
        <v>11561</v>
      </c>
      <c r="N82" t="s">
        <v>148</v>
      </c>
      <c r="O82" t="s">
        <v>7314</v>
      </c>
      <c r="P82" t="s">
        <v>46</v>
      </c>
      <c r="Q82" t="s">
        <v>75</v>
      </c>
      <c r="R82" t="s">
        <v>7315</v>
      </c>
      <c r="S82">
        <v>68.48</v>
      </c>
      <c r="T82">
        <v>2</v>
      </c>
      <c r="U82">
        <v>0.2</v>
      </c>
      <c r="V82">
        <v>25.679999999999996</v>
      </c>
    </row>
    <row r="83" spans="1:22" x14ac:dyDescent="0.3">
      <c r="A83">
        <v>80</v>
      </c>
      <c r="B83" t="s">
        <v>354</v>
      </c>
      <c r="C83">
        <v>2013</v>
      </c>
      <c r="D83" s="15">
        <v>41438</v>
      </c>
      <c r="E83" s="15">
        <v>41441</v>
      </c>
      <c r="F83" t="s">
        <v>188</v>
      </c>
      <c r="G83" t="s">
        <v>355</v>
      </c>
      <c r="H83" t="s">
        <v>356</v>
      </c>
      <c r="I83" t="s">
        <v>41</v>
      </c>
      <c r="J83" t="s">
        <v>27</v>
      </c>
      <c r="K83" t="s">
        <v>357</v>
      </c>
      <c r="L83" t="s">
        <v>358</v>
      </c>
      <c r="M83">
        <v>35601</v>
      </c>
      <c r="N83" t="s">
        <v>30</v>
      </c>
      <c r="O83" t="s">
        <v>359</v>
      </c>
      <c r="P83" t="s">
        <v>46</v>
      </c>
      <c r="Q83" t="s">
        <v>78</v>
      </c>
      <c r="R83" t="s">
        <v>360</v>
      </c>
      <c r="S83">
        <v>208.16</v>
      </c>
      <c r="T83">
        <v>1</v>
      </c>
      <c r="U83">
        <v>0</v>
      </c>
      <c r="V83">
        <v>56.20320000000001</v>
      </c>
    </row>
    <row r="84" spans="1:22" x14ac:dyDescent="0.3">
      <c r="A84">
        <v>81</v>
      </c>
      <c r="B84" t="s">
        <v>354</v>
      </c>
      <c r="C84">
        <v>2013</v>
      </c>
      <c r="D84" s="15">
        <v>41438</v>
      </c>
      <c r="E84" s="15">
        <v>41441</v>
      </c>
      <c r="F84" t="s">
        <v>188</v>
      </c>
      <c r="G84" t="s">
        <v>355</v>
      </c>
      <c r="H84" t="s">
        <v>356</v>
      </c>
      <c r="I84" t="s">
        <v>41</v>
      </c>
      <c r="J84" t="s">
        <v>27</v>
      </c>
      <c r="K84" t="s">
        <v>357</v>
      </c>
      <c r="L84" t="s">
        <v>358</v>
      </c>
      <c r="M84">
        <v>35601</v>
      </c>
      <c r="N84" t="s">
        <v>30</v>
      </c>
      <c r="O84" t="s">
        <v>361</v>
      </c>
      <c r="P84" t="s">
        <v>46</v>
      </c>
      <c r="Q84" t="s">
        <v>75</v>
      </c>
      <c r="R84" t="s">
        <v>362</v>
      </c>
      <c r="S84">
        <v>16.740000000000002</v>
      </c>
      <c r="T84">
        <v>3</v>
      </c>
      <c r="U84">
        <v>0</v>
      </c>
      <c r="V84">
        <v>8.0351999999999997</v>
      </c>
    </row>
    <row r="85" spans="1:22" x14ac:dyDescent="0.3">
      <c r="A85">
        <v>9288</v>
      </c>
      <c r="B85" t="s">
        <v>10533</v>
      </c>
      <c r="C85">
        <v>2014</v>
      </c>
      <c r="D85" s="15">
        <v>41810</v>
      </c>
      <c r="E85" s="15">
        <v>41817</v>
      </c>
      <c r="F85" t="s">
        <v>50</v>
      </c>
      <c r="G85" t="s">
        <v>4100</v>
      </c>
      <c r="H85" t="s">
        <v>4101</v>
      </c>
      <c r="I85" t="s">
        <v>102</v>
      </c>
      <c r="J85" t="s">
        <v>27</v>
      </c>
      <c r="K85" t="s">
        <v>815</v>
      </c>
      <c r="L85" t="s">
        <v>104</v>
      </c>
      <c r="M85">
        <v>75081</v>
      </c>
      <c r="N85" t="s">
        <v>105</v>
      </c>
      <c r="O85" t="s">
        <v>2186</v>
      </c>
      <c r="P85" t="s">
        <v>32</v>
      </c>
      <c r="Q85" t="s">
        <v>56</v>
      </c>
      <c r="R85" t="s">
        <v>2187</v>
      </c>
      <c r="S85">
        <v>457.4849999999999</v>
      </c>
      <c r="T85">
        <v>3</v>
      </c>
      <c r="U85">
        <v>0.3</v>
      </c>
      <c r="V85">
        <v>-84.961500000000029</v>
      </c>
    </row>
    <row r="86" spans="1:22" x14ac:dyDescent="0.3">
      <c r="A86">
        <v>9287</v>
      </c>
      <c r="B86" t="s">
        <v>10533</v>
      </c>
      <c r="C86">
        <v>2014</v>
      </c>
      <c r="D86" s="15">
        <v>41810</v>
      </c>
      <c r="E86" s="15">
        <v>41817</v>
      </c>
      <c r="F86" t="s">
        <v>50</v>
      </c>
      <c r="G86" t="s">
        <v>4100</v>
      </c>
      <c r="H86" t="s">
        <v>4101</v>
      </c>
      <c r="I86" t="s">
        <v>102</v>
      </c>
      <c r="J86" t="s">
        <v>27</v>
      </c>
      <c r="K86" t="s">
        <v>815</v>
      </c>
      <c r="L86" t="s">
        <v>104</v>
      </c>
      <c r="M86">
        <v>75081</v>
      </c>
      <c r="N86" t="s">
        <v>105</v>
      </c>
      <c r="O86" t="s">
        <v>5934</v>
      </c>
      <c r="P86" t="s">
        <v>46</v>
      </c>
      <c r="Q86" t="s">
        <v>75</v>
      </c>
      <c r="R86" t="s">
        <v>5935</v>
      </c>
      <c r="S86">
        <v>6.8879999999999981</v>
      </c>
      <c r="T86">
        <v>3</v>
      </c>
      <c r="U86">
        <v>0.8</v>
      </c>
      <c r="V86">
        <v>-11.020800000000005</v>
      </c>
    </row>
    <row r="87" spans="1:22" x14ac:dyDescent="0.3">
      <c r="A87">
        <v>9176</v>
      </c>
      <c r="B87" t="s">
        <v>10468</v>
      </c>
      <c r="C87">
        <v>2014</v>
      </c>
      <c r="D87" s="15">
        <v>41803</v>
      </c>
      <c r="E87" s="15">
        <v>41805</v>
      </c>
      <c r="F87" t="s">
        <v>23</v>
      </c>
      <c r="G87" t="s">
        <v>8354</v>
      </c>
      <c r="H87" t="s">
        <v>8355</v>
      </c>
      <c r="I87" t="s">
        <v>26</v>
      </c>
      <c r="J87" t="s">
        <v>27</v>
      </c>
      <c r="K87" t="s">
        <v>4255</v>
      </c>
      <c r="L87" t="s">
        <v>96</v>
      </c>
      <c r="M87">
        <v>98031</v>
      </c>
      <c r="N87" t="s">
        <v>44</v>
      </c>
      <c r="O87" t="s">
        <v>3871</v>
      </c>
      <c r="P87" t="s">
        <v>46</v>
      </c>
      <c r="Q87" t="s">
        <v>90</v>
      </c>
      <c r="R87" t="s">
        <v>3872</v>
      </c>
      <c r="S87">
        <v>19.440000000000001</v>
      </c>
      <c r="T87">
        <v>3</v>
      </c>
      <c r="U87">
        <v>0</v>
      </c>
      <c r="V87">
        <v>9.3312000000000008</v>
      </c>
    </row>
    <row r="88" spans="1:22" x14ac:dyDescent="0.3">
      <c r="A88">
        <v>9175</v>
      </c>
      <c r="B88" t="s">
        <v>10468</v>
      </c>
      <c r="C88">
        <v>2014</v>
      </c>
      <c r="D88" s="15">
        <v>41803</v>
      </c>
      <c r="E88" s="15">
        <v>41805</v>
      </c>
      <c r="F88" t="s">
        <v>23</v>
      </c>
      <c r="G88" t="s">
        <v>8354</v>
      </c>
      <c r="H88" t="s">
        <v>8355</v>
      </c>
      <c r="I88" t="s">
        <v>26</v>
      </c>
      <c r="J88" t="s">
        <v>27</v>
      </c>
      <c r="K88" t="s">
        <v>4255</v>
      </c>
      <c r="L88" t="s">
        <v>96</v>
      </c>
      <c r="M88">
        <v>98031</v>
      </c>
      <c r="N88" t="s">
        <v>44</v>
      </c>
      <c r="O88" t="s">
        <v>3893</v>
      </c>
      <c r="P88" t="s">
        <v>71</v>
      </c>
      <c r="Q88" t="s">
        <v>72</v>
      </c>
      <c r="R88" t="s">
        <v>3894</v>
      </c>
      <c r="S88">
        <v>71.975999999999999</v>
      </c>
      <c r="T88">
        <v>3</v>
      </c>
      <c r="U88">
        <v>0.2</v>
      </c>
      <c r="V88">
        <v>8.9969999999999892</v>
      </c>
    </row>
    <row r="89" spans="1:22" x14ac:dyDescent="0.3">
      <c r="A89">
        <v>9168</v>
      </c>
      <c r="B89" t="s">
        <v>10465</v>
      </c>
      <c r="C89">
        <v>2013</v>
      </c>
      <c r="D89" s="15">
        <v>41450</v>
      </c>
      <c r="E89" s="15">
        <v>41452</v>
      </c>
      <c r="F89" t="s">
        <v>23</v>
      </c>
      <c r="G89" t="s">
        <v>671</v>
      </c>
      <c r="H89" t="s">
        <v>672</v>
      </c>
      <c r="I89" t="s">
        <v>26</v>
      </c>
      <c r="J89" t="s">
        <v>27</v>
      </c>
      <c r="K89" t="s">
        <v>947</v>
      </c>
      <c r="L89" t="s">
        <v>43</v>
      </c>
      <c r="M89">
        <v>92037</v>
      </c>
      <c r="N89" t="s">
        <v>44</v>
      </c>
      <c r="O89" t="s">
        <v>5944</v>
      </c>
      <c r="P89" t="s">
        <v>46</v>
      </c>
      <c r="Q89" t="s">
        <v>78</v>
      </c>
      <c r="R89" t="s">
        <v>5945</v>
      </c>
      <c r="S89">
        <v>241.44</v>
      </c>
      <c r="T89">
        <v>3</v>
      </c>
      <c r="U89">
        <v>0</v>
      </c>
      <c r="V89">
        <v>72.431999999999988</v>
      </c>
    </row>
    <row r="90" spans="1:22" x14ac:dyDescent="0.3">
      <c r="A90">
        <v>9167</v>
      </c>
      <c r="B90" t="s">
        <v>10465</v>
      </c>
      <c r="C90">
        <v>2013</v>
      </c>
      <c r="D90" s="15">
        <v>41450</v>
      </c>
      <c r="E90" s="15">
        <v>41452</v>
      </c>
      <c r="F90" t="s">
        <v>23</v>
      </c>
      <c r="G90" t="s">
        <v>671</v>
      </c>
      <c r="H90" t="s">
        <v>672</v>
      </c>
      <c r="I90" t="s">
        <v>26</v>
      </c>
      <c r="J90" t="s">
        <v>27</v>
      </c>
      <c r="K90" t="s">
        <v>947</v>
      </c>
      <c r="L90" t="s">
        <v>43</v>
      </c>
      <c r="M90">
        <v>92037</v>
      </c>
      <c r="N90" t="s">
        <v>44</v>
      </c>
      <c r="O90" t="s">
        <v>3819</v>
      </c>
      <c r="P90" t="s">
        <v>46</v>
      </c>
      <c r="Q90" t="s">
        <v>90</v>
      </c>
      <c r="R90" t="s">
        <v>3820</v>
      </c>
      <c r="S90">
        <v>104.85</v>
      </c>
      <c r="T90">
        <v>1</v>
      </c>
      <c r="U90">
        <v>0</v>
      </c>
      <c r="V90">
        <v>50.327999999999996</v>
      </c>
    </row>
    <row r="91" spans="1:22" x14ac:dyDescent="0.3">
      <c r="A91">
        <v>9166</v>
      </c>
      <c r="B91" t="s">
        <v>10465</v>
      </c>
      <c r="C91">
        <v>2013</v>
      </c>
      <c r="D91" s="15">
        <v>41450</v>
      </c>
      <c r="E91" s="15">
        <v>41452</v>
      </c>
      <c r="F91" t="s">
        <v>23</v>
      </c>
      <c r="G91" t="s">
        <v>671</v>
      </c>
      <c r="H91" t="s">
        <v>672</v>
      </c>
      <c r="I91" t="s">
        <v>26</v>
      </c>
      <c r="J91" t="s">
        <v>27</v>
      </c>
      <c r="K91" t="s">
        <v>947</v>
      </c>
      <c r="L91" t="s">
        <v>43</v>
      </c>
      <c r="M91">
        <v>92037</v>
      </c>
      <c r="N91" t="s">
        <v>44</v>
      </c>
      <c r="O91" t="s">
        <v>9829</v>
      </c>
      <c r="P91" t="s">
        <v>71</v>
      </c>
      <c r="Q91" t="s">
        <v>682</v>
      </c>
      <c r="R91" t="s">
        <v>9830</v>
      </c>
      <c r="S91">
        <v>4476.8</v>
      </c>
      <c r="T91">
        <v>4</v>
      </c>
      <c r="U91">
        <v>0.2</v>
      </c>
      <c r="V91">
        <v>503.63999999999965</v>
      </c>
    </row>
    <row r="92" spans="1:22" x14ac:dyDescent="0.3">
      <c r="A92">
        <v>9165</v>
      </c>
      <c r="B92" t="s">
        <v>10464</v>
      </c>
      <c r="C92">
        <v>2012</v>
      </c>
      <c r="D92" s="15">
        <v>41068</v>
      </c>
      <c r="E92" s="15">
        <v>41072</v>
      </c>
      <c r="F92" t="s">
        <v>50</v>
      </c>
      <c r="G92" t="s">
        <v>7079</v>
      </c>
      <c r="H92" t="s">
        <v>7080</v>
      </c>
      <c r="I92" t="s">
        <v>26</v>
      </c>
      <c r="J92" t="s">
        <v>27</v>
      </c>
      <c r="K92" t="s">
        <v>303</v>
      </c>
      <c r="L92" t="s">
        <v>211</v>
      </c>
      <c r="M92">
        <v>60610</v>
      </c>
      <c r="N92" t="s">
        <v>105</v>
      </c>
      <c r="O92" t="s">
        <v>3305</v>
      </c>
      <c r="P92" t="s">
        <v>46</v>
      </c>
      <c r="Q92" t="s">
        <v>78</v>
      </c>
      <c r="R92" t="s">
        <v>3306</v>
      </c>
      <c r="S92">
        <v>143.12799999999996</v>
      </c>
      <c r="T92">
        <v>2</v>
      </c>
      <c r="U92">
        <v>0.8</v>
      </c>
      <c r="V92">
        <v>-393.60200000000009</v>
      </c>
    </row>
    <row r="93" spans="1:22" x14ac:dyDescent="0.3">
      <c r="A93">
        <v>9164</v>
      </c>
      <c r="B93" t="s">
        <v>10464</v>
      </c>
      <c r="C93">
        <v>2012</v>
      </c>
      <c r="D93" s="15">
        <v>41068</v>
      </c>
      <c r="E93" s="15">
        <v>41072</v>
      </c>
      <c r="F93" t="s">
        <v>50</v>
      </c>
      <c r="G93" t="s">
        <v>7079</v>
      </c>
      <c r="H93" t="s">
        <v>7080</v>
      </c>
      <c r="I93" t="s">
        <v>26</v>
      </c>
      <c r="J93" t="s">
        <v>27</v>
      </c>
      <c r="K93" t="s">
        <v>303</v>
      </c>
      <c r="L93" t="s">
        <v>211</v>
      </c>
      <c r="M93">
        <v>60610</v>
      </c>
      <c r="N93" t="s">
        <v>105</v>
      </c>
      <c r="O93" t="s">
        <v>5957</v>
      </c>
      <c r="P93" t="s">
        <v>71</v>
      </c>
      <c r="Q93" t="s">
        <v>161</v>
      </c>
      <c r="R93" t="s">
        <v>5958</v>
      </c>
      <c r="S93">
        <v>2.3760000000000003</v>
      </c>
      <c r="T93">
        <v>3</v>
      </c>
      <c r="U93">
        <v>0.2</v>
      </c>
      <c r="V93">
        <v>0.74249999999999994</v>
      </c>
    </row>
    <row r="94" spans="1:22" x14ac:dyDescent="0.3">
      <c r="A94">
        <v>9151</v>
      </c>
      <c r="B94" t="s">
        <v>10457</v>
      </c>
      <c r="C94">
        <v>2011</v>
      </c>
      <c r="D94" s="15">
        <v>40695</v>
      </c>
      <c r="E94" s="15">
        <v>40700</v>
      </c>
      <c r="F94" t="s">
        <v>50</v>
      </c>
      <c r="G94" t="s">
        <v>3601</v>
      </c>
      <c r="H94" t="s">
        <v>3602</v>
      </c>
      <c r="I94" t="s">
        <v>41</v>
      </c>
      <c r="J94" t="s">
        <v>27</v>
      </c>
      <c r="K94" t="s">
        <v>880</v>
      </c>
      <c r="L94" t="s">
        <v>238</v>
      </c>
      <c r="M94">
        <v>48234</v>
      </c>
      <c r="N94" t="s">
        <v>105</v>
      </c>
      <c r="O94" t="s">
        <v>3650</v>
      </c>
      <c r="P94" t="s">
        <v>46</v>
      </c>
      <c r="Q94" t="s">
        <v>78</v>
      </c>
      <c r="R94" t="s">
        <v>3651</v>
      </c>
      <c r="S94">
        <v>65.52000000000001</v>
      </c>
      <c r="T94">
        <v>5</v>
      </c>
      <c r="U94">
        <v>0.1</v>
      </c>
      <c r="V94">
        <v>12.376000000000001</v>
      </c>
    </row>
    <row r="95" spans="1:22" x14ac:dyDescent="0.3">
      <c r="A95">
        <v>9150</v>
      </c>
      <c r="B95" t="s">
        <v>10457</v>
      </c>
      <c r="C95">
        <v>2011</v>
      </c>
      <c r="D95" s="15">
        <v>40695</v>
      </c>
      <c r="E95" s="15">
        <v>40700</v>
      </c>
      <c r="F95" t="s">
        <v>50</v>
      </c>
      <c r="G95" t="s">
        <v>3601</v>
      </c>
      <c r="H95" t="s">
        <v>3602</v>
      </c>
      <c r="I95" t="s">
        <v>41</v>
      </c>
      <c r="J95" t="s">
        <v>27</v>
      </c>
      <c r="K95" t="s">
        <v>880</v>
      </c>
      <c r="L95" t="s">
        <v>238</v>
      </c>
      <c r="M95">
        <v>48234</v>
      </c>
      <c r="N95" t="s">
        <v>105</v>
      </c>
      <c r="O95" t="s">
        <v>3931</v>
      </c>
      <c r="P95" t="s">
        <v>46</v>
      </c>
      <c r="Q95" t="s">
        <v>75</v>
      </c>
      <c r="R95" t="s">
        <v>3932</v>
      </c>
      <c r="S95">
        <v>138.56</v>
      </c>
      <c r="T95">
        <v>4</v>
      </c>
      <c r="U95">
        <v>0</v>
      </c>
      <c r="V95">
        <v>66.508799999999994</v>
      </c>
    </row>
    <row r="96" spans="1:22" x14ac:dyDescent="0.3">
      <c r="A96">
        <v>9121</v>
      </c>
      <c r="B96" t="s">
        <v>10433</v>
      </c>
      <c r="C96">
        <v>2013</v>
      </c>
      <c r="D96" s="15">
        <v>41432</v>
      </c>
      <c r="E96" s="15">
        <v>41438</v>
      </c>
      <c r="F96" t="s">
        <v>50</v>
      </c>
      <c r="G96" t="s">
        <v>1508</v>
      </c>
      <c r="H96" t="s">
        <v>1509</v>
      </c>
      <c r="I96" t="s">
        <v>102</v>
      </c>
      <c r="J96" t="s">
        <v>27</v>
      </c>
      <c r="K96" t="s">
        <v>42</v>
      </c>
      <c r="L96" t="s">
        <v>43</v>
      </c>
      <c r="M96">
        <v>90036</v>
      </c>
      <c r="N96" t="s">
        <v>44</v>
      </c>
      <c r="O96" t="s">
        <v>10434</v>
      </c>
      <c r="P96" t="s">
        <v>46</v>
      </c>
      <c r="Q96" t="s">
        <v>90</v>
      </c>
      <c r="R96" t="s">
        <v>10435</v>
      </c>
      <c r="S96">
        <v>99.9</v>
      </c>
      <c r="T96">
        <v>5</v>
      </c>
      <c r="U96">
        <v>0</v>
      </c>
      <c r="V96">
        <v>46.952999999999996</v>
      </c>
    </row>
    <row r="97" spans="1:22" x14ac:dyDescent="0.3">
      <c r="A97">
        <v>9120</v>
      </c>
      <c r="B97" t="s">
        <v>10433</v>
      </c>
      <c r="C97">
        <v>2013</v>
      </c>
      <c r="D97" s="15">
        <v>41432</v>
      </c>
      <c r="E97" s="15">
        <v>41438</v>
      </c>
      <c r="F97" t="s">
        <v>50</v>
      </c>
      <c r="G97" t="s">
        <v>1508</v>
      </c>
      <c r="H97" t="s">
        <v>1509</v>
      </c>
      <c r="I97" t="s">
        <v>102</v>
      </c>
      <c r="J97" t="s">
        <v>27</v>
      </c>
      <c r="K97" t="s">
        <v>42</v>
      </c>
      <c r="L97" t="s">
        <v>43</v>
      </c>
      <c r="M97">
        <v>90036</v>
      </c>
      <c r="N97" t="s">
        <v>44</v>
      </c>
      <c r="O97" t="s">
        <v>3200</v>
      </c>
      <c r="P97" t="s">
        <v>46</v>
      </c>
      <c r="Q97" t="s">
        <v>47</v>
      </c>
      <c r="R97" t="s">
        <v>3201</v>
      </c>
      <c r="S97">
        <v>22.05</v>
      </c>
      <c r="T97">
        <v>7</v>
      </c>
      <c r="U97">
        <v>0</v>
      </c>
      <c r="V97">
        <v>10.584</v>
      </c>
    </row>
    <row r="98" spans="1:22" x14ac:dyDescent="0.3">
      <c r="A98">
        <v>9097</v>
      </c>
      <c r="B98" t="s">
        <v>10425</v>
      </c>
      <c r="C98">
        <v>2012</v>
      </c>
      <c r="D98" s="15">
        <v>41061</v>
      </c>
      <c r="E98" s="15">
        <v>41065</v>
      </c>
      <c r="F98" t="s">
        <v>50</v>
      </c>
      <c r="G98" t="s">
        <v>1887</v>
      </c>
      <c r="H98" t="s">
        <v>1888</v>
      </c>
      <c r="I98" t="s">
        <v>26</v>
      </c>
      <c r="J98" t="s">
        <v>27</v>
      </c>
      <c r="K98" t="s">
        <v>880</v>
      </c>
      <c r="L98" t="s">
        <v>238</v>
      </c>
      <c r="M98">
        <v>48227</v>
      </c>
      <c r="N98" t="s">
        <v>105</v>
      </c>
      <c r="O98" t="s">
        <v>8008</v>
      </c>
      <c r="P98" t="s">
        <v>46</v>
      </c>
      <c r="Q98" t="s">
        <v>47</v>
      </c>
      <c r="R98" t="s">
        <v>8009</v>
      </c>
      <c r="S98">
        <v>28.91</v>
      </c>
      <c r="T98">
        <v>7</v>
      </c>
      <c r="U98">
        <v>0</v>
      </c>
      <c r="V98">
        <v>13.2986</v>
      </c>
    </row>
    <row r="99" spans="1:22" x14ac:dyDescent="0.3">
      <c r="A99">
        <v>9096</v>
      </c>
      <c r="B99" t="s">
        <v>10425</v>
      </c>
      <c r="C99">
        <v>2012</v>
      </c>
      <c r="D99" s="15">
        <v>41061</v>
      </c>
      <c r="E99" s="15">
        <v>41065</v>
      </c>
      <c r="F99" t="s">
        <v>50</v>
      </c>
      <c r="G99" t="s">
        <v>1887</v>
      </c>
      <c r="H99" t="s">
        <v>1888</v>
      </c>
      <c r="I99" t="s">
        <v>26</v>
      </c>
      <c r="J99" t="s">
        <v>27</v>
      </c>
      <c r="K99" t="s">
        <v>880</v>
      </c>
      <c r="L99" t="s">
        <v>238</v>
      </c>
      <c r="M99">
        <v>48227</v>
      </c>
      <c r="N99" t="s">
        <v>105</v>
      </c>
      <c r="O99" t="s">
        <v>4021</v>
      </c>
      <c r="P99" t="s">
        <v>71</v>
      </c>
      <c r="Q99" t="s">
        <v>72</v>
      </c>
      <c r="R99" t="s">
        <v>4022</v>
      </c>
      <c r="S99">
        <v>41.9</v>
      </c>
      <c r="T99">
        <v>2</v>
      </c>
      <c r="U99">
        <v>0</v>
      </c>
      <c r="V99">
        <v>11.731999999999999</v>
      </c>
    </row>
    <row r="100" spans="1:22" x14ac:dyDescent="0.3">
      <c r="A100">
        <v>9095</v>
      </c>
      <c r="B100" t="s">
        <v>10425</v>
      </c>
      <c r="C100">
        <v>2012</v>
      </c>
      <c r="D100" s="15">
        <v>41061</v>
      </c>
      <c r="E100" s="15">
        <v>41065</v>
      </c>
      <c r="F100" t="s">
        <v>50</v>
      </c>
      <c r="G100" t="s">
        <v>1887</v>
      </c>
      <c r="H100" t="s">
        <v>1888</v>
      </c>
      <c r="I100" t="s">
        <v>26</v>
      </c>
      <c r="J100" t="s">
        <v>27</v>
      </c>
      <c r="K100" t="s">
        <v>880</v>
      </c>
      <c r="L100" t="s">
        <v>238</v>
      </c>
      <c r="M100">
        <v>48227</v>
      </c>
      <c r="N100" t="s">
        <v>105</v>
      </c>
      <c r="O100" t="s">
        <v>4299</v>
      </c>
      <c r="P100" t="s">
        <v>46</v>
      </c>
      <c r="Q100" t="s">
        <v>75</v>
      </c>
      <c r="R100" t="s">
        <v>4300</v>
      </c>
      <c r="S100">
        <v>403.68</v>
      </c>
      <c r="T100">
        <v>6</v>
      </c>
      <c r="U100">
        <v>0</v>
      </c>
      <c r="V100">
        <v>181.65599999999998</v>
      </c>
    </row>
    <row r="101" spans="1:22" x14ac:dyDescent="0.3">
      <c r="A101">
        <v>98</v>
      </c>
      <c r="B101" t="s">
        <v>428</v>
      </c>
      <c r="C101">
        <v>2014</v>
      </c>
      <c r="D101" s="15">
        <v>41808</v>
      </c>
      <c r="E101" s="15">
        <v>41811</v>
      </c>
      <c r="F101" t="s">
        <v>188</v>
      </c>
      <c r="G101" t="s">
        <v>429</v>
      </c>
      <c r="H101" t="s">
        <v>430</v>
      </c>
      <c r="I101" t="s">
        <v>26</v>
      </c>
      <c r="J101" t="s">
        <v>27</v>
      </c>
      <c r="K101" t="s">
        <v>127</v>
      </c>
      <c r="L101" t="s">
        <v>43</v>
      </c>
      <c r="M101">
        <v>94122</v>
      </c>
      <c r="N101" t="s">
        <v>44</v>
      </c>
      <c r="O101" t="s">
        <v>431</v>
      </c>
      <c r="P101" t="s">
        <v>46</v>
      </c>
      <c r="Q101" t="s">
        <v>75</v>
      </c>
      <c r="R101" t="s">
        <v>432</v>
      </c>
      <c r="S101">
        <v>51.311999999999998</v>
      </c>
      <c r="T101">
        <v>3</v>
      </c>
      <c r="U101">
        <v>0.2</v>
      </c>
      <c r="V101">
        <v>17.959199999999999</v>
      </c>
    </row>
    <row r="102" spans="1:22" x14ac:dyDescent="0.3">
      <c r="A102">
        <v>9094</v>
      </c>
      <c r="B102" t="s">
        <v>10425</v>
      </c>
      <c r="C102">
        <v>2012</v>
      </c>
      <c r="D102" s="15">
        <v>41061</v>
      </c>
      <c r="E102" s="15">
        <v>41065</v>
      </c>
      <c r="F102" t="s">
        <v>50</v>
      </c>
      <c r="G102" t="s">
        <v>1887</v>
      </c>
      <c r="H102" t="s">
        <v>1888</v>
      </c>
      <c r="I102" t="s">
        <v>26</v>
      </c>
      <c r="J102" t="s">
        <v>27</v>
      </c>
      <c r="K102" t="s">
        <v>880</v>
      </c>
      <c r="L102" t="s">
        <v>238</v>
      </c>
      <c r="M102">
        <v>48227</v>
      </c>
      <c r="N102" t="s">
        <v>105</v>
      </c>
      <c r="O102" t="s">
        <v>6382</v>
      </c>
      <c r="P102" t="s">
        <v>71</v>
      </c>
      <c r="Q102" t="s">
        <v>72</v>
      </c>
      <c r="R102" t="s">
        <v>6383</v>
      </c>
      <c r="S102">
        <v>299.98</v>
      </c>
      <c r="T102">
        <v>2</v>
      </c>
      <c r="U102">
        <v>0</v>
      </c>
      <c r="V102">
        <v>83.994400000000013</v>
      </c>
    </row>
    <row r="103" spans="1:22" x14ac:dyDescent="0.3">
      <c r="A103">
        <v>9093</v>
      </c>
      <c r="B103" t="s">
        <v>10424</v>
      </c>
      <c r="C103">
        <v>2012</v>
      </c>
      <c r="D103" s="15">
        <v>41088</v>
      </c>
      <c r="E103" s="15">
        <v>41093</v>
      </c>
      <c r="F103" t="s">
        <v>23</v>
      </c>
      <c r="G103" t="s">
        <v>556</v>
      </c>
      <c r="H103" t="s">
        <v>557</v>
      </c>
      <c r="I103" t="s">
        <v>41</v>
      </c>
      <c r="J103" t="s">
        <v>27</v>
      </c>
      <c r="K103" t="s">
        <v>276</v>
      </c>
      <c r="L103" t="s">
        <v>498</v>
      </c>
      <c r="M103">
        <v>45373</v>
      </c>
      <c r="N103" t="s">
        <v>148</v>
      </c>
      <c r="O103" t="s">
        <v>4648</v>
      </c>
      <c r="P103" t="s">
        <v>32</v>
      </c>
      <c r="Q103" t="s">
        <v>33</v>
      </c>
      <c r="R103" t="s">
        <v>4649</v>
      </c>
      <c r="S103">
        <v>482.93999999999994</v>
      </c>
      <c r="T103">
        <v>6</v>
      </c>
      <c r="U103">
        <v>0.5</v>
      </c>
      <c r="V103">
        <v>-376.69319999999999</v>
      </c>
    </row>
    <row r="104" spans="1:22" x14ac:dyDescent="0.3">
      <c r="A104">
        <v>9092</v>
      </c>
      <c r="B104" t="s">
        <v>10424</v>
      </c>
      <c r="C104">
        <v>2012</v>
      </c>
      <c r="D104" s="15">
        <v>41088</v>
      </c>
      <c r="E104" s="15">
        <v>41093</v>
      </c>
      <c r="F104" t="s">
        <v>23</v>
      </c>
      <c r="G104" t="s">
        <v>556</v>
      </c>
      <c r="H104" t="s">
        <v>557</v>
      </c>
      <c r="I104" t="s">
        <v>41</v>
      </c>
      <c r="J104" t="s">
        <v>27</v>
      </c>
      <c r="K104" t="s">
        <v>276</v>
      </c>
      <c r="L104" t="s">
        <v>498</v>
      </c>
      <c r="M104">
        <v>45373</v>
      </c>
      <c r="N104" t="s">
        <v>148</v>
      </c>
      <c r="O104" t="s">
        <v>410</v>
      </c>
      <c r="P104" t="s">
        <v>46</v>
      </c>
      <c r="Q104" t="s">
        <v>90</v>
      </c>
      <c r="R104" t="s">
        <v>411</v>
      </c>
      <c r="S104">
        <v>15.552000000000003</v>
      </c>
      <c r="T104">
        <v>3</v>
      </c>
      <c r="U104">
        <v>0.2</v>
      </c>
      <c r="V104">
        <v>5.4432</v>
      </c>
    </row>
    <row r="105" spans="1:22" x14ac:dyDescent="0.3">
      <c r="A105">
        <v>9072</v>
      </c>
      <c r="B105" t="s">
        <v>10410</v>
      </c>
      <c r="C105">
        <v>2012</v>
      </c>
      <c r="D105" s="15">
        <v>41072</v>
      </c>
      <c r="E105" s="15">
        <v>41076</v>
      </c>
      <c r="F105" t="s">
        <v>50</v>
      </c>
      <c r="G105" t="s">
        <v>3758</v>
      </c>
      <c r="H105" t="s">
        <v>3759</v>
      </c>
      <c r="I105" t="s">
        <v>102</v>
      </c>
      <c r="J105" t="s">
        <v>27</v>
      </c>
      <c r="K105" t="s">
        <v>497</v>
      </c>
      <c r="L105" t="s">
        <v>254</v>
      </c>
      <c r="M105">
        <v>47201</v>
      </c>
      <c r="N105" t="s">
        <v>105</v>
      </c>
      <c r="O105" t="s">
        <v>2240</v>
      </c>
      <c r="P105" t="s">
        <v>46</v>
      </c>
      <c r="Q105" t="s">
        <v>59</v>
      </c>
      <c r="R105" t="s">
        <v>2241</v>
      </c>
      <c r="S105">
        <v>24.56</v>
      </c>
      <c r="T105">
        <v>2</v>
      </c>
      <c r="U105">
        <v>0</v>
      </c>
      <c r="V105">
        <v>6.8767999999999994</v>
      </c>
    </row>
    <row r="106" spans="1:22" x14ac:dyDescent="0.3">
      <c r="A106">
        <v>9060</v>
      </c>
      <c r="B106" t="s">
        <v>10402</v>
      </c>
      <c r="C106">
        <v>2013</v>
      </c>
      <c r="D106" s="15">
        <v>41440</v>
      </c>
      <c r="E106" s="15">
        <v>41444</v>
      </c>
      <c r="F106" t="s">
        <v>50</v>
      </c>
      <c r="G106" t="s">
        <v>2140</v>
      </c>
      <c r="H106" t="s">
        <v>2141</v>
      </c>
      <c r="I106" t="s">
        <v>41</v>
      </c>
      <c r="J106" t="s">
        <v>27</v>
      </c>
      <c r="K106" t="s">
        <v>95</v>
      </c>
      <c r="L106" t="s">
        <v>96</v>
      </c>
      <c r="M106">
        <v>98103</v>
      </c>
      <c r="N106" t="s">
        <v>44</v>
      </c>
      <c r="O106" t="s">
        <v>3489</v>
      </c>
      <c r="P106" t="s">
        <v>32</v>
      </c>
      <c r="Q106" t="s">
        <v>56</v>
      </c>
      <c r="R106" t="s">
        <v>3490</v>
      </c>
      <c r="S106">
        <v>1115.17</v>
      </c>
      <c r="T106">
        <v>7</v>
      </c>
      <c r="U106">
        <v>0</v>
      </c>
      <c r="V106">
        <v>334.55099999999993</v>
      </c>
    </row>
    <row r="107" spans="1:22" x14ac:dyDescent="0.3">
      <c r="A107">
        <v>9033</v>
      </c>
      <c r="B107" t="s">
        <v>10384</v>
      </c>
      <c r="C107">
        <v>2014</v>
      </c>
      <c r="D107" s="15">
        <v>41813</v>
      </c>
      <c r="E107" s="15">
        <v>41817</v>
      </c>
      <c r="F107" t="s">
        <v>50</v>
      </c>
      <c r="G107" t="s">
        <v>440</v>
      </c>
      <c r="H107" t="s">
        <v>441</v>
      </c>
      <c r="I107" t="s">
        <v>102</v>
      </c>
      <c r="J107" t="s">
        <v>27</v>
      </c>
      <c r="K107" t="s">
        <v>880</v>
      </c>
      <c r="L107" t="s">
        <v>238</v>
      </c>
      <c r="M107">
        <v>48227</v>
      </c>
      <c r="N107" t="s">
        <v>105</v>
      </c>
      <c r="O107" t="s">
        <v>35</v>
      </c>
      <c r="P107" t="s">
        <v>32</v>
      </c>
      <c r="Q107" t="s">
        <v>36</v>
      </c>
      <c r="R107" t="s">
        <v>37</v>
      </c>
      <c r="S107">
        <v>487.96</v>
      </c>
      <c r="T107">
        <v>2</v>
      </c>
      <c r="U107">
        <v>0</v>
      </c>
      <c r="V107">
        <v>146.38799999999998</v>
      </c>
    </row>
    <row r="108" spans="1:22" x14ac:dyDescent="0.3">
      <c r="A108">
        <v>9027</v>
      </c>
      <c r="B108" t="s">
        <v>10379</v>
      </c>
      <c r="C108">
        <v>2013</v>
      </c>
      <c r="D108" s="15">
        <v>41452</v>
      </c>
      <c r="E108" s="15">
        <v>41458</v>
      </c>
      <c r="F108" t="s">
        <v>50</v>
      </c>
      <c r="G108" t="s">
        <v>8994</v>
      </c>
      <c r="H108" t="s">
        <v>8995</v>
      </c>
      <c r="I108" t="s">
        <v>41</v>
      </c>
      <c r="J108" t="s">
        <v>27</v>
      </c>
      <c r="K108" t="s">
        <v>266</v>
      </c>
      <c r="L108" t="s">
        <v>267</v>
      </c>
      <c r="M108">
        <v>10035</v>
      </c>
      <c r="N108" t="s">
        <v>148</v>
      </c>
      <c r="O108" t="s">
        <v>3839</v>
      </c>
      <c r="P108" t="s">
        <v>32</v>
      </c>
      <c r="Q108" t="s">
        <v>65</v>
      </c>
      <c r="R108" t="s">
        <v>3840</v>
      </c>
      <c r="S108">
        <v>37.74</v>
      </c>
      <c r="T108">
        <v>3</v>
      </c>
      <c r="U108">
        <v>0</v>
      </c>
      <c r="V108">
        <v>12.831599999999996</v>
      </c>
    </row>
    <row r="109" spans="1:22" x14ac:dyDescent="0.3">
      <c r="A109">
        <v>9026</v>
      </c>
      <c r="B109" t="s">
        <v>10379</v>
      </c>
      <c r="C109">
        <v>2013</v>
      </c>
      <c r="D109" s="15">
        <v>41452</v>
      </c>
      <c r="E109" s="15">
        <v>41458</v>
      </c>
      <c r="F109" t="s">
        <v>50</v>
      </c>
      <c r="G109" t="s">
        <v>8994</v>
      </c>
      <c r="H109" t="s">
        <v>8995</v>
      </c>
      <c r="I109" t="s">
        <v>41</v>
      </c>
      <c r="J109" t="s">
        <v>27</v>
      </c>
      <c r="K109" t="s">
        <v>266</v>
      </c>
      <c r="L109" t="s">
        <v>267</v>
      </c>
      <c r="M109">
        <v>10035</v>
      </c>
      <c r="N109" t="s">
        <v>148</v>
      </c>
      <c r="O109" t="s">
        <v>6277</v>
      </c>
      <c r="P109" t="s">
        <v>71</v>
      </c>
      <c r="Q109" t="s">
        <v>161</v>
      </c>
      <c r="R109" t="s">
        <v>6278</v>
      </c>
      <c r="S109">
        <v>139.96</v>
      </c>
      <c r="T109">
        <v>4</v>
      </c>
      <c r="U109">
        <v>0</v>
      </c>
      <c r="V109">
        <v>9.7972000000000037</v>
      </c>
    </row>
    <row r="110" spans="1:22" x14ac:dyDescent="0.3">
      <c r="A110">
        <v>9025</v>
      </c>
      <c r="B110" t="s">
        <v>10379</v>
      </c>
      <c r="C110">
        <v>2013</v>
      </c>
      <c r="D110" s="15">
        <v>41452</v>
      </c>
      <c r="E110" s="15">
        <v>41458</v>
      </c>
      <c r="F110" t="s">
        <v>50</v>
      </c>
      <c r="G110" t="s">
        <v>8994</v>
      </c>
      <c r="H110" t="s">
        <v>8995</v>
      </c>
      <c r="I110" t="s">
        <v>41</v>
      </c>
      <c r="J110" t="s">
        <v>27</v>
      </c>
      <c r="K110" t="s">
        <v>266</v>
      </c>
      <c r="L110" t="s">
        <v>267</v>
      </c>
      <c r="M110">
        <v>10035</v>
      </c>
      <c r="N110" t="s">
        <v>148</v>
      </c>
      <c r="O110" t="s">
        <v>7742</v>
      </c>
      <c r="P110" t="s">
        <v>71</v>
      </c>
      <c r="Q110" t="s">
        <v>161</v>
      </c>
      <c r="R110" t="s">
        <v>7743</v>
      </c>
      <c r="S110">
        <v>20.97</v>
      </c>
      <c r="T110">
        <v>3</v>
      </c>
      <c r="U110">
        <v>0</v>
      </c>
      <c r="V110">
        <v>9.017100000000001</v>
      </c>
    </row>
    <row r="111" spans="1:22" x14ac:dyDescent="0.3">
      <c r="A111">
        <v>9024</v>
      </c>
      <c r="B111" t="s">
        <v>10378</v>
      </c>
      <c r="C111">
        <v>2012</v>
      </c>
      <c r="D111" s="15">
        <v>41089</v>
      </c>
      <c r="E111" s="15">
        <v>41092</v>
      </c>
      <c r="F111" t="s">
        <v>188</v>
      </c>
      <c r="G111" t="s">
        <v>4143</v>
      </c>
      <c r="H111" t="s">
        <v>4144</v>
      </c>
      <c r="I111" t="s">
        <v>26</v>
      </c>
      <c r="J111" t="s">
        <v>27</v>
      </c>
      <c r="K111" t="s">
        <v>266</v>
      </c>
      <c r="L111" t="s">
        <v>267</v>
      </c>
      <c r="M111">
        <v>10024</v>
      </c>
      <c r="N111" t="s">
        <v>148</v>
      </c>
      <c r="O111" t="s">
        <v>2095</v>
      </c>
      <c r="P111" t="s">
        <v>32</v>
      </c>
      <c r="Q111" t="s">
        <v>36</v>
      </c>
      <c r="R111" t="s">
        <v>2096</v>
      </c>
      <c r="S111">
        <v>117.88199999999999</v>
      </c>
      <c r="T111">
        <v>1</v>
      </c>
      <c r="U111">
        <v>0.1</v>
      </c>
      <c r="V111">
        <v>1.3097999999999956</v>
      </c>
    </row>
    <row r="112" spans="1:22" x14ac:dyDescent="0.3">
      <c r="A112">
        <v>9001</v>
      </c>
      <c r="B112" t="s">
        <v>10364</v>
      </c>
      <c r="C112">
        <v>2011</v>
      </c>
      <c r="D112" s="15">
        <v>40716</v>
      </c>
      <c r="E112" s="15">
        <v>40716</v>
      </c>
      <c r="F112" t="s">
        <v>1290</v>
      </c>
      <c r="G112" t="s">
        <v>4282</v>
      </c>
      <c r="H112" t="s">
        <v>4283</v>
      </c>
      <c r="I112" t="s">
        <v>26</v>
      </c>
      <c r="J112" t="s">
        <v>27</v>
      </c>
      <c r="K112" t="s">
        <v>544</v>
      </c>
      <c r="L112" t="s">
        <v>310</v>
      </c>
      <c r="M112">
        <v>85023</v>
      </c>
      <c r="N112" t="s">
        <v>44</v>
      </c>
      <c r="O112" t="s">
        <v>5389</v>
      </c>
      <c r="P112" t="s">
        <v>46</v>
      </c>
      <c r="Q112" t="s">
        <v>75</v>
      </c>
      <c r="R112" t="s">
        <v>5390</v>
      </c>
      <c r="S112">
        <v>8.2260000000000009</v>
      </c>
      <c r="T112">
        <v>3</v>
      </c>
      <c r="U112">
        <v>0.7</v>
      </c>
      <c r="V112">
        <v>-6.0323999999999991</v>
      </c>
    </row>
    <row r="113" spans="1:22" x14ac:dyDescent="0.3">
      <c r="A113">
        <v>8924</v>
      </c>
      <c r="B113" t="s">
        <v>10316</v>
      </c>
      <c r="C113">
        <v>2014</v>
      </c>
      <c r="D113" s="15">
        <v>41802</v>
      </c>
      <c r="E113" s="15">
        <v>41808</v>
      </c>
      <c r="F113" t="s">
        <v>50</v>
      </c>
      <c r="G113" t="s">
        <v>1974</v>
      </c>
      <c r="H113" t="s">
        <v>1975</v>
      </c>
      <c r="I113" t="s">
        <v>26</v>
      </c>
      <c r="J113" t="s">
        <v>27</v>
      </c>
      <c r="K113" t="s">
        <v>6679</v>
      </c>
      <c r="L113" t="s">
        <v>88</v>
      </c>
      <c r="M113">
        <v>28601</v>
      </c>
      <c r="N113" t="s">
        <v>30</v>
      </c>
      <c r="O113" t="s">
        <v>177</v>
      </c>
      <c r="P113" t="s">
        <v>46</v>
      </c>
      <c r="Q113" t="s">
        <v>75</v>
      </c>
      <c r="R113" t="s">
        <v>178</v>
      </c>
      <c r="S113">
        <v>4.572000000000001</v>
      </c>
      <c r="T113">
        <v>4</v>
      </c>
      <c r="U113">
        <v>0.7</v>
      </c>
      <c r="V113">
        <v>-3.8100000000000005</v>
      </c>
    </row>
    <row r="114" spans="1:22" x14ac:dyDescent="0.3">
      <c r="A114">
        <v>8904</v>
      </c>
      <c r="B114" t="s">
        <v>10305</v>
      </c>
      <c r="C114">
        <v>2013</v>
      </c>
      <c r="D114" s="15">
        <v>41426</v>
      </c>
      <c r="E114" s="15">
        <v>41430</v>
      </c>
      <c r="F114" t="s">
        <v>50</v>
      </c>
      <c r="G114" t="s">
        <v>3723</v>
      </c>
      <c r="H114" t="s">
        <v>3724</v>
      </c>
      <c r="I114" t="s">
        <v>26</v>
      </c>
      <c r="J114" t="s">
        <v>27</v>
      </c>
      <c r="K114" t="s">
        <v>357</v>
      </c>
      <c r="L114" t="s">
        <v>211</v>
      </c>
      <c r="M114">
        <v>62521</v>
      </c>
      <c r="N114" t="s">
        <v>105</v>
      </c>
      <c r="O114" t="s">
        <v>2925</v>
      </c>
      <c r="P114" t="s">
        <v>46</v>
      </c>
      <c r="Q114" t="s">
        <v>90</v>
      </c>
      <c r="R114" t="s">
        <v>2926</v>
      </c>
      <c r="S114">
        <v>10.368000000000002</v>
      </c>
      <c r="T114">
        <v>2</v>
      </c>
      <c r="U114">
        <v>0.2</v>
      </c>
      <c r="V114">
        <v>3.6288</v>
      </c>
    </row>
    <row r="115" spans="1:22" x14ac:dyDescent="0.3">
      <c r="A115">
        <v>8903</v>
      </c>
      <c r="B115" t="s">
        <v>10305</v>
      </c>
      <c r="C115">
        <v>2013</v>
      </c>
      <c r="D115" s="15">
        <v>41426</v>
      </c>
      <c r="E115" s="15">
        <v>41430</v>
      </c>
      <c r="F115" t="s">
        <v>50</v>
      </c>
      <c r="G115" t="s">
        <v>3723</v>
      </c>
      <c r="H115" t="s">
        <v>3724</v>
      </c>
      <c r="I115" t="s">
        <v>26</v>
      </c>
      <c r="J115" t="s">
        <v>27</v>
      </c>
      <c r="K115" t="s">
        <v>357</v>
      </c>
      <c r="L115" t="s">
        <v>211</v>
      </c>
      <c r="M115">
        <v>62521</v>
      </c>
      <c r="N115" t="s">
        <v>105</v>
      </c>
      <c r="O115" t="s">
        <v>6128</v>
      </c>
      <c r="P115" t="s">
        <v>32</v>
      </c>
      <c r="Q115" t="s">
        <v>36</v>
      </c>
      <c r="R115" t="s">
        <v>6129</v>
      </c>
      <c r="S115">
        <v>191.07899999999998</v>
      </c>
      <c r="T115">
        <v>3</v>
      </c>
      <c r="U115">
        <v>0.3</v>
      </c>
      <c r="V115">
        <v>-38.215799999999973</v>
      </c>
    </row>
    <row r="116" spans="1:22" x14ac:dyDescent="0.3">
      <c r="A116">
        <v>8902</v>
      </c>
      <c r="B116" t="s">
        <v>10305</v>
      </c>
      <c r="C116">
        <v>2013</v>
      </c>
      <c r="D116" s="15">
        <v>41426</v>
      </c>
      <c r="E116" s="15">
        <v>41430</v>
      </c>
      <c r="F116" t="s">
        <v>50</v>
      </c>
      <c r="G116" t="s">
        <v>3723</v>
      </c>
      <c r="H116" t="s">
        <v>3724</v>
      </c>
      <c r="I116" t="s">
        <v>26</v>
      </c>
      <c r="J116" t="s">
        <v>27</v>
      </c>
      <c r="K116" t="s">
        <v>357</v>
      </c>
      <c r="L116" t="s">
        <v>211</v>
      </c>
      <c r="M116">
        <v>62521</v>
      </c>
      <c r="N116" t="s">
        <v>105</v>
      </c>
      <c r="O116" t="s">
        <v>9709</v>
      </c>
      <c r="P116" t="s">
        <v>46</v>
      </c>
      <c r="Q116" t="s">
        <v>90</v>
      </c>
      <c r="R116" t="s">
        <v>9710</v>
      </c>
      <c r="S116">
        <v>18.496000000000002</v>
      </c>
      <c r="T116">
        <v>4</v>
      </c>
      <c r="U116">
        <v>0.2</v>
      </c>
      <c r="V116">
        <v>6.7048000000000005</v>
      </c>
    </row>
    <row r="117" spans="1:22" x14ac:dyDescent="0.3">
      <c r="A117">
        <v>8901</v>
      </c>
      <c r="B117" t="s">
        <v>10305</v>
      </c>
      <c r="C117">
        <v>2013</v>
      </c>
      <c r="D117" s="15">
        <v>41426</v>
      </c>
      <c r="E117" s="15">
        <v>41430</v>
      </c>
      <c r="F117" t="s">
        <v>50</v>
      </c>
      <c r="G117" t="s">
        <v>3723</v>
      </c>
      <c r="H117" t="s">
        <v>3724</v>
      </c>
      <c r="I117" t="s">
        <v>26</v>
      </c>
      <c r="J117" t="s">
        <v>27</v>
      </c>
      <c r="K117" t="s">
        <v>357</v>
      </c>
      <c r="L117" t="s">
        <v>211</v>
      </c>
      <c r="M117">
        <v>62521</v>
      </c>
      <c r="N117" t="s">
        <v>105</v>
      </c>
      <c r="O117" t="s">
        <v>9797</v>
      </c>
      <c r="P117" t="s">
        <v>32</v>
      </c>
      <c r="Q117" t="s">
        <v>65</v>
      </c>
      <c r="R117" t="s">
        <v>9798</v>
      </c>
      <c r="S117">
        <v>32.064</v>
      </c>
      <c r="T117">
        <v>3</v>
      </c>
      <c r="U117">
        <v>0.6</v>
      </c>
      <c r="V117">
        <v>-12.825599999999994</v>
      </c>
    </row>
    <row r="118" spans="1:22" x14ac:dyDescent="0.3">
      <c r="A118">
        <v>8833</v>
      </c>
      <c r="B118" t="s">
        <v>10268</v>
      </c>
      <c r="C118">
        <v>2012</v>
      </c>
      <c r="D118" s="15">
        <v>41082</v>
      </c>
      <c r="E118" s="15">
        <v>41087</v>
      </c>
      <c r="F118" t="s">
        <v>50</v>
      </c>
      <c r="G118" t="s">
        <v>4348</v>
      </c>
      <c r="H118" t="s">
        <v>4349</v>
      </c>
      <c r="I118" t="s">
        <v>26</v>
      </c>
      <c r="J118" t="s">
        <v>27</v>
      </c>
      <c r="K118" t="s">
        <v>389</v>
      </c>
      <c r="L118" t="s">
        <v>267</v>
      </c>
      <c r="M118">
        <v>14609</v>
      </c>
      <c r="N118" t="s">
        <v>148</v>
      </c>
      <c r="O118" t="s">
        <v>2691</v>
      </c>
      <c r="P118" t="s">
        <v>46</v>
      </c>
      <c r="Q118" t="s">
        <v>75</v>
      </c>
      <c r="R118" t="s">
        <v>2692</v>
      </c>
      <c r="S118">
        <v>1217.568</v>
      </c>
      <c r="T118">
        <v>2</v>
      </c>
      <c r="U118">
        <v>0.2</v>
      </c>
      <c r="V118">
        <v>456.58800000000002</v>
      </c>
    </row>
    <row r="119" spans="1:22" x14ac:dyDescent="0.3">
      <c r="A119">
        <v>8829</v>
      </c>
      <c r="B119" t="s">
        <v>10264</v>
      </c>
      <c r="C119">
        <v>2012</v>
      </c>
      <c r="D119" s="15">
        <v>41065</v>
      </c>
      <c r="E119" s="15">
        <v>41069</v>
      </c>
      <c r="F119" t="s">
        <v>50</v>
      </c>
      <c r="G119" t="s">
        <v>1532</v>
      </c>
      <c r="H119" t="s">
        <v>1533</v>
      </c>
      <c r="I119" t="s">
        <v>41</v>
      </c>
      <c r="J119" t="s">
        <v>27</v>
      </c>
      <c r="K119" t="s">
        <v>9306</v>
      </c>
      <c r="L119" t="s">
        <v>596</v>
      </c>
      <c r="M119">
        <v>63301</v>
      </c>
      <c r="N119" t="s">
        <v>105</v>
      </c>
      <c r="O119" t="s">
        <v>4635</v>
      </c>
      <c r="P119" t="s">
        <v>46</v>
      </c>
      <c r="Q119" t="s">
        <v>90</v>
      </c>
      <c r="R119" t="s">
        <v>4636</v>
      </c>
      <c r="S119">
        <v>10.56</v>
      </c>
      <c r="T119">
        <v>2</v>
      </c>
      <c r="U119">
        <v>0</v>
      </c>
      <c r="V119">
        <v>4.7519999999999998</v>
      </c>
    </row>
    <row r="120" spans="1:22" x14ac:dyDescent="0.3">
      <c r="A120">
        <v>8790</v>
      </c>
      <c r="B120" t="s">
        <v>10240</v>
      </c>
      <c r="C120">
        <v>2014</v>
      </c>
      <c r="D120" s="15">
        <v>41806</v>
      </c>
      <c r="E120" s="15">
        <v>41810</v>
      </c>
      <c r="F120" t="s">
        <v>50</v>
      </c>
      <c r="G120" t="s">
        <v>4798</v>
      </c>
      <c r="H120" t="s">
        <v>4799</v>
      </c>
      <c r="I120" t="s">
        <v>26</v>
      </c>
      <c r="J120" t="s">
        <v>27</v>
      </c>
      <c r="K120" t="s">
        <v>735</v>
      </c>
      <c r="L120" t="s">
        <v>88</v>
      </c>
      <c r="M120">
        <v>28110</v>
      </c>
      <c r="N120" t="s">
        <v>30</v>
      </c>
      <c r="O120" t="s">
        <v>4791</v>
      </c>
      <c r="P120" t="s">
        <v>32</v>
      </c>
      <c r="Q120" t="s">
        <v>33</v>
      </c>
      <c r="R120" t="s">
        <v>4792</v>
      </c>
      <c r="S120">
        <v>77.728000000000009</v>
      </c>
      <c r="T120">
        <v>2</v>
      </c>
      <c r="U120">
        <v>0.2</v>
      </c>
      <c r="V120">
        <v>-3.8863999999999947</v>
      </c>
    </row>
    <row r="121" spans="1:22" x14ac:dyDescent="0.3">
      <c r="A121">
        <v>8789</v>
      </c>
      <c r="B121" t="s">
        <v>10240</v>
      </c>
      <c r="C121">
        <v>2014</v>
      </c>
      <c r="D121" s="15">
        <v>41806</v>
      </c>
      <c r="E121" s="15">
        <v>41810</v>
      </c>
      <c r="F121" t="s">
        <v>50</v>
      </c>
      <c r="G121" t="s">
        <v>4798</v>
      </c>
      <c r="H121" t="s">
        <v>4799</v>
      </c>
      <c r="I121" t="s">
        <v>26</v>
      </c>
      <c r="J121" t="s">
        <v>27</v>
      </c>
      <c r="K121" t="s">
        <v>735</v>
      </c>
      <c r="L121" t="s">
        <v>88</v>
      </c>
      <c r="M121">
        <v>28110</v>
      </c>
      <c r="N121" t="s">
        <v>30</v>
      </c>
      <c r="O121" t="s">
        <v>3945</v>
      </c>
      <c r="P121" t="s">
        <v>32</v>
      </c>
      <c r="Q121" t="s">
        <v>36</v>
      </c>
      <c r="R121" t="s">
        <v>3946</v>
      </c>
      <c r="S121">
        <v>698.35200000000009</v>
      </c>
      <c r="T121">
        <v>3</v>
      </c>
      <c r="U121">
        <v>0.2</v>
      </c>
      <c r="V121">
        <v>52.376399999999961</v>
      </c>
    </row>
    <row r="122" spans="1:22" x14ac:dyDescent="0.3">
      <c r="A122">
        <v>8751</v>
      </c>
      <c r="B122" t="s">
        <v>10218</v>
      </c>
      <c r="C122">
        <v>2012</v>
      </c>
      <c r="D122" s="15">
        <v>41076</v>
      </c>
      <c r="E122" s="15">
        <v>41079</v>
      </c>
      <c r="F122" t="s">
        <v>188</v>
      </c>
      <c r="G122" t="s">
        <v>564</v>
      </c>
      <c r="H122" t="s">
        <v>565</v>
      </c>
      <c r="I122" t="s">
        <v>26</v>
      </c>
      <c r="J122" t="s">
        <v>27</v>
      </c>
      <c r="K122" t="s">
        <v>266</v>
      </c>
      <c r="L122" t="s">
        <v>267</v>
      </c>
      <c r="M122">
        <v>10009</v>
      </c>
      <c r="N122" t="s">
        <v>148</v>
      </c>
      <c r="O122" t="s">
        <v>4321</v>
      </c>
      <c r="P122" t="s">
        <v>71</v>
      </c>
      <c r="Q122" t="s">
        <v>72</v>
      </c>
      <c r="R122" t="s">
        <v>4322</v>
      </c>
      <c r="S122">
        <v>133.97999999999999</v>
      </c>
      <c r="T122">
        <v>2</v>
      </c>
      <c r="U122">
        <v>0</v>
      </c>
      <c r="V122">
        <v>33.495000000000005</v>
      </c>
    </row>
    <row r="123" spans="1:22" x14ac:dyDescent="0.3">
      <c r="A123">
        <v>120</v>
      </c>
      <c r="B123" t="s">
        <v>518</v>
      </c>
      <c r="C123">
        <v>2013</v>
      </c>
      <c r="D123" s="15">
        <v>41438</v>
      </c>
      <c r="E123" s="15">
        <v>41441</v>
      </c>
      <c r="F123" t="s">
        <v>188</v>
      </c>
      <c r="G123" t="s">
        <v>519</v>
      </c>
      <c r="H123" t="s">
        <v>520</v>
      </c>
      <c r="I123" t="s">
        <v>26</v>
      </c>
      <c r="J123" t="s">
        <v>27</v>
      </c>
      <c r="K123" t="s">
        <v>521</v>
      </c>
      <c r="L123" t="s">
        <v>245</v>
      </c>
      <c r="M123">
        <v>19805</v>
      </c>
      <c r="N123" t="s">
        <v>148</v>
      </c>
      <c r="O123" t="s">
        <v>522</v>
      </c>
      <c r="P123" t="s">
        <v>32</v>
      </c>
      <c r="Q123" t="s">
        <v>65</v>
      </c>
      <c r="R123" t="s">
        <v>523</v>
      </c>
      <c r="S123">
        <v>47.04</v>
      </c>
      <c r="T123">
        <v>3</v>
      </c>
      <c r="U123">
        <v>0</v>
      </c>
      <c r="V123">
        <v>18.345599999999997</v>
      </c>
    </row>
    <row r="124" spans="1:22" x14ac:dyDescent="0.3">
      <c r="A124">
        <v>121</v>
      </c>
      <c r="B124" t="s">
        <v>518</v>
      </c>
      <c r="C124">
        <v>2013</v>
      </c>
      <c r="D124" s="15">
        <v>41438</v>
      </c>
      <c r="E124" s="15">
        <v>41441</v>
      </c>
      <c r="F124" t="s">
        <v>188</v>
      </c>
      <c r="G124" t="s">
        <v>519</v>
      </c>
      <c r="H124" t="s">
        <v>520</v>
      </c>
      <c r="I124" t="s">
        <v>26</v>
      </c>
      <c r="J124" t="s">
        <v>27</v>
      </c>
      <c r="K124" t="s">
        <v>521</v>
      </c>
      <c r="L124" t="s">
        <v>245</v>
      </c>
      <c r="M124">
        <v>19805</v>
      </c>
      <c r="N124" t="s">
        <v>148</v>
      </c>
      <c r="O124" t="s">
        <v>74</v>
      </c>
      <c r="P124" t="s">
        <v>46</v>
      </c>
      <c r="Q124" t="s">
        <v>75</v>
      </c>
      <c r="R124" t="s">
        <v>76</v>
      </c>
      <c r="S124">
        <v>30.84</v>
      </c>
      <c r="T124">
        <v>4</v>
      </c>
      <c r="U124">
        <v>0</v>
      </c>
      <c r="V124">
        <v>13.878</v>
      </c>
    </row>
    <row r="125" spans="1:22" x14ac:dyDescent="0.3">
      <c r="A125">
        <v>122</v>
      </c>
      <c r="B125" t="s">
        <v>518</v>
      </c>
      <c r="C125">
        <v>2013</v>
      </c>
      <c r="D125" s="15">
        <v>41438</v>
      </c>
      <c r="E125" s="15">
        <v>41441</v>
      </c>
      <c r="F125" t="s">
        <v>188</v>
      </c>
      <c r="G125" t="s">
        <v>519</v>
      </c>
      <c r="H125" t="s">
        <v>520</v>
      </c>
      <c r="I125" t="s">
        <v>26</v>
      </c>
      <c r="J125" t="s">
        <v>27</v>
      </c>
      <c r="K125" t="s">
        <v>521</v>
      </c>
      <c r="L125" t="s">
        <v>245</v>
      </c>
      <c r="M125">
        <v>19805</v>
      </c>
      <c r="N125" t="s">
        <v>148</v>
      </c>
      <c r="O125" t="s">
        <v>524</v>
      </c>
      <c r="P125" t="s">
        <v>46</v>
      </c>
      <c r="Q125" t="s">
        <v>59</v>
      </c>
      <c r="R125" t="s">
        <v>525</v>
      </c>
      <c r="S125">
        <v>226.56</v>
      </c>
      <c r="T125">
        <v>6</v>
      </c>
      <c r="U125">
        <v>0</v>
      </c>
      <c r="V125">
        <v>63.436800000000005</v>
      </c>
    </row>
    <row r="126" spans="1:22" x14ac:dyDescent="0.3">
      <c r="A126">
        <v>123</v>
      </c>
      <c r="B126" t="s">
        <v>518</v>
      </c>
      <c r="C126">
        <v>2013</v>
      </c>
      <c r="D126" s="15">
        <v>41438</v>
      </c>
      <c r="E126" s="15">
        <v>41441</v>
      </c>
      <c r="F126" t="s">
        <v>188</v>
      </c>
      <c r="G126" t="s">
        <v>519</v>
      </c>
      <c r="H126" t="s">
        <v>520</v>
      </c>
      <c r="I126" t="s">
        <v>26</v>
      </c>
      <c r="J126" t="s">
        <v>27</v>
      </c>
      <c r="K126" t="s">
        <v>521</v>
      </c>
      <c r="L126" t="s">
        <v>245</v>
      </c>
      <c r="M126">
        <v>19805</v>
      </c>
      <c r="N126" t="s">
        <v>148</v>
      </c>
      <c r="O126" t="s">
        <v>526</v>
      </c>
      <c r="P126" t="s">
        <v>46</v>
      </c>
      <c r="Q126" t="s">
        <v>173</v>
      </c>
      <c r="R126" t="s">
        <v>527</v>
      </c>
      <c r="S126">
        <v>115.02</v>
      </c>
      <c r="T126">
        <v>9</v>
      </c>
      <c r="U126">
        <v>0</v>
      </c>
      <c r="V126">
        <v>51.758999999999993</v>
      </c>
    </row>
    <row r="127" spans="1:22" x14ac:dyDescent="0.3">
      <c r="A127">
        <v>124</v>
      </c>
      <c r="B127" t="s">
        <v>518</v>
      </c>
      <c r="C127">
        <v>2013</v>
      </c>
      <c r="D127" s="15">
        <v>41438</v>
      </c>
      <c r="E127" s="15">
        <v>41441</v>
      </c>
      <c r="F127" t="s">
        <v>188</v>
      </c>
      <c r="G127" t="s">
        <v>519</v>
      </c>
      <c r="H127" t="s">
        <v>520</v>
      </c>
      <c r="I127" t="s">
        <v>26</v>
      </c>
      <c r="J127" t="s">
        <v>27</v>
      </c>
      <c r="K127" t="s">
        <v>521</v>
      </c>
      <c r="L127" t="s">
        <v>245</v>
      </c>
      <c r="M127">
        <v>19805</v>
      </c>
      <c r="N127" t="s">
        <v>148</v>
      </c>
      <c r="O127" t="s">
        <v>528</v>
      </c>
      <c r="P127" t="s">
        <v>71</v>
      </c>
      <c r="Q127" t="s">
        <v>72</v>
      </c>
      <c r="R127" t="s">
        <v>529</v>
      </c>
      <c r="S127">
        <v>68.040000000000006</v>
      </c>
      <c r="T127">
        <v>7</v>
      </c>
      <c r="U127">
        <v>0</v>
      </c>
      <c r="V127">
        <v>19.731599999999997</v>
      </c>
    </row>
    <row r="128" spans="1:22" x14ac:dyDescent="0.3">
      <c r="A128">
        <v>8750</v>
      </c>
      <c r="B128" t="s">
        <v>10218</v>
      </c>
      <c r="C128">
        <v>2012</v>
      </c>
      <c r="D128" s="15">
        <v>41076</v>
      </c>
      <c r="E128" s="15">
        <v>41079</v>
      </c>
      <c r="F128" t="s">
        <v>188</v>
      </c>
      <c r="G128" t="s">
        <v>564</v>
      </c>
      <c r="H128" t="s">
        <v>565</v>
      </c>
      <c r="I128" t="s">
        <v>26</v>
      </c>
      <c r="J128" t="s">
        <v>27</v>
      </c>
      <c r="K128" t="s">
        <v>266</v>
      </c>
      <c r="L128" t="s">
        <v>267</v>
      </c>
      <c r="M128">
        <v>10009</v>
      </c>
      <c r="N128" t="s">
        <v>148</v>
      </c>
      <c r="O128" t="s">
        <v>1742</v>
      </c>
      <c r="P128" t="s">
        <v>46</v>
      </c>
      <c r="Q128" t="s">
        <v>75</v>
      </c>
      <c r="R128" t="s">
        <v>1743</v>
      </c>
      <c r="S128">
        <v>3050.3760000000002</v>
      </c>
      <c r="T128">
        <v>3</v>
      </c>
      <c r="U128">
        <v>0.2</v>
      </c>
      <c r="V128">
        <v>1143.8910000000001</v>
      </c>
    </row>
    <row r="129" spans="1:22" x14ac:dyDescent="0.3">
      <c r="A129">
        <v>8735</v>
      </c>
      <c r="B129" t="s">
        <v>10208</v>
      </c>
      <c r="C129">
        <v>2014</v>
      </c>
      <c r="D129" s="15">
        <v>41818</v>
      </c>
      <c r="E129" s="15">
        <v>41820</v>
      </c>
      <c r="F129" t="s">
        <v>23</v>
      </c>
      <c r="G129" t="s">
        <v>3884</v>
      </c>
      <c r="H129" t="s">
        <v>3885</v>
      </c>
      <c r="I129" t="s">
        <v>41</v>
      </c>
      <c r="J129" t="s">
        <v>27</v>
      </c>
      <c r="K129" t="s">
        <v>95</v>
      </c>
      <c r="L129" t="s">
        <v>96</v>
      </c>
      <c r="M129">
        <v>98105</v>
      </c>
      <c r="N129" t="s">
        <v>44</v>
      </c>
      <c r="O129" t="s">
        <v>907</v>
      </c>
      <c r="P129" t="s">
        <v>71</v>
      </c>
      <c r="Q129" t="s">
        <v>161</v>
      </c>
      <c r="R129" t="s">
        <v>908</v>
      </c>
      <c r="S129">
        <v>1287.45</v>
      </c>
      <c r="T129">
        <v>5</v>
      </c>
      <c r="U129">
        <v>0</v>
      </c>
      <c r="V129">
        <v>244.61549999999988</v>
      </c>
    </row>
    <row r="130" spans="1:22" x14ac:dyDescent="0.3">
      <c r="A130">
        <v>8734</v>
      </c>
      <c r="B130" t="s">
        <v>10208</v>
      </c>
      <c r="C130">
        <v>2014</v>
      </c>
      <c r="D130" s="15">
        <v>41818</v>
      </c>
      <c r="E130" s="15">
        <v>41820</v>
      </c>
      <c r="F130" t="s">
        <v>23</v>
      </c>
      <c r="G130" t="s">
        <v>3884</v>
      </c>
      <c r="H130" t="s">
        <v>3885</v>
      </c>
      <c r="I130" t="s">
        <v>41</v>
      </c>
      <c r="J130" t="s">
        <v>27</v>
      </c>
      <c r="K130" t="s">
        <v>95</v>
      </c>
      <c r="L130" t="s">
        <v>96</v>
      </c>
      <c r="M130">
        <v>98105</v>
      </c>
      <c r="N130" t="s">
        <v>44</v>
      </c>
      <c r="O130" t="s">
        <v>1748</v>
      </c>
      <c r="P130" t="s">
        <v>32</v>
      </c>
      <c r="Q130" t="s">
        <v>65</v>
      </c>
      <c r="R130" t="s">
        <v>1749</v>
      </c>
      <c r="S130">
        <v>126.30000000000001</v>
      </c>
      <c r="T130">
        <v>3</v>
      </c>
      <c r="U130">
        <v>0</v>
      </c>
      <c r="V130">
        <v>40.415999999999997</v>
      </c>
    </row>
    <row r="131" spans="1:22" x14ac:dyDescent="0.3">
      <c r="A131">
        <v>8733</v>
      </c>
      <c r="B131" t="s">
        <v>10208</v>
      </c>
      <c r="C131">
        <v>2014</v>
      </c>
      <c r="D131" s="15">
        <v>41818</v>
      </c>
      <c r="E131" s="15">
        <v>41820</v>
      </c>
      <c r="F131" t="s">
        <v>23</v>
      </c>
      <c r="G131" t="s">
        <v>3884</v>
      </c>
      <c r="H131" t="s">
        <v>3885</v>
      </c>
      <c r="I131" t="s">
        <v>41</v>
      </c>
      <c r="J131" t="s">
        <v>27</v>
      </c>
      <c r="K131" t="s">
        <v>95</v>
      </c>
      <c r="L131" t="s">
        <v>96</v>
      </c>
      <c r="M131">
        <v>98105</v>
      </c>
      <c r="N131" t="s">
        <v>44</v>
      </c>
      <c r="O131" t="s">
        <v>6175</v>
      </c>
      <c r="P131" t="s">
        <v>46</v>
      </c>
      <c r="Q131" t="s">
        <v>90</v>
      </c>
      <c r="R131" t="s">
        <v>6176</v>
      </c>
      <c r="S131">
        <v>19.440000000000001</v>
      </c>
      <c r="T131">
        <v>3</v>
      </c>
      <c r="U131">
        <v>0</v>
      </c>
      <c r="V131">
        <v>9.3312000000000008</v>
      </c>
    </row>
    <row r="132" spans="1:22" x14ac:dyDescent="0.3">
      <c r="A132">
        <v>8723</v>
      </c>
      <c r="B132" t="s">
        <v>10203</v>
      </c>
      <c r="C132">
        <v>2013</v>
      </c>
      <c r="D132" s="15">
        <v>41438</v>
      </c>
      <c r="E132" s="15">
        <v>41442</v>
      </c>
      <c r="F132" t="s">
        <v>23</v>
      </c>
      <c r="G132" t="s">
        <v>5151</v>
      </c>
      <c r="H132" t="s">
        <v>5152</v>
      </c>
      <c r="I132" t="s">
        <v>102</v>
      </c>
      <c r="J132" t="s">
        <v>27</v>
      </c>
      <c r="K132" t="s">
        <v>184</v>
      </c>
      <c r="L132" t="s">
        <v>104</v>
      </c>
      <c r="M132">
        <v>77070</v>
      </c>
      <c r="N132" t="s">
        <v>105</v>
      </c>
      <c r="O132" t="s">
        <v>177</v>
      </c>
      <c r="P132" t="s">
        <v>46</v>
      </c>
      <c r="Q132" t="s">
        <v>75</v>
      </c>
      <c r="R132" t="s">
        <v>178</v>
      </c>
      <c r="S132">
        <v>1.5239999999999996</v>
      </c>
      <c r="T132">
        <v>2</v>
      </c>
      <c r="U132">
        <v>0.8</v>
      </c>
      <c r="V132">
        <v>-2.6670000000000007</v>
      </c>
    </row>
    <row r="133" spans="1:22" x14ac:dyDescent="0.3">
      <c r="A133">
        <v>8722</v>
      </c>
      <c r="B133" t="s">
        <v>10203</v>
      </c>
      <c r="C133">
        <v>2013</v>
      </c>
      <c r="D133" s="15">
        <v>41438</v>
      </c>
      <c r="E133" s="15">
        <v>41442</v>
      </c>
      <c r="F133" t="s">
        <v>23</v>
      </c>
      <c r="G133" t="s">
        <v>5151</v>
      </c>
      <c r="H133" t="s">
        <v>5152</v>
      </c>
      <c r="I133" t="s">
        <v>102</v>
      </c>
      <c r="J133" t="s">
        <v>27</v>
      </c>
      <c r="K133" t="s">
        <v>184</v>
      </c>
      <c r="L133" t="s">
        <v>104</v>
      </c>
      <c r="M133">
        <v>77070</v>
      </c>
      <c r="N133" t="s">
        <v>105</v>
      </c>
      <c r="O133" t="s">
        <v>4772</v>
      </c>
      <c r="P133" t="s">
        <v>46</v>
      </c>
      <c r="Q133" t="s">
        <v>59</v>
      </c>
      <c r="R133" t="s">
        <v>186</v>
      </c>
      <c r="S133">
        <v>67.536000000000016</v>
      </c>
      <c r="T133">
        <v>9</v>
      </c>
      <c r="U133">
        <v>0.2</v>
      </c>
      <c r="V133">
        <v>6.7535999999999987</v>
      </c>
    </row>
    <row r="134" spans="1:22" x14ac:dyDescent="0.3">
      <c r="A134">
        <v>8721</v>
      </c>
      <c r="B134" t="s">
        <v>10203</v>
      </c>
      <c r="C134">
        <v>2013</v>
      </c>
      <c r="D134" s="15">
        <v>41438</v>
      </c>
      <c r="E134" s="15">
        <v>41442</v>
      </c>
      <c r="F134" t="s">
        <v>23</v>
      </c>
      <c r="G134" t="s">
        <v>5151</v>
      </c>
      <c r="H134" t="s">
        <v>5152</v>
      </c>
      <c r="I134" t="s">
        <v>102</v>
      </c>
      <c r="J134" t="s">
        <v>27</v>
      </c>
      <c r="K134" t="s">
        <v>184</v>
      </c>
      <c r="L134" t="s">
        <v>104</v>
      </c>
      <c r="M134">
        <v>77070</v>
      </c>
      <c r="N134" t="s">
        <v>105</v>
      </c>
      <c r="O134" t="s">
        <v>7267</v>
      </c>
      <c r="P134" t="s">
        <v>32</v>
      </c>
      <c r="Q134" t="s">
        <v>36</v>
      </c>
      <c r="R134" t="s">
        <v>7268</v>
      </c>
      <c r="S134">
        <v>379.37200000000001</v>
      </c>
      <c r="T134">
        <v>2</v>
      </c>
      <c r="U134">
        <v>0.3</v>
      </c>
      <c r="V134">
        <v>-119.23120000000003</v>
      </c>
    </row>
    <row r="135" spans="1:22" x14ac:dyDescent="0.3">
      <c r="A135">
        <v>8720</v>
      </c>
      <c r="B135" t="s">
        <v>10203</v>
      </c>
      <c r="C135">
        <v>2013</v>
      </c>
      <c r="D135" s="15">
        <v>41438</v>
      </c>
      <c r="E135" s="15">
        <v>41442</v>
      </c>
      <c r="F135" t="s">
        <v>23</v>
      </c>
      <c r="G135" t="s">
        <v>5151</v>
      </c>
      <c r="H135" t="s">
        <v>5152</v>
      </c>
      <c r="I135" t="s">
        <v>102</v>
      </c>
      <c r="J135" t="s">
        <v>27</v>
      </c>
      <c r="K135" t="s">
        <v>184</v>
      </c>
      <c r="L135" t="s">
        <v>104</v>
      </c>
      <c r="M135">
        <v>77070</v>
      </c>
      <c r="N135" t="s">
        <v>105</v>
      </c>
      <c r="O135" t="s">
        <v>7334</v>
      </c>
      <c r="P135" t="s">
        <v>46</v>
      </c>
      <c r="Q135" t="s">
        <v>90</v>
      </c>
      <c r="R135" t="s">
        <v>7335</v>
      </c>
      <c r="S135">
        <v>15.552000000000003</v>
      </c>
      <c r="T135">
        <v>3</v>
      </c>
      <c r="U135">
        <v>0.2</v>
      </c>
      <c r="V135">
        <v>5.6375999999999999</v>
      </c>
    </row>
    <row r="136" spans="1:22" x14ac:dyDescent="0.3">
      <c r="A136">
        <v>8719</v>
      </c>
      <c r="B136" t="s">
        <v>10203</v>
      </c>
      <c r="C136">
        <v>2013</v>
      </c>
      <c r="D136" s="15">
        <v>41438</v>
      </c>
      <c r="E136" s="15">
        <v>41442</v>
      </c>
      <c r="F136" t="s">
        <v>23</v>
      </c>
      <c r="G136" t="s">
        <v>5151</v>
      </c>
      <c r="H136" t="s">
        <v>5152</v>
      </c>
      <c r="I136" t="s">
        <v>102</v>
      </c>
      <c r="J136" t="s">
        <v>27</v>
      </c>
      <c r="K136" t="s">
        <v>184</v>
      </c>
      <c r="L136" t="s">
        <v>104</v>
      </c>
      <c r="M136">
        <v>77070</v>
      </c>
      <c r="N136" t="s">
        <v>105</v>
      </c>
      <c r="O136" t="s">
        <v>5170</v>
      </c>
      <c r="P136" t="s">
        <v>46</v>
      </c>
      <c r="Q136" t="s">
        <v>68</v>
      </c>
      <c r="R136" t="s">
        <v>5171</v>
      </c>
      <c r="S136">
        <v>11.264000000000001</v>
      </c>
      <c r="T136">
        <v>8</v>
      </c>
      <c r="U136">
        <v>0.2</v>
      </c>
      <c r="V136">
        <v>3.9423999999999997</v>
      </c>
    </row>
    <row r="137" spans="1:22" x14ac:dyDescent="0.3">
      <c r="A137">
        <v>8718</v>
      </c>
      <c r="B137" t="s">
        <v>10203</v>
      </c>
      <c r="C137">
        <v>2013</v>
      </c>
      <c r="D137" s="15">
        <v>41438</v>
      </c>
      <c r="E137" s="15">
        <v>41442</v>
      </c>
      <c r="F137" t="s">
        <v>23</v>
      </c>
      <c r="G137" t="s">
        <v>5151</v>
      </c>
      <c r="H137" t="s">
        <v>5152</v>
      </c>
      <c r="I137" t="s">
        <v>102</v>
      </c>
      <c r="J137" t="s">
        <v>27</v>
      </c>
      <c r="K137" t="s">
        <v>184</v>
      </c>
      <c r="L137" t="s">
        <v>104</v>
      </c>
      <c r="M137">
        <v>77070</v>
      </c>
      <c r="N137" t="s">
        <v>105</v>
      </c>
      <c r="O137" t="s">
        <v>2722</v>
      </c>
      <c r="P137" t="s">
        <v>32</v>
      </c>
      <c r="Q137" t="s">
        <v>65</v>
      </c>
      <c r="R137" t="s">
        <v>2723</v>
      </c>
      <c r="S137">
        <v>6.9840000000000009</v>
      </c>
      <c r="T137">
        <v>2</v>
      </c>
      <c r="U137">
        <v>0.6</v>
      </c>
      <c r="V137">
        <v>-4.5396000000000019</v>
      </c>
    </row>
    <row r="138" spans="1:22" x14ac:dyDescent="0.3">
      <c r="A138">
        <v>8717</v>
      </c>
      <c r="B138" t="s">
        <v>10203</v>
      </c>
      <c r="C138">
        <v>2013</v>
      </c>
      <c r="D138" s="15">
        <v>41438</v>
      </c>
      <c r="E138" s="15">
        <v>41442</v>
      </c>
      <c r="F138" t="s">
        <v>23</v>
      </c>
      <c r="G138" t="s">
        <v>5151</v>
      </c>
      <c r="H138" t="s">
        <v>5152</v>
      </c>
      <c r="I138" t="s">
        <v>102</v>
      </c>
      <c r="J138" t="s">
        <v>27</v>
      </c>
      <c r="K138" t="s">
        <v>184</v>
      </c>
      <c r="L138" t="s">
        <v>104</v>
      </c>
      <c r="M138">
        <v>77070</v>
      </c>
      <c r="N138" t="s">
        <v>105</v>
      </c>
      <c r="O138" t="s">
        <v>5944</v>
      </c>
      <c r="P138" t="s">
        <v>46</v>
      </c>
      <c r="Q138" t="s">
        <v>78</v>
      </c>
      <c r="R138" t="s">
        <v>5945</v>
      </c>
      <c r="S138">
        <v>64.383999999999986</v>
      </c>
      <c r="T138">
        <v>4</v>
      </c>
      <c r="U138">
        <v>0.8</v>
      </c>
      <c r="V138">
        <v>-160.96</v>
      </c>
    </row>
    <row r="139" spans="1:22" x14ac:dyDescent="0.3">
      <c r="A139">
        <v>8703</v>
      </c>
      <c r="B139" t="s">
        <v>10190</v>
      </c>
      <c r="C139">
        <v>2014</v>
      </c>
      <c r="D139" s="15">
        <v>41806</v>
      </c>
      <c r="E139" s="15">
        <v>41811</v>
      </c>
      <c r="F139" t="s">
        <v>50</v>
      </c>
      <c r="G139" t="s">
        <v>1143</v>
      </c>
      <c r="H139" t="s">
        <v>1144</v>
      </c>
      <c r="I139" t="s">
        <v>41</v>
      </c>
      <c r="J139" t="s">
        <v>27</v>
      </c>
      <c r="K139" t="s">
        <v>5661</v>
      </c>
      <c r="L139" t="s">
        <v>335</v>
      </c>
      <c r="M139">
        <v>37211</v>
      </c>
      <c r="N139" t="s">
        <v>30</v>
      </c>
      <c r="O139" t="s">
        <v>10191</v>
      </c>
      <c r="P139" t="s">
        <v>46</v>
      </c>
      <c r="Q139" t="s">
        <v>90</v>
      </c>
      <c r="R139" t="s">
        <v>10192</v>
      </c>
      <c r="S139">
        <v>91.360000000000014</v>
      </c>
      <c r="T139">
        <v>5</v>
      </c>
      <c r="U139">
        <v>0.2</v>
      </c>
      <c r="V139">
        <v>29.691999999999993</v>
      </c>
    </row>
    <row r="140" spans="1:22" x14ac:dyDescent="0.3">
      <c r="A140">
        <v>8702</v>
      </c>
      <c r="B140" t="s">
        <v>10190</v>
      </c>
      <c r="C140">
        <v>2014</v>
      </c>
      <c r="D140" s="15">
        <v>41806</v>
      </c>
      <c r="E140" s="15">
        <v>41811</v>
      </c>
      <c r="F140" t="s">
        <v>50</v>
      </c>
      <c r="G140" t="s">
        <v>1143</v>
      </c>
      <c r="H140" t="s">
        <v>1144</v>
      </c>
      <c r="I140" t="s">
        <v>41</v>
      </c>
      <c r="J140" t="s">
        <v>27</v>
      </c>
      <c r="K140" t="s">
        <v>5661</v>
      </c>
      <c r="L140" t="s">
        <v>335</v>
      </c>
      <c r="M140">
        <v>37211</v>
      </c>
      <c r="N140" t="s">
        <v>30</v>
      </c>
      <c r="O140" t="s">
        <v>2011</v>
      </c>
      <c r="P140" t="s">
        <v>46</v>
      </c>
      <c r="Q140" t="s">
        <v>59</v>
      </c>
      <c r="R140" t="s">
        <v>2012</v>
      </c>
      <c r="S140">
        <v>142.77600000000001</v>
      </c>
      <c r="T140">
        <v>1</v>
      </c>
      <c r="U140">
        <v>0.2</v>
      </c>
      <c r="V140">
        <v>17.84699999999998</v>
      </c>
    </row>
    <row r="141" spans="1:22" x14ac:dyDescent="0.3">
      <c r="A141">
        <v>8701</v>
      </c>
      <c r="B141" t="s">
        <v>10190</v>
      </c>
      <c r="C141">
        <v>2014</v>
      </c>
      <c r="D141" s="15">
        <v>41806</v>
      </c>
      <c r="E141" s="15">
        <v>41811</v>
      </c>
      <c r="F141" t="s">
        <v>50</v>
      </c>
      <c r="G141" t="s">
        <v>1143</v>
      </c>
      <c r="H141" t="s">
        <v>1144</v>
      </c>
      <c r="I141" t="s">
        <v>41</v>
      </c>
      <c r="J141" t="s">
        <v>27</v>
      </c>
      <c r="K141" t="s">
        <v>5661</v>
      </c>
      <c r="L141" t="s">
        <v>335</v>
      </c>
      <c r="M141">
        <v>37211</v>
      </c>
      <c r="N141" t="s">
        <v>30</v>
      </c>
      <c r="O141" t="s">
        <v>1428</v>
      </c>
      <c r="P141" t="s">
        <v>46</v>
      </c>
      <c r="Q141" t="s">
        <v>78</v>
      </c>
      <c r="R141" t="s">
        <v>186</v>
      </c>
      <c r="S141">
        <v>76.608000000000004</v>
      </c>
      <c r="T141">
        <v>8</v>
      </c>
      <c r="U141">
        <v>0.2</v>
      </c>
      <c r="V141">
        <v>6.7031999999999954</v>
      </c>
    </row>
    <row r="142" spans="1:22" x14ac:dyDescent="0.3">
      <c r="A142">
        <v>8700</v>
      </c>
      <c r="B142" t="s">
        <v>10190</v>
      </c>
      <c r="C142">
        <v>2014</v>
      </c>
      <c r="D142" s="15">
        <v>41806</v>
      </c>
      <c r="E142" s="15">
        <v>41811</v>
      </c>
      <c r="F142" t="s">
        <v>50</v>
      </c>
      <c r="G142" t="s">
        <v>1143</v>
      </c>
      <c r="H142" t="s">
        <v>1144</v>
      </c>
      <c r="I142" t="s">
        <v>41</v>
      </c>
      <c r="J142" t="s">
        <v>27</v>
      </c>
      <c r="K142" t="s">
        <v>5661</v>
      </c>
      <c r="L142" t="s">
        <v>335</v>
      </c>
      <c r="M142">
        <v>37211</v>
      </c>
      <c r="N142" t="s">
        <v>30</v>
      </c>
      <c r="O142" t="s">
        <v>2951</v>
      </c>
      <c r="P142" t="s">
        <v>71</v>
      </c>
      <c r="Q142" t="s">
        <v>72</v>
      </c>
      <c r="R142" t="s">
        <v>2952</v>
      </c>
      <c r="S142">
        <v>2239.9360000000001</v>
      </c>
      <c r="T142">
        <v>8</v>
      </c>
      <c r="U142">
        <v>0.2</v>
      </c>
      <c r="V142">
        <v>223.99360000000013</v>
      </c>
    </row>
    <row r="143" spans="1:22" x14ac:dyDescent="0.3">
      <c r="A143">
        <v>8699</v>
      </c>
      <c r="B143" t="s">
        <v>10190</v>
      </c>
      <c r="C143">
        <v>2014</v>
      </c>
      <c r="D143" s="15">
        <v>41806</v>
      </c>
      <c r="E143" s="15">
        <v>41811</v>
      </c>
      <c r="F143" t="s">
        <v>50</v>
      </c>
      <c r="G143" t="s">
        <v>1143</v>
      </c>
      <c r="H143" t="s">
        <v>1144</v>
      </c>
      <c r="I143" t="s">
        <v>41</v>
      </c>
      <c r="J143" t="s">
        <v>27</v>
      </c>
      <c r="K143" t="s">
        <v>5661</v>
      </c>
      <c r="L143" t="s">
        <v>335</v>
      </c>
      <c r="M143">
        <v>37211</v>
      </c>
      <c r="N143" t="s">
        <v>30</v>
      </c>
      <c r="O143" t="s">
        <v>6562</v>
      </c>
      <c r="P143" t="s">
        <v>32</v>
      </c>
      <c r="Q143" t="s">
        <v>56</v>
      </c>
      <c r="R143" t="s">
        <v>6563</v>
      </c>
      <c r="S143">
        <v>120.96</v>
      </c>
      <c r="T143">
        <v>2</v>
      </c>
      <c r="U143">
        <v>0.4</v>
      </c>
      <c r="V143">
        <v>-28.224000000000004</v>
      </c>
    </row>
    <row r="144" spans="1:22" x14ac:dyDescent="0.3">
      <c r="A144">
        <v>8698</v>
      </c>
      <c r="B144" t="s">
        <v>10190</v>
      </c>
      <c r="C144">
        <v>2014</v>
      </c>
      <c r="D144" s="15">
        <v>41806</v>
      </c>
      <c r="E144" s="15">
        <v>41811</v>
      </c>
      <c r="F144" t="s">
        <v>50</v>
      </c>
      <c r="G144" t="s">
        <v>1143</v>
      </c>
      <c r="H144" t="s">
        <v>1144</v>
      </c>
      <c r="I144" t="s">
        <v>41</v>
      </c>
      <c r="J144" t="s">
        <v>27</v>
      </c>
      <c r="K144" t="s">
        <v>5661</v>
      </c>
      <c r="L144" t="s">
        <v>335</v>
      </c>
      <c r="M144">
        <v>37211</v>
      </c>
      <c r="N144" t="s">
        <v>30</v>
      </c>
      <c r="O144" t="s">
        <v>922</v>
      </c>
      <c r="P144" t="s">
        <v>32</v>
      </c>
      <c r="Q144" t="s">
        <v>65</v>
      </c>
      <c r="R144" t="s">
        <v>186</v>
      </c>
      <c r="S144">
        <v>31.168000000000003</v>
      </c>
      <c r="T144">
        <v>4</v>
      </c>
      <c r="U144">
        <v>0.2</v>
      </c>
      <c r="V144">
        <v>9.3504000000000005</v>
      </c>
    </row>
    <row r="145" spans="1:22" x14ac:dyDescent="0.3">
      <c r="A145">
        <v>8697</v>
      </c>
      <c r="B145" t="s">
        <v>10190</v>
      </c>
      <c r="C145">
        <v>2014</v>
      </c>
      <c r="D145" s="15">
        <v>41806</v>
      </c>
      <c r="E145" s="15">
        <v>41811</v>
      </c>
      <c r="F145" t="s">
        <v>50</v>
      </c>
      <c r="G145" t="s">
        <v>1143</v>
      </c>
      <c r="H145" t="s">
        <v>1144</v>
      </c>
      <c r="I145" t="s">
        <v>41</v>
      </c>
      <c r="J145" t="s">
        <v>27</v>
      </c>
      <c r="K145" t="s">
        <v>5661</v>
      </c>
      <c r="L145" t="s">
        <v>335</v>
      </c>
      <c r="M145">
        <v>37211</v>
      </c>
      <c r="N145" t="s">
        <v>30</v>
      </c>
      <c r="O145" t="s">
        <v>5200</v>
      </c>
      <c r="P145" t="s">
        <v>71</v>
      </c>
      <c r="Q145" t="s">
        <v>72</v>
      </c>
      <c r="R145" t="s">
        <v>5201</v>
      </c>
      <c r="S145">
        <v>239.976</v>
      </c>
      <c r="T145">
        <v>3</v>
      </c>
      <c r="U145">
        <v>0.2</v>
      </c>
      <c r="V145">
        <v>26.997299999999967</v>
      </c>
    </row>
    <row r="146" spans="1:22" x14ac:dyDescent="0.3">
      <c r="A146">
        <v>8689</v>
      </c>
      <c r="B146" t="s">
        <v>10184</v>
      </c>
      <c r="C146">
        <v>2013</v>
      </c>
      <c r="D146" s="15">
        <v>41452</v>
      </c>
      <c r="E146" s="15">
        <v>41452</v>
      </c>
      <c r="F146" t="s">
        <v>1290</v>
      </c>
      <c r="G146" t="s">
        <v>2822</v>
      </c>
      <c r="H146" t="s">
        <v>2823</v>
      </c>
      <c r="I146" t="s">
        <v>41</v>
      </c>
      <c r="J146" t="s">
        <v>27</v>
      </c>
      <c r="K146" t="s">
        <v>42</v>
      </c>
      <c r="L146" t="s">
        <v>43</v>
      </c>
      <c r="M146">
        <v>90036</v>
      </c>
      <c r="N146" t="s">
        <v>44</v>
      </c>
      <c r="O146" t="s">
        <v>3537</v>
      </c>
      <c r="P146" t="s">
        <v>46</v>
      </c>
      <c r="Q146" t="s">
        <v>90</v>
      </c>
      <c r="R146" t="s">
        <v>3538</v>
      </c>
      <c r="S146">
        <v>12.48</v>
      </c>
      <c r="T146">
        <v>2</v>
      </c>
      <c r="U146">
        <v>0</v>
      </c>
      <c r="V146">
        <v>5.6159999999999997</v>
      </c>
    </row>
    <row r="147" spans="1:22" x14ac:dyDescent="0.3">
      <c r="A147">
        <v>8688</v>
      </c>
      <c r="B147" t="s">
        <v>10184</v>
      </c>
      <c r="C147">
        <v>2013</v>
      </c>
      <c r="D147" s="15">
        <v>41452</v>
      </c>
      <c r="E147" s="15">
        <v>41452</v>
      </c>
      <c r="F147" t="s">
        <v>1290</v>
      </c>
      <c r="G147" t="s">
        <v>2822</v>
      </c>
      <c r="H147" t="s">
        <v>2823</v>
      </c>
      <c r="I147" t="s">
        <v>41</v>
      </c>
      <c r="J147" t="s">
        <v>27</v>
      </c>
      <c r="K147" t="s">
        <v>42</v>
      </c>
      <c r="L147" t="s">
        <v>43</v>
      </c>
      <c r="M147">
        <v>90036</v>
      </c>
      <c r="N147" t="s">
        <v>44</v>
      </c>
      <c r="O147" t="s">
        <v>1174</v>
      </c>
      <c r="P147" t="s">
        <v>46</v>
      </c>
      <c r="Q147" t="s">
        <v>269</v>
      </c>
      <c r="R147" t="s">
        <v>1175</v>
      </c>
      <c r="S147">
        <v>17.899999999999999</v>
      </c>
      <c r="T147">
        <v>5</v>
      </c>
      <c r="U147">
        <v>0</v>
      </c>
      <c r="V147">
        <v>8.9499999999999993</v>
      </c>
    </row>
    <row r="148" spans="1:22" x14ac:dyDescent="0.3">
      <c r="A148">
        <v>8687</v>
      </c>
      <c r="B148" t="s">
        <v>10184</v>
      </c>
      <c r="C148">
        <v>2013</v>
      </c>
      <c r="D148" s="15">
        <v>41452</v>
      </c>
      <c r="E148" s="15">
        <v>41452</v>
      </c>
      <c r="F148" t="s">
        <v>1290</v>
      </c>
      <c r="G148" t="s">
        <v>2822</v>
      </c>
      <c r="H148" t="s">
        <v>2823</v>
      </c>
      <c r="I148" t="s">
        <v>41</v>
      </c>
      <c r="J148" t="s">
        <v>27</v>
      </c>
      <c r="K148" t="s">
        <v>42</v>
      </c>
      <c r="L148" t="s">
        <v>43</v>
      </c>
      <c r="M148">
        <v>90036</v>
      </c>
      <c r="N148" t="s">
        <v>44</v>
      </c>
      <c r="O148" t="s">
        <v>1605</v>
      </c>
      <c r="P148" t="s">
        <v>46</v>
      </c>
      <c r="Q148" t="s">
        <v>578</v>
      </c>
      <c r="R148" t="s">
        <v>1606</v>
      </c>
      <c r="S148">
        <v>231.72</v>
      </c>
      <c r="T148">
        <v>2</v>
      </c>
      <c r="U148">
        <v>0</v>
      </c>
      <c r="V148">
        <v>11.585999999999984</v>
      </c>
    </row>
    <row r="149" spans="1:22" x14ac:dyDescent="0.3">
      <c r="A149">
        <v>8659</v>
      </c>
      <c r="B149" t="s">
        <v>10163</v>
      </c>
      <c r="C149">
        <v>2013</v>
      </c>
      <c r="D149" s="15">
        <v>41447</v>
      </c>
      <c r="E149" s="15">
        <v>41451</v>
      </c>
      <c r="F149" t="s">
        <v>50</v>
      </c>
      <c r="G149" t="s">
        <v>343</v>
      </c>
      <c r="H149" t="s">
        <v>344</v>
      </c>
      <c r="I149" t="s">
        <v>41</v>
      </c>
      <c r="J149" t="s">
        <v>27</v>
      </c>
      <c r="K149" t="s">
        <v>303</v>
      </c>
      <c r="L149" t="s">
        <v>211</v>
      </c>
      <c r="M149">
        <v>60623</v>
      </c>
      <c r="N149" t="s">
        <v>105</v>
      </c>
      <c r="O149" t="s">
        <v>3168</v>
      </c>
      <c r="P149" t="s">
        <v>46</v>
      </c>
      <c r="Q149" t="s">
        <v>75</v>
      </c>
      <c r="R149" t="s">
        <v>3169</v>
      </c>
      <c r="S149">
        <v>0.83599999999999974</v>
      </c>
      <c r="T149">
        <v>1</v>
      </c>
      <c r="U149">
        <v>0.8</v>
      </c>
      <c r="V149">
        <v>-1.3376000000000001</v>
      </c>
    </row>
    <row r="150" spans="1:22" x14ac:dyDescent="0.3">
      <c r="A150">
        <v>8611</v>
      </c>
      <c r="B150" t="s">
        <v>10137</v>
      </c>
      <c r="C150">
        <v>2011</v>
      </c>
      <c r="D150" s="15">
        <v>40698</v>
      </c>
      <c r="E150" s="15">
        <v>40703</v>
      </c>
      <c r="F150" t="s">
        <v>50</v>
      </c>
      <c r="G150" t="s">
        <v>5183</v>
      </c>
      <c r="H150" t="s">
        <v>5184</v>
      </c>
      <c r="I150" t="s">
        <v>26</v>
      </c>
      <c r="J150" t="s">
        <v>27</v>
      </c>
      <c r="K150" t="s">
        <v>266</v>
      </c>
      <c r="L150" t="s">
        <v>267</v>
      </c>
      <c r="M150">
        <v>10035</v>
      </c>
      <c r="N150" t="s">
        <v>148</v>
      </c>
      <c r="O150" t="s">
        <v>3027</v>
      </c>
      <c r="P150" t="s">
        <v>32</v>
      </c>
      <c r="Q150" t="s">
        <v>65</v>
      </c>
      <c r="R150" t="s">
        <v>3028</v>
      </c>
      <c r="S150">
        <v>13.96</v>
      </c>
      <c r="T150">
        <v>2</v>
      </c>
      <c r="U150">
        <v>0</v>
      </c>
      <c r="V150">
        <v>6.7008000000000001</v>
      </c>
    </row>
    <row r="151" spans="1:22" x14ac:dyDescent="0.3">
      <c r="A151">
        <v>8610</v>
      </c>
      <c r="B151" t="s">
        <v>10137</v>
      </c>
      <c r="C151">
        <v>2011</v>
      </c>
      <c r="D151" s="15">
        <v>40698</v>
      </c>
      <c r="E151" s="15">
        <v>40703</v>
      </c>
      <c r="F151" t="s">
        <v>50</v>
      </c>
      <c r="G151" t="s">
        <v>5183</v>
      </c>
      <c r="H151" t="s">
        <v>5184</v>
      </c>
      <c r="I151" t="s">
        <v>26</v>
      </c>
      <c r="J151" t="s">
        <v>27</v>
      </c>
      <c r="K151" t="s">
        <v>266</v>
      </c>
      <c r="L151" t="s">
        <v>267</v>
      </c>
      <c r="M151">
        <v>10035</v>
      </c>
      <c r="N151" t="s">
        <v>148</v>
      </c>
      <c r="O151" t="s">
        <v>2281</v>
      </c>
      <c r="P151" t="s">
        <v>32</v>
      </c>
      <c r="Q151" t="s">
        <v>33</v>
      </c>
      <c r="R151" t="s">
        <v>2282</v>
      </c>
      <c r="S151">
        <v>353.56799999999998</v>
      </c>
      <c r="T151">
        <v>2</v>
      </c>
      <c r="U151">
        <v>0.2</v>
      </c>
      <c r="V151">
        <v>-44.196000000000026</v>
      </c>
    </row>
    <row r="152" spans="1:22" x14ac:dyDescent="0.3">
      <c r="A152">
        <v>8609</v>
      </c>
      <c r="B152" t="s">
        <v>10137</v>
      </c>
      <c r="C152">
        <v>2011</v>
      </c>
      <c r="D152" s="15">
        <v>40698</v>
      </c>
      <c r="E152" s="15">
        <v>40703</v>
      </c>
      <c r="F152" t="s">
        <v>50</v>
      </c>
      <c r="G152" t="s">
        <v>5183</v>
      </c>
      <c r="H152" t="s">
        <v>5184</v>
      </c>
      <c r="I152" t="s">
        <v>26</v>
      </c>
      <c r="J152" t="s">
        <v>27</v>
      </c>
      <c r="K152" t="s">
        <v>266</v>
      </c>
      <c r="L152" t="s">
        <v>267</v>
      </c>
      <c r="M152">
        <v>10035</v>
      </c>
      <c r="N152" t="s">
        <v>148</v>
      </c>
      <c r="O152" t="s">
        <v>4091</v>
      </c>
      <c r="P152" t="s">
        <v>46</v>
      </c>
      <c r="Q152" t="s">
        <v>78</v>
      </c>
      <c r="R152" t="s">
        <v>4092</v>
      </c>
      <c r="S152">
        <v>15.56</v>
      </c>
      <c r="T152">
        <v>4</v>
      </c>
      <c r="U152">
        <v>0</v>
      </c>
      <c r="V152">
        <v>4.0456000000000003</v>
      </c>
    </row>
    <row r="153" spans="1:22" x14ac:dyDescent="0.3">
      <c r="A153">
        <v>8608</v>
      </c>
      <c r="B153" t="s">
        <v>10137</v>
      </c>
      <c r="C153">
        <v>2011</v>
      </c>
      <c r="D153" s="15">
        <v>40698</v>
      </c>
      <c r="E153" s="15">
        <v>40703</v>
      </c>
      <c r="F153" t="s">
        <v>50</v>
      </c>
      <c r="G153" t="s">
        <v>5183</v>
      </c>
      <c r="H153" t="s">
        <v>5184</v>
      </c>
      <c r="I153" t="s">
        <v>26</v>
      </c>
      <c r="J153" t="s">
        <v>27</v>
      </c>
      <c r="K153" t="s">
        <v>266</v>
      </c>
      <c r="L153" t="s">
        <v>267</v>
      </c>
      <c r="M153">
        <v>10035</v>
      </c>
      <c r="N153" t="s">
        <v>148</v>
      </c>
      <c r="O153" t="s">
        <v>4583</v>
      </c>
      <c r="P153" t="s">
        <v>32</v>
      </c>
      <c r="Q153" t="s">
        <v>65</v>
      </c>
      <c r="R153" t="s">
        <v>4584</v>
      </c>
      <c r="S153">
        <v>56.96</v>
      </c>
      <c r="T153">
        <v>2</v>
      </c>
      <c r="U153">
        <v>0</v>
      </c>
      <c r="V153">
        <v>21.075200000000002</v>
      </c>
    </row>
    <row r="154" spans="1:22" x14ac:dyDescent="0.3">
      <c r="A154">
        <v>8539</v>
      </c>
      <c r="B154" t="s">
        <v>10091</v>
      </c>
      <c r="C154">
        <v>2012</v>
      </c>
      <c r="D154" s="15">
        <v>41067</v>
      </c>
      <c r="E154" s="15">
        <v>41071</v>
      </c>
      <c r="F154" t="s">
        <v>50</v>
      </c>
      <c r="G154" t="s">
        <v>10092</v>
      </c>
      <c r="H154" t="s">
        <v>10093</v>
      </c>
      <c r="I154" t="s">
        <v>102</v>
      </c>
      <c r="J154" t="s">
        <v>27</v>
      </c>
      <c r="K154" t="s">
        <v>146</v>
      </c>
      <c r="L154" t="s">
        <v>147</v>
      </c>
      <c r="M154">
        <v>19143</v>
      </c>
      <c r="N154" t="s">
        <v>148</v>
      </c>
      <c r="O154" t="s">
        <v>5845</v>
      </c>
      <c r="P154" t="s">
        <v>46</v>
      </c>
      <c r="Q154" t="s">
        <v>68</v>
      </c>
      <c r="R154" t="s">
        <v>5846</v>
      </c>
      <c r="S154">
        <v>8.016</v>
      </c>
      <c r="T154">
        <v>3</v>
      </c>
      <c r="U154">
        <v>0.2</v>
      </c>
      <c r="V154">
        <v>1.0019999999999993</v>
      </c>
    </row>
    <row r="155" spans="1:22" x14ac:dyDescent="0.3">
      <c r="A155">
        <v>8538</v>
      </c>
      <c r="B155" t="s">
        <v>10091</v>
      </c>
      <c r="C155">
        <v>2012</v>
      </c>
      <c r="D155" s="15">
        <v>41067</v>
      </c>
      <c r="E155" s="15">
        <v>41071</v>
      </c>
      <c r="F155" t="s">
        <v>50</v>
      </c>
      <c r="G155" t="s">
        <v>10092</v>
      </c>
      <c r="H155" t="s">
        <v>10093</v>
      </c>
      <c r="I155" t="s">
        <v>102</v>
      </c>
      <c r="J155" t="s">
        <v>27</v>
      </c>
      <c r="K155" t="s">
        <v>146</v>
      </c>
      <c r="L155" t="s">
        <v>147</v>
      </c>
      <c r="M155">
        <v>19143</v>
      </c>
      <c r="N155" t="s">
        <v>148</v>
      </c>
      <c r="O155" t="s">
        <v>6744</v>
      </c>
      <c r="P155" t="s">
        <v>46</v>
      </c>
      <c r="Q155" t="s">
        <v>90</v>
      </c>
      <c r="R155" t="s">
        <v>6745</v>
      </c>
      <c r="S155">
        <v>25.920000000000005</v>
      </c>
      <c r="T155">
        <v>5</v>
      </c>
      <c r="U155">
        <v>0.2</v>
      </c>
      <c r="V155">
        <v>9.0719999999999992</v>
      </c>
    </row>
    <row r="156" spans="1:22" x14ac:dyDescent="0.3">
      <c r="A156">
        <v>8537</v>
      </c>
      <c r="B156" t="s">
        <v>10091</v>
      </c>
      <c r="C156">
        <v>2012</v>
      </c>
      <c r="D156" s="15">
        <v>41067</v>
      </c>
      <c r="E156" s="15">
        <v>41071</v>
      </c>
      <c r="F156" t="s">
        <v>50</v>
      </c>
      <c r="G156" t="s">
        <v>10092</v>
      </c>
      <c r="H156" t="s">
        <v>10093</v>
      </c>
      <c r="I156" t="s">
        <v>102</v>
      </c>
      <c r="J156" t="s">
        <v>27</v>
      </c>
      <c r="K156" t="s">
        <v>146</v>
      </c>
      <c r="L156" t="s">
        <v>147</v>
      </c>
      <c r="M156">
        <v>19143</v>
      </c>
      <c r="N156" t="s">
        <v>148</v>
      </c>
      <c r="O156" t="s">
        <v>3074</v>
      </c>
      <c r="P156" t="s">
        <v>46</v>
      </c>
      <c r="Q156" t="s">
        <v>75</v>
      </c>
      <c r="R156" t="s">
        <v>3075</v>
      </c>
      <c r="S156">
        <v>18.312000000000001</v>
      </c>
      <c r="T156">
        <v>4</v>
      </c>
      <c r="U156">
        <v>0.7</v>
      </c>
      <c r="V156">
        <v>-12.207999999999995</v>
      </c>
    </row>
    <row r="157" spans="1:22" x14ac:dyDescent="0.3">
      <c r="A157">
        <v>8518</v>
      </c>
      <c r="B157" t="s">
        <v>10081</v>
      </c>
      <c r="C157">
        <v>2014</v>
      </c>
      <c r="D157" s="15">
        <v>41795</v>
      </c>
      <c r="E157" s="15">
        <v>41798</v>
      </c>
      <c r="F157" t="s">
        <v>23</v>
      </c>
      <c r="G157" t="s">
        <v>1660</v>
      </c>
      <c r="H157" t="s">
        <v>1661</v>
      </c>
      <c r="I157" t="s">
        <v>26</v>
      </c>
      <c r="J157" t="s">
        <v>27</v>
      </c>
      <c r="K157" t="s">
        <v>5906</v>
      </c>
      <c r="L157" t="s">
        <v>104</v>
      </c>
      <c r="M157">
        <v>75034</v>
      </c>
      <c r="N157" t="s">
        <v>105</v>
      </c>
      <c r="O157" t="s">
        <v>5363</v>
      </c>
      <c r="P157" t="s">
        <v>32</v>
      </c>
      <c r="Q157" t="s">
        <v>65</v>
      </c>
      <c r="R157" t="s">
        <v>5364</v>
      </c>
      <c r="S157">
        <v>30.336000000000006</v>
      </c>
      <c r="T157">
        <v>6</v>
      </c>
      <c r="U157">
        <v>0.6</v>
      </c>
      <c r="V157">
        <v>-17.443199999999997</v>
      </c>
    </row>
    <row r="158" spans="1:22" x14ac:dyDescent="0.3">
      <c r="A158">
        <v>8514</v>
      </c>
      <c r="B158" t="s">
        <v>10078</v>
      </c>
      <c r="C158">
        <v>2014</v>
      </c>
      <c r="D158" s="15">
        <v>41796</v>
      </c>
      <c r="E158" s="15">
        <v>41800</v>
      </c>
      <c r="F158" t="s">
        <v>50</v>
      </c>
      <c r="G158" t="s">
        <v>3094</v>
      </c>
      <c r="H158" t="s">
        <v>3095</v>
      </c>
      <c r="I158" t="s">
        <v>41</v>
      </c>
      <c r="J158" t="s">
        <v>27</v>
      </c>
      <c r="K158" t="s">
        <v>6051</v>
      </c>
      <c r="L158" t="s">
        <v>54</v>
      </c>
      <c r="M158">
        <v>32839</v>
      </c>
      <c r="N158" t="s">
        <v>30</v>
      </c>
      <c r="O158" t="s">
        <v>5264</v>
      </c>
      <c r="P158" t="s">
        <v>46</v>
      </c>
      <c r="Q158" t="s">
        <v>90</v>
      </c>
      <c r="R158" t="s">
        <v>5265</v>
      </c>
      <c r="S158">
        <v>20.736000000000004</v>
      </c>
      <c r="T158">
        <v>4</v>
      </c>
      <c r="U158">
        <v>0.2</v>
      </c>
      <c r="V158">
        <v>7.2576000000000001</v>
      </c>
    </row>
    <row r="159" spans="1:22" x14ac:dyDescent="0.3">
      <c r="A159">
        <v>8397</v>
      </c>
      <c r="B159" t="s">
        <v>10005</v>
      </c>
      <c r="C159">
        <v>2011</v>
      </c>
      <c r="D159" s="15">
        <v>40724</v>
      </c>
      <c r="E159" s="15">
        <v>40724</v>
      </c>
      <c r="F159" t="s">
        <v>1290</v>
      </c>
      <c r="G159" t="s">
        <v>3147</v>
      </c>
      <c r="H159" t="s">
        <v>3148</v>
      </c>
      <c r="I159" t="s">
        <v>26</v>
      </c>
      <c r="J159" t="s">
        <v>27</v>
      </c>
      <c r="K159" t="s">
        <v>521</v>
      </c>
      <c r="L159" t="s">
        <v>88</v>
      </c>
      <c r="M159">
        <v>28403</v>
      </c>
      <c r="N159" t="s">
        <v>30</v>
      </c>
      <c r="O159" t="s">
        <v>699</v>
      </c>
      <c r="P159" t="s">
        <v>46</v>
      </c>
      <c r="Q159" t="s">
        <v>90</v>
      </c>
      <c r="R159" t="s">
        <v>700</v>
      </c>
      <c r="S159">
        <v>310.68799999999999</v>
      </c>
      <c r="T159">
        <v>7</v>
      </c>
      <c r="U159">
        <v>0.2</v>
      </c>
      <c r="V159">
        <v>108.74079999999998</v>
      </c>
    </row>
    <row r="160" spans="1:22" x14ac:dyDescent="0.3">
      <c r="A160">
        <v>8370</v>
      </c>
      <c r="B160" t="s">
        <v>9984</v>
      </c>
      <c r="C160">
        <v>2013</v>
      </c>
      <c r="D160" s="15">
        <v>41437</v>
      </c>
      <c r="E160" s="15">
        <v>41442</v>
      </c>
      <c r="F160" t="s">
        <v>50</v>
      </c>
      <c r="G160" t="s">
        <v>2304</v>
      </c>
      <c r="H160" t="s">
        <v>2305</v>
      </c>
      <c r="I160" t="s">
        <v>26</v>
      </c>
      <c r="J160" t="s">
        <v>27</v>
      </c>
      <c r="K160" t="s">
        <v>42</v>
      </c>
      <c r="L160" t="s">
        <v>43</v>
      </c>
      <c r="M160">
        <v>90049</v>
      </c>
      <c r="N160" t="s">
        <v>44</v>
      </c>
      <c r="O160" t="s">
        <v>903</v>
      </c>
      <c r="P160" t="s">
        <v>32</v>
      </c>
      <c r="Q160" t="s">
        <v>56</v>
      </c>
      <c r="R160" t="s">
        <v>904</v>
      </c>
      <c r="S160">
        <v>902.71199999999999</v>
      </c>
      <c r="T160">
        <v>3</v>
      </c>
      <c r="U160">
        <v>0.2</v>
      </c>
      <c r="V160">
        <v>33.851700000000051</v>
      </c>
    </row>
    <row r="161" spans="1:22" x14ac:dyDescent="0.3">
      <c r="A161">
        <v>8342</v>
      </c>
      <c r="B161" t="s">
        <v>9970</v>
      </c>
      <c r="C161">
        <v>2014</v>
      </c>
      <c r="D161" s="15">
        <v>41802</v>
      </c>
      <c r="E161" s="15">
        <v>41805</v>
      </c>
      <c r="F161" t="s">
        <v>188</v>
      </c>
      <c r="G161" t="s">
        <v>125</v>
      </c>
      <c r="H161" t="s">
        <v>126</v>
      </c>
      <c r="I161" t="s">
        <v>26</v>
      </c>
      <c r="J161" t="s">
        <v>27</v>
      </c>
      <c r="K161" t="s">
        <v>42</v>
      </c>
      <c r="L161" t="s">
        <v>43</v>
      </c>
      <c r="M161">
        <v>90036</v>
      </c>
      <c r="N161" t="s">
        <v>44</v>
      </c>
      <c r="O161" t="s">
        <v>2195</v>
      </c>
      <c r="P161" t="s">
        <v>46</v>
      </c>
      <c r="Q161" t="s">
        <v>78</v>
      </c>
      <c r="R161" t="s">
        <v>2196</v>
      </c>
      <c r="S161">
        <v>61.44</v>
      </c>
      <c r="T161">
        <v>3</v>
      </c>
      <c r="U161">
        <v>0</v>
      </c>
      <c r="V161">
        <v>16.588799999999999</v>
      </c>
    </row>
    <row r="162" spans="1:22" x14ac:dyDescent="0.3">
      <c r="A162">
        <v>8276</v>
      </c>
      <c r="B162" t="s">
        <v>9929</v>
      </c>
      <c r="C162">
        <v>2012</v>
      </c>
      <c r="D162" s="15">
        <v>41086</v>
      </c>
      <c r="E162" s="15">
        <v>41090</v>
      </c>
      <c r="F162" t="s">
        <v>50</v>
      </c>
      <c r="G162" t="s">
        <v>7672</v>
      </c>
      <c r="H162" t="s">
        <v>7673</v>
      </c>
      <c r="I162" t="s">
        <v>102</v>
      </c>
      <c r="J162" t="s">
        <v>27</v>
      </c>
      <c r="K162" t="s">
        <v>1119</v>
      </c>
      <c r="L162" t="s">
        <v>498</v>
      </c>
      <c r="M162">
        <v>44107</v>
      </c>
      <c r="N162" t="s">
        <v>148</v>
      </c>
      <c r="O162" t="s">
        <v>451</v>
      </c>
      <c r="P162" t="s">
        <v>46</v>
      </c>
      <c r="Q162" t="s">
        <v>90</v>
      </c>
      <c r="R162" t="s">
        <v>452</v>
      </c>
      <c r="S162">
        <v>43.056000000000004</v>
      </c>
      <c r="T162">
        <v>9</v>
      </c>
      <c r="U162">
        <v>0.2</v>
      </c>
      <c r="V162">
        <v>15.607799999999999</v>
      </c>
    </row>
    <row r="163" spans="1:22" x14ac:dyDescent="0.3">
      <c r="A163">
        <v>8274</v>
      </c>
      <c r="B163" t="s">
        <v>9927</v>
      </c>
      <c r="C163">
        <v>2012</v>
      </c>
      <c r="D163" s="15">
        <v>41073</v>
      </c>
      <c r="E163" s="15">
        <v>41075</v>
      </c>
      <c r="F163" t="s">
        <v>23</v>
      </c>
      <c r="G163" t="s">
        <v>8233</v>
      </c>
      <c r="H163" t="s">
        <v>8234</v>
      </c>
      <c r="I163" t="s">
        <v>102</v>
      </c>
      <c r="J163" t="s">
        <v>27</v>
      </c>
      <c r="K163" t="s">
        <v>318</v>
      </c>
      <c r="L163" t="s">
        <v>498</v>
      </c>
      <c r="M163">
        <v>45503</v>
      </c>
      <c r="N163" t="s">
        <v>148</v>
      </c>
      <c r="O163" t="s">
        <v>3950</v>
      </c>
      <c r="P163" t="s">
        <v>46</v>
      </c>
      <c r="Q163" t="s">
        <v>68</v>
      </c>
      <c r="R163" t="s">
        <v>3951</v>
      </c>
      <c r="S163">
        <v>3.4240000000000004</v>
      </c>
      <c r="T163">
        <v>1</v>
      </c>
      <c r="U163">
        <v>0.2</v>
      </c>
      <c r="V163">
        <v>0.29960000000000009</v>
      </c>
    </row>
    <row r="164" spans="1:22" x14ac:dyDescent="0.3">
      <c r="A164">
        <v>8262</v>
      </c>
      <c r="B164" t="s">
        <v>9917</v>
      </c>
      <c r="C164">
        <v>2013</v>
      </c>
      <c r="D164" s="15">
        <v>41452</v>
      </c>
      <c r="E164" s="15">
        <v>41452</v>
      </c>
      <c r="F164" t="s">
        <v>1290</v>
      </c>
      <c r="G164" t="s">
        <v>3155</v>
      </c>
      <c r="H164" t="s">
        <v>3156</v>
      </c>
      <c r="I164" t="s">
        <v>102</v>
      </c>
      <c r="J164" t="s">
        <v>27</v>
      </c>
      <c r="K164" t="s">
        <v>566</v>
      </c>
      <c r="L164" t="s">
        <v>238</v>
      </c>
      <c r="M164">
        <v>48066</v>
      </c>
      <c r="N164" t="s">
        <v>105</v>
      </c>
      <c r="O164" t="s">
        <v>5557</v>
      </c>
      <c r="P164" t="s">
        <v>46</v>
      </c>
      <c r="Q164" t="s">
        <v>59</v>
      </c>
      <c r="R164" t="s">
        <v>5558</v>
      </c>
      <c r="S164">
        <v>171.04</v>
      </c>
      <c r="T164">
        <v>4</v>
      </c>
      <c r="U164">
        <v>0</v>
      </c>
      <c r="V164">
        <v>44.470399999999998</v>
      </c>
    </row>
    <row r="165" spans="1:22" x14ac:dyDescent="0.3">
      <c r="A165">
        <v>8261</v>
      </c>
      <c r="B165" t="s">
        <v>9917</v>
      </c>
      <c r="C165">
        <v>2013</v>
      </c>
      <c r="D165" s="15">
        <v>41452</v>
      </c>
      <c r="E165" s="15">
        <v>41452</v>
      </c>
      <c r="F165" t="s">
        <v>1290</v>
      </c>
      <c r="G165" t="s">
        <v>3155</v>
      </c>
      <c r="H165" t="s">
        <v>3156</v>
      </c>
      <c r="I165" t="s">
        <v>102</v>
      </c>
      <c r="J165" t="s">
        <v>27</v>
      </c>
      <c r="K165" t="s">
        <v>566</v>
      </c>
      <c r="L165" t="s">
        <v>238</v>
      </c>
      <c r="M165">
        <v>48066</v>
      </c>
      <c r="N165" t="s">
        <v>105</v>
      </c>
      <c r="O165" t="s">
        <v>1522</v>
      </c>
      <c r="P165" t="s">
        <v>46</v>
      </c>
      <c r="Q165" t="s">
        <v>75</v>
      </c>
      <c r="R165" t="s">
        <v>1523</v>
      </c>
      <c r="S165">
        <v>8.02</v>
      </c>
      <c r="T165">
        <v>1</v>
      </c>
      <c r="U165">
        <v>0</v>
      </c>
      <c r="V165">
        <v>3.7693999999999992</v>
      </c>
    </row>
    <row r="166" spans="1:22" x14ac:dyDescent="0.3">
      <c r="A166">
        <v>8260</v>
      </c>
      <c r="B166" t="s">
        <v>9917</v>
      </c>
      <c r="C166">
        <v>2013</v>
      </c>
      <c r="D166" s="15">
        <v>41452</v>
      </c>
      <c r="E166" s="15">
        <v>41452</v>
      </c>
      <c r="F166" t="s">
        <v>1290</v>
      </c>
      <c r="G166" t="s">
        <v>3155</v>
      </c>
      <c r="H166" t="s">
        <v>3156</v>
      </c>
      <c r="I166" t="s">
        <v>102</v>
      </c>
      <c r="J166" t="s">
        <v>27</v>
      </c>
      <c r="K166" t="s">
        <v>566</v>
      </c>
      <c r="L166" t="s">
        <v>238</v>
      </c>
      <c r="M166">
        <v>48066</v>
      </c>
      <c r="N166" t="s">
        <v>105</v>
      </c>
      <c r="O166" t="s">
        <v>1730</v>
      </c>
      <c r="P166" t="s">
        <v>46</v>
      </c>
      <c r="Q166" t="s">
        <v>90</v>
      </c>
      <c r="R166" t="s">
        <v>1731</v>
      </c>
      <c r="S166">
        <v>368.91</v>
      </c>
      <c r="T166">
        <v>9</v>
      </c>
      <c r="U166">
        <v>0</v>
      </c>
      <c r="V166">
        <v>180.76590000000002</v>
      </c>
    </row>
    <row r="167" spans="1:22" x14ac:dyDescent="0.3">
      <c r="A167">
        <v>8225</v>
      </c>
      <c r="B167" t="s">
        <v>9903</v>
      </c>
      <c r="C167">
        <v>2013</v>
      </c>
      <c r="D167" s="15">
        <v>41438</v>
      </c>
      <c r="E167" s="15">
        <v>41442</v>
      </c>
      <c r="F167" t="s">
        <v>50</v>
      </c>
      <c r="G167" t="s">
        <v>895</v>
      </c>
      <c r="H167" t="s">
        <v>896</v>
      </c>
      <c r="I167" t="s">
        <v>41</v>
      </c>
      <c r="J167" t="s">
        <v>27</v>
      </c>
      <c r="K167" t="s">
        <v>602</v>
      </c>
      <c r="L167" t="s">
        <v>43</v>
      </c>
      <c r="M167">
        <v>91104</v>
      </c>
      <c r="N167" t="s">
        <v>44</v>
      </c>
      <c r="O167" t="s">
        <v>5987</v>
      </c>
      <c r="P167" t="s">
        <v>46</v>
      </c>
      <c r="Q167" t="s">
        <v>90</v>
      </c>
      <c r="R167" t="s">
        <v>5988</v>
      </c>
      <c r="S167">
        <v>12.96</v>
      </c>
      <c r="T167">
        <v>2</v>
      </c>
      <c r="U167">
        <v>0</v>
      </c>
      <c r="V167">
        <v>6.2208000000000006</v>
      </c>
    </row>
    <row r="168" spans="1:22" x14ac:dyDescent="0.3">
      <c r="A168">
        <v>8224</v>
      </c>
      <c r="B168" t="s">
        <v>9903</v>
      </c>
      <c r="C168">
        <v>2013</v>
      </c>
      <c r="D168" s="15">
        <v>41438</v>
      </c>
      <c r="E168" s="15">
        <v>41442</v>
      </c>
      <c r="F168" t="s">
        <v>50</v>
      </c>
      <c r="G168" t="s">
        <v>895</v>
      </c>
      <c r="H168" t="s">
        <v>896</v>
      </c>
      <c r="I168" t="s">
        <v>41</v>
      </c>
      <c r="J168" t="s">
        <v>27</v>
      </c>
      <c r="K168" t="s">
        <v>602</v>
      </c>
      <c r="L168" t="s">
        <v>43</v>
      </c>
      <c r="M168">
        <v>91104</v>
      </c>
      <c r="N168" t="s">
        <v>44</v>
      </c>
      <c r="O168" t="s">
        <v>4705</v>
      </c>
      <c r="P168" t="s">
        <v>46</v>
      </c>
      <c r="Q168" t="s">
        <v>90</v>
      </c>
      <c r="R168" t="s">
        <v>4706</v>
      </c>
      <c r="S168">
        <v>185.88</v>
      </c>
      <c r="T168">
        <v>6</v>
      </c>
      <c r="U168">
        <v>0</v>
      </c>
      <c r="V168">
        <v>83.645999999999987</v>
      </c>
    </row>
    <row r="169" spans="1:22" x14ac:dyDescent="0.3">
      <c r="A169">
        <v>8148</v>
      </c>
      <c r="B169" t="s">
        <v>9856</v>
      </c>
      <c r="C169">
        <v>2014</v>
      </c>
      <c r="D169" s="15">
        <v>41800</v>
      </c>
      <c r="E169" s="15">
        <v>41805</v>
      </c>
      <c r="F169" t="s">
        <v>50</v>
      </c>
      <c r="G169" t="s">
        <v>1408</v>
      </c>
      <c r="H169" t="s">
        <v>1409</v>
      </c>
      <c r="I169" t="s">
        <v>26</v>
      </c>
      <c r="J169" t="s">
        <v>27</v>
      </c>
      <c r="K169" t="s">
        <v>1976</v>
      </c>
      <c r="L169" t="s">
        <v>319</v>
      </c>
      <c r="M169">
        <v>24153</v>
      </c>
      <c r="N169" t="s">
        <v>30</v>
      </c>
      <c r="O169" t="s">
        <v>185</v>
      </c>
      <c r="P169" t="s">
        <v>46</v>
      </c>
      <c r="Q169" t="s">
        <v>90</v>
      </c>
      <c r="R169" t="s">
        <v>186</v>
      </c>
      <c r="S169">
        <v>49.12</v>
      </c>
      <c r="T169">
        <v>4</v>
      </c>
      <c r="U169">
        <v>0</v>
      </c>
      <c r="V169">
        <v>23.086399999999998</v>
      </c>
    </row>
    <row r="170" spans="1:22" x14ac:dyDescent="0.3">
      <c r="A170">
        <v>8147</v>
      </c>
      <c r="B170" t="s">
        <v>9855</v>
      </c>
      <c r="C170">
        <v>2011</v>
      </c>
      <c r="D170" s="15">
        <v>40714</v>
      </c>
      <c r="E170" s="15">
        <v>40721</v>
      </c>
      <c r="F170" t="s">
        <v>50</v>
      </c>
      <c r="G170" t="s">
        <v>3998</v>
      </c>
      <c r="H170" t="s">
        <v>3999</v>
      </c>
      <c r="I170" t="s">
        <v>26</v>
      </c>
      <c r="J170" t="s">
        <v>27</v>
      </c>
      <c r="K170" t="s">
        <v>7527</v>
      </c>
      <c r="L170" t="s">
        <v>649</v>
      </c>
      <c r="M170">
        <v>73505</v>
      </c>
      <c r="N170" t="s">
        <v>105</v>
      </c>
      <c r="O170" t="s">
        <v>5170</v>
      </c>
      <c r="P170" t="s">
        <v>46</v>
      </c>
      <c r="Q170" t="s">
        <v>68</v>
      </c>
      <c r="R170" t="s">
        <v>5171</v>
      </c>
      <c r="S170">
        <v>3.52</v>
      </c>
      <c r="T170">
        <v>2</v>
      </c>
      <c r="U170">
        <v>0</v>
      </c>
      <c r="V170">
        <v>1.6896</v>
      </c>
    </row>
    <row r="171" spans="1:22" x14ac:dyDescent="0.3">
      <c r="A171">
        <v>8146</v>
      </c>
      <c r="B171" t="s">
        <v>9855</v>
      </c>
      <c r="C171">
        <v>2011</v>
      </c>
      <c r="D171" s="15">
        <v>40714</v>
      </c>
      <c r="E171" s="15">
        <v>40721</v>
      </c>
      <c r="F171" t="s">
        <v>50</v>
      </c>
      <c r="G171" t="s">
        <v>3998</v>
      </c>
      <c r="H171" t="s">
        <v>3999</v>
      </c>
      <c r="I171" t="s">
        <v>26</v>
      </c>
      <c r="J171" t="s">
        <v>27</v>
      </c>
      <c r="K171" t="s">
        <v>7527</v>
      </c>
      <c r="L171" t="s">
        <v>649</v>
      </c>
      <c r="M171">
        <v>73505</v>
      </c>
      <c r="N171" t="s">
        <v>105</v>
      </c>
      <c r="O171" t="s">
        <v>4613</v>
      </c>
      <c r="P171" t="s">
        <v>46</v>
      </c>
      <c r="Q171" t="s">
        <v>78</v>
      </c>
      <c r="R171" t="s">
        <v>4614</v>
      </c>
      <c r="S171">
        <v>471.90000000000003</v>
      </c>
      <c r="T171">
        <v>6</v>
      </c>
      <c r="U171">
        <v>0</v>
      </c>
      <c r="V171">
        <v>155.72699999999998</v>
      </c>
    </row>
    <row r="172" spans="1:22" x14ac:dyDescent="0.3">
      <c r="A172">
        <v>8079</v>
      </c>
      <c r="B172" t="s">
        <v>9812</v>
      </c>
      <c r="C172">
        <v>2012</v>
      </c>
      <c r="D172" s="15">
        <v>41083</v>
      </c>
      <c r="E172" s="15">
        <v>41089</v>
      </c>
      <c r="F172" t="s">
        <v>50</v>
      </c>
      <c r="G172" t="s">
        <v>5044</v>
      </c>
      <c r="H172" t="s">
        <v>5045</v>
      </c>
      <c r="I172" t="s">
        <v>41</v>
      </c>
      <c r="J172" t="s">
        <v>27</v>
      </c>
      <c r="K172" t="s">
        <v>9813</v>
      </c>
      <c r="L172" t="s">
        <v>1272</v>
      </c>
      <c r="M172">
        <v>30344</v>
      </c>
      <c r="N172" t="s">
        <v>30</v>
      </c>
      <c r="O172" t="s">
        <v>5651</v>
      </c>
      <c r="P172" t="s">
        <v>71</v>
      </c>
      <c r="Q172" t="s">
        <v>161</v>
      </c>
      <c r="R172" t="s">
        <v>5652</v>
      </c>
      <c r="S172">
        <v>75</v>
      </c>
      <c r="T172">
        <v>3</v>
      </c>
      <c r="U172">
        <v>0</v>
      </c>
      <c r="V172">
        <v>18</v>
      </c>
    </row>
    <row r="173" spans="1:22" x14ac:dyDescent="0.3">
      <c r="A173">
        <v>8078</v>
      </c>
      <c r="B173" t="s">
        <v>9812</v>
      </c>
      <c r="C173">
        <v>2012</v>
      </c>
      <c r="D173" s="15">
        <v>41083</v>
      </c>
      <c r="E173" s="15">
        <v>41089</v>
      </c>
      <c r="F173" t="s">
        <v>50</v>
      </c>
      <c r="G173" t="s">
        <v>5044</v>
      </c>
      <c r="H173" t="s">
        <v>5045</v>
      </c>
      <c r="I173" t="s">
        <v>41</v>
      </c>
      <c r="J173" t="s">
        <v>27</v>
      </c>
      <c r="K173" t="s">
        <v>9813</v>
      </c>
      <c r="L173" t="s">
        <v>1272</v>
      </c>
      <c r="M173">
        <v>30344</v>
      </c>
      <c r="N173" t="s">
        <v>30</v>
      </c>
      <c r="O173" t="s">
        <v>3477</v>
      </c>
      <c r="P173" t="s">
        <v>46</v>
      </c>
      <c r="Q173" t="s">
        <v>75</v>
      </c>
      <c r="R173" t="s">
        <v>3478</v>
      </c>
      <c r="S173">
        <v>165.98</v>
      </c>
      <c r="T173">
        <v>1</v>
      </c>
      <c r="U173">
        <v>0</v>
      </c>
      <c r="V173">
        <v>74.690999999999988</v>
      </c>
    </row>
    <row r="174" spans="1:22" x14ac:dyDescent="0.3">
      <c r="A174">
        <v>8077</v>
      </c>
      <c r="B174" t="s">
        <v>9812</v>
      </c>
      <c r="C174">
        <v>2012</v>
      </c>
      <c r="D174" s="15">
        <v>41083</v>
      </c>
      <c r="E174" s="15">
        <v>41089</v>
      </c>
      <c r="F174" t="s">
        <v>50</v>
      </c>
      <c r="G174" t="s">
        <v>5044</v>
      </c>
      <c r="H174" t="s">
        <v>5045</v>
      </c>
      <c r="I174" t="s">
        <v>41</v>
      </c>
      <c r="J174" t="s">
        <v>27</v>
      </c>
      <c r="K174" t="s">
        <v>9813</v>
      </c>
      <c r="L174" t="s">
        <v>1272</v>
      </c>
      <c r="M174">
        <v>30344</v>
      </c>
      <c r="N174" t="s">
        <v>30</v>
      </c>
      <c r="O174" t="s">
        <v>2522</v>
      </c>
      <c r="P174" t="s">
        <v>32</v>
      </c>
      <c r="Q174" t="s">
        <v>65</v>
      </c>
      <c r="R174" t="s">
        <v>2523</v>
      </c>
      <c r="S174">
        <v>27.42</v>
      </c>
      <c r="T174">
        <v>3</v>
      </c>
      <c r="U174">
        <v>0</v>
      </c>
      <c r="V174">
        <v>9.3227999999999991</v>
      </c>
    </row>
    <row r="175" spans="1:22" x14ac:dyDescent="0.3">
      <c r="A175">
        <v>8036</v>
      </c>
      <c r="B175" t="s">
        <v>9791</v>
      </c>
      <c r="C175">
        <v>2012</v>
      </c>
      <c r="D175" s="15">
        <v>41085</v>
      </c>
      <c r="E175" s="15">
        <v>41088</v>
      </c>
      <c r="F175" t="s">
        <v>188</v>
      </c>
      <c r="G175" t="s">
        <v>5248</v>
      </c>
      <c r="H175" t="s">
        <v>5249</v>
      </c>
      <c r="I175" t="s">
        <v>26</v>
      </c>
      <c r="J175" t="s">
        <v>27</v>
      </c>
      <c r="K175" t="s">
        <v>184</v>
      </c>
      <c r="L175" t="s">
        <v>104</v>
      </c>
      <c r="M175">
        <v>77041</v>
      </c>
      <c r="N175" t="s">
        <v>105</v>
      </c>
      <c r="O175" t="s">
        <v>2918</v>
      </c>
      <c r="P175" t="s">
        <v>46</v>
      </c>
      <c r="Q175" t="s">
        <v>47</v>
      </c>
      <c r="R175" t="s">
        <v>2919</v>
      </c>
      <c r="S175">
        <v>4.6079999999999997</v>
      </c>
      <c r="T175">
        <v>2</v>
      </c>
      <c r="U175">
        <v>0.2</v>
      </c>
      <c r="V175">
        <v>1.6704000000000001</v>
      </c>
    </row>
    <row r="176" spans="1:22" x14ac:dyDescent="0.3">
      <c r="A176">
        <v>8035</v>
      </c>
      <c r="B176" t="s">
        <v>9791</v>
      </c>
      <c r="C176">
        <v>2012</v>
      </c>
      <c r="D176" s="15">
        <v>41085</v>
      </c>
      <c r="E176" s="15">
        <v>41088</v>
      </c>
      <c r="F176" t="s">
        <v>188</v>
      </c>
      <c r="G176" t="s">
        <v>5248</v>
      </c>
      <c r="H176" t="s">
        <v>5249</v>
      </c>
      <c r="I176" t="s">
        <v>26</v>
      </c>
      <c r="J176" t="s">
        <v>27</v>
      </c>
      <c r="K176" t="s">
        <v>184</v>
      </c>
      <c r="L176" t="s">
        <v>104</v>
      </c>
      <c r="M176">
        <v>77041</v>
      </c>
      <c r="N176" t="s">
        <v>105</v>
      </c>
      <c r="O176" t="s">
        <v>5684</v>
      </c>
      <c r="P176" t="s">
        <v>32</v>
      </c>
      <c r="Q176" t="s">
        <v>65</v>
      </c>
      <c r="R176" t="s">
        <v>5685</v>
      </c>
      <c r="S176">
        <v>75.384000000000015</v>
      </c>
      <c r="T176">
        <v>9</v>
      </c>
      <c r="U176">
        <v>0.6</v>
      </c>
      <c r="V176">
        <v>-20.730599999999995</v>
      </c>
    </row>
    <row r="177" spans="1:22" x14ac:dyDescent="0.3">
      <c r="A177">
        <v>8034</v>
      </c>
      <c r="B177" t="s">
        <v>9791</v>
      </c>
      <c r="C177">
        <v>2012</v>
      </c>
      <c r="D177" s="15">
        <v>41085</v>
      </c>
      <c r="E177" s="15">
        <v>41088</v>
      </c>
      <c r="F177" t="s">
        <v>188</v>
      </c>
      <c r="G177" t="s">
        <v>5248</v>
      </c>
      <c r="H177" t="s">
        <v>5249</v>
      </c>
      <c r="I177" t="s">
        <v>26</v>
      </c>
      <c r="J177" t="s">
        <v>27</v>
      </c>
      <c r="K177" t="s">
        <v>184</v>
      </c>
      <c r="L177" t="s">
        <v>104</v>
      </c>
      <c r="M177">
        <v>77041</v>
      </c>
      <c r="N177" t="s">
        <v>105</v>
      </c>
      <c r="O177" t="s">
        <v>7771</v>
      </c>
      <c r="P177" t="s">
        <v>46</v>
      </c>
      <c r="Q177" t="s">
        <v>75</v>
      </c>
      <c r="R177" t="s">
        <v>7772</v>
      </c>
      <c r="S177">
        <v>0.98399999999999976</v>
      </c>
      <c r="T177">
        <v>2</v>
      </c>
      <c r="U177">
        <v>0.8</v>
      </c>
      <c r="V177">
        <v>-1.476</v>
      </c>
    </row>
    <row r="178" spans="1:22" x14ac:dyDescent="0.3">
      <c r="A178">
        <v>8033</v>
      </c>
      <c r="B178" t="s">
        <v>9791</v>
      </c>
      <c r="C178">
        <v>2012</v>
      </c>
      <c r="D178" s="15">
        <v>41085</v>
      </c>
      <c r="E178" s="15">
        <v>41088</v>
      </c>
      <c r="F178" t="s">
        <v>188</v>
      </c>
      <c r="G178" t="s">
        <v>5248</v>
      </c>
      <c r="H178" t="s">
        <v>5249</v>
      </c>
      <c r="I178" t="s">
        <v>26</v>
      </c>
      <c r="J178" t="s">
        <v>27</v>
      </c>
      <c r="K178" t="s">
        <v>184</v>
      </c>
      <c r="L178" t="s">
        <v>104</v>
      </c>
      <c r="M178">
        <v>77041</v>
      </c>
      <c r="N178" t="s">
        <v>105</v>
      </c>
      <c r="O178" t="s">
        <v>2650</v>
      </c>
      <c r="P178" t="s">
        <v>46</v>
      </c>
      <c r="Q178" t="s">
        <v>90</v>
      </c>
      <c r="R178" t="s">
        <v>2651</v>
      </c>
      <c r="S178">
        <v>47.952000000000005</v>
      </c>
      <c r="T178">
        <v>3</v>
      </c>
      <c r="U178">
        <v>0.2</v>
      </c>
      <c r="V178">
        <v>16.183799999999998</v>
      </c>
    </row>
    <row r="179" spans="1:22" x14ac:dyDescent="0.3">
      <c r="A179">
        <v>8012</v>
      </c>
      <c r="B179" t="s">
        <v>9782</v>
      </c>
      <c r="C179">
        <v>2012</v>
      </c>
      <c r="D179" s="15">
        <v>41080</v>
      </c>
      <c r="E179" s="15">
        <v>41083</v>
      </c>
      <c r="F179" t="s">
        <v>188</v>
      </c>
      <c r="G179" t="s">
        <v>5224</v>
      </c>
      <c r="H179" t="s">
        <v>5225</v>
      </c>
      <c r="I179" t="s">
        <v>26</v>
      </c>
      <c r="J179" t="s">
        <v>27</v>
      </c>
      <c r="K179" t="s">
        <v>456</v>
      </c>
      <c r="L179" t="s">
        <v>457</v>
      </c>
      <c r="M179">
        <v>80013</v>
      </c>
      <c r="N179" t="s">
        <v>44</v>
      </c>
      <c r="O179" t="s">
        <v>9183</v>
      </c>
      <c r="P179" t="s">
        <v>71</v>
      </c>
      <c r="Q179" t="s">
        <v>72</v>
      </c>
      <c r="R179" t="s">
        <v>9184</v>
      </c>
      <c r="S179">
        <v>125.944</v>
      </c>
      <c r="T179">
        <v>7</v>
      </c>
      <c r="U179">
        <v>0.2</v>
      </c>
      <c r="V179">
        <v>15.742999999999984</v>
      </c>
    </row>
    <row r="180" spans="1:22" x14ac:dyDescent="0.3">
      <c r="A180">
        <v>7993</v>
      </c>
      <c r="B180" t="s">
        <v>9772</v>
      </c>
      <c r="C180">
        <v>2013</v>
      </c>
      <c r="D180" s="15">
        <v>41440</v>
      </c>
      <c r="E180" s="15">
        <v>41443</v>
      </c>
      <c r="F180" t="s">
        <v>188</v>
      </c>
      <c r="G180" t="s">
        <v>6893</v>
      </c>
      <c r="H180" t="s">
        <v>6894</v>
      </c>
      <c r="I180" t="s">
        <v>26</v>
      </c>
      <c r="J180" t="s">
        <v>27</v>
      </c>
      <c r="K180" t="s">
        <v>2917</v>
      </c>
      <c r="L180" t="s">
        <v>54</v>
      </c>
      <c r="M180">
        <v>33433</v>
      </c>
      <c r="N180" t="s">
        <v>30</v>
      </c>
      <c r="O180" t="s">
        <v>6872</v>
      </c>
      <c r="P180" t="s">
        <v>71</v>
      </c>
      <c r="Q180" t="s">
        <v>161</v>
      </c>
      <c r="R180" t="s">
        <v>6873</v>
      </c>
      <c r="S180">
        <v>18.463999999999999</v>
      </c>
      <c r="T180">
        <v>2</v>
      </c>
      <c r="U180">
        <v>0.2</v>
      </c>
      <c r="V180">
        <v>2.3079999999999998</v>
      </c>
    </row>
    <row r="181" spans="1:22" x14ac:dyDescent="0.3">
      <c r="A181">
        <v>7992</v>
      </c>
      <c r="B181" t="s">
        <v>9772</v>
      </c>
      <c r="C181">
        <v>2013</v>
      </c>
      <c r="D181" s="15">
        <v>41440</v>
      </c>
      <c r="E181" s="15">
        <v>41443</v>
      </c>
      <c r="F181" t="s">
        <v>188</v>
      </c>
      <c r="G181" t="s">
        <v>6893</v>
      </c>
      <c r="H181" t="s">
        <v>6894</v>
      </c>
      <c r="I181" t="s">
        <v>26</v>
      </c>
      <c r="J181" t="s">
        <v>27</v>
      </c>
      <c r="K181" t="s">
        <v>2917</v>
      </c>
      <c r="L181" t="s">
        <v>54</v>
      </c>
      <c r="M181">
        <v>33433</v>
      </c>
      <c r="N181" t="s">
        <v>30</v>
      </c>
      <c r="O181" t="s">
        <v>4801</v>
      </c>
      <c r="P181" t="s">
        <v>46</v>
      </c>
      <c r="Q181" t="s">
        <v>75</v>
      </c>
      <c r="R181" t="s">
        <v>4802</v>
      </c>
      <c r="S181">
        <v>39.936000000000007</v>
      </c>
      <c r="T181">
        <v>4</v>
      </c>
      <c r="U181">
        <v>0.7</v>
      </c>
      <c r="V181">
        <v>-26.623999999999995</v>
      </c>
    </row>
    <row r="182" spans="1:22" x14ac:dyDescent="0.3">
      <c r="A182">
        <v>7916</v>
      </c>
      <c r="B182" t="s">
        <v>9735</v>
      </c>
      <c r="C182">
        <v>2014</v>
      </c>
      <c r="D182" s="15">
        <v>41808</v>
      </c>
      <c r="E182" s="15">
        <v>41812</v>
      </c>
      <c r="F182" t="s">
        <v>50</v>
      </c>
      <c r="G182" t="s">
        <v>2146</v>
      </c>
      <c r="H182" t="s">
        <v>2147</v>
      </c>
      <c r="I182" t="s">
        <v>102</v>
      </c>
      <c r="J182" t="s">
        <v>27</v>
      </c>
      <c r="K182" t="s">
        <v>266</v>
      </c>
      <c r="L182" t="s">
        <v>267</v>
      </c>
      <c r="M182">
        <v>10024</v>
      </c>
      <c r="N182" t="s">
        <v>148</v>
      </c>
      <c r="O182" t="s">
        <v>8210</v>
      </c>
      <c r="P182" t="s">
        <v>71</v>
      </c>
      <c r="Q182" t="s">
        <v>161</v>
      </c>
      <c r="R182" t="s">
        <v>8211</v>
      </c>
      <c r="S182">
        <v>101.34</v>
      </c>
      <c r="T182">
        <v>3</v>
      </c>
      <c r="U182">
        <v>0</v>
      </c>
      <c r="V182">
        <v>8.1071999999999917</v>
      </c>
    </row>
    <row r="183" spans="1:22" x14ac:dyDescent="0.3">
      <c r="A183">
        <v>7915</v>
      </c>
      <c r="B183" t="s">
        <v>9735</v>
      </c>
      <c r="C183">
        <v>2014</v>
      </c>
      <c r="D183" s="15">
        <v>41808</v>
      </c>
      <c r="E183" s="15">
        <v>41812</v>
      </c>
      <c r="F183" t="s">
        <v>50</v>
      </c>
      <c r="G183" t="s">
        <v>2146</v>
      </c>
      <c r="H183" t="s">
        <v>2147</v>
      </c>
      <c r="I183" t="s">
        <v>102</v>
      </c>
      <c r="J183" t="s">
        <v>27</v>
      </c>
      <c r="K183" t="s">
        <v>266</v>
      </c>
      <c r="L183" t="s">
        <v>267</v>
      </c>
      <c r="M183">
        <v>10024</v>
      </c>
      <c r="N183" t="s">
        <v>148</v>
      </c>
      <c r="O183" t="s">
        <v>9736</v>
      </c>
      <c r="P183" t="s">
        <v>71</v>
      </c>
      <c r="Q183" t="s">
        <v>682</v>
      </c>
      <c r="R183" t="s">
        <v>9737</v>
      </c>
      <c r="S183">
        <v>3404.5</v>
      </c>
      <c r="T183">
        <v>5</v>
      </c>
      <c r="U183">
        <v>0</v>
      </c>
      <c r="V183">
        <v>1668.2049999999999</v>
      </c>
    </row>
    <row r="184" spans="1:22" x14ac:dyDescent="0.3">
      <c r="A184">
        <v>7897</v>
      </c>
      <c r="B184" t="s">
        <v>9725</v>
      </c>
      <c r="C184">
        <v>2014</v>
      </c>
      <c r="D184" s="15">
        <v>41812</v>
      </c>
      <c r="E184" s="15">
        <v>41816</v>
      </c>
      <c r="F184" t="s">
        <v>50</v>
      </c>
      <c r="G184" t="s">
        <v>2161</v>
      </c>
      <c r="H184" t="s">
        <v>2162</v>
      </c>
      <c r="I184" t="s">
        <v>102</v>
      </c>
      <c r="J184" t="s">
        <v>27</v>
      </c>
      <c r="K184" t="s">
        <v>5697</v>
      </c>
      <c r="L184" t="s">
        <v>9726</v>
      </c>
      <c r="M184">
        <v>26003</v>
      </c>
      <c r="N184" t="s">
        <v>148</v>
      </c>
      <c r="O184" t="s">
        <v>1251</v>
      </c>
      <c r="P184" t="s">
        <v>46</v>
      </c>
      <c r="Q184" t="s">
        <v>90</v>
      </c>
      <c r="R184" t="s">
        <v>1442</v>
      </c>
      <c r="S184">
        <v>447.84</v>
      </c>
      <c r="T184">
        <v>8</v>
      </c>
      <c r="U184">
        <v>0</v>
      </c>
      <c r="V184">
        <v>219.44159999999999</v>
      </c>
    </row>
    <row r="185" spans="1:22" x14ac:dyDescent="0.3">
      <c r="A185">
        <v>7896</v>
      </c>
      <c r="B185" t="s">
        <v>9725</v>
      </c>
      <c r="C185">
        <v>2014</v>
      </c>
      <c r="D185" s="15">
        <v>41812</v>
      </c>
      <c r="E185" s="15">
        <v>41816</v>
      </c>
      <c r="F185" t="s">
        <v>50</v>
      </c>
      <c r="G185" t="s">
        <v>2161</v>
      </c>
      <c r="H185" t="s">
        <v>2162</v>
      </c>
      <c r="I185" t="s">
        <v>102</v>
      </c>
      <c r="J185" t="s">
        <v>27</v>
      </c>
      <c r="K185" t="s">
        <v>5697</v>
      </c>
      <c r="L185" t="s">
        <v>9726</v>
      </c>
      <c r="M185">
        <v>26003</v>
      </c>
      <c r="N185" t="s">
        <v>148</v>
      </c>
      <c r="O185" t="s">
        <v>2913</v>
      </c>
      <c r="P185" t="s">
        <v>46</v>
      </c>
      <c r="Q185" t="s">
        <v>75</v>
      </c>
      <c r="R185" t="s">
        <v>2914</v>
      </c>
      <c r="S185">
        <v>6.24</v>
      </c>
      <c r="T185">
        <v>2</v>
      </c>
      <c r="U185">
        <v>0</v>
      </c>
      <c r="V185">
        <v>3.0575999999999999</v>
      </c>
    </row>
    <row r="186" spans="1:22" x14ac:dyDescent="0.3">
      <c r="A186">
        <v>7895</v>
      </c>
      <c r="B186" t="s">
        <v>9725</v>
      </c>
      <c r="C186">
        <v>2014</v>
      </c>
      <c r="D186" s="15">
        <v>41812</v>
      </c>
      <c r="E186" s="15">
        <v>41816</v>
      </c>
      <c r="F186" t="s">
        <v>50</v>
      </c>
      <c r="G186" t="s">
        <v>2161</v>
      </c>
      <c r="H186" t="s">
        <v>2162</v>
      </c>
      <c r="I186" t="s">
        <v>102</v>
      </c>
      <c r="J186" t="s">
        <v>27</v>
      </c>
      <c r="K186" t="s">
        <v>5697</v>
      </c>
      <c r="L186" t="s">
        <v>9726</v>
      </c>
      <c r="M186">
        <v>26003</v>
      </c>
      <c r="N186" t="s">
        <v>148</v>
      </c>
      <c r="O186" t="s">
        <v>414</v>
      </c>
      <c r="P186" t="s">
        <v>46</v>
      </c>
      <c r="Q186" t="s">
        <v>75</v>
      </c>
      <c r="R186" t="s">
        <v>415</v>
      </c>
      <c r="S186">
        <v>82.4</v>
      </c>
      <c r="T186">
        <v>5</v>
      </c>
      <c r="U186">
        <v>0</v>
      </c>
      <c r="V186">
        <v>40.376000000000005</v>
      </c>
    </row>
    <row r="187" spans="1:22" x14ac:dyDescent="0.3">
      <c r="A187">
        <v>7880</v>
      </c>
      <c r="B187" t="s">
        <v>9719</v>
      </c>
      <c r="C187">
        <v>2013</v>
      </c>
      <c r="D187" s="15">
        <v>41440</v>
      </c>
      <c r="E187" s="15">
        <v>41447</v>
      </c>
      <c r="F187" t="s">
        <v>50</v>
      </c>
      <c r="G187" t="s">
        <v>400</v>
      </c>
      <c r="H187" t="s">
        <v>401</v>
      </c>
      <c r="I187" t="s">
        <v>41</v>
      </c>
      <c r="J187" t="s">
        <v>27</v>
      </c>
      <c r="K187" t="s">
        <v>146</v>
      </c>
      <c r="L187" t="s">
        <v>147</v>
      </c>
      <c r="M187">
        <v>19140</v>
      </c>
      <c r="N187" t="s">
        <v>148</v>
      </c>
      <c r="O187" t="s">
        <v>7497</v>
      </c>
      <c r="P187" t="s">
        <v>32</v>
      </c>
      <c r="Q187" t="s">
        <v>56</v>
      </c>
      <c r="R187" t="s">
        <v>7498</v>
      </c>
      <c r="S187">
        <v>337.17599999999999</v>
      </c>
      <c r="T187">
        <v>2</v>
      </c>
      <c r="U187">
        <v>0.4</v>
      </c>
      <c r="V187">
        <v>-118.01160000000002</v>
      </c>
    </row>
    <row r="188" spans="1:22" x14ac:dyDescent="0.3">
      <c r="A188">
        <v>7816</v>
      </c>
      <c r="B188" t="s">
        <v>9681</v>
      </c>
      <c r="C188">
        <v>2014</v>
      </c>
      <c r="D188" s="15">
        <v>41799</v>
      </c>
      <c r="E188" s="15">
        <v>41801</v>
      </c>
      <c r="F188" t="s">
        <v>188</v>
      </c>
      <c r="G188" t="s">
        <v>604</v>
      </c>
      <c r="H188" t="s">
        <v>605</v>
      </c>
      <c r="I188" t="s">
        <v>102</v>
      </c>
      <c r="J188" t="s">
        <v>27</v>
      </c>
      <c r="K188" t="s">
        <v>42</v>
      </c>
      <c r="L188" t="s">
        <v>43</v>
      </c>
      <c r="M188">
        <v>90049</v>
      </c>
      <c r="N188" t="s">
        <v>44</v>
      </c>
      <c r="O188" t="s">
        <v>3310</v>
      </c>
      <c r="P188" t="s">
        <v>71</v>
      </c>
      <c r="Q188" t="s">
        <v>72</v>
      </c>
      <c r="R188" t="s">
        <v>3311</v>
      </c>
      <c r="S188">
        <v>17.52</v>
      </c>
      <c r="T188">
        <v>2</v>
      </c>
      <c r="U188">
        <v>0.2</v>
      </c>
      <c r="V188">
        <v>-3.5040000000000022</v>
      </c>
    </row>
    <row r="189" spans="1:22" x14ac:dyDescent="0.3">
      <c r="A189">
        <v>7815</v>
      </c>
      <c r="B189" t="s">
        <v>9681</v>
      </c>
      <c r="C189">
        <v>2014</v>
      </c>
      <c r="D189" s="15">
        <v>41799</v>
      </c>
      <c r="E189" s="15">
        <v>41801</v>
      </c>
      <c r="F189" t="s">
        <v>188</v>
      </c>
      <c r="G189" t="s">
        <v>604</v>
      </c>
      <c r="H189" t="s">
        <v>605</v>
      </c>
      <c r="I189" t="s">
        <v>102</v>
      </c>
      <c r="J189" t="s">
        <v>27</v>
      </c>
      <c r="K189" t="s">
        <v>42</v>
      </c>
      <c r="L189" t="s">
        <v>43</v>
      </c>
      <c r="M189">
        <v>90049</v>
      </c>
      <c r="N189" t="s">
        <v>44</v>
      </c>
      <c r="O189" t="s">
        <v>166</v>
      </c>
      <c r="P189" t="s">
        <v>32</v>
      </c>
      <c r="Q189" t="s">
        <v>33</v>
      </c>
      <c r="R189" t="s">
        <v>167</v>
      </c>
      <c r="S189">
        <v>1497.6659999999999</v>
      </c>
      <c r="T189">
        <v>2</v>
      </c>
      <c r="U189">
        <v>0.15</v>
      </c>
      <c r="V189">
        <v>140.95680000000004</v>
      </c>
    </row>
    <row r="190" spans="1:22" x14ac:dyDescent="0.3">
      <c r="A190">
        <v>7801</v>
      </c>
      <c r="B190" t="s">
        <v>9676</v>
      </c>
      <c r="C190">
        <v>2014</v>
      </c>
      <c r="D190" s="15">
        <v>41792</v>
      </c>
      <c r="E190" s="15">
        <v>41797</v>
      </c>
      <c r="F190" t="s">
        <v>50</v>
      </c>
      <c r="G190" t="s">
        <v>8464</v>
      </c>
      <c r="H190" t="s">
        <v>8465</v>
      </c>
      <c r="I190" t="s">
        <v>26</v>
      </c>
      <c r="J190" t="s">
        <v>27</v>
      </c>
      <c r="K190" t="s">
        <v>146</v>
      </c>
      <c r="L190" t="s">
        <v>147</v>
      </c>
      <c r="M190">
        <v>19120</v>
      </c>
      <c r="N190" t="s">
        <v>148</v>
      </c>
      <c r="O190" t="s">
        <v>1096</v>
      </c>
      <c r="P190" t="s">
        <v>46</v>
      </c>
      <c r="Q190" t="s">
        <v>59</v>
      </c>
      <c r="R190" t="s">
        <v>1097</v>
      </c>
      <c r="S190">
        <v>324.74400000000003</v>
      </c>
      <c r="T190">
        <v>3</v>
      </c>
      <c r="U190">
        <v>0.2</v>
      </c>
      <c r="V190">
        <v>-77.126699999999971</v>
      </c>
    </row>
    <row r="191" spans="1:22" x14ac:dyDescent="0.3">
      <c r="A191">
        <v>7753</v>
      </c>
      <c r="B191" t="s">
        <v>9643</v>
      </c>
      <c r="C191">
        <v>2012</v>
      </c>
      <c r="D191" s="15">
        <v>41078</v>
      </c>
      <c r="E191" s="15">
        <v>41084</v>
      </c>
      <c r="F191" t="s">
        <v>50</v>
      </c>
      <c r="G191" t="s">
        <v>1430</v>
      </c>
      <c r="H191" t="s">
        <v>1431</v>
      </c>
      <c r="I191" t="s">
        <v>26</v>
      </c>
      <c r="J191" t="s">
        <v>27</v>
      </c>
      <c r="K191" t="s">
        <v>1127</v>
      </c>
      <c r="L191" t="s">
        <v>319</v>
      </c>
      <c r="M191">
        <v>22204</v>
      </c>
      <c r="N191" t="s">
        <v>30</v>
      </c>
      <c r="O191" t="s">
        <v>2848</v>
      </c>
      <c r="P191" t="s">
        <v>46</v>
      </c>
      <c r="Q191" t="s">
        <v>75</v>
      </c>
      <c r="R191" t="s">
        <v>2849</v>
      </c>
      <c r="S191">
        <v>33.020000000000003</v>
      </c>
      <c r="T191">
        <v>2</v>
      </c>
      <c r="U191">
        <v>0</v>
      </c>
      <c r="V191">
        <v>15.849600000000002</v>
      </c>
    </row>
    <row r="192" spans="1:22" x14ac:dyDescent="0.3">
      <c r="A192">
        <v>7752</v>
      </c>
      <c r="B192" t="s">
        <v>9643</v>
      </c>
      <c r="C192">
        <v>2012</v>
      </c>
      <c r="D192" s="15">
        <v>41078</v>
      </c>
      <c r="E192" s="15">
        <v>41084</v>
      </c>
      <c r="F192" t="s">
        <v>50</v>
      </c>
      <c r="G192" t="s">
        <v>1430</v>
      </c>
      <c r="H192" t="s">
        <v>1431</v>
      </c>
      <c r="I192" t="s">
        <v>26</v>
      </c>
      <c r="J192" t="s">
        <v>27</v>
      </c>
      <c r="K192" t="s">
        <v>1127</v>
      </c>
      <c r="L192" t="s">
        <v>319</v>
      </c>
      <c r="M192">
        <v>22204</v>
      </c>
      <c r="N192" t="s">
        <v>30</v>
      </c>
      <c r="O192" t="s">
        <v>1920</v>
      </c>
      <c r="P192" t="s">
        <v>71</v>
      </c>
      <c r="Q192" t="s">
        <v>72</v>
      </c>
      <c r="R192" t="s">
        <v>1921</v>
      </c>
      <c r="S192">
        <v>467.97</v>
      </c>
      <c r="T192">
        <v>3</v>
      </c>
      <c r="U192">
        <v>0</v>
      </c>
      <c r="V192">
        <v>140.39099999999999</v>
      </c>
    </row>
    <row r="193" spans="1:22" x14ac:dyDescent="0.3">
      <c r="A193">
        <v>7751</v>
      </c>
      <c r="B193" t="s">
        <v>9643</v>
      </c>
      <c r="C193">
        <v>2012</v>
      </c>
      <c r="D193" s="15">
        <v>41078</v>
      </c>
      <c r="E193" s="15">
        <v>41084</v>
      </c>
      <c r="F193" t="s">
        <v>50</v>
      </c>
      <c r="G193" t="s">
        <v>1430</v>
      </c>
      <c r="H193" t="s">
        <v>1431</v>
      </c>
      <c r="I193" t="s">
        <v>26</v>
      </c>
      <c r="J193" t="s">
        <v>27</v>
      </c>
      <c r="K193" t="s">
        <v>1127</v>
      </c>
      <c r="L193" t="s">
        <v>319</v>
      </c>
      <c r="M193">
        <v>22204</v>
      </c>
      <c r="N193" t="s">
        <v>30</v>
      </c>
      <c r="O193" t="s">
        <v>673</v>
      </c>
      <c r="P193" t="s">
        <v>46</v>
      </c>
      <c r="Q193" t="s">
        <v>75</v>
      </c>
      <c r="R193" t="s">
        <v>674</v>
      </c>
      <c r="S193">
        <v>34.6</v>
      </c>
      <c r="T193">
        <v>2</v>
      </c>
      <c r="U193">
        <v>0</v>
      </c>
      <c r="V193">
        <v>16.608000000000001</v>
      </c>
    </row>
    <row r="194" spans="1:22" x14ac:dyDescent="0.3">
      <c r="A194">
        <v>7750</v>
      </c>
      <c r="B194" t="s">
        <v>9643</v>
      </c>
      <c r="C194">
        <v>2012</v>
      </c>
      <c r="D194" s="15">
        <v>41078</v>
      </c>
      <c r="E194" s="15">
        <v>41084</v>
      </c>
      <c r="F194" t="s">
        <v>50</v>
      </c>
      <c r="G194" t="s">
        <v>1430</v>
      </c>
      <c r="H194" t="s">
        <v>1431</v>
      </c>
      <c r="I194" t="s">
        <v>26</v>
      </c>
      <c r="J194" t="s">
        <v>27</v>
      </c>
      <c r="K194" t="s">
        <v>1127</v>
      </c>
      <c r="L194" t="s">
        <v>319</v>
      </c>
      <c r="M194">
        <v>22204</v>
      </c>
      <c r="N194" t="s">
        <v>30</v>
      </c>
      <c r="O194" t="s">
        <v>3510</v>
      </c>
      <c r="P194" t="s">
        <v>46</v>
      </c>
      <c r="Q194" t="s">
        <v>59</v>
      </c>
      <c r="R194" t="s">
        <v>3511</v>
      </c>
      <c r="S194">
        <v>450.04</v>
      </c>
      <c r="T194">
        <v>2</v>
      </c>
      <c r="U194">
        <v>0</v>
      </c>
      <c r="V194">
        <v>58.505200000000002</v>
      </c>
    </row>
    <row r="195" spans="1:22" x14ac:dyDescent="0.3">
      <c r="A195">
        <v>7749</v>
      </c>
      <c r="B195" t="s">
        <v>9643</v>
      </c>
      <c r="C195">
        <v>2012</v>
      </c>
      <c r="D195" s="15">
        <v>41078</v>
      </c>
      <c r="E195" s="15">
        <v>41084</v>
      </c>
      <c r="F195" t="s">
        <v>50</v>
      </c>
      <c r="G195" t="s">
        <v>1430</v>
      </c>
      <c r="H195" t="s">
        <v>1431</v>
      </c>
      <c r="I195" t="s">
        <v>26</v>
      </c>
      <c r="J195" t="s">
        <v>27</v>
      </c>
      <c r="K195" t="s">
        <v>1127</v>
      </c>
      <c r="L195" t="s">
        <v>319</v>
      </c>
      <c r="M195">
        <v>22204</v>
      </c>
      <c r="N195" t="s">
        <v>30</v>
      </c>
      <c r="O195" t="s">
        <v>6332</v>
      </c>
      <c r="P195" t="s">
        <v>32</v>
      </c>
      <c r="Q195" t="s">
        <v>65</v>
      </c>
      <c r="R195" t="s">
        <v>6333</v>
      </c>
      <c r="S195">
        <v>60.84</v>
      </c>
      <c r="T195">
        <v>3</v>
      </c>
      <c r="U195">
        <v>0</v>
      </c>
      <c r="V195">
        <v>19.468799999999998</v>
      </c>
    </row>
    <row r="196" spans="1:22" x14ac:dyDescent="0.3">
      <c r="A196">
        <v>7746</v>
      </c>
      <c r="B196" t="s">
        <v>9640</v>
      </c>
      <c r="C196">
        <v>2013</v>
      </c>
      <c r="D196" s="15">
        <v>41443</v>
      </c>
      <c r="E196" s="15">
        <v>41448</v>
      </c>
      <c r="F196" t="s">
        <v>50</v>
      </c>
      <c r="G196" t="s">
        <v>2407</v>
      </c>
      <c r="H196" t="s">
        <v>2408</v>
      </c>
      <c r="I196" t="s">
        <v>41</v>
      </c>
      <c r="J196" t="s">
        <v>27</v>
      </c>
      <c r="K196" t="s">
        <v>7706</v>
      </c>
      <c r="L196" t="s">
        <v>747</v>
      </c>
      <c r="M196">
        <v>6708</v>
      </c>
      <c r="N196" t="s">
        <v>148</v>
      </c>
      <c r="O196" t="s">
        <v>3716</v>
      </c>
      <c r="P196" t="s">
        <v>46</v>
      </c>
      <c r="Q196" t="s">
        <v>68</v>
      </c>
      <c r="R196" t="s">
        <v>3717</v>
      </c>
      <c r="S196">
        <v>9.84</v>
      </c>
      <c r="T196">
        <v>3</v>
      </c>
      <c r="U196">
        <v>0</v>
      </c>
      <c r="V196">
        <v>2.8535999999999988</v>
      </c>
    </row>
    <row r="197" spans="1:22" x14ac:dyDescent="0.3">
      <c r="A197">
        <v>7745</v>
      </c>
      <c r="B197" t="s">
        <v>9640</v>
      </c>
      <c r="C197">
        <v>2013</v>
      </c>
      <c r="D197" s="15">
        <v>41443</v>
      </c>
      <c r="E197" s="15">
        <v>41448</v>
      </c>
      <c r="F197" t="s">
        <v>50</v>
      </c>
      <c r="G197" t="s">
        <v>2407</v>
      </c>
      <c r="H197" t="s">
        <v>2408</v>
      </c>
      <c r="I197" t="s">
        <v>41</v>
      </c>
      <c r="J197" t="s">
        <v>27</v>
      </c>
      <c r="K197" t="s">
        <v>7706</v>
      </c>
      <c r="L197" t="s">
        <v>747</v>
      </c>
      <c r="M197">
        <v>6708</v>
      </c>
      <c r="N197" t="s">
        <v>148</v>
      </c>
      <c r="O197" t="s">
        <v>3381</v>
      </c>
      <c r="P197" t="s">
        <v>71</v>
      </c>
      <c r="Q197" t="s">
        <v>72</v>
      </c>
      <c r="R197" t="s">
        <v>3382</v>
      </c>
      <c r="S197">
        <v>566.97</v>
      </c>
      <c r="T197">
        <v>3</v>
      </c>
      <c r="U197">
        <v>0</v>
      </c>
      <c r="V197">
        <v>153.08189999999999</v>
      </c>
    </row>
    <row r="198" spans="1:22" x14ac:dyDescent="0.3">
      <c r="A198">
        <v>7744</v>
      </c>
      <c r="B198" t="s">
        <v>9640</v>
      </c>
      <c r="C198">
        <v>2013</v>
      </c>
      <c r="D198" s="15">
        <v>41443</v>
      </c>
      <c r="E198" s="15">
        <v>41448</v>
      </c>
      <c r="F198" t="s">
        <v>50</v>
      </c>
      <c r="G198" t="s">
        <v>2407</v>
      </c>
      <c r="H198" t="s">
        <v>2408</v>
      </c>
      <c r="I198" t="s">
        <v>41</v>
      </c>
      <c r="J198" t="s">
        <v>27</v>
      </c>
      <c r="K198" t="s">
        <v>7706</v>
      </c>
      <c r="L198" t="s">
        <v>747</v>
      </c>
      <c r="M198">
        <v>6708</v>
      </c>
      <c r="N198" t="s">
        <v>148</v>
      </c>
      <c r="O198" t="s">
        <v>5822</v>
      </c>
      <c r="P198" t="s">
        <v>46</v>
      </c>
      <c r="Q198" t="s">
        <v>75</v>
      </c>
      <c r="R198" t="s">
        <v>5823</v>
      </c>
      <c r="S198">
        <v>7.96</v>
      </c>
      <c r="T198">
        <v>2</v>
      </c>
      <c r="U198">
        <v>0</v>
      </c>
      <c r="V198">
        <v>3.7412000000000001</v>
      </c>
    </row>
    <row r="199" spans="1:22" x14ac:dyDescent="0.3">
      <c r="A199">
        <v>7733</v>
      </c>
      <c r="B199" t="s">
        <v>9630</v>
      </c>
      <c r="C199">
        <v>2014</v>
      </c>
      <c r="D199" s="15">
        <v>41793</v>
      </c>
      <c r="E199" s="15">
        <v>41799</v>
      </c>
      <c r="F199" t="s">
        <v>50</v>
      </c>
      <c r="G199" t="s">
        <v>4011</v>
      </c>
      <c r="H199" t="s">
        <v>4012</v>
      </c>
      <c r="I199" t="s">
        <v>26</v>
      </c>
      <c r="J199" t="s">
        <v>27</v>
      </c>
      <c r="K199" t="s">
        <v>184</v>
      </c>
      <c r="L199" t="s">
        <v>104</v>
      </c>
      <c r="M199">
        <v>77070</v>
      </c>
      <c r="N199" t="s">
        <v>105</v>
      </c>
      <c r="O199" t="s">
        <v>2247</v>
      </c>
      <c r="P199" t="s">
        <v>46</v>
      </c>
      <c r="Q199" t="s">
        <v>90</v>
      </c>
      <c r="R199" t="s">
        <v>2248</v>
      </c>
      <c r="S199">
        <v>10.688000000000001</v>
      </c>
      <c r="T199">
        <v>2</v>
      </c>
      <c r="U199">
        <v>0.2</v>
      </c>
      <c r="V199">
        <v>3.7407999999999997</v>
      </c>
    </row>
    <row r="200" spans="1:22" x14ac:dyDescent="0.3">
      <c r="A200">
        <v>7731</v>
      </c>
      <c r="B200" t="s">
        <v>9628</v>
      </c>
      <c r="C200">
        <v>2014</v>
      </c>
      <c r="D200" s="15">
        <v>41804</v>
      </c>
      <c r="E200" s="15">
        <v>41810</v>
      </c>
      <c r="F200" t="s">
        <v>50</v>
      </c>
      <c r="G200" t="s">
        <v>620</v>
      </c>
      <c r="H200" t="s">
        <v>621</v>
      </c>
      <c r="I200" t="s">
        <v>102</v>
      </c>
      <c r="J200" t="s">
        <v>27</v>
      </c>
      <c r="K200" t="s">
        <v>95</v>
      </c>
      <c r="L200" t="s">
        <v>96</v>
      </c>
      <c r="M200">
        <v>98103</v>
      </c>
      <c r="N200" t="s">
        <v>44</v>
      </c>
      <c r="O200" t="s">
        <v>4839</v>
      </c>
      <c r="P200" t="s">
        <v>32</v>
      </c>
      <c r="Q200" t="s">
        <v>36</v>
      </c>
      <c r="R200" t="s">
        <v>4840</v>
      </c>
      <c r="S200">
        <v>291.13600000000002</v>
      </c>
      <c r="T200">
        <v>4</v>
      </c>
      <c r="U200">
        <v>0.2</v>
      </c>
      <c r="V200">
        <v>-25.474400000000017</v>
      </c>
    </row>
    <row r="201" spans="1:22" x14ac:dyDescent="0.3">
      <c r="A201">
        <v>7660</v>
      </c>
      <c r="B201" t="s">
        <v>9588</v>
      </c>
      <c r="C201">
        <v>2014</v>
      </c>
      <c r="D201" s="15">
        <v>41792</v>
      </c>
      <c r="E201" s="15">
        <v>41796</v>
      </c>
      <c r="F201" t="s">
        <v>50</v>
      </c>
      <c r="G201" t="s">
        <v>481</v>
      </c>
      <c r="H201" t="s">
        <v>482</v>
      </c>
      <c r="I201" t="s">
        <v>41</v>
      </c>
      <c r="J201" t="s">
        <v>27</v>
      </c>
      <c r="K201" t="s">
        <v>137</v>
      </c>
      <c r="L201" t="s">
        <v>138</v>
      </c>
      <c r="M201">
        <v>68025</v>
      </c>
      <c r="N201" t="s">
        <v>105</v>
      </c>
      <c r="O201" t="s">
        <v>3242</v>
      </c>
      <c r="P201" t="s">
        <v>46</v>
      </c>
      <c r="Q201" t="s">
        <v>75</v>
      </c>
      <c r="R201" t="s">
        <v>3243</v>
      </c>
      <c r="S201">
        <v>53.9</v>
      </c>
      <c r="T201">
        <v>5</v>
      </c>
      <c r="U201">
        <v>0</v>
      </c>
      <c r="V201">
        <v>25.871999999999996</v>
      </c>
    </row>
    <row r="202" spans="1:22" x14ac:dyDescent="0.3">
      <c r="A202">
        <v>7597</v>
      </c>
      <c r="B202" t="s">
        <v>9553</v>
      </c>
      <c r="C202">
        <v>2012</v>
      </c>
      <c r="D202" s="15">
        <v>41075</v>
      </c>
      <c r="E202" s="15">
        <v>41079</v>
      </c>
      <c r="F202" t="s">
        <v>50</v>
      </c>
      <c r="G202" t="s">
        <v>1177</v>
      </c>
      <c r="H202" t="s">
        <v>1178</v>
      </c>
      <c r="I202" t="s">
        <v>41</v>
      </c>
      <c r="J202" t="s">
        <v>27</v>
      </c>
      <c r="K202" t="s">
        <v>42</v>
      </c>
      <c r="L202" t="s">
        <v>43</v>
      </c>
      <c r="M202">
        <v>90004</v>
      </c>
      <c r="N202" t="s">
        <v>44</v>
      </c>
      <c r="O202" t="s">
        <v>2086</v>
      </c>
      <c r="P202" t="s">
        <v>71</v>
      </c>
      <c r="Q202" t="s">
        <v>72</v>
      </c>
      <c r="R202" t="s">
        <v>2087</v>
      </c>
      <c r="S202">
        <v>225.57599999999996</v>
      </c>
      <c r="T202">
        <v>3</v>
      </c>
      <c r="U202">
        <v>0.2</v>
      </c>
      <c r="V202">
        <v>22.557600000000008</v>
      </c>
    </row>
    <row r="203" spans="1:22" x14ac:dyDescent="0.3">
      <c r="A203">
        <v>7533</v>
      </c>
      <c r="B203" t="s">
        <v>9520</v>
      </c>
      <c r="C203">
        <v>2013</v>
      </c>
      <c r="D203" s="15">
        <v>41443</v>
      </c>
      <c r="E203" s="15">
        <v>41445</v>
      </c>
      <c r="F203" t="s">
        <v>188</v>
      </c>
      <c r="G203" t="s">
        <v>564</v>
      </c>
      <c r="H203" t="s">
        <v>565</v>
      </c>
      <c r="I203" t="s">
        <v>26</v>
      </c>
      <c r="J203" t="s">
        <v>27</v>
      </c>
      <c r="K203" t="s">
        <v>9521</v>
      </c>
      <c r="L203" t="s">
        <v>457</v>
      </c>
      <c r="M203">
        <v>80501</v>
      </c>
      <c r="N203" t="s">
        <v>44</v>
      </c>
      <c r="O203" t="s">
        <v>2060</v>
      </c>
      <c r="P203" t="s">
        <v>32</v>
      </c>
      <c r="Q203" t="s">
        <v>36</v>
      </c>
      <c r="R203" t="s">
        <v>2061</v>
      </c>
      <c r="S203">
        <v>483.13599999999997</v>
      </c>
      <c r="T203">
        <v>4</v>
      </c>
      <c r="U203">
        <v>0.2</v>
      </c>
      <c r="V203">
        <v>54.352799999999945</v>
      </c>
    </row>
    <row r="204" spans="1:22" x14ac:dyDescent="0.3">
      <c r="A204">
        <v>201</v>
      </c>
      <c r="B204" t="s">
        <v>798</v>
      </c>
      <c r="C204">
        <v>2014</v>
      </c>
      <c r="D204" s="15">
        <v>41815</v>
      </c>
      <c r="E204" s="15">
        <v>41820</v>
      </c>
      <c r="F204" t="s">
        <v>50</v>
      </c>
      <c r="G204" t="s">
        <v>799</v>
      </c>
      <c r="H204" t="s">
        <v>800</v>
      </c>
      <c r="I204" t="s">
        <v>26</v>
      </c>
      <c r="J204" t="s">
        <v>27</v>
      </c>
      <c r="K204" t="s">
        <v>801</v>
      </c>
      <c r="L204" t="s">
        <v>498</v>
      </c>
      <c r="M204">
        <v>44312</v>
      </c>
      <c r="N204" t="s">
        <v>148</v>
      </c>
      <c r="O204" t="s">
        <v>802</v>
      </c>
      <c r="P204" t="s">
        <v>46</v>
      </c>
      <c r="Q204" t="s">
        <v>90</v>
      </c>
      <c r="R204" t="s">
        <v>803</v>
      </c>
      <c r="S204">
        <v>21.744000000000003</v>
      </c>
      <c r="T204">
        <v>3</v>
      </c>
      <c r="U204">
        <v>0.2</v>
      </c>
      <c r="V204">
        <v>6.794999999999999</v>
      </c>
    </row>
    <row r="205" spans="1:22" x14ac:dyDescent="0.3">
      <c r="A205">
        <v>7532</v>
      </c>
      <c r="B205" t="s">
        <v>9520</v>
      </c>
      <c r="C205">
        <v>2013</v>
      </c>
      <c r="D205" s="15">
        <v>41443</v>
      </c>
      <c r="E205" s="15">
        <v>41445</v>
      </c>
      <c r="F205" t="s">
        <v>188</v>
      </c>
      <c r="G205" t="s">
        <v>564</v>
      </c>
      <c r="H205" t="s">
        <v>565</v>
      </c>
      <c r="I205" t="s">
        <v>26</v>
      </c>
      <c r="J205" t="s">
        <v>27</v>
      </c>
      <c r="K205" t="s">
        <v>9521</v>
      </c>
      <c r="L205" t="s">
        <v>457</v>
      </c>
      <c r="M205">
        <v>80501</v>
      </c>
      <c r="N205" t="s">
        <v>44</v>
      </c>
      <c r="O205" t="s">
        <v>5400</v>
      </c>
      <c r="P205" t="s">
        <v>32</v>
      </c>
      <c r="Q205" t="s">
        <v>65</v>
      </c>
      <c r="R205" t="s">
        <v>5401</v>
      </c>
      <c r="S205">
        <v>266.35200000000003</v>
      </c>
      <c r="T205">
        <v>3</v>
      </c>
      <c r="U205">
        <v>0.2</v>
      </c>
      <c r="V205">
        <v>-13.317600000000013</v>
      </c>
    </row>
    <row r="206" spans="1:22" x14ac:dyDescent="0.3">
      <c r="A206">
        <v>7506</v>
      </c>
      <c r="B206" t="s">
        <v>9513</v>
      </c>
      <c r="C206">
        <v>2014</v>
      </c>
      <c r="D206" s="15">
        <v>41799</v>
      </c>
      <c r="E206" s="15">
        <v>41804</v>
      </c>
      <c r="F206" t="s">
        <v>50</v>
      </c>
      <c r="G206" t="s">
        <v>5008</v>
      </c>
      <c r="H206" t="s">
        <v>5009</v>
      </c>
      <c r="I206" t="s">
        <v>26</v>
      </c>
      <c r="J206" t="s">
        <v>27</v>
      </c>
      <c r="K206" t="s">
        <v>4289</v>
      </c>
      <c r="L206" t="s">
        <v>211</v>
      </c>
      <c r="M206">
        <v>60076</v>
      </c>
      <c r="N206" t="s">
        <v>105</v>
      </c>
      <c r="O206" t="s">
        <v>1335</v>
      </c>
      <c r="P206" t="s">
        <v>46</v>
      </c>
      <c r="Q206" t="s">
        <v>75</v>
      </c>
      <c r="R206" t="s">
        <v>1336</v>
      </c>
      <c r="S206">
        <v>12.175999999999998</v>
      </c>
      <c r="T206">
        <v>4</v>
      </c>
      <c r="U206">
        <v>0.8</v>
      </c>
      <c r="V206">
        <v>-18.872800000000009</v>
      </c>
    </row>
    <row r="207" spans="1:22" x14ac:dyDescent="0.3">
      <c r="A207">
        <v>7454</v>
      </c>
      <c r="B207" t="s">
        <v>9486</v>
      </c>
      <c r="C207">
        <v>2014</v>
      </c>
      <c r="D207" s="15">
        <v>41816</v>
      </c>
      <c r="E207" s="15">
        <v>41822</v>
      </c>
      <c r="F207" t="s">
        <v>50</v>
      </c>
      <c r="G207" t="s">
        <v>2080</v>
      </c>
      <c r="H207" t="s">
        <v>2081</v>
      </c>
      <c r="I207" t="s">
        <v>26</v>
      </c>
      <c r="J207" t="s">
        <v>27</v>
      </c>
      <c r="K207" t="s">
        <v>6307</v>
      </c>
      <c r="L207" t="s">
        <v>211</v>
      </c>
      <c r="M207">
        <v>60440</v>
      </c>
      <c r="N207" t="s">
        <v>105</v>
      </c>
      <c r="O207" t="s">
        <v>3562</v>
      </c>
      <c r="P207" t="s">
        <v>71</v>
      </c>
      <c r="Q207" t="s">
        <v>72</v>
      </c>
      <c r="R207" t="s">
        <v>3563</v>
      </c>
      <c r="S207">
        <v>148.47999999999999</v>
      </c>
      <c r="T207">
        <v>2</v>
      </c>
      <c r="U207">
        <v>0.2</v>
      </c>
      <c r="V207">
        <v>16.703999999999986</v>
      </c>
    </row>
    <row r="208" spans="1:22" x14ac:dyDescent="0.3">
      <c r="A208">
        <v>205</v>
      </c>
      <c r="B208" t="s">
        <v>818</v>
      </c>
      <c r="C208">
        <v>2014</v>
      </c>
      <c r="D208" s="15">
        <v>41794</v>
      </c>
      <c r="E208" s="15">
        <v>41798</v>
      </c>
      <c r="F208" t="s">
        <v>50</v>
      </c>
      <c r="G208" t="s">
        <v>819</v>
      </c>
      <c r="H208" t="s">
        <v>820</v>
      </c>
      <c r="I208" t="s">
        <v>41</v>
      </c>
      <c r="J208" t="s">
        <v>27</v>
      </c>
      <c r="K208" t="s">
        <v>612</v>
      </c>
      <c r="L208" t="s">
        <v>335</v>
      </c>
      <c r="M208">
        <v>37064</v>
      </c>
      <c r="N208" t="s">
        <v>30</v>
      </c>
      <c r="O208" t="s">
        <v>821</v>
      </c>
      <c r="P208" t="s">
        <v>32</v>
      </c>
      <c r="Q208" t="s">
        <v>65</v>
      </c>
      <c r="R208" t="s">
        <v>822</v>
      </c>
      <c r="S208">
        <v>35.168000000000006</v>
      </c>
      <c r="T208">
        <v>7</v>
      </c>
      <c r="U208">
        <v>0.2</v>
      </c>
      <c r="V208">
        <v>9.6712000000000025</v>
      </c>
    </row>
    <row r="209" spans="1:22" x14ac:dyDescent="0.3">
      <c r="A209">
        <v>7427</v>
      </c>
      <c r="B209" t="s">
        <v>9474</v>
      </c>
      <c r="C209">
        <v>2013</v>
      </c>
      <c r="D209" s="15">
        <v>41451</v>
      </c>
      <c r="E209" s="15">
        <v>41453</v>
      </c>
      <c r="F209" t="s">
        <v>23</v>
      </c>
      <c r="G209" t="s">
        <v>813</v>
      </c>
      <c r="H209" t="s">
        <v>814</v>
      </c>
      <c r="I209" t="s">
        <v>26</v>
      </c>
      <c r="J209" t="s">
        <v>27</v>
      </c>
      <c r="K209" t="s">
        <v>184</v>
      </c>
      <c r="L209" t="s">
        <v>104</v>
      </c>
      <c r="M209">
        <v>77070</v>
      </c>
      <c r="N209" t="s">
        <v>105</v>
      </c>
      <c r="O209" t="s">
        <v>6609</v>
      </c>
      <c r="P209" t="s">
        <v>32</v>
      </c>
      <c r="Q209" t="s">
        <v>65</v>
      </c>
      <c r="R209" t="s">
        <v>6610</v>
      </c>
      <c r="S209">
        <v>32.712000000000003</v>
      </c>
      <c r="T209">
        <v>2</v>
      </c>
      <c r="U209">
        <v>0.6</v>
      </c>
      <c r="V209">
        <v>-26.169599999999996</v>
      </c>
    </row>
    <row r="210" spans="1:22" x14ac:dyDescent="0.3">
      <c r="A210">
        <v>7426</v>
      </c>
      <c r="B210" t="s">
        <v>9474</v>
      </c>
      <c r="C210">
        <v>2013</v>
      </c>
      <c r="D210" s="15">
        <v>41451</v>
      </c>
      <c r="E210" s="15">
        <v>41453</v>
      </c>
      <c r="F210" t="s">
        <v>23</v>
      </c>
      <c r="G210" t="s">
        <v>813</v>
      </c>
      <c r="H210" t="s">
        <v>814</v>
      </c>
      <c r="I210" t="s">
        <v>26</v>
      </c>
      <c r="J210" t="s">
        <v>27</v>
      </c>
      <c r="K210" t="s">
        <v>184</v>
      </c>
      <c r="L210" t="s">
        <v>104</v>
      </c>
      <c r="M210">
        <v>77070</v>
      </c>
      <c r="N210" t="s">
        <v>105</v>
      </c>
      <c r="O210" t="s">
        <v>304</v>
      </c>
      <c r="P210" t="s">
        <v>32</v>
      </c>
      <c r="Q210" t="s">
        <v>36</v>
      </c>
      <c r="R210" t="s">
        <v>305</v>
      </c>
      <c r="S210">
        <v>85.245999999999995</v>
      </c>
      <c r="T210">
        <v>2</v>
      </c>
      <c r="U210">
        <v>0.3</v>
      </c>
      <c r="V210">
        <v>-6.0890000000000057</v>
      </c>
    </row>
    <row r="211" spans="1:22" x14ac:dyDescent="0.3">
      <c r="A211">
        <v>7310</v>
      </c>
      <c r="B211" t="s">
        <v>9410</v>
      </c>
      <c r="C211">
        <v>2014</v>
      </c>
      <c r="D211" s="15">
        <v>41801</v>
      </c>
      <c r="E211" s="15">
        <v>41805</v>
      </c>
      <c r="F211" t="s">
        <v>23</v>
      </c>
      <c r="G211" t="s">
        <v>1318</v>
      </c>
      <c r="H211" t="s">
        <v>1319</v>
      </c>
      <c r="I211" t="s">
        <v>41</v>
      </c>
      <c r="J211" t="s">
        <v>27</v>
      </c>
      <c r="K211" t="s">
        <v>266</v>
      </c>
      <c r="L211" t="s">
        <v>267</v>
      </c>
      <c r="M211">
        <v>10024</v>
      </c>
      <c r="N211" t="s">
        <v>148</v>
      </c>
      <c r="O211" t="s">
        <v>4866</v>
      </c>
      <c r="P211" t="s">
        <v>46</v>
      </c>
      <c r="Q211" t="s">
        <v>269</v>
      </c>
      <c r="R211" t="s">
        <v>4867</v>
      </c>
      <c r="S211">
        <v>14.129999999999999</v>
      </c>
      <c r="T211">
        <v>3</v>
      </c>
      <c r="U211">
        <v>0</v>
      </c>
      <c r="V211">
        <v>0.70650000000000013</v>
      </c>
    </row>
    <row r="212" spans="1:22" x14ac:dyDescent="0.3">
      <c r="A212">
        <v>7288</v>
      </c>
      <c r="B212" t="s">
        <v>9397</v>
      </c>
      <c r="C212">
        <v>2013</v>
      </c>
      <c r="D212" s="15">
        <v>41446</v>
      </c>
      <c r="E212" s="15">
        <v>41451</v>
      </c>
      <c r="F212" t="s">
        <v>50</v>
      </c>
      <c r="G212" t="s">
        <v>7354</v>
      </c>
      <c r="H212" t="s">
        <v>7355</v>
      </c>
      <c r="I212" t="s">
        <v>41</v>
      </c>
      <c r="J212" t="s">
        <v>27</v>
      </c>
      <c r="K212" t="s">
        <v>4847</v>
      </c>
      <c r="L212" t="s">
        <v>649</v>
      </c>
      <c r="M212">
        <v>73120</v>
      </c>
      <c r="N212" t="s">
        <v>105</v>
      </c>
      <c r="O212" t="s">
        <v>3956</v>
      </c>
      <c r="P212" t="s">
        <v>32</v>
      </c>
      <c r="Q212" t="s">
        <v>65</v>
      </c>
      <c r="R212" t="s">
        <v>5770</v>
      </c>
      <c r="S212">
        <v>57.69</v>
      </c>
      <c r="T212">
        <v>3</v>
      </c>
      <c r="U212">
        <v>0</v>
      </c>
      <c r="V212">
        <v>23.652900000000002</v>
      </c>
    </row>
    <row r="213" spans="1:22" x14ac:dyDescent="0.3">
      <c r="A213">
        <v>7287</v>
      </c>
      <c r="B213" t="s">
        <v>9397</v>
      </c>
      <c r="C213">
        <v>2013</v>
      </c>
      <c r="D213" s="15">
        <v>41446</v>
      </c>
      <c r="E213" s="15">
        <v>41451</v>
      </c>
      <c r="F213" t="s">
        <v>50</v>
      </c>
      <c r="G213" t="s">
        <v>7354</v>
      </c>
      <c r="H213" t="s">
        <v>7355</v>
      </c>
      <c r="I213" t="s">
        <v>41</v>
      </c>
      <c r="J213" t="s">
        <v>27</v>
      </c>
      <c r="K213" t="s">
        <v>4847</v>
      </c>
      <c r="L213" t="s">
        <v>649</v>
      </c>
      <c r="M213">
        <v>73120</v>
      </c>
      <c r="N213" t="s">
        <v>105</v>
      </c>
      <c r="O213" t="s">
        <v>7692</v>
      </c>
      <c r="P213" t="s">
        <v>71</v>
      </c>
      <c r="Q213" t="s">
        <v>161</v>
      </c>
      <c r="R213" t="s">
        <v>7693</v>
      </c>
      <c r="S213">
        <v>6.9</v>
      </c>
      <c r="T213">
        <v>1</v>
      </c>
      <c r="U213">
        <v>0</v>
      </c>
      <c r="V213">
        <v>0.5519999999999996</v>
      </c>
    </row>
    <row r="214" spans="1:22" x14ac:dyDescent="0.3">
      <c r="A214">
        <v>7283</v>
      </c>
      <c r="B214" t="s">
        <v>9394</v>
      </c>
      <c r="C214">
        <v>2014</v>
      </c>
      <c r="D214" s="15">
        <v>41813</v>
      </c>
      <c r="E214" s="15">
        <v>41820</v>
      </c>
      <c r="F214" t="s">
        <v>50</v>
      </c>
      <c r="G214" t="s">
        <v>2484</v>
      </c>
      <c r="H214" t="s">
        <v>2485</v>
      </c>
      <c r="I214" t="s">
        <v>26</v>
      </c>
      <c r="J214" t="s">
        <v>27</v>
      </c>
      <c r="K214" t="s">
        <v>303</v>
      </c>
      <c r="L214" t="s">
        <v>211</v>
      </c>
      <c r="M214">
        <v>60653</v>
      </c>
      <c r="N214" t="s">
        <v>105</v>
      </c>
      <c r="O214" t="s">
        <v>3429</v>
      </c>
      <c r="P214" t="s">
        <v>46</v>
      </c>
      <c r="Q214" t="s">
        <v>75</v>
      </c>
      <c r="R214" t="s">
        <v>3430</v>
      </c>
      <c r="S214">
        <v>3.0359999999999996</v>
      </c>
      <c r="T214">
        <v>3</v>
      </c>
      <c r="U214">
        <v>0.8</v>
      </c>
      <c r="V214">
        <v>-5.0094000000000012</v>
      </c>
    </row>
    <row r="215" spans="1:22" x14ac:dyDescent="0.3">
      <c r="A215">
        <v>7265</v>
      </c>
      <c r="B215" t="s">
        <v>9380</v>
      </c>
      <c r="C215">
        <v>2014</v>
      </c>
      <c r="D215" s="15">
        <v>41804</v>
      </c>
      <c r="E215" s="15">
        <v>41808</v>
      </c>
      <c r="F215" t="s">
        <v>50</v>
      </c>
      <c r="G215" t="s">
        <v>387</v>
      </c>
      <c r="H215" t="s">
        <v>388</v>
      </c>
      <c r="I215" t="s">
        <v>26</v>
      </c>
      <c r="J215" t="s">
        <v>27</v>
      </c>
      <c r="K215" t="s">
        <v>318</v>
      </c>
      <c r="L215" t="s">
        <v>319</v>
      </c>
      <c r="M215">
        <v>22153</v>
      </c>
      <c r="N215" t="s">
        <v>30</v>
      </c>
      <c r="O215" t="s">
        <v>6389</v>
      </c>
      <c r="P215" t="s">
        <v>46</v>
      </c>
      <c r="Q215" t="s">
        <v>68</v>
      </c>
      <c r="R215" t="s">
        <v>6390</v>
      </c>
      <c r="S215">
        <v>181.86</v>
      </c>
      <c r="T215">
        <v>7</v>
      </c>
      <c r="U215">
        <v>0</v>
      </c>
      <c r="V215">
        <v>50.9208</v>
      </c>
    </row>
    <row r="216" spans="1:22" x14ac:dyDescent="0.3">
      <c r="A216">
        <v>7262</v>
      </c>
      <c r="B216" t="s">
        <v>9378</v>
      </c>
      <c r="C216">
        <v>2014</v>
      </c>
      <c r="D216" s="15">
        <v>41801</v>
      </c>
      <c r="E216" s="15">
        <v>41804</v>
      </c>
      <c r="F216" t="s">
        <v>23</v>
      </c>
      <c r="G216" t="s">
        <v>3658</v>
      </c>
      <c r="H216" t="s">
        <v>3659</v>
      </c>
      <c r="I216" t="s">
        <v>41</v>
      </c>
      <c r="J216" t="s">
        <v>27</v>
      </c>
      <c r="K216" t="s">
        <v>5413</v>
      </c>
      <c r="L216" t="s">
        <v>43</v>
      </c>
      <c r="M216">
        <v>91360</v>
      </c>
      <c r="N216" t="s">
        <v>44</v>
      </c>
      <c r="O216" t="s">
        <v>7845</v>
      </c>
      <c r="P216" t="s">
        <v>46</v>
      </c>
      <c r="Q216" t="s">
        <v>68</v>
      </c>
      <c r="R216" t="s">
        <v>7846</v>
      </c>
      <c r="S216">
        <v>14.700000000000001</v>
      </c>
      <c r="T216">
        <v>7</v>
      </c>
      <c r="U216">
        <v>0</v>
      </c>
      <c r="V216">
        <v>4.1160000000000005</v>
      </c>
    </row>
    <row r="217" spans="1:22" x14ac:dyDescent="0.3">
      <c r="A217">
        <v>7251</v>
      </c>
      <c r="B217" t="s">
        <v>9372</v>
      </c>
      <c r="C217">
        <v>2012</v>
      </c>
      <c r="D217" s="15">
        <v>41064</v>
      </c>
      <c r="E217" s="15">
        <v>41069</v>
      </c>
      <c r="F217" t="s">
        <v>23</v>
      </c>
      <c r="G217" t="s">
        <v>6119</v>
      </c>
      <c r="H217" t="s">
        <v>6120</v>
      </c>
      <c r="I217" t="s">
        <v>26</v>
      </c>
      <c r="J217" t="s">
        <v>27</v>
      </c>
      <c r="K217" t="s">
        <v>42</v>
      </c>
      <c r="L217" t="s">
        <v>43</v>
      </c>
      <c r="M217">
        <v>90008</v>
      </c>
      <c r="N217" t="s">
        <v>44</v>
      </c>
      <c r="O217" t="s">
        <v>8225</v>
      </c>
      <c r="P217" t="s">
        <v>71</v>
      </c>
      <c r="Q217" t="s">
        <v>161</v>
      </c>
      <c r="R217" t="s">
        <v>8226</v>
      </c>
      <c r="S217">
        <v>989.97</v>
      </c>
      <c r="T217">
        <v>3</v>
      </c>
      <c r="U217">
        <v>0</v>
      </c>
      <c r="V217">
        <v>395.98800000000006</v>
      </c>
    </row>
    <row r="218" spans="1:22" x14ac:dyDescent="0.3">
      <c r="A218">
        <v>7250</v>
      </c>
      <c r="B218" t="s">
        <v>9372</v>
      </c>
      <c r="C218">
        <v>2012</v>
      </c>
      <c r="D218" s="15">
        <v>41064</v>
      </c>
      <c r="E218" s="15">
        <v>41069</v>
      </c>
      <c r="F218" t="s">
        <v>23</v>
      </c>
      <c r="G218" t="s">
        <v>6119</v>
      </c>
      <c r="H218" t="s">
        <v>6120</v>
      </c>
      <c r="I218" t="s">
        <v>26</v>
      </c>
      <c r="J218" t="s">
        <v>27</v>
      </c>
      <c r="K218" t="s">
        <v>42</v>
      </c>
      <c r="L218" t="s">
        <v>43</v>
      </c>
      <c r="M218">
        <v>90008</v>
      </c>
      <c r="N218" t="s">
        <v>44</v>
      </c>
      <c r="O218" t="s">
        <v>6920</v>
      </c>
      <c r="P218" t="s">
        <v>71</v>
      </c>
      <c r="Q218" t="s">
        <v>161</v>
      </c>
      <c r="R218" t="s">
        <v>6921</v>
      </c>
      <c r="S218">
        <v>119.98</v>
      </c>
      <c r="T218">
        <v>2</v>
      </c>
      <c r="U218">
        <v>0</v>
      </c>
      <c r="V218">
        <v>35.994</v>
      </c>
    </row>
    <row r="219" spans="1:22" x14ac:dyDescent="0.3">
      <c r="A219">
        <v>7213</v>
      </c>
      <c r="B219" t="s">
        <v>9349</v>
      </c>
      <c r="C219">
        <v>2013</v>
      </c>
      <c r="D219" s="15">
        <v>41428</v>
      </c>
      <c r="E219" s="15">
        <v>41432</v>
      </c>
      <c r="F219" t="s">
        <v>50</v>
      </c>
      <c r="G219" t="s">
        <v>4764</v>
      </c>
      <c r="H219" t="s">
        <v>4765</v>
      </c>
      <c r="I219" t="s">
        <v>41</v>
      </c>
      <c r="J219" t="s">
        <v>27</v>
      </c>
      <c r="K219" t="s">
        <v>95</v>
      </c>
      <c r="L219" t="s">
        <v>96</v>
      </c>
      <c r="M219">
        <v>98115</v>
      </c>
      <c r="N219" t="s">
        <v>44</v>
      </c>
      <c r="O219" t="s">
        <v>2357</v>
      </c>
      <c r="P219" t="s">
        <v>46</v>
      </c>
      <c r="Q219" t="s">
        <v>75</v>
      </c>
      <c r="R219" t="s">
        <v>2358</v>
      </c>
      <c r="S219">
        <v>11.231999999999999</v>
      </c>
      <c r="T219">
        <v>3</v>
      </c>
      <c r="U219">
        <v>0.2</v>
      </c>
      <c r="V219">
        <v>3.9312000000000005</v>
      </c>
    </row>
    <row r="220" spans="1:22" x14ac:dyDescent="0.3">
      <c r="A220">
        <v>7212</v>
      </c>
      <c r="B220" t="s">
        <v>9349</v>
      </c>
      <c r="C220">
        <v>2013</v>
      </c>
      <c r="D220" s="15">
        <v>41428</v>
      </c>
      <c r="E220" s="15">
        <v>41432</v>
      </c>
      <c r="F220" t="s">
        <v>50</v>
      </c>
      <c r="G220" t="s">
        <v>4764</v>
      </c>
      <c r="H220" t="s">
        <v>4765</v>
      </c>
      <c r="I220" t="s">
        <v>41</v>
      </c>
      <c r="J220" t="s">
        <v>27</v>
      </c>
      <c r="K220" t="s">
        <v>95</v>
      </c>
      <c r="L220" t="s">
        <v>96</v>
      </c>
      <c r="M220">
        <v>98115</v>
      </c>
      <c r="N220" t="s">
        <v>44</v>
      </c>
      <c r="O220" t="s">
        <v>294</v>
      </c>
      <c r="P220" t="s">
        <v>46</v>
      </c>
      <c r="Q220" t="s">
        <v>75</v>
      </c>
      <c r="R220" t="s">
        <v>295</v>
      </c>
      <c r="S220">
        <v>51.648000000000003</v>
      </c>
      <c r="T220">
        <v>12</v>
      </c>
      <c r="U220">
        <v>0.2</v>
      </c>
      <c r="V220">
        <v>18.7224</v>
      </c>
    </row>
    <row r="221" spans="1:22" x14ac:dyDescent="0.3">
      <c r="A221">
        <v>7211</v>
      </c>
      <c r="B221" t="s">
        <v>9349</v>
      </c>
      <c r="C221">
        <v>2013</v>
      </c>
      <c r="D221" s="15">
        <v>41428</v>
      </c>
      <c r="E221" s="15">
        <v>41432</v>
      </c>
      <c r="F221" t="s">
        <v>50</v>
      </c>
      <c r="G221" t="s">
        <v>4764</v>
      </c>
      <c r="H221" t="s">
        <v>4765</v>
      </c>
      <c r="I221" t="s">
        <v>41</v>
      </c>
      <c r="J221" t="s">
        <v>27</v>
      </c>
      <c r="K221" t="s">
        <v>95</v>
      </c>
      <c r="L221" t="s">
        <v>96</v>
      </c>
      <c r="M221">
        <v>98115</v>
      </c>
      <c r="N221" t="s">
        <v>44</v>
      </c>
      <c r="O221" t="s">
        <v>7059</v>
      </c>
      <c r="P221" t="s">
        <v>46</v>
      </c>
      <c r="Q221" t="s">
        <v>90</v>
      </c>
      <c r="R221" t="s">
        <v>7060</v>
      </c>
      <c r="S221">
        <v>30.18</v>
      </c>
      <c r="T221">
        <v>3</v>
      </c>
      <c r="U221">
        <v>0</v>
      </c>
      <c r="V221">
        <v>13.8828</v>
      </c>
    </row>
    <row r="222" spans="1:22" x14ac:dyDescent="0.3">
      <c r="A222">
        <v>7150</v>
      </c>
      <c r="B222" t="s">
        <v>9310</v>
      </c>
      <c r="C222">
        <v>2012</v>
      </c>
      <c r="D222" s="15">
        <v>41086</v>
      </c>
      <c r="E222" s="15">
        <v>41090</v>
      </c>
      <c r="F222" t="s">
        <v>50</v>
      </c>
      <c r="G222" t="s">
        <v>888</v>
      </c>
      <c r="H222" t="s">
        <v>889</v>
      </c>
      <c r="I222" t="s">
        <v>26</v>
      </c>
      <c r="J222" t="s">
        <v>27</v>
      </c>
      <c r="K222" t="s">
        <v>184</v>
      </c>
      <c r="L222" t="s">
        <v>104</v>
      </c>
      <c r="M222">
        <v>77070</v>
      </c>
      <c r="N222" t="s">
        <v>105</v>
      </c>
      <c r="O222" t="s">
        <v>5015</v>
      </c>
      <c r="P222" t="s">
        <v>71</v>
      </c>
      <c r="Q222" t="s">
        <v>72</v>
      </c>
      <c r="R222" t="s">
        <v>5016</v>
      </c>
      <c r="S222">
        <v>971.88000000000011</v>
      </c>
      <c r="T222">
        <v>3</v>
      </c>
      <c r="U222">
        <v>0.2</v>
      </c>
      <c r="V222">
        <v>109.33649999999994</v>
      </c>
    </row>
    <row r="223" spans="1:22" x14ac:dyDescent="0.3">
      <c r="A223">
        <v>7149</v>
      </c>
      <c r="B223" t="s">
        <v>9309</v>
      </c>
      <c r="C223">
        <v>2013</v>
      </c>
      <c r="D223" s="15">
        <v>41438</v>
      </c>
      <c r="E223" s="15">
        <v>41443</v>
      </c>
      <c r="F223" t="s">
        <v>50</v>
      </c>
      <c r="G223" t="s">
        <v>4852</v>
      </c>
      <c r="H223" t="s">
        <v>4853</v>
      </c>
      <c r="I223" t="s">
        <v>26</v>
      </c>
      <c r="J223" t="s">
        <v>27</v>
      </c>
      <c r="K223" t="s">
        <v>1173</v>
      </c>
      <c r="L223" t="s">
        <v>267</v>
      </c>
      <c r="M223">
        <v>11561</v>
      </c>
      <c r="N223" t="s">
        <v>148</v>
      </c>
      <c r="O223" t="s">
        <v>5293</v>
      </c>
      <c r="P223" t="s">
        <v>46</v>
      </c>
      <c r="Q223" t="s">
        <v>78</v>
      </c>
      <c r="R223" t="s">
        <v>5294</v>
      </c>
      <c r="S223">
        <v>52.56</v>
      </c>
      <c r="T223">
        <v>3</v>
      </c>
      <c r="U223">
        <v>0</v>
      </c>
      <c r="V223">
        <v>18.396000000000001</v>
      </c>
    </row>
    <row r="224" spans="1:22" x14ac:dyDescent="0.3">
      <c r="A224">
        <v>7148</v>
      </c>
      <c r="B224" t="s">
        <v>9309</v>
      </c>
      <c r="C224">
        <v>2013</v>
      </c>
      <c r="D224" s="15">
        <v>41438</v>
      </c>
      <c r="E224" s="15">
        <v>41443</v>
      </c>
      <c r="F224" t="s">
        <v>50</v>
      </c>
      <c r="G224" t="s">
        <v>4852</v>
      </c>
      <c r="H224" t="s">
        <v>4853</v>
      </c>
      <c r="I224" t="s">
        <v>26</v>
      </c>
      <c r="J224" t="s">
        <v>27</v>
      </c>
      <c r="K224" t="s">
        <v>1173</v>
      </c>
      <c r="L224" t="s">
        <v>267</v>
      </c>
      <c r="M224">
        <v>11561</v>
      </c>
      <c r="N224" t="s">
        <v>148</v>
      </c>
      <c r="O224" t="s">
        <v>4705</v>
      </c>
      <c r="P224" t="s">
        <v>46</v>
      </c>
      <c r="Q224" t="s">
        <v>90</v>
      </c>
      <c r="R224" t="s">
        <v>4706</v>
      </c>
      <c r="S224">
        <v>92.94</v>
      </c>
      <c r="T224">
        <v>3</v>
      </c>
      <c r="U224">
        <v>0</v>
      </c>
      <c r="V224">
        <v>41.822999999999993</v>
      </c>
    </row>
    <row r="225" spans="1:22" x14ac:dyDescent="0.3">
      <c r="A225">
        <v>7107</v>
      </c>
      <c r="B225" t="s">
        <v>9291</v>
      </c>
      <c r="C225">
        <v>2014</v>
      </c>
      <c r="D225" s="15">
        <v>41810</v>
      </c>
      <c r="E225" s="15">
        <v>41812</v>
      </c>
      <c r="F225" t="s">
        <v>23</v>
      </c>
      <c r="G225" t="s">
        <v>4616</v>
      </c>
      <c r="H225" t="s">
        <v>4617</v>
      </c>
      <c r="I225" t="s">
        <v>41</v>
      </c>
      <c r="J225" t="s">
        <v>27</v>
      </c>
      <c r="K225" t="s">
        <v>606</v>
      </c>
      <c r="L225" t="s">
        <v>498</v>
      </c>
      <c r="M225">
        <v>43055</v>
      </c>
      <c r="N225" t="s">
        <v>148</v>
      </c>
      <c r="O225" t="s">
        <v>7145</v>
      </c>
      <c r="P225" t="s">
        <v>71</v>
      </c>
      <c r="Q225" t="s">
        <v>161</v>
      </c>
      <c r="R225" t="s">
        <v>7146</v>
      </c>
      <c r="S225">
        <v>122.32799999999999</v>
      </c>
      <c r="T225">
        <v>9</v>
      </c>
      <c r="U225">
        <v>0.2</v>
      </c>
      <c r="V225">
        <v>1.5291000000000032</v>
      </c>
    </row>
    <row r="226" spans="1:22" x14ac:dyDescent="0.3">
      <c r="A226">
        <v>7106</v>
      </c>
      <c r="B226" t="s">
        <v>9291</v>
      </c>
      <c r="C226">
        <v>2014</v>
      </c>
      <c r="D226" s="15">
        <v>41810</v>
      </c>
      <c r="E226" s="15">
        <v>41812</v>
      </c>
      <c r="F226" t="s">
        <v>23</v>
      </c>
      <c r="G226" t="s">
        <v>4616</v>
      </c>
      <c r="H226" t="s">
        <v>4617</v>
      </c>
      <c r="I226" t="s">
        <v>41</v>
      </c>
      <c r="J226" t="s">
        <v>27</v>
      </c>
      <c r="K226" t="s">
        <v>606</v>
      </c>
      <c r="L226" t="s">
        <v>498</v>
      </c>
      <c r="M226">
        <v>43055</v>
      </c>
      <c r="N226" t="s">
        <v>148</v>
      </c>
      <c r="O226" t="s">
        <v>5654</v>
      </c>
      <c r="P226" t="s">
        <v>32</v>
      </c>
      <c r="Q226" t="s">
        <v>65</v>
      </c>
      <c r="R226" t="s">
        <v>5655</v>
      </c>
      <c r="S226">
        <v>38.784000000000006</v>
      </c>
      <c r="T226">
        <v>3</v>
      </c>
      <c r="U226">
        <v>0.2</v>
      </c>
      <c r="V226">
        <v>7.2719999999999949</v>
      </c>
    </row>
    <row r="227" spans="1:22" x14ac:dyDescent="0.3">
      <c r="A227">
        <v>7105</v>
      </c>
      <c r="B227" t="s">
        <v>9291</v>
      </c>
      <c r="C227">
        <v>2014</v>
      </c>
      <c r="D227" s="15">
        <v>41810</v>
      </c>
      <c r="E227" s="15">
        <v>41812</v>
      </c>
      <c r="F227" t="s">
        <v>23</v>
      </c>
      <c r="G227" t="s">
        <v>4616</v>
      </c>
      <c r="H227" t="s">
        <v>4617</v>
      </c>
      <c r="I227" t="s">
        <v>41</v>
      </c>
      <c r="J227" t="s">
        <v>27</v>
      </c>
      <c r="K227" t="s">
        <v>606</v>
      </c>
      <c r="L227" t="s">
        <v>498</v>
      </c>
      <c r="M227">
        <v>43055</v>
      </c>
      <c r="N227" t="s">
        <v>148</v>
      </c>
      <c r="O227" t="s">
        <v>1280</v>
      </c>
      <c r="P227" t="s">
        <v>32</v>
      </c>
      <c r="Q227" t="s">
        <v>36</v>
      </c>
      <c r="R227" t="s">
        <v>1281</v>
      </c>
      <c r="S227">
        <v>760.11599999999987</v>
      </c>
      <c r="T227">
        <v>6</v>
      </c>
      <c r="U227">
        <v>0.3</v>
      </c>
      <c r="V227">
        <v>-43.435200000000009</v>
      </c>
    </row>
    <row r="228" spans="1:22" x14ac:dyDescent="0.3">
      <c r="A228">
        <v>7090</v>
      </c>
      <c r="B228" t="s">
        <v>9281</v>
      </c>
      <c r="C228">
        <v>2014</v>
      </c>
      <c r="D228" s="15">
        <v>41806</v>
      </c>
      <c r="E228" s="15">
        <v>41810</v>
      </c>
      <c r="F228" t="s">
        <v>23</v>
      </c>
      <c r="G228" t="s">
        <v>1013</v>
      </c>
      <c r="H228" t="s">
        <v>1014</v>
      </c>
      <c r="I228" t="s">
        <v>41</v>
      </c>
      <c r="J228" t="s">
        <v>27</v>
      </c>
      <c r="K228" t="s">
        <v>42</v>
      </c>
      <c r="L228" t="s">
        <v>43</v>
      </c>
      <c r="M228">
        <v>90032</v>
      </c>
      <c r="N228" t="s">
        <v>44</v>
      </c>
      <c r="O228" t="s">
        <v>4761</v>
      </c>
      <c r="P228" t="s">
        <v>71</v>
      </c>
      <c r="Q228" t="s">
        <v>72</v>
      </c>
      <c r="R228" t="s">
        <v>4762</v>
      </c>
      <c r="S228">
        <v>119.96</v>
      </c>
      <c r="T228">
        <v>1</v>
      </c>
      <c r="U228">
        <v>0.2</v>
      </c>
      <c r="V228">
        <v>7.4974999999999987</v>
      </c>
    </row>
    <row r="229" spans="1:22" x14ac:dyDescent="0.3">
      <c r="A229">
        <v>7019</v>
      </c>
      <c r="B229" t="s">
        <v>9243</v>
      </c>
      <c r="C229">
        <v>2013</v>
      </c>
      <c r="D229" s="15">
        <v>41449</v>
      </c>
      <c r="E229" s="15">
        <v>41453</v>
      </c>
      <c r="F229" t="s">
        <v>23</v>
      </c>
      <c r="G229" t="s">
        <v>2698</v>
      </c>
      <c r="H229" t="s">
        <v>2699</v>
      </c>
      <c r="I229" t="s">
        <v>26</v>
      </c>
      <c r="J229" t="s">
        <v>27</v>
      </c>
      <c r="K229" t="s">
        <v>266</v>
      </c>
      <c r="L229" t="s">
        <v>267</v>
      </c>
      <c r="M229">
        <v>10035</v>
      </c>
      <c r="N229" t="s">
        <v>148</v>
      </c>
      <c r="O229" t="s">
        <v>7382</v>
      </c>
      <c r="P229" t="s">
        <v>46</v>
      </c>
      <c r="Q229" t="s">
        <v>47</v>
      </c>
      <c r="R229" t="s">
        <v>7383</v>
      </c>
      <c r="S229">
        <v>25.83</v>
      </c>
      <c r="T229">
        <v>7</v>
      </c>
      <c r="U229">
        <v>0</v>
      </c>
      <c r="V229">
        <v>12.1401</v>
      </c>
    </row>
    <row r="230" spans="1:22" x14ac:dyDescent="0.3">
      <c r="A230">
        <v>6977</v>
      </c>
      <c r="B230" t="s">
        <v>9217</v>
      </c>
      <c r="C230">
        <v>2012</v>
      </c>
      <c r="D230" s="15">
        <v>41088</v>
      </c>
      <c r="E230" s="15">
        <v>41092</v>
      </c>
      <c r="F230" t="s">
        <v>50</v>
      </c>
      <c r="G230" t="s">
        <v>3197</v>
      </c>
      <c r="H230" t="s">
        <v>3198</v>
      </c>
      <c r="I230" t="s">
        <v>41</v>
      </c>
      <c r="J230" t="s">
        <v>27</v>
      </c>
      <c r="K230" t="s">
        <v>309</v>
      </c>
      <c r="L230" t="s">
        <v>310</v>
      </c>
      <c r="M230">
        <v>85234</v>
      </c>
      <c r="N230" t="s">
        <v>44</v>
      </c>
      <c r="O230" t="s">
        <v>2433</v>
      </c>
      <c r="P230" t="s">
        <v>32</v>
      </c>
      <c r="Q230" t="s">
        <v>65</v>
      </c>
      <c r="R230" t="s">
        <v>2434</v>
      </c>
      <c r="S230">
        <v>621.7600000000001</v>
      </c>
      <c r="T230">
        <v>4</v>
      </c>
      <c r="U230">
        <v>0.2</v>
      </c>
      <c r="V230">
        <v>46.631999999999977</v>
      </c>
    </row>
    <row r="231" spans="1:22" x14ac:dyDescent="0.3">
      <c r="A231">
        <v>6976</v>
      </c>
      <c r="B231" t="s">
        <v>9217</v>
      </c>
      <c r="C231">
        <v>2012</v>
      </c>
      <c r="D231" s="15">
        <v>41088</v>
      </c>
      <c r="E231" s="15">
        <v>41092</v>
      </c>
      <c r="F231" t="s">
        <v>50</v>
      </c>
      <c r="G231" t="s">
        <v>3197</v>
      </c>
      <c r="H231" t="s">
        <v>3198</v>
      </c>
      <c r="I231" t="s">
        <v>41</v>
      </c>
      <c r="J231" t="s">
        <v>27</v>
      </c>
      <c r="K231" t="s">
        <v>309</v>
      </c>
      <c r="L231" t="s">
        <v>310</v>
      </c>
      <c r="M231">
        <v>85234</v>
      </c>
      <c r="N231" t="s">
        <v>44</v>
      </c>
      <c r="O231" t="s">
        <v>4562</v>
      </c>
      <c r="P231" t="s">
        <v>46</v>
      </c>
      <c r="Q231" t="s">
        <v>47</v>
      </c>
      <c r="R231" t="s">
        <v>4563</v>
      </c>
      <c r="S231">
        <v>5.9039999999999999</v>
      </c>
      <c r="T231">
        <v>2</v>
      </c>
      <c r="U231">
        <v>0.2</v>
      </c>
      <c r="V231">
        <v>1.9925999999999999</v>
      </c>
    </row>
    <row r="232" spans="1:22" x14ac:dyDescent="0.3">
      <c r="A232">
        <v>6943</v>
      </c>
      <c r="B232" t="s">
        <v>9193</v>
      </c>
      <c r="C232">
        <v>2014</v>
      </c>
      <c r="D232" s="15">
        <v>41817</v>
      </c>
      <c r="E232" s="15">
        <v>41821</v>
      </c>
      <c r="F232" t="s">
        <v>50</v>
      </c>
      <c r="G232" t="s">
        <v>5377</v>
      </c>
      <c r="H232" t="s">
        <v>5378</v>
      </c>
      <c r="I232" t="s">
        <v>41</v>
      </c>
      <c r="J232" t="s">
        <v>27</v>
      </c>
      <c r="K232" t="s">
        <v>266</v>
      </c>
      <c r="L232" t="s">
        <v>267</v>
      </c>
      <c r="M232">
        <v>10009</v>
      </c>
      <c r="N232" t="s">
        <v>148</v>
      </c>
      <c r="O232" t="s">
        <v>5180</v>
      </c>
      <c r="P232" t="s">
        <v>46</v>
      </c>
      <c r="Q232" t="s">
        <v>90</v>
      </c>
      <c r="R232" t="s">
        <v>5181</v>
      </c>
      <c r="S232">
        <v>68.52</v>
      </c>
      <c r="T232">
        <v>3</v>
      </c>
      <c r="U232">
        <v>0</v>
      </c>
      <c r="V232">
        <v>31.519199999999998</v>
      </c>
    </row>
    <row r="233" spans="1:22" x14ac:dyDescent="0.3">
      <c r="A233">
        <v>6942</v>
      </c>
      <c r="B233" t="s">
        <v>9193</v>
      </c>
      <c r="C233">
        <v>2014</v>
      </c>
      <c r="D233" s="15">
        <v>41817</v>
      </c>
      <c r="E233" s="15">
        <v>41821</v>
      </c>
      <c r="F233" t="s">
        <v>50</v>
      </c>
      <c r="G233" t="s">
        <v>5377</v>
      </c>
      <c r="H233" t="s">
        <v>5378</v>
      </c>
      <c r="I233" t="s">
        <v>41</v>
      </c>
      <c r="J233" t="s">
        <v>27</v>
      </c>
      <c r="K233" t="s">
        <v>266</v>
      </c>
      <c r="L233" t="s">
        <v>267</v>
      </c>
      <c r="M233">
        <v>10009</v>
      </c>
      <c r="N233" t="s">
        <v>148</v>
      </c>
      <c r="O233" t="s">
        <v>2011</v>
      </c>
      <c r="P233" t="s">
        <v>46</v>
      </c>
      <c r="Q233" t="s">
        <v>59</v>
      </c>
      <c r="R233" t="s">
        <v>2012</v>
      </c>
      <c r="S233">
        <v>713.88</v>
      </c>
      <c r="T233">
        <v>4</v>
      </c>
      <c r="U233">
        <v>0</v>
      </c>
      <c r="V233">
        <v>214.16399999999993</v>
      </c>
    </row>
    <row r="234" spans="1:22" x14ac:dyDescent="0.3">
      <c r="A234">
        <v>6941</v>
      </c>
      <c r="B234" t="s">
        <v>9193</v>
      </c>
      <c r="C234">
        <v>2014</v>
      </c>
      <c r="D234" s="15">
        <v>41817</v>
      </c>
      <c r="E234" s="15">
        <v>41821</v>
      </c>
      <c r="F234" t="s">
        <v>50</v>
      </c>
      <c r="G234" t="s">
        <v>5377</v>
      </c>
      <c r="H234" t="s">
        <v>5378</v>
      </c>
      <c r="I234" t="s">
        <v>41</v>
      </c>
      <c r="J234" t="s">
        <v>27</v>
      </c>
      <c r="K234" t="s">
        <v>266</v>
      </c>
      <c r="L234" t="s">
        <v>267</v>
      </c>
      <c r="M234">
        <v>10009</v>
      </c>
      <c r="N234" t="s">
        <v>148</v>
      </c>
      <c r="O234" t="s">
        <v>2618</v>
      </c>
      <c r="P234" t="s">
        <v>46</v>
      </c>
      <c r="Q234" t="s">
        <v>578</v>
      </c>
      <c r="R234" t="s">
        <v>2619</v>
      </c>
      <c r="S234">
        <v>28.4</v>
      </c>
      <c r="T234">
        <v>5</v>
      </c>
      <c r="U234">
        <v>0</v>
      </c>
      <c r="V234">
        <v>8.2359999999999989</v>
      </c>
    </row>
    <row r="235" spans="1:22" x14ac:dyDescent="0.3">
      <c r="A235">
        <v>6940</v>
      </c>
      <c r="B235" t="s">
        <v>9193</v>
      </c>
      <c r="C235">
        <v>2014</v>
      </c>
      <c r="D235" s="15">
        <v>41817</v>
      </c>
      <c r="E235" s="15">
        <v>41821</v>
      </c>
      <c r="F235" t="s">
        <v>50</v>
      </c>
      <c r="G235" t="s">
        <v>5377</v>
      </c>
      <c r="H235" t="s">
        <v>5378</v>
      </c>
      <c r="I235" t="s">
        <v>41</v>
      </c>
      <c r="J235" t="s">
        <v>27</v>
      </c>
      <c r="K235" t="s">
        <v>266</v>
      </c>
      <c r="L235" t="s">
        <v>267</v>
      </c>
      <c r="M235">
        <v>10009</v>
      </c>
      <c r="N235" t="s">
        <v>148</v>
      </c>
      <c r="O235" t="s">
        <v>2596</v>
      </c>
      <c r="P235" t="s">
        <v>46</v>
      </c>
      <c r="Q235" t="s">
        <v>75</v>
      </c>
      <c r="R235" t="s">
        <v>2597</v>
      </c>
      <c r="S235">
        <v>102.36799999999999</v>
      </c>
      <c r="T235">
        <v>2</v>
      </c>
      <c r="U235">
        <v>0.2</v>
      </c>
      <c r="V235">
        <v>37.108400000000003</v>
      </c>
    </row>
    <row r="236" spans="1:22" x14ac:dyDescent="0.3">
      <c r="A236">
        <v>6938</v>
      </c>
      <c r="B236" t="s">
        <v>9189</v>
      </c>
      <c r="C236">
        <v>2011</v>
      </c>
      <c r="D236" s="15">
        <v>40709</v>
      </c>
      <c r="E236" s="15">
        <v>40709</v>
      </c>
      <c r="F236" t="s">
        <v>1290</v>
      </c>
      <c r="G236" t="s">
        <v>4361</v>
      </c>
      <c r="H236" t="s">
        <v>4362</v>
      </c>
      <c r="I236" t="s">
        <v>26</v>
      </c>
      <c r="J236" t="s">
        <v>27</v>
      </c>
      <c r="K236" t="s">
        <v>4172</v>
      </c>
      <c r="L236" t="s">
        <v>104</v>
      </c>
      <c r="M236">
        <v>79907</v>
      </c>
      <c r="N236" t="s">
        <v>105</v>
      </c>
      <c r="O236" t="s">
        <v>8558</v>
      </c>
      <c r="P236" t="s">
        <v>46</v>
      </c>
      <c r="Q236" t="s">
        <v>90</v>
      </c>
      <c r="R236" t="s">
        <v>8559</v>
      </c>
      <c r="S236">
        <v>36.544000000000004</v>
      </c>
      <c r="T236">
        <v>2</v>
      </c>
      <c r="U236">
        <v>0.2</v>
      </c>
      <c r="V236">
        <v>11.876799999999998</v>
      </c>
    </row>
    <row r="237" spans="1:22" x14ac:dyDescent="0.3">
      <c r="A237">
        <v>6931</v>
      </c>
      <c r="B237" t="s">
        <v>9181</v>
      </c>
      <c r="C237">
        <v>2013</v>
      </c>
      <c r="D237" s="15">
        <v>41449</v>
      </c>
      <c r="E237" s="15">
        <v>41451</v>
      </c>
      <c r="F237" t="s">
        <v>23</v>
      </c>
      <c r="G237" t="s">
        <v>665</v>
      </c>
      <c r="H237" t="s">
        <v>666</v>
      </c>
      <c r="I237" t="s">
        <v>26</v>
      </c>
      <c r="J237" t="s">
        <v>27</v>
      </c>
      <c r="K237" t="s">
        <v>127</v>
      </c>
      <c r="L237" t="s">
        <v>43</v>
      </c>
      <c r="M237">
        <v>94109</v>
      </c>
      <c r="N237" t="s">
        <v>44</v>
      </c>
      <c r="O237" t="s">
        <v>2650</v>
      </c>
      <c r="P237" t="s">
        <v>46</v>
      </c>
      <c r="Q237" t="s">
        <v>90</v>
      </c>
      <c r="R237" t="s">
        <v>2651</v>
      </c>
      <c r="S237">
        <v>19.98</v>
      </c>
      <c r="T237">
        <v>1</v>
      </c>
      <c r="U237">
        <v>0</v>
      </c>
      <c r="V237">
        <v>9.3905999999999992</v>
      </c>
    </row>
    <row r="238" spans="1:22" x14ac:dyDescent="0.3">
      <c r="A238">
        <v>6930</v>
      </c>
      <c r="B238" t="s">
        <v>9181</v>
      </c>
      <c r="C238">
        <v>2013</v>
      </c>
      <c r="D238" s="15">
        <v>41449</v>
      </c>
      <c r="E238" s="15">
        <v>41451</v>
      </c>
      <c r="F238" t="s">
        <v>23</v>
      </c>
      <c r="G238" t="s">
        <v>665</v>
      </c>
      <c r="H238" t="s">
        <v>666</v>
      </c>
      <c r="I238" t="s">
        <v>26</v>
      </c>
      <c r="J238" t="s">
        <v>27</v>
      </c>
      <c r="K238" t="s">
        <v>127</v>
      </c>
      <c r="L238" t="s">
        <v>43</v>
      </c>
      <c r="M238">
        <v>94109</v>
      </c>
      <c r="N238" t="s">
        <v>44</v>
      </c>
      <c r="O238" t="s">
        <v>1378</v>
      </c>
      <c r="P238" t="s">
        <v>71</v>
      </c>
      <c r="Q238" t="s">
        <v>72</v>
      </c>
      <c r="R238" t="s">
        <v>1379</v>
      </c>
      <c r="S238">
        <v>862.34400000000005</v>
      </c>
      <c r="T238">
        <v>7</v>
      </c>
      <c r="U238">
        <v>0.2</v>
      </c>
      <c r="V238">
        <v>97.013699999999858</v>
      </c>
    </row>
    <row r="239" spans="1:22" x14ac:dyDescent="0.3">
      <c r="A239">
        <v>6929</v>
      </c>
      <c r="B239" t="s">
        <v>9181</v>
      </c>
      <c r="C239">
        <v>2013</v>
      </c>
      <c r="D239" s="15">
        <v>41449</v>
      </c>
      <c r="E239" s="15">
        <v>41451</v>
      </c>
      <c r="F239" t="s">
        <v>23</v>
      </c>
      <c r="G239" t="s">
        <v>665</v>
      </c>
      <c r="H239" t="s">
        <v>666</v>
      </c>
      <c r="I239" t="s">
        <v>26</v>
      </c>
      <c r="J239" t="s">
        <v>27</v>
      </c>
      <c r="K239" t="s">
        <v>127</v>
      </c>
      <c r="L239" t="s">
        <v>43</v>
      </c>
      <c r="M239">
        <v>94109</v>
      </c>
      <c r="N239" t="s">
        <v>44</v>
      </c>
      <c r="O239" t="s">
        <v>2227</v>
      </c>
      <c r="P239" t="s">
        <v>46</v>
      </c>
      <c r="Q239" t="s">
        <v>47</v>
      </c>
      <c r="R239" t="s">
        <v>2228</v>
      </c>
      <c r="S239">
        <v>21.93</v>
      </c>
      <c r="T239">
        <v>3</v>
      </c>
      <c r="U239">
        <v>0</v>
      </c>
      <c r="V239">
        <v>10.307099999999998</v>
      </c>
    </row>
    <row r="240" spans="1:22" x14ac:dyDescent="0.3">
      <c r="A240">
        <v>6928</v>
      </c>
      <c r="B240" t="s">
        <v>9181</v>
      </c>
      <c r="C240">
        <v>2013</v>
      </c>
      <c r="D240" s="15">
        <v>41449</v>
      </c>
      <c r="E240" s="15">
        <v>41451</v>
      </c>
      <c r="F240" t="s">
        <v>23</v>
      </c>
      <c r="G240" t="s">
        <v>665</v>
      </c>
      <c r="H240" t="s">
        <v>666</v>
      </c>
      <c r="I240" t="s">
        <v>26</v>
      </c>
      <c r="J240" t="s">
        <v>27</v>
      </c>
      <c r="K240" t="s">
        <v>127</v>
      </c>
      <c r="L240" t="s">
        <v>43</v>
      </c>
      <c r="M240">
        <v>94109</v>
      </c>
      <c r="N240" t="s">
        <v>44</v>
      </c>
      <c r="O240" t="s">
        <v>5017</v>
      </c>
      <c r="P240" t="s">
        <v>46</v>
      </c>
      <c r="Q240" t="s">
        <v>59</v>
      </c>
      <c r="R240" t="s">
        <v>5018</v>
      </c>
      <c r="S240">
        <v>93.68</v>
      </c>
      <c r="T240">
        <v>4</v>
      </c>
      <c r="U240">
        <v>0</v>
      </c>
      <c r="V240">
        <v>25.293599999999998</v>
      </c>
    </row>
    <row r="241" spans="1:22" x14ac:dyDescent="0.3">
      <c r="A241">
        <v>238</v>
      </c>
      <c r="B241" t="s">
        <v>915</v>
      </c>
      <c r="C241">
        <v>2013</v>
      </c>
      <c r="D241" s="15">
        <v>41430</v>
      </c>
      <c r="E241" s="15">
        <v>41435</v>
      </c>
      <c r="F241" t="s">
        <v>23</v>
      </c>
      <c r="G241" t="s">
        <v>916</v>
      </c>
      <c r="H241" t="s">
        <v>917</v>
      </c>
      <c r="I241" t="s">
        <v>26</v>
      </c>
      <c r="J241" t="s">
        <v>27</v>
      </c>
      <c r="K241" t="s">
        <v>303</v>
      </c>
      <c r="L241" t="s">
        <v>211</v>
      </c>
      <c r="M241">
        <v>60610</v>
      </c>
      <c r="N241" t="s">
        <v>105</v>
      </c>
      <c r="O241" t="s">
        <v>918</v>
      </c>
      <c r="P241" t="s">
        <v>46</v>
      </c>
      <c r="Q241" t="s">
        <v>90</v>
      </c>
      <c r="R241" t="s">
        <v>919</v>
      </c>
      <c r="S241">
        <v>25.920000000000005</v>
      </c>
      <c r="T241">
        <v>5</v>
      </c>
      <c r="U241">
        <v>0.2</v>
      </c>
      <c r="V241">
        <v>9.3960000000000008</v>
      </c>
    </row>
    <row r="242" spans="1:22" x14ac:dyDescent="0.3">
      <c r="A242">
        <v>239</v>
      </c>
      <c r="B242" t="s">
        <v>915</v>
      </c>
      <c r="C242">
        <v>2013</v>
      </c>
      <c r="D242" s="15">
        <v>41430</v>
      </c>
      <c r="E242" s="15">
        <v>41435</v>
      </c>
      <c r="F242" t="s">
        <v>23</v>
      </c>
      <c r="G242" t="s">
        <v>916</v>
      </c>
      <c r="H242" t="s">
        <v>917</v>
      </c>
      <c r="I242" t="s">
        <v>26</v>
      </c>
      <c r="J242" t="s">
        <v>27</v>
      </c>
      <c r="K242" t="s">
        <v>303</v>
      </c>
      <c r="L242" t="s">
        <v>211</v>
      </c>
      <c r="M242">
        <v>60610</v>
      </c>
      <c r="N242" t="s">
        <v>105</v>
      </c>
      <c r="O242" t="s">
        <v>920</v>
      </c>
      <c r="P242" t="s">
        <v>32</v>
      </c>
      <c r="Q242" t="s">
        <v>65</v>
      </c>
      <c r="R242" t="s">
        <v>921</v>
      </c>
      <c r="S242">
        <v>419.68000000000006</v>
      </c>
      <c r="T242">
        <v>5</v>
      </c>
      <c r="U242">
        <v>0.6</v>
      </c>
      <c r="V242">
        <v>-356.72799999999995</v>
      </c>
    </row>
    <row r="243" spans="1:22" x14ac:dyDescent="0.3">
      <c r="A243">
        <v>240</v>
      </c>
      <c r="B243" t="s">
        <v>915</v>
      </c>
      <c r="C243">
        <v>2013</v>
      </c>
      <c r="D243" s="15">
        <v>41430</v>
      </c>
      <c r="E243" s="15">
        <v>41435</v>
      </c>
      <c r="F243" t="s">
        <v>23</v>
      </c>
      <c r="G243" t="s">
        <v>916</v>
      </c>
      <c r="H243" t="s">
        <v>917</v>
      </c>
      <c r="I243" t="s">
        <v>26</v>
      </c>
      <c r="J243" t="s">
        <v>27</v>
      </c>
      <c r="K243" t="s">
        <v>303</v>
      </c>
      <c r="L243" t="s">
        <v>211</v>
      </c>
      <c r="M243">
        <v>60610</v>
      </c>
      <c r="N243" t="s">
        <v>105</v>
      </c>
      <c r="O243" t="s">
        <v>922</v>
      </c>
      <c r="P243" t="s">
        <v>32</v>
      </c>
      <c r="Q243" t="s">
        <v>65</v>
      </c>
      <c r="R243" t="s">
        <v>186</v>
      </c>
      <c r="S243">
        <v>11.688000000000001</v>
      </c>
      <c r="T243">
        <v>3</v>
      </c>
      <c r="U243">
        <v>0.6</v>
      </c>
      <c r="V243">
        <v>-4.6751999999999985</v>
      </c>
    </row>
    <row r="244" spans="1:22" x14ac:dyDescent="0.3">
      <c r="A244">
        <v>241</v>
      </c>
      <c r="B244" t="s">
        <v>915</v>
      </c>
      <c r="C244">
        <v>2013</v>
      </c>
      <c r="D244" s="15">
        <v>41430</v>
      </c>
      <c r="E244" s="15">
        <v>41435</v>
      </c>
      <c r="F244" t="s">
        <v>23</v>
      </c>
      <c r="G244" t="s">
        <v>916</v>
      </c>
      <c r="H244" t="s">
        <v>917</v>
      </c>
      <c r="I244" t="s">
        <v>26</v>
      </c>
      <c r="J244" t="s">
        <v>27</v>
      </c>
      <c r="K244" t="s">
        <v>303</v>
      </c>
      <c r="L244" t="s">
        <v>211</v>
      </c>
      <c r="M244">
        <v>60610</v>
      </c>
      <c r="N244" t="s">
        <v>105</v>
      </c>
      <c r="O244" t="s">
        <v>923</v>
      </c>
      <c r="P244" t="s">
        <v>71</v>
      </c>
      <c r="Q244" t="s">
        <v>72</v>
      </c>
      <c r="R244" t="s">
        <v>924</v>
      </c>
      <c r="S244">
        <v>31.983999999999998</v>
      </c>
      <c r="T244">
        <v>2</v>
      </c>
      <c r="U244">
        <v>0.2</v>
      </c>
      <c r="V244">
        <v>11.194399999999998</v>
      </c>
    </row>
    <row r="245" spans="1:22" x14ac:dyDescent="0.3">
      <c r="A245">
        <v>242</v>
      </c>
      <c r="B245" t="s">
        <v>915</v>
      </c>
      <c r="C245">
        <v>2013</v>
      </c>
      <c r="D245" s="15">
        <v>41430</v>
      </c>
      <c r="E245" s="15">
        <v>41435</v>
      </c>
      <c r="F245" t="s">
        <v>23</v>
      </c>
      <c r="G245" t="s">
        <v>916</v>
      </c>
      <c r="H245" t="s">
        <v>917</v>
      </c>
      <c r="I245" t="s">
        <v>26</v>
      </c>
      <c r="J245" t="s">
        <v>27</v>
      </c>
      <c r="K245" t="s">
        <v>303</v>
      </c>
      <c r="L245" t="s">
        <v>211</v>
      </c>
      <c r="M245">
        <v>60610</v>
      </c>
      <c r="N245" t="s">
        <v>105</v>
      </c>
      <c r="O245" t="s">
        <v>925</v>
      </c>
      <c r="P245" t="s">
        <v>32</v>
      </c>
      <c r="Q245" t="s">
        <v>56</v>
      </c>
      <c r="R245" t="s">
        <v>926</v>
      </c>
      <c r="S245">
        <v>177.22499999999999</v>
      </c>
      <c r="T245">
        <v>5</v>
      </c>
      <c r="U245">
        <v>0.5</v>
      </c>
      <c r="V245">
        <v>-120.51299999999998</v>
      </c>
    </row>
    <row r="246" spans="1:22" x14ac:dyDescent="0.3">
      <c r="A246">
        <v>243</v>
      </c>
      <c r="B246" t="s">
        <v>915</v>
      </c>
      <c r="C246">
        <v>2013</v>
      </c>
      <c r="D246" s="15">
        <v>41430</v>
      </c>
      <c r="E246" s="15">
        <v>41435</v>
      </c>
      <c r="F246" t="s">
        <v>23</v>
      </c>
      <c r="G246" t="s">
        <v>916</v>
      </c>
      <c r="H246" t="s">
        <v>917</v>
      </c>
      <c r="I246" t="s">
        <v>26</v>
      </c>
      <c r="J246" t="s">
        <v>27</v>
      </c>
      <c r="K246" t="s">
        <v>303</v>
      </c>
      <c r="L246" t="s">
        <v>211</v>
      </c>
      <c r="M246">
        <v>60610</v>
      </c>
      <c r="N246" t="s">
        <v>105</v>
      </c>
      <c r="O246" t="s">
        <v>927</v>
      </c>
      <c r="P246" t="s">
        <v>32</v>
      </c>
      <c r="Q246" t="s">
        <v>65</v>
      </c>
      <c r="R246" t="s">
        <v>928</v>
      </c>
      <c r="S246">
        <v>4.0440000000000005</v>
      </c>
      <c r="T246">
        <v>3</v>
      </c>
      <c r="U246">
        <v>0.6</v>
      </c>
      <c r="V246">
        <v>-2.8307999999999995</v>
      </c>
    </row>
    <row r="247" spans="1:22" x14ac:dyDescent="0.3">
      <c r="A247">
        <v>244</v>
      </c>
      <c r="B247" t="s">
        <v>915</v>
      </c>
      <c r="C247">
        <v>2013</v>
      </c>
      <c r="D247" s="15">
        <v>41430</v>
      </c>
      <c r="E247" s="15">
        <v>41435</v>
      </c>
      <c r="F247" t="s">
        <v>23</v>
      </c>
      <c r="G247" t="s">
        <v>916</v>
      </c>
      <c r="H247" t="s">
        <v>917</v>
      </c>
      <c r="I247" t="s">
        <v>26</v>
      </c>
      <c r="J247" t="s">
        <v>27</v>
      </c>
      <c r="K247" t="s">
        <v>303</v>
      </c>
      <c r="L247" t="s">
        <v>211</v>
      </c>
      <c r="M247">
        <v>60610</v>
      </c>
      <c r="N247" t="s">
        <v>105</v>
      </c>
      <c r="O247" t="s">
        <v>780</v>
      </c>
      <c r="P247" t="s">
        <v>46</v>
      </c>
      <c r="Q247" t="s">
        <v>68</v>
      </c>
      <c r="R247" t="s">
        <v>781</v>
      </c>
      <c r="S247">
        <v>7.4080000000000004</v>
      </c>
      <c r="T247">
        <v>2</v>
      </c>
      <c r="U247">
        <v>0.2</v>
      </c>
      <c r="V247">
        <v>1.2037999999999995</v>
      </c>
    </row>
    <row r="248" spans="1:22" x14ac:dyDescent="0.3">
      <c r="A248">
        <v>245</v>
      </c>
      <c r="B248" t="s">
        <v>929</v>
      </c>
      <c r="C248">
        <v>2011</v>
      </c>
      <c r="D248" s="15">
        <v>40695</v>
      </c>
      <c r="E248" s="15">
        <v>40700</v>
      </c>
      <c r="F248" t="s">
        <v>23</v>
      </c>
      <c r="G248" t="s">
        <v>930</v>
      </c>
      <c r="H248" t="s">
        <v>931</v>
      </c>
      <c r="I248" t="s">
        <v>102</v>
      </c>
      <c r="J248" t="s">
        <v>27</v>
      </c>
      <c r="K248" t="s">
        <v>932</v>
      </c>
      <c r="L248" t="s">
        <v>229</v>
      </c>
      <c r="M248">
        <v>55044</v>
      </c>
      <c r="N248" t="s">
        <v>105</v>
      </c>
      <c r="O248" t="s">
        <v>533</v>
      </c>
      <c r="P248" t="s">
        <v>32</v>
      </c>
      <c r="Q248" t="s">
        <v>36</v>
      </c>
      <c r="R248" t="s">
        <v>534</v>
      </c>
      <c r="S248">
        <v>2001.8600000000001</v>
      </c>
      <c r="T248">
        <v>7</v>
      </c>
      <c r="U248">
        <v>0</v>
      </c>
      <c r="V248">
        <v>580.53939999999989</v>
      </c>
    </row>
    <row r="249" spans="1:22" x14ac:dyDescent="0.3">
      <c r="A249">
        <v>246</v>
      </c>
      <c r="B249" t="s">
        <v>929</v>
      </c>
      <c r="C249">
        <v>2011</v>
      </c>
      <c r="D249" s="15">
        <v>40695</v>
      </c>
      <c r="E249" s="15">
        <v>40700</v>
      </c>
      <c r="F249" t="s">
        <v>23</v>
      </c>
      <c r="G249" t="s">
        <v>930</v>
      </c>
      <c r="H249" t="s">
        <v>931</v>
      </c>
      <c r="I249" t="s">
        <v>102</v>
      </c>
      <c r="J249" t="s">
        <v>27</v>
      </c>
      <c r="K249" t="s">
        <v>932</v>
      </c>
      <c r="L249" t="s">
        <v>229</v>
      </c>
      <c r="M249">
        <v>55044</v>
      </c>
      <c r="N249" t="s">
        <v>105</v>
      </c>
      <c r="O249" t="s">
        <v>933</v>
      </c>
      <c r="P249" t="s">
        <v>46</v>
      </c>
      <c r="Q249" t="s">
        <v>59</v>
      </c>
      <c r="R249" t="s">
        <v>934</v>
      </c>
      <c r="S249">
        <v>166.72</v>
      </c>
      <c r="T249">
        <v>2</v>
      </c>
      <c r="U249">
        <v>0</v>
      </c>
      <c r="V249">
        <v>41.680000000000007</v>
      </c>
    </row>
    <row r="250" spans="1:22" x14ac:dyDescent="0.3">
      <c r="A250">
        <v>247</v>
      </c>
      <c r="B250" t="s">
        <v>929</v>
      </c>
      <c r="C250">
        <v>2011</v>
      </c>
      <c r="D250" s="15">
        <v>40695</v>
      </c>
      <c r="E250" s="15">
        <v>40700</v>
      </c>
      <c r="F250" t="s">
        <v>23</v>
      </c>
      <c r="G250" t="s">
        <v>930</v>
      </c>
      <c r="H250" t="s">
        <v>931</v>
      </c>
      <c r="I250" t="s">
        <v>102</v>
      </c>
      <c r="J250" t="s">
        <v>27</v>
      </c>
      <c r="K250" t="s">
        <v>932</v>
      </c>
      <c r="L250" t="s">
        <v>229</v>
      </c>
      <c r="M250">
        <v>55044</v>
      </c>
      <c r="N250" t="s">
        <v>105</v>
      </c>
      <c r="O250" t="s">
        <v>935</v>
      </c>
      <c r="P250" t="s">
        <v>46</v>
      </c>
      <c r="Q250" t="s">
        <v>90</v>
      </c>
      <c r="R250" t="s">
        <v>936</v>
      </c>
      <c r="S250">
        <v>47.88</v>
      </c>
      <c r="T250">
        <v>6</v>
      </c>
      <c r="U250">
        <v>0</v>
      </c>
      <c r="V250">
        <v>23.94</v>
      </c>
    </row>
    <row r="251" spans="1:22" x14ac:dyDescent="0.3">
      <c r="A251">
        <v>248</v>
      </c>
      <c r="B251" t="s">
        <v>929</v>
      </c>
      <c r="C251">
        <v>2011</v>
      </c>
      <c r="D251" s="15">
        <v>40695</v>
      </c>
      <c r="E251" s="15">
        <v>40700</v>
      </c>
      <c r="F251" t="s">
        <v>23</v>
      </c>
      <c r="G251" t="s">
        <v>930</v>
      </c>
      <c r="H251" t="s">
        <v>931</v>
      </c>
      <c r="I251" t="s">
        <v>102</v>
      </c>
      <c r="J251" t="s">
        <v>27</v>
      </c>
      <c r="K251" t="s">
        <v>932</v>
      </c>
      <c r="L251" t="s">
        <v>229</v>
      </c>
      <c r="M251">
        <v>55044</v>
      </c>
      <c r="N251" t="s">
        <v>105</v>
      </c>
      <c r="O251" t="s">
        <v>937</v>
      </c>
      <c r="P251" t="s">
        <v>46</v>
      </c>
      <c r="Q251" t="s">
        <v>78</v>
      </c>
      <c r="R251" t="s">
        <v>938</v>
      </c>
      <c r="S251">
        <v>1503.25</v>
      </c>
      <c r="T251">
        <v>5</v>
      </c>
      <c r="U251">
        <v>0</v>
      </c>
      <c r="V251">
        <v>496.07249999999993</v>
      </c>
    </row>
    <row r="252" spans="1:22" x14ac:dyDescent="0.3">
      <c r="A252">
        <v>249</v>
      </c>
      <c r="B252" t="s">
        <v>929</v>
      </c>
      <c r="C252">
        <v>2011</v>
      </c>
      <c r="D252" s="15">
        <v>40695</v>
      </c>
      <c r="E252" s="15">
        <v>40700</v>
      </c>
      <c r="F252" t="s">
        <v>23</v>
      </c>
      <c r="G252" t="s">
        <v>930</v>
      </c>
      <c r="H252" t="s">
        <v>931</v>
      </c>
      <c r="I252" t="s">
        <v>102</v>
      </c>
      <c r="J252" t="s">
        <v>27</v>
      </c>
      <c r="K252" t="s">
        <v>932</v>
      </c>
      <c r="L252" t="s">
        <v>229</v>
      </c>
      <c r="M252">
        <v>55044</v>
      </c>
      <c r="N252" t="s">
        <v>105</v>
      </c>
      <c r="O252" t="s">
        <v>768</v>
      </c>
      <c r="P252" t="s">
        <v>46</v>
      </c>
      <c r="Q252" t="s">
        <v>90</v>
      </c>
      <c r="R252" t="s">
        <v>769</v>
      </c>
      <c r="S252">
        <v>25.92</v>
      </c>
      <c r="T252">
        <v>4</v>
      </c>
      <c r="U252">
        <v>0</v>
      </c>
      <c r="V252">
        <v>12.441600000000001</v>
      </c>
    </row>
    <row r="253" spans="1:22" x14ac:dyDescent="0.3">
      <c r="A253">
        <v>6914</v>
      </c>
      <c r="B253" t="s">
        <v>9170</v>
      </c>
      <c r="C253">
        <v>2012</v>
      </c>
      <c r="D253" s="15">
        <v>41072</v>
      </c>
      <c r="E253" s="15">
        <v>41076</v>
      </c>
      <c r="F253" t="s">
        <v>50</v>
      </c>
      <c r="G253" t="s">
        <v>859</v>
      </c>
      <c r="H253" t="s">
        <v>860</v>
      </c>
      <c r="I253" t="s">
        <v>26</v>
      </c>
      <c r="J253" t="s">
        <v>27</v>
      </c>
      <c r="K253" t="s">
        <v>9171</v>
      </c>
      <c r="L253" t="s">
        <v>54</v>
      </c>
      <c r="M253">
        <v>33407</v>
      </c>
      <c r="N253" t="s">
        <v>30</v>
      </c>
      <c r="O253" t="s">
        <v>470</v>
      </c>
      <c r="P253" t="s">
        <v>71</v>
      </c>
      <c r="Q253" t="s">
        <v>72</v>
      </c>
      <c r="R253" t="s">
        <v>471</v>
      </c>
      <c r="S253">
        <v>55.984000000000009</v>
      </c>
      <c r="T253">
        <v>2</v>
      </c>
      <c r="U253">
        <v>0.2</v>
      </c>
      <c r="V253">
        <v>4.1987999999999985</v>
      </c>
    </row>
    <row r="254" spans="1:22" x14ac:dyDescent="0.3">
      <c r="A254">
        <v>6849</v>
      </c>
      <c r="B254" t="s">
        <v>9137</v>
      </c>
      <c r="C254">
        <v>2013</v>
      </c>
      <c r="D254" s="15">
        <v>41444</v>
      </c>
      <c r="E254" s="15">
        <v>41447</v>
      </c>
      <c r="F254" t="s">
        <v>188</v>
      </c>
      <c r="G254" t="s">
        <v>5183</v>
      </c>
      <c r="H254" t="s">
        <v>5184</v>
      </c>
      <c r="I254" t="s">
        <v>26</v>
      </c>
      <c r="J254" t="s">
        <v>27</v>
      </c>
      <c r="K254" t="s">
        <v>8091</v>
      </c>
      <c r="L254" t="s">
        <v>211</v>
      </c>
      <c r="M254">
        <v>60423</v>
      </c>
      <c r="N254" t="s">
        <v>105</v>
      </c>
      <c r="O254" t="s">
        <v>7640</v>
      </c>
      <c r="P254" t="s">
        <v>46</v>
      </c>
      <c r="Q254" t="s">
        <v>90</v>
      </c>
      <c r="R254" t="s">
        <v>7641</v>
      </c>
      <c r="S254">
        <v>76.864000000000004</v>
      </c>
      <c r="T254">
        <v>2</v>
      </c>
      <c r="U254">
        <v>0.2</v>
      </c>
      <c r="V254">
        <v>26.902399999999993</v>
      </c>
    </row>
    <row r="255" spans="1:22" x14ac:dyDescent="0.3">
      <c r="A255">
        <v>6818</v>
      </c>
      <c r="B255" t="s">
        <v>9115</v>
      </c>
      <c r="C255">
        <v>2011</v>
      </c>
      <c r="D255" s="15">
        <v>40711</v>
      </c>
      <c r="E255" s="15">
        <v>40715</v>
      </c>
      <c r="F255" t="s">
        <v>50</v>
      </c>
      <c r="G255" t="s">
        <v>4056</v>
      </c>
      <c r="H255" t="s">
        <v>4057</v>
      </c>
      <c r="I255" t="s">
        <v>26</v>
      </c>
      <c r="J255" t="s">
        <v>27</v>
      </c>
      <c r="K255" t="s">
        <v>95</v>
      </c>
      <c r="L255" t="s">
        <v>96</v>
      </c>
      <c r="M255">
        <v>98105</v>
      </c>
      <c r="N255" t="s">
        <v>44</v>
      </c>
      <c r="O255" t="s">
        <v>1255</v>
      </c>
      <c r="P255" t="s">
        <v>46</v>
      </c>
      <c r="Q255" t="s">
        <v>75</v>
      </c>
      <c r="R255" t="s">
        <v>1256</v>
      </c>
      <c r="S255">
        <v>3266.3760000000002</v>
      </c>
      <c r="T255">
        <v>3</v>
      </c>
      <c r="U255">
        <v>0.2</v>
      </c>
      <c r="V255">
        <v>1061.5721999999998</v>
      </c>
    </row>
    <row r="256" spans="1:22" x14ac:dyDescent="0.3">
      <c r="A256">
        <v>6817</v>
      </c>
      <c r="B256" t="s">
        <v>9115</v>
      </c>
      <c r="C256">
        <v>2011</v>
      </c>
      <c r="D256" s="15">
        <v>40711</v>
      </c>
      <c r="E256" s="15">
        <v>40715</v>
      </c>
      <c r="F256" t="s">
        <v>50</v>
      </c>
      <c r="G256" t="s">
        <v>4056</v>
      </c>
      <c r="H256" t="s">
        <v>4057</v>
      </c>
      <c r="I256" t="s">
        <v>26</v>
      </c>
      <c r="J256" t="s">
        <v>27</v>
      </c>
      <c r="K256" t="s">
        <v>95</v>
      </c>
      <c r="L256" t="s">
        <v>96</v>
      </c>
      <c r="M256">
        <v>98105</v>
      </c>
      <c r="N256" t="s">
        <v>44</v>
      </c>
      <c r="O256" t="s">
        <v>1174</v>
      </c>
      <c r="P256" t="s">
        <v>46</v>
      </c>
      <c r="Q256" t="s">
        <v>269</v>
      </c>
      <c r="R256" t="s">
        <v>1175</v>
      </c>
      <c r="S256">
        <v>17.899999999999999</v>
      </c>
      <c r="T256">
        <v>5</v>
      </c>
      <c r="U256">
        <v>0</v>
      </c>
      <c r="V256">
        <v>8.9499999999999993</v>
      </c>
    </row>
    <row r="257" spans="1:22" x14ac:dyDescent="0.3">
      <c r="A257">
        <v>6816</v>
      </c>
      <c r="B257" t="s">
        <v>9115</v>
      </c>
      <c r="C257">
        <v>2011</v>
      </c>
      <c r="D257" s="15">
        <v>40711</v>
      </c>
      <c r="E257" s="15">
        <v>40715</v>
      </c>
      <c r="F257" t="s">
        <v>50</v>
      </c>
      <c r="G257" t="s">
        <v>4056</v>
      </c>
      <c r="H257" t="s">
        <v>4057</v>
      </c>
      <c r="I257" t="s">
        <v>26</v>
      </c>
      <c r="J257" t="s">
        <v>27</v>
      </c>
      <c r="K257" t="s">
        <v>95</v>
      </c>
      <c r="L257" t="s">
        <v>96</v>
      </c>
      <c r="M257">
        <v>98105</v>
      </c>
      <c r="N257" t="s">
        <v>44</v>
      </c>
      <c r="O257" t="s">
        <v>4098</v>
      </c>
      <c r="P257" t="s">
        <v>32</v>
      </c>
      <c r="Q257" t="s">
        <v>65</v>
      </c>
      <c r="R257" t="s">
        <v>1285</v>
      </c>
      <c r="S257">
        <v>6.24</v>
      </c>
      <c r="T257">
        <v>3</v>
      </c>
      <c r="U257">
        <v>0</v>
      </c>
      <c r="V257">
        <v>2.6208000000000005</v>
      </c>
    </row>
    <row r="258" spans="1:22" x14ac:dyDescent="0.3">
      <c r="A258">
        <v>6761</v>
      </c>
      <c r="B258" t="s">
        <v>9077</v>
      </c>
      <c r="C258">
        <v>2014</v>
      </c>
      <c r="D258" s="15">
        <v>41817</v>
      </c>
      <c r="E258" s="15">
        <v>41821</v>
      </c>
      <c r="F258" t="s">
        <v>50</v>
      </c>
      <c r="G258" t="s">
        <v>1350</v>
      </c>
      <c r="H258" t="s">
        <v>1351</v>
      </c>
      <c r="I258" t="s">
        <v>26</v>
      </c>
      <c r="J258" t="s">
        <v>27</v>
      </c>
      <c r="K258" t="s">
        <v>266</v>
      </c>
      <c r="L258" t="s">
        <v>267</v>
      </c>
      <c r="M258">
        <v>10035</v>
      </c>
      <c r="N258" t="s">
        <v>148</v>
      </c>
      <c r="O258" t="s">
        <v>340</v>
      </c>
      <c r="P258" t="s">
        <v>46</v>
      </c>
      <c r="Q258" t="s">
        <v>59</v>
      </c>
      <c r="R258" t="s">
        <v>341</v>
      </c>
      <c r="S258">
        <v>272.94</v>
      </c>
      <c r="T258">
        <v>3</v>
      </c>
      <c r="U258">
        <v>0</v>
      </c>
      <c r="V258">
        <v>0</v>
      </c>
    </row>
    <row r="259" spans="1:22" x14ac:dyDescent="0.3">
      <c r="A259">
        <v>6755</v>
      </c>
      <c r="B259" t="s">
        <v>9072</v>
      </c>
      <c r="C259">
        <v>2013</v>
      </c>
      <c r="D259" s="15">
        <v>41454</v>
      </c>
      <c r="E259" s="15">
        <v>41456</v>
      </c>
      <c r="F259" t="s">
        <v>23</v>
      </c>
      <c r="G259" t="s">
        <v>6119</v>
      </c>
      <c r="H259" t="s">
        <v>6120</v>
      </c>
      <c r="I259" t="s">
        <v>26</v>
      </c>
      <c r="J259" t="s">
        <v>27</v>
      </c>
      <c r="K259" t="s">
        <v>4824</v>
      </c>
      <c r="L259" t="s">
        <v>788</v>
      </c>
      <c r="M259">
        <v>7501</v>
      </c>
      <c r="N259" t="s">
        <v>148</v>
      </c>
      <c r="O259" t="s">
        <v>106</v>
      </c>
      <c r="P259" t="s">
        <v>46</v>
      </c>
      <c r="Q259" t="s">
        <v>78</v>
      </c>
      <c r="R259" t="s">
        <v>107</v>
      </c>
      <c r="S259">
        <v>275.24</v>
      </c>
      <c r="T259">
        <v>4</v>
      </c>
      <c r="U259">
        <v>0</v>
      </c>
      <c r="V259">
        <v>121.10560000000001</v>
      </c>
    </row>
    <row r="260" spans="1:22" x14ac:dyDescent="0.3">
      <c r="A260">
        <v>6754</v>
      </c>
      <c r="B260" t="s">
        <v>9072</v>
      </c>
      <c r="C260">
        <v>2013</v>
      </c>
      <c r="D260" s="15">
        <v>41454</v>
      </c>
      <c r="E260" s="15">
        <v>41456</v>
      </c>
      <c r="F260" t="s">
        <v>23</v>
      </c>
      <c r="G260" t="s">
        <v>6119</v>
      </c>
      <c r="H260" t="s">
        <v>6120</v>
      </c>
      <c r="I260" t="s">
        <v>26</v>
      </c>
      <c r="J260" t="s">
        <v>27</v>
      </c>
      <c r="K260" t="s">
        <v>4824</v>
      </c>
      <c r="L260" t="s">
        <v>788</v>
      </c>
      <c r="M260">
        <v>7501</v>
      </c>
      <c r="N260" t="s">
        <v>148</v>
      </c>
      <c r="O260" t="s">
        <v>5822</v>
      </c>
      <c r="P260" t="s">
        <v>46</v>
      </c>
      <c r="Q260" t="s">
        <v>75</v>
      </c>
      <c r="R260" t="s">
        <v>5823</v>
      </c>
      <c r="S260">
        <v>7.96</v>
      </c>
      <c r="T260">
        <v>2</v>
      </c>
      <c r="U260">
        <v>0</v>
      </c>
      <c r="V260">
        <v>3.7412000000000001</v>
      </c>
    </row>
    <row r="261" spans="1:22" x14ac:dyDescent="0.3">
      <c r="A261">
        <v>6753</v>
      </c>
      <c r="B261" t="s">
        <v>9072</v>
      </c>
      <c r="C261">
        <v>2013</v>
      </c>
      <c r="D261" s="15">
        <v>41454</v>
      </c>
      <c r="E261" s="15">
        <v>41456</v>
      </c>
      <c r="F261" t="s">
        <v>23</v>
      </c>
      <c r="G261" t="s">
        <v>6119</v>
      </c>
      <c r="H261" t="s">
        <v>6120</v>
      </c>
      <c r="I261" t="s">
        <v>26</v>
      </c>
      <c r="J261" t="s">
        <v>27</v>
      </c>
      <c r="K261" t="s">
        <v>4824</v>
      </c>
      <c r="L261" t="s">
        <v>788</v>
      </c>
      <c r="M261">
        <v>7501</v>
      </c>
      <c r="N261" t="s">
        <v>148</v>
      </c>
      <c r="O261" t="s">
        <v>1321</v>
      </c>
      <c r="P261" t="s">
        <v>46</v>
      </c>
      <c r="Q261" t="s">
        <v>90</v>
      </c>
      <c r="R261" t="s">
        <v>1322</v>
      </c>
      <c r="S261">
        <v>61.96</v>
      </c>
      <c r="T261">
        <v>2</v>
      </c>
      <c r="U261">
        <v>0</v>
      </c>
      <c r="V261">
        <v>27.881999999999998</v>
      </c>
    </row>
    <row r="262" spans="1:22" x14ac:dyDescent="0.3">
      <c r="A262">
        <v>6752</v>
      </c>
      <c r="B262" t="s">
        <v>9072</v>
      </c>
      <c r="C262">
        <v>2013</v>
      </c>
      <c r="D262" s="15">
        <v>41454</v>
      </c>
      <c r="E262" s="15">
        <v>41456</v>
      </c>
      <c r="F262" t="s">
        <v>23</v>
      </c>
      <c r="G262" t="s">
        <v>6119</v>
      </c>
      <c r="H262" t="s">
        <v>6120</v>
      </c>
      <c r="I262" t="s">
        <v>26</v>
      </c>
      <c r="J262" t="s">
        <v>27</v>
      </c>
      <c r="K262" t="s">
        <v>4824</v>
      </c>
      <c r="L262" t="s">
        <v>788</v>
      </c>
      <c r="M262">
        <v>7501</v>
      </c>
      <c r="N262" t="s">
        <v>148</v>
      </c>
      <c r="O262" t="s">
        <v>6506</v>
      </c>
      <c r="P262" t="s">
        <v>46</v>
      </c>
      <c r="Q262" t="s">
        <v>78</v>
      </c>
      <c r="R262" t="s">
        <v>6507</v>
      </c>
      <c r="S262">
        <v>8.74</v>
      </c>
      <c r="T262">
        <v>2</v>
      </c>
      <c r="U262">
        <v>0</v>
      </c>
      <c r="V262">
        <v>2.2724000000000002</v>
      </c>
    </row>
    <row r="263" spans="1:22" x14ac:dyDescent="0.3">
      <c r="A263">
        <v>6751</v>
      </c>
      <c r="B263" t="s">
        <v>9072</v>
      </c>
      <c r="C263">
        <v>2013</v>
      </c>
      <c r="D263" s="15">
        <v>41454</v>
      </c>
      <c r="E263" s="15">
        <v>41456</v>
      </c>
      <c r="F263" t="s">
        <v>23</v>
      </c>
      <c r="G263" t="s">
        <v>6119</v>
      </c>
      <c r="H263" t="s">
        <v>6120</v>
      </c>
      <c r="I263" t="s">
        <v>26</v>
      </c>
      <c r="J263" t="s">
        <v>27</v>
      </c>
      <c r="K263" t="s">
        <v>4824</v>
      </c>
      <c r="L263" t="s">
        <v>788</v>
      </c>
      <c r="M263">
        <v>7501</v>
      </c>
      <c r="N263" t="s">
        <v>148</v>
      </c>
      <c r="O263" t="s">
        <v>6595</v>
      </c>
      <c r="P263" t="s">
        <v>32</v>
      </c>
      <c r="Q263" t="s">
        <v>36</v>
      </c>
      <c r="R263" t="s">
        <v>6596</v>
      </c>
      <c r="S263">
        <v>121.96</v>
      </c>
      <c r="T263">
        <v>2</v>
      </c>
      <c r="U263">
        <v>0</v>
      </c>
      <c r="V263">
        <v>20.733199999999997</v>
      </c>
    </row>
    <row r="264" spans="1:22" x14ac:dyDescent="0.3">
      <c r="A264">
        <v>6746</v>
      </c>
      <c r="B264" t="s">
        <v>9069</v>
      </c>
      <c r="C264">
        <v>2014</v>
      </c>
      <c r="D264" s="15">
        <v>41807</v>
      </c>
      <c r="E264" s="15">
        <v>41809</v>
      </c>
      <c r="F264" t="s">
        <v>23</v>
      </c>
      <c r="G264" t="s">
        <v>3259</v>
      </c>
      <c r="H264" t="s">
        <v>3260</v>
      </c>
      <c r="I264" t="s">
        <v>26</v>
      </c>
      <c r="J264" t="s">
        <v>27</v>
      </c>
      <c r="K264" t="s">
        <v>866</v>
      </c>
      <c r="L264" t="s">
        <v>498</v>
      </c>
      <c r="M264">
        <v>43017</v>
      </c>
      <c r="N264" t="s">
        <v>148</v>
      </c>
      <c r="O264" t="s">
        <v>1030</v>
      </c>
      <c r="P264" t="s">
        <v>46</v>
      </c>
      <c r="Q264" t="s">
        <v>68</v>
      </c>
      <c r="R264" t="s">
        <v>1031</v>
      </c>
      <c r="S264">
        <v>23.92</v>
      </c>
      <c r="T264">
        <v>5</v>
      </c>
      <c r="U264">
        <v>0.2</v>
      </c>
      <c r="V264">
        <v>1.7940000000000005</v>
      </c>
    </row>
    <row r="265" spans="1:22" x14ac:dyDescent="0.3">
      <c r="A265">
        <v>262</v>
      </c>
      <c r="B265" t="s">
        <v>973</v>
      </c>
      <c r="C265">
        <v>2014</v>
      </c>
      <c r="D265" s="15">
        <v>41799</v>
      </c>
      <c r="E265" s="15">
        <v>41803</v>
      </c>
      <c r="F265" t="s">
        <v>50</v>
      </c>
      <c r="G265" t="s">
        <v>974</v>
      </c>
      <c r="H265" t="s">
        <v>975</v>
      </c>
      <c r="I265" t="s">
        <v>41</v>
      </c>
      <c r="J265" t="s">
        <v>27</v>
      </c>
      <c r="K265" t="s">
        <v>602</v>
      </c>
      <c r="L265" t="s">
        <v>104</v>
      </c>
      <c r="M265">
        <v>77506</v>
      </c>
      <c r="N265" t="s">
        <v>105</v>
      </c>
      <c r="O265" t="s">
        <v>976</v>
      </c>
      <c r="P265" t="s">
        <v>46</v>
      </c>
      <c r="Q265" t="s">
        <v>78</v>
      </c>
      <c r="R265" t="s">
        <v>977</v>
      </c>
      <c r="S265">
        <v>1.6239999999999994</v>
      </c>
      <c r="T265">
        <v>2</v>
      </c>
      <c r="U265">
        <v>0.8</v>
      </c>
      <c r="V265">
        <v>-4.4660000000000002</v>
      </c>
    </row>
    <row r="266" spans="1:22" x14ac:dyDescent="0.3">
      <c r="A266">
        <v>6745</v>
      </c>
      <c r="B266" t="s">
        <v>9069</v>
      </c>
      <c r="C266">
        <v>2014</v>
      </c>
      <c r="D266" s="15">
        <v>41807</v>
      </c>
      <c r="E266" s="15">
        <v>41809</v>
      </c>
      <c r="F266" t="s">
        <v>23</v>
      </c>
      <c r="G266" t="s">
        <v>3259</v>
      </c>
      <c r="H266" t="s">
        <v>3260</v>
      </c>
      <c r="I266" t="s">
        <v>26</v>
      </c>
      <c r="J266" t="s">
        <v>27</v>
      </c>
      <c r="K266" t="s">
        <v>866</v>
      </c>
      <c r="L266" t="s">
        <v>498</v>
      </c>
      <c r="M266">
        <v>43017</v>
      </c>
      <c r="N266" t="s">
        <v>148</v>
      </c>
      <c r="O266" t="s">
        <v>2298</v>
      </c>
      <c r="P266" t="s">
        <v>71</v>
      </c>
      <c r="Q266" t="s">
        <v>161</v>
      </c>
      <c r="R266" t="s">
        <v>2299</v>
      </c>
      <c r="S266">
        <v>479.952</v>
      </c>
      <c r="T266">
        <v>6</v>
      </c>
      <c r="U266">
        <v>0.2</v>
      </c>
      <c r="V266">
        <v>107.98920000000001</v>
      </c>
    </row>
    <row r="267" spans="1:22" x14ac:dyDescent="0.3">
      <c r="A267">
        <v>6732</v>
      </c>
      <c r="B267" t="s">
        <v>9062</v>
      </c>
      <c r="C267">
        <v>2012</v>
      </c>
      <c r="D267" s="15">
        <v>41078</v>
      </c>
      <c r="E267" s="15">
        <v>41080</v>
      </c>
      <c r="F267" t="s">
        <v>188</v>
      </c>
      <c r="G267" t="s">
        <v>2439</v>
      </c>
      <c r="H267" t="s">
        <v>2440</v>
      </c>
      <c r="I267" t="s">
        <v>41</v>
      </c>
      <c r="J267" t="s">
        <v>27</v>
      </c>
      <c r="K267" t="s">
        <v>3792</v>
      </c>
      <c r="L267" t="s">
        <v>335</v>
      </c>
      <c r="M267">
        <v>37167</v>
      </c>
      <c r="N267" t="s">
        <v>30</v>
      </c>
      <c r="O267" t="s">
        <v>1154</v>
      </c>
      <c r="P267" t="s">
        <v>46</v>
      </c>
      <c r="Q267" t="s">
        <v>90</v>
      </c>
      <c r="R267" t="s">
        <v>1155</v>
      </c>
      <c r="S267">
        <v>20.736000000000004</v>
      </c>
      <c r="T267">
        <v>4</v>
      </c>
      <c r="U267">
        <v>0.2</v>
      </c>
      <c r="V267">
        <v>7.2576000000000001</v>
      </c>
    </row>
    <row r="268" spans="1:22" x14ac:dyDescent="0.3">
      <c r="A268">
        <v>265</v>
      </c>
      <c r="B268" t="s">
        <v>983</v>
      </c>
      <c r="C268">
        <v>2013</v>
      </c>
      <c r="D268" s="15">
        <v>41432</v>
      </c>
      <c r="E268" s="15">
        <v>41439</v>
      </c>
      <c r="F268" t="s">
        <v>50</v>
      </c>
      <c r="G268" t="s">
        <v>984</v>
      </c>
      <c r="H268" t="s">
        <v>985</v>
      </c>
      <c r="I268" t="s">
        <v>26</v>
      </c>
      <c r="J268" t="s">
        <v>27</v>
      </c>
      <c r="K268" t="s">
        <v>303</v>
      </c>
      <c r="L268" t="s">
        <v>211</v>
      </c>
      <c r="M268">
        <v>60610</v>
      </c>
      <c r="N268" t="s">
        <v>105</v>
      </c>
      <c r="O268" t="s">
        <v>986</v>
      </c>
      <c r="P268" t="s">
        <v>71</v>
      </c>
      <c r="Q268" t="s">
        <v>72</v>
      </c>
      <c r="R268" t="s">
        <v>987</v>
      </c>
      <c r="S268">
        <v>328.22399999999999</v>
      </c>
      <c r="T268">
        <v>4</v>
      </c>
      <c r="U268">
        <v>0.2</v>
      </c>
      <c r="V268">
        <v>28.7196</v>
      </c>
    </row>
    <row r="269" spans="1:22" x14ac:dyDescent="0.3">
      <c r="A269">
        <v>6731</v>
      </c>
      <c r="B269" t="s">
        <v>9062</v>
      </c>
      <c r="C269">
        <v>2012</v>
      </c>
      <c r="D269" s="15">
        <v>41078</v>
      </c>
      <c r="E269" s="15">
        <v>41080</v>
      </c>
      <c r="F269" t="s">
        <v>188</v>
      </c>
      <c r="G269" t="s">
        <v>2439</v>
      </c>
      <c r="H269" t="s">
        <v>2440</v>
      </c>
      <c r="I269" t="s">
        <v>41</v>
      </c>
      <c r="J269" t="s">
        <v>27</v>
      </c>
      <c r="K269" t="s">
        <v>3792</v>
      </c>
      <c r="L269" t="s">
        <v>335</v>
      </c>
      <c r="M269">
        <v>37167</v>
      </c>
      <c r="N269" t="s">
        <v>30</v>
      </c>
      <c r="O269" t="s">
        <v>942</v>
      </c>
      <c r="P269" t="s">
        <v>32</v>
      </c>
      <c r="Q269" t="s">
        <v>36</v>
      </c>
      <c r="R269" t="s">
        <v>943</v>
      </c>
      <c r="S269">
        <v>643.13599999999997</v>
      </c>
      <c r="T269">
        <v>4</v>
      </c>
      <c r="U269">
        <v>0.2</v>
      </c>
      <c r="V269">
        <v>56.274400000000014</v>
      </c>
    </row>
    <row r="270" spans="1:22" x14ac:dyDescent="0.3">
      <c r="A270">
        <v>267</v>
      </c>
      <c r="B270" t="s">
        <v>994</v>
      </c>
      <c r="C270">
        <v>2014</v>
      </c>
      <c r="D270" s="15">
        <v>41807</v>
      </c>
      <c r="E270" s="15">
        <v>41811</v>
      </c>
      <c r="F270" t="s">
        <v>50</v>
      </c>
      <c r="G270" t="s">
        <v>995</v>
      </c>
      <c r="H270" t="s">
        <v>996</v>
      </c>
      <c r="I270" t="s">
        <v>41</v>
      </c>
      <c r="J270" t="s">
        <v>27</v>
      </c>
      <c r="K270" t="s">
        <v>997</v>
      </c>
      <c r="L270" t="s">
        <v>88</v>
      </c>
      <c r="M270">
        <v>27514</v>
      </c>
      <c r="N270" t="s">
        <v>30</v>
      </c>
      <c r="O270" t="s">
        <v>998</v>
      </c>
      <c r="P270" t="s">
        <v>46</v>
      </c>
      <c r="Q270" t="s">
        <v>68</v>
      </c>
      <c r="R270" t="s">
        <v>999</v>
      </c>
      <c r="S270">
        <v>14.015999999999998</v>
      </c>
      <c r="T270">
        <v>3</v>
      </c>
      <c r="U270">
        <v>0.2</v>
      </c>
      <c r="V270">
        <v>4.7303999999999995</v>
      </c>
    </row>
    <row r="271" spans="1:22" x14ac:dyDescent="0.3">
      <c r="A271">
        <v>6730</v>
      </c>
      <c r="B271" t="s">
        <v>9062</v>
      </c>
      <c r="C271">
        <v>2012</v>
      </c>
      <c r="D271" s="15">
        <v>41078</v>
      </c>
      <c r="E271" s="15">
        <v>41080</v>
      </c>
      <c r="F271" t="s">
        <v>188</v>
      </c>
      <c r="G271" t="s">
        <v>2439</v>
      </c>
      <c r="H271" t="s">
        <v>2440</v>
      </c>
      <c r="I271" t="s">
        <v>41</v>
      </c>
      <c r="J271" t="s">
        <v>27</v>
      </c>
      <c r="K271" t="s">
        <v>3792</v>
      </c>
      <c r="L271" t="s">
        <v>335</v>
      </c>
      <c r="M271">
        <v>37167</v>
      </c>
      <c r="N271" t="s">
        <v>30</v>
      </c>
      <c r="O271" t="s">
        <v>5217</v>
      </c>
      <c r="P271" t="s">
        <v>46</v>
      </c>
      <c r="Q271" t="s">
        <v>75</v>
      </c>
      <c r="R271" t="s">
        <v>5218</v>
      </c>
      <c r="S271">
        <v>6.1290000000000004</v>
      </c>
      <c r="T271">
        <v>3</v>
      </c>
      <c r="U271">
        <v>0.7</v>
      </c>
      <c r="V271">
        <v>-4.4945999999999984</v>
      </c>
    </row>
    <row r="272" spans="1:22" x14ac:dyDescent="0.3">
      <c r="A272">
        <v>6706</v>
      </c>
      <c r="B272" t="s">
        <v>9044</v>
      </c>
      <c r="C272">
        <v>2012</v>
      </c>
      <c r="D272" s="15">
        <v>41083</v>
      </c>
      <c r="E272" s="15">
        <v>41088</v>
      </c>
      <c r="F272" t="s">
        <v>50</v>
      </c>
      <c r="G272" t="s">
        <v>3259</v>
      </c>
      <c r="H272" t="s">
        <v>3260</v>
      </c>
      <c r="I272" t="s">
        <v>26</v>
      </c>
      <c r="J272" t="s">
        <v>27</v>
      </c>
      <c r="K272" t="s">
        <v>1173</v>
      </c>
      <c r="L272" t="s">
        <v>43</v>
      </c>
      <c r="M272">
        <v>90805</v>
      </c>
      <c r="N272" t="s">
        <v>44</v>
      </c>
      <c r="O272" t="s">
        <v>692</v>
      </c>
      <c r="P272" t="s">
        <v>71</v>
      </c>
      <c r="Q272" t="s">
        <v>72</v>
      </c>
      <c r="R272" t="s">
        <v>693</v>
      </c>
      <c r="S272">
        <v>143.976</v>
      </c>
      <c r="T272">
        <v>3</v>
      </c>
      <c r="U272">
        <v>0.2</v>
      </c>
      <c r="V272">
        <v>8.998500000000007</v>
      </c>
    </row>
    <row r="273" spans="1:22" x14ac:dyDescent="0.3">
      <c r="A273">
        <v>6705</v>
      </c>
      <c r="B273" t="s">
        <v>9044</v>
      </c>
      <c r="C273">
        <v>2012</v>
      </c>
      <c r="D273" s="15">
        <v>41083</v>
      </c>
      <c r="E273" s="15">
        <v>41088</v>
      </c>
      <c r="F273" t="s">
        <v>50</v>
      </c>
      <c r="G273" t="s">
        <v>3259</v>
      </c>
      <c r="H273" t="s">
        <v>3260</v>
      </c>
      <c r="I273" t="s">
        <v>26</v>
      </c>
      <c r="J273" t="s">
        <v>27</v>
      </c>
      <c r="K273" t="s">
        <v>1173</v>
      </c>
      <c r="L273" t="s">
        <v>43</v>
      </c>
      <c r="M273">
        <v>90805</v>
      </c>
      <c r="N273" t="s">
        <v>44</v>
      </c>
      <c r="O273" t="s">
        <v>3142</v>
      </c>
      <c r="P273" t="s">
        <v>46</v>
      </c>
      <c r="Q273" t="s">
        <v>269</v>
      </c>
      <c r="R273" t="s">
        <v>3143</v>
      </c>
      <c r="S273">
        <v>5.43</v>
      </c>
      <c r="T273">
        <v>3</v>
      </c>
      <c r="U273">
        <v>0</v>
      </c>
      <c r="V273">
        <v>1.7918999999999998</v>
      </c>
    </row>
    <row r="274" spans="1:22" x14ac:dyDescent="0.3">
      <c r="A274">
        <v>6704</v>
      </c>
      <c r="B274" t="s">
        <v>9044</v>
      </c>
      <c r="C274">
        <v>2012</v>
      </c>
      <c r="D274" s="15">
        <v>41083</v>
      </c>
      <c r="E274" s="15">
        <v>41088</v>
      </c>
      <c r="F274" t="s">
        <v>50</v>
      </c>
      <c r="G274" t="s">
        <v>3259</v>
      </c>
      <c r="H274" t="s">
        <v>3260</v>
      </c>
      <c r="I274" t="s">
        <v>26</v>
      </c>
      <c r="J274" t="s">
        <v>27</v>
      </c>
      <c r="K274" t="s">
        <v>1173</v>
      </c>
      <c r="L274" t="s">
        <v>43</v>
      </c>
      <c r="M274">
        <v>90805</v>
      </c>
      <c r="N274" t="s">
        <v>44</v>
      </c>
      <c r="O274" t="s">
        <v>4964</v>
      </c>
      <c r="P274" t="s">
        <v>71</v>
      </c>
      <c r="Q274" t="s">
        <v>72</v>
      </c>
      <c r="R274" t="s">
        <v>4965</v>
      </c>
      <c r="S274">
        <v>217.58400000000003</v>
      </c>
      <c r="T274">
        <v>2</v>
      </c>
      <c r="U274">
        <v>0.2</v>
      </c>
      <c r="V274">
        <v>19.03860000000001</v>
      </c>
    </row>
    <row r="275" spans="1:22" x14ac:dyDescent="0.3">
      <c r="A275">
        <v>6618</v>
      </c>
      <c r="B275" t="s">
        <v>8991</v>
      </c>
      <c r="C275">
        <v>2013</v>
      </c>
      <c r="D275" s="15">
        <v>41443</v>
      </c>
      <c r="E275" s="15">
        <v>41445</v>
      </c>
      <c r="F275" t="s">
        <v>188</v>
      </c>
      <c r="G275" t="s">
        <v>1370</v>
      </c>
      <c r="H275" t="s">
        <v>1371</v>
      </c>
      <c r="I275" t="s">
        <v>26</v>
      </c>
      <c r="J275" t="s">
        <v>27</v>
      </c>
      <c r="K275" t="s">
        <v>42</v>
      </c>
      <c r="L275" t="s">
        <v>43</v>
      </c>
      <c r="M275">
        <v>90045</v>
      </c>
      <c r="N275" t="s">
        <v>44</v>
      </c>
      <c r="O275" t="s">
        <v>8536</v>
      </c>
      <c r="P275" t="s">
        <v>46</v>
      </c>
      <c r="Q275" t="s">
        <v>90</v>
      </c>
      <c r="R275" t="s">
        <v>8537</v>
      </c>
      <c r="S275">
        <v>219.84</v>
      </c>
      <c r="T275">
        <v>4</v>
      </c>
      <c r="U275">
        <v>0</v>
      </c>
      <c r="V275">
        <v>107.7216</v>
      </c>
    </row>
    <row r="276" spans="1:22" x14ac:dyDescent="0.3">
      <c r="A276">
        <v>6617</v>
      </c>
      <c r="B276" t="s">
        <v>8991</v>
      </c>
      <c r="C276">
        <v>2013</v>
      </c>
      <c r="D276" s="15">
        <v>41443</v>
      </c>
      <c r="E276" s="15">
        <v>41445</v>
      </c>
      <c r="F276" t="s">
        <v>188</v>
      </c>
      <c r="G276" t="s">
        <v>1370</v>
      </c>
      <c r="H276" t="s">
        <v>1371</v>
      </c>
      <c r="I276" t="s">
        <v>26</v>
      </c>
      <c r="J276" t="s">
        <v>27</v>
      </c>
      <c r="K276" t="s">
        <v>42</v>
      </c>
      <c r="L276" t="s">
        <v>43</v>
      </c>
      <c r="M276">
        <v>90045</v>
      </c>
      <c r="N276" t="s">
        <v>44</v>
      </c>
      <c r="O276" t="s">
        <v>5519</v>
      </c>
      <c r="P276" t="s">
        <v>46</v>
      </c>
      <c r="Q276" t="s">
        <v>47</v>
      </c>
      <c r="R276" t="s">
        <v>5520</v>
      </c>
      <c r="S276">
        <v>22.5</v>
      </c>
      <c r="T276">
        <v>6</v>
      </c>
      <c r="U276">
        <v>0</v>
      </c>
      <c r="V276">
        <v>10.799999999999999</v>
      </c>
    </row>
    <row r="277" spans="1:22" x14ac:dyDescent="0.3">
      <c r="A277">
        <v>6616</v>
      </c>
      <c r="B277" t="s">
        <v>8991</v>
      </c>
      <c r="C277">
        <v>2013</v>
      </c>
      <c r="D277" s="15">
        <v>41443</v>
      </c>
      <c r="E277" s="15">
        <v>41445</v>
      </c>
      <c r="F277" t="s">
        <v>188</v>
      </c>
      <c r="G277" t="s">
        <v>1370</v>
      </c>
      <c r="H277" t="s">
        <v>1371</v>
      </c>
      <c r="I277" t="s">
        <v>26</v>
      </c>
      <c r="J277" t="s">
        <v>27</v>
      </c>
      <c r="K277" t="s">
        <v>42</v>
      </c>
      <c r="L277" t="s">
        <v>43</v>
      </c>
      <c r="M277">
        <v>90045</v>
      </c>
      <c r="N277" t="s">
        <v>44</v>
      </c>
      <c r="O277" t="s">
        <v>7052</v>
      </c>
      <c r="P277" t="s">
        <v>32</v>
      </c>
      <c r="Q277" t="s">
        <v>33</v>
      </c>
      <c r="R277" t="s">
        <v>7053</v>
      </c>
      <c r="S277">
        <v>239.66599999999997</v>
      </c>
      <c r="T277">
        <v>2</v>
      </c>
      <c r="U277">
        <v>0.15</v>
      </c>
      <c r="V277">
        <v>14.097999999999999</v>
      </c>
    </row>
    <row r="278" spans="1:22" x14ac:dyDescent="0.3">
      <c r="A278">
        <v>6604</v>
      </c>
      <c r="B278" t="s">
        <v>8985</v>
      </c>
      <c r="C278">
        <v>2014</v>
      </c>
      <c r="D278" s="15">
        <v>41808</v>
      </c>
      <c r="E278" s="15">
        <v>41811</v>
      </c>
      <c r="F278" t="s">
        <v>188</v>
      </c>
      <c r="G278" t="s">
        <v>2996</v>
      </c>
      <c r="H278" t="s">
        <v>2997</v>
      </c>
      <c r="I278" t="s">
        <v>26</v>
      </c>
      <c r="J278" t="s">
        <v>27</v>
      </c>
      <c r="K278" t="s">
        <v>8986</v>
      </c>
      <c r="L278" t="s">
        <v>457</v>
      </c>
      <c r="M278">
        <v>80022</v>
      </c>
      <c r="N278" t="s">
        <v>44</v>
      </c>
      <c r="O278" t="s">
        <v>3442</v>
      </c>
      <c r="P278" t="s">
        <v>46</v>
      </c>
      <c r="Q278" t="s">
        <v>59</v>
      </c>
      <c r="R278" t="s">
        <v>3443</v>
      </c>
      <c r="S278">
        <v>146.352</v>
      </c>
      <c r="T278">
        <v>3</v>
      </c>
      <c r="U278">
        <v>0.2</v>
      </c>
      <c r="V278">
        <v>-32.929200000000002</v>
      </c>
    </row>
    <row r="279" spans="1:22" x14ac:dyDescent="0.3">
      <c r="A279">
        <v>6599</v>
      </c>
      <c r="B279" t="s">
        <v>8983</v>
      </c>
      <c r="C279">
        <v>2011</v>
      </c>
      <c r="D279" s="15">
        <v>40700</v>
      </c>
      <c r="E279" s="15">
        <v>40706</v>
      </c>
      <c r="F279" t="s">
        <v>50</v>
      </c>
      <c r="G279" t="s">
        <v>5810</v>
      </c>
      <c r="H279" t="s">
        <v>5811</v>
      </c>
      <c r="I279" t="s">
        <v>26</v>
      </c>
      <c r="J279" t="s">
        <v>27</v>
      </c>
      <c r="K279" t="s">
        <v>1521</v>
      </c>
      <c r="L279" t="s">
        <v>54</v>
      </c>
      <c r="M279">
        <v>32216</v>
      </c>
      <c r="N279" t="s">
        <v>30</v>
      </c>
      <c r="O279" t="s">
        <v>5848</v>
      </c>
      <c r="P279" t="s">
        <v>46</v>
      </c>
      <c r="Q279" t="s">
        <v>90</v>
      </c>
      <c r="R279" t="s">
        <v>5849</v>
      </c>
      <c r="S279">
        <v>62.015999999999998</v>
      </c>
      <c r="T279">
        <v>2</v>
      </c>
      <c r="U279">
        <v>0.2</v>
      </c>
      <c r="V279">
        <v>22.480800000000002</v>
      </c>
    </row>
    <row r="280" spans="1:22" x14ac:dyDescent="0.3">
      <c r="A280">
        <v>6598</v>
      </c>
      <c r="B280" t="s">
        <v>8983</v>
      </c>
      <c r="C280">
        <v>2011</v>
      </c>
      <c r="D280" s="15">
        <v>40700</v>
      </c>
      <c r="E280" s="15">
        <v>40706</v>
      </c>
      <c r="F280" t="s">
        <v>50</v>
      </c>
      <c r="G280" t="s">
        <v>5810</v>
      </c>
      <c r="H280" t="s">
        <v>5811</v>
      </c>
      <c r="I280" t="s">
        <v>26</v>
      </c>
      <c r="J280" t="s">
        <v>27</v>
      </c>
      <c r="K280" t="s">
        <v>1521</v>
      </c>
      <c r="L280" t="s">
        <v>54</v>
      </c>
      <c r="M280">
        <v>32216</v>
      </c>
      <c r="N280" t="s">
        <v>30</v>
      </c>
      <c r="O280" t="s">
        <v>1022</v>
      </c>
      <c r="P280" t="s">
        <v>46</v>
      </c>
      <c r="Q280" t="s">
        <v>75</v>
      </c>
      <c r="R280" t="s">
        <v>1023</v>
      </c>
      <c r="S280">
        <v>1.3650000000000002</v>
      </c>
      <c r="T280">
        <v>1</v>
      </c>
      <c r="U280">
        <v>0.7</v>
      </c>
      <c r="V280">
        <v>-0.9099999999999997</v>
      </c>
    </row>
    <row r="281" spans="1:22" x14ac:dyDescent="0.3">
      <c r="A281">
        <v>6594</v>
      </c>
      <c r="B281" t="s">
        <v>8980</v>
      </c>
      <c r="C281">
        <v>2013</v>
      </c>
      <c r="D281" s="15">
        <v>41439</v>
      </c>
      <c r="E281" s="15">
        <v>41442</v>
      </c>
      <c r="F281" t="s">
        <v>23</v>
      </c>
      <c r="G281" t="s">
        <v>1878</v>
      </c>
      <c r="H281" t="s">
        <v>1879</v>
      </c>
      <c r="I281" t="s">
        <v>26</v>
      </c>
      <c r="J281" t="s">
        <v>27</v>
      </c>
      <c r="K281" t="s">
        <v>266</v>
      </c>
      <c r="L281" t="s">
        <v>267</v>
      </c>
      <c r="M281">
        <v>10024</v>
      </c>
      <c r="N281" t="s">
        <v>148</v>
      </c>
      <c r="O281" t="s">
        <v>2100</v>
      </c>
      <c r="P281" t="s">
        <v>46</v>
      </c>
      <c r="Q281" t="s">
        <v>75</v>
      </c>
      <c r="R281" t="s">
        <v>2101</v>
      </c>
      <c r="S281">
        <v>33.568000000000005</v>
      </c>
      <c r="T281">
        <v>2</v>
      </c>
      <c r="U281">
        <v>0.2</v>
      </c>
      <c r="V281">
        <v>11.748799999999997</v>
      </c>
    </row>
    <row r="282" spans="1:22" x14ac:dyDescent="0.3">
      <c r="A282">
        <v>6559</v>
      </c>
      <c r="B282" t="s">
        <v>8959</v>
      </c>
      <c r="C282">
        <v>2012</v>
      </c>
      <c r="D282" s="15">
        <v>41065</v>
      </c>
      <c r="E282" s="15">
        <v>41070</v>
      </c>
      <c r="F282" t="s">
        <v>50</v>
      </c>
      <c r="G282" t="s">
        <v>4136</v>
      </c>
      <c r="H282" t="s">
        <v>4137</v>
      </c>
      <c r="I282" t="s">
        <v>41</v>
      </c>
      <c r="J282" t="s">
        <v>27</v>
      </c>
      <c r="K282" t="s">
        <v>3452</v>
      </c>
      <c r="L282" t="s">
        <v>267</v>
      </c>
      <c r="M282">
        <v>14215</v>
      </c>
      <c r="N282" t="s">
        <v>148</v>
      </c>
      <c r="O282" t="s">
        <v>1931</v>
      </c>
      <c r="P282" t="s">
        <v>32</v>
      </c>
      <c r="Q282" t="s">
        <v>36</v>
      </c>
      <c r="R282" t="s">
        <v>1932</v>
      </c>
      <c r="S282">
        <v>1522.6379999999999</v>
      </c>
      <c r="T282">
        <v>9</v>
      </c>
      <c r="U282">
        <v>0.1</v>
      </c>
      <c r="V282">
        <v>169.18200000000004</v>
      </c>
    </row>
    <row r="283" spans="1:22" x14ac:dyDescent="0.3">
      <c r="A283">
        <v>6506</v>
      </c>
      <c r="B283" t="s">
        <v>8930</v>
      </c>
      <c r="C283">
        <v>2013</v>
      </c>
      <c r="D283" s="15">
        <v>41452</v>
      </c>
      <c r="E283" s="15">
        <v>41456</v>
      </c>
      <c r="F283" t="s">
        <v>50</v>
      </c>
      <c r="G283" t="s">
        <v>8931</v>
      </c>
      <c r="H283" t="s">
        <v>8932</v>
      </c>
      <c r="I283" t="s">
        <v>41</v>
      </c>
      <c r="J283" t="s">
        <v>27</v>
      </c>
      <c r="K283" t="s">
        <v>303</v>
      </c>
      <c r="L283" t="s">
        <v>211</v>
      </c>
      <c r="M283">
        <v>60653</v>
      </c>
      <c r="N283" t="s">
        <v>105</v>
      </c>
      <c r="O283" t="s">
        <v>640</v>
      </c>
      <c r="P283" t="s">
        <v>46</v>
      </c>
      <c r="Q283" t="s">
        <v>68</v>
      </c>
      <c r="R283" t="s">
        <v>641</v>
      </c>
      <c r="S283">
        <v>5.3040000000000003</v>
      </c>
      <c r="T283">
        <v>3</v>
      </c>
      <c r="U283">
        <v>0.2</v>
      </c>
      <c r="V283">
        <v>0.46409999999999996</v>
      </c>
    </row>
    <row r="284" spans="1:22" x14ac:dyDescent="0.3">
      <c r="A284">
        <v>6486</v>
      </c>
      <c r="B284" t="s">
        <v>8919</v>
      </c>
      <c r="C284">
        <v>2014</v>
      </c>
      <c r="D284" s="15">
        <v>41794</v>
      </c>
      <c r="E284" s="15">
        <v>41800</v>
      </c>
      <c r="F284" t="s">
        <v>50</v>
      </c>
      <c r="G284" t="s">
        <v>3953</v>
      </c>
      <c r="H284" t="s">
        <v>3954</v>
      </c>
      <c r="I284" t="s">
        <v>41</v>
      </c>
      <c r="J284" t="s">
        <v>27</v>
      </c>
      <c r="K284" t="s">
        <v>266</v>
      </c>
      <c r="L284" t="s">
        <v>267</v>
      </c>
      <c r="M284">
        <v>10011</v>
      </c>
      <c r="N284" t="s">
        <v>148</v>
      </c>
      <c r="O284" t="s">
        <v>2943</v>
      </c>
      <c r="P284" t="s">
        <v>46</v>
      </c>
      <c r="Q284" t="s">
        <v>90</v>
      </c>
      <c r="R284" t="s">
        <v>2944</v>
      </c>
      <c r="S284">
        <v>45.36</v>
      </c>
      <c r="T284">
        <v>4</v>
      </c>
      <c r="U284">
        <v>0</v>
      </c>
      <c r="V284">
        <v>22.226399999999998</v>
      </c>
    </row>
    <row r="285" spans="1:22" x14ac:dyDescent="0.3">
      <c r="A285">
        <v>6485</v>
      </c>
      <c r="B285" t="s">
        <v>8919</v>
      </c>
      <c r="C285">
        <v>2014</v>
      </c>
      <c r="D285" s="15">
        <v>41794</v>
      </c>
      <c r="E285" s="15">
        <v>41800</v>
      </c>
      <c r="F285" t="s">
        <v>50</v>
      </c>
      <c r="G285" t="s">
        <v>3953</v>
      </c>
      <c r="H285" t="s">
        <v>3954</v>
      </c>
      <c r="I285" t="s">
        <v>41</v>
      </c>
      <c r="J285" t="s">
        <v>27</v>
      </c>
      <c r="K285" t="s">
        <v>266</v>
      </c>
      <c r="L285" t="s">
        <v>267</v>
      </c>
      <c r="M285">
        <v>10011</v>
      </c>
      <c r="N285" t="s">
        <v>148</v>
      </c>
      <c r="O285" t="s">
        <v>8106</v>
      </c>
      <c r="P285" t="s">
        <v>71</v>
      </c>
      <c r="Q285" t="s">
        <v>682</v>
      </c>
      <c r="R285" t="s">
        <v>8107</v>
      </c>
      <c r="S285">
        <v>78.66</v>
      </c>
      <c r="T285">
        <v>6</v>
      </c>
      <c r="U285">
        <v>0</v>
      </c>
      <c r="V285">
        <v>36.183599999999991</v>
      </c>
    </row>
    <row r="286" spans="1:22" x14ac:dyDescent="0.3">
      <c r="A286">
        <v>6484</v>
      </c>
      <c r="B286" t="s">
        <v>8919</v>
      </c>
      <c r="C286">
        <v>2014</v>
      </c>
      <c r="D286" s="15">
        <v>41794</v>
      </c>
      <c r="E286" s="15">
        <v>41800</v>
      </c>
      <c r="F286" t="s">
        <v>50</v>
      </c>
      <c r="G286" t="s">
        <v>3953</v>
      </c>
      <c r="H286" t="s">
        <v>3954</v>
      </c>
      <c r="I286" t="s">
        <v>41</v>
      </c>
      <c r="J286" t="s">
        <v>27</v>
      </c>
      <c r="K286" t="s">
        <v>266</v>
      </c>
      <c r="L286" t="s">
        <v>267</v>
      </c>
      <c r="M286">
        <v>10011</v>
      </c>
      <c r="N286" t="s">
        <v>148</v>
      </c>
      <c r="O286" t="s">
        <v>3326</v>
      </c>
      <c r="P286" t="s">
        <v>32</v>
      </c>
      <c r="Q286" t="s">
        <v>56</v>
      </c>
      <c r="R286" t="s">
        <v>3327</v>
      </c>
      <c r="S286">
        <v>384.76799999999997</v>
      </c>
      <c r="T286">
        <v>2</v>
      </c>
      <c r="U286">
        <v>0.4</v>
      </c>
      <c r="V286">
        <v>-115.43040000000002</v>
      </c>
    </row>
    <row r="287" spans="1:22" x14ac:dyDescent="0.3">
      <c r="A287">
        <v>6483</v>
      </c>
      <c r="B287" t="s">
        <v>8918</v>
      </c>
      <c r="C287">
        <v>2014</v>
      </c>
      <c r="D287" s="15">
        <v>41794</v>
      </c>
      <c r="E287" s="15">
        <v>41801</v>
      </c>
      <c r="F287" t="s">
        <v>50</v>
      </c>
      <c r="G287" t="s">
        <v>7719</v>
      </c>
      <c r="H287" t="s">
        <v>7720</v>
      </c>
      <c r="I287" t="s">
        <v>26</v>
      </c>
      <c r="J287" t="s">
        <v>27</v>
      </c>
      <c r="K287" t="s">
        <v>1352</v>
      </c>
      <c r="L287" t="s">
        <v>54</v>
      </c>
      <c r="M287">
        <v>33024</v>
      </c>
      <c r="N287" t="s">
        <v>30</v>
      </c>
      <c r="O287" t="s">
        <v>7137</v>
      </c>
      <c r="P287" t="s">
        <v>71</v>
      </c>
      <c r="Q287" t="s">
        <v>161</v>
      </c>
      <c r="R287" t="s">
        <v>7138</v>
      </c>
      <c r="S287">
        <v>110.4</v>
      </c>
      <c r="T287">
        <v>2</v>
      </c>
      <c r="U287">
        <v>0.2</v>
      </c>
      <c r="V287">
        <v>-4.1400000000000077</v>
      </c>
    </row>
    <row r="288" spans="1:22" x14ac:dyDescent="0.3">
      <c r="A288">
        <v>6482</v>
      </c>
      <c r="B288" t="s">
        <v>8918</v>
      </c>
      <c r="C288">
        <v>2014</v>
      </c>
      <c r="D288" s="15">
        <v>41794</v>
      </c>
      <c r="E288" s="15">
        <v>41801</v>
      </c>
      <c r="F288" t="s">
        <v>50</v>
      </c>
      <c r="G288" t="s">
        <v>7719</v>
      </c>
      <c r="H288" t="s">
        <v>7720</v>
      </c>
      <c r="I288" t="s">
        <v>26</v>
      </c>
      <c r="J288" t="s">
        <v>27</v>
      </c>
      <c r="K288" t="s">
        <v>1352</v>
      </c>
      <c r="L288" t="s">
        <v>54</v>
      </c>
      <c r="M288">
        <v>33024</v>
      </c>
      <c r="N288" t="s">
        <v>30</v>
      </c>
      <c r="O288" t="s">
        <v>1615</v>
      </c>
      <c r="P288" t="s">
        <v>32</v>
      </c>
      <c r="Q288" t="s">
        <v>33</v>
      </c>
      <c r="R288" t="s">
        <v>1616</v>
      </c>
      <c r="S288">
        <v>241.56799999999998</v>
      </c>
      <c r="T288">
        <v>2</v>
      </c>
      <c r="U288">
        <v>0.2</v>
      </c>
      <c r="V288">
        <v>0</v>
      </c>
    </row>
    <row r="289" spans="1:22" x14ac:dyDescent="0.3">
      <c r="A289">
        <v>6481</v>
      </c>
      <c r="B289" t="s">
        <v>8918</v>
      </c>
      <c r="C289">
        <v>2014</v>
      </c>
      <c r="D289" s="15">
        <v>41794</v>
      </c>
      <c r="E289" s="15">
        <v>41801</v>
      </c>
      <c r="F289" t="s">
        <v>50</v>
      </c>
      <c r="G289" t="s">
        <v>7719</v>
      </c>
      <c r="H289" t="s">
        <v>7720</v>
      </c>
      <c r="I289" t="s">
        <v>26</v>
      </c>
      <c r="J289" t="s">
        <v>27</v>
      </c>
      <c r="K289" t="s">
        <v>1352</v>
      </c>
      <c r="L289" t="s">
        <v>54</v>
      </c>
      <c r="M289">
        <v>33024</v>
      </c>
      <c r="N289" t="s">
        <v>30</v>
      </c>
      <c r="O289" t="s">
        <v>5296</v>
      </c>
      <c r="P289" t="s">
        <v>46</v>
      </c>
      <c r="Q289" t="s">
        <v>78</v>
      </c>
      <c r="R289" t="s">
        <v>5297</v>
      </c>
      <c r="S289">
        <v>24.472000000000001</v>
      </c>
      <c r="T289">
        <v>7</v>
      </c>
      <c r="U289">
        <v>0.2</v>
      </c>
      <c r="V289">
        <v>1.8353999999999999</v>
      </c>
    </row>
    <row r="290" spans="1:22" x14ac:dyDescent="0.3">
      <c r="A290">
        <v>6480</v>
      </c>
      <c r="B290" t="s">
        <v>8918</v>
      </c>
      <c r="C290">
        <v>2014</v>
      </c>
      <c r="D290" s="15">
        <v>41794</v>
      </c>
      <c r="E290" s="15">
        <v>41801</v>
      </c>
      <c r="F290" t="s">
        <v>50</v>
      </c>
      <c r="G290" t="s">
        <v>7719</v>
      </c>
      <c r="H290" t="s">
        <v>7720</v>
      </c>
      <c r="I290" t="s">
        <v>26</v>
      </c>
      <c r="J290" t="s">
        <v>27</v>
      </c>
      <c r="K290" t="s">
        <v>1352</v>
      </c>
      <c r="L290" t="s">
        <v>54</v>
      </c>
      <c r="M290">
        <v>33024</v>
      </c>
      <c r="N290" t="s">
        <v>30</v>
      </c>
      <c r="O290" t="s">
        <v>4238</v>
      </c>
      <c r="P290" t="s">
        <v>71</v>
      </c>
      <c r="Q290" t="s">
        <v>72</v>
      </c>
      <c r="R290" t="s">
        <v>4239</v>
      </c>
      <c r="S290">
        <v>503.96000000000004</v>
      </c>
      <c r="T290">
        <v>5</v>
      </c>
      <c r="U290">
        <v>0.2</v>
      </c>
      <c r="V290">
        <v>50.396000000000015</v>
      </c>
    </row>
    <row r="291" spans="1:22" x14ac:dyDescent="0.3">
      <c r="A291">
        <v>6479</v>
      </c>
      <c r="B291" t="s">
        <v>8918</v>
      </c>
      <c r="C291">
        <v>2014</v>
      </c>
      <c r="D291" s="15">
        <v>41794</v>
      </c>
      <c r="E291" s="15">
        <v>41801</v>
      </c>
      <c r="F291" t="s">
        <v>50</v>
      </c>
      <c r="G291" t="s">
        <v>7719</v>
      </c>
      <c r="H291" t="s">
        <v>7720</v>
      </c>
      <c r="I291" t="s">
        <v>26</v>
      </c>
      <c r="J291" t="s">
        <v>27</v>
      </c>
      <c r="K291" t="s">
        <v>1352</v>
      </c>
      <c r="L291" t="s">
        <v>54</v>
      </c>
      <c r="M291">
        <v>33024</v>
      </c>
      <c r="N291" t="s">
        <v>30</v>
      </c>
      <c r="O291" t="s">
        <v>4579</v>
      </c>
      <c r="P291" t="s">
        <v>46</v>
      </c>
      <c r="Q291" t="s">
        <v>90</v>
      </c>
      <c r="R291" t="s">
        <v>4580</v>
      </c>
      <c r="S291">
        <v>15.552000000000003</v>
      </c>
      <c r="T291">
        <v>3</v>
      </c>
      <c r="U291">
        <v>0.2</v>
      </c>
      <c r="V291">
        <v>5.4432</v>
      </c>
    </row>
    <row r="292" spans="1:22" x14ac:dyDescent="0.3">
      <c r="A292">
        <v>6478</v>
      </c>
      <c r="B292" t="s">
        <v>8918</v>
      </c>
      <c r="C292">
        <v>2014</v>
      </c>
      <c r="D292" s="15">
        <v>41794</v>
      </c>
      <c r="E292" s="15">
        <v>41801</v>
      </c>
      <c r="F292" t="s">
        <v>50</v>
      </c>
      <c r="G292" t="s">
        <v>7719</v>
      </c>
      <c r="H292" t="s">
        <v>7720</v>
      </c>
      <c r="I292" t="s">
        <v>26</v>
      </c>
      <c r="J292" t="s">
        <v>27</v>
      </c>
      <c r="K292" t="s">
        <v>1352</v>
      </c>
      <c r="L292" t="s">
        <v>54</v>
      </c>
      <c r="M292">
        <v>33024</v>
      </c>
      <c r="N292" t="s">
        <v>30</v>
      </c>
      <c r="O292" t="s">
        <v>907</v>
      </c>
      <c r="P292" t="s">
        <v>71</v>
      </c>
      <c r="Q292" t="s">
        <v>161</v>
      </c>
      <c r="R292" t="s">
        <v>908</v>
      </c>
      <c r="S292">
        <v>205.99200000000002</v>
      </c>
      <c r="T292">
        <v>1</v>
      </c>
      <c r="U292">
        <v>0.2</v>
      </c>
      <c r="V292">
        <v>-2.5749000000000279</v>
      </c>
    </row>
    <row r="293" spans="1:22" x14ac:dyDescent="0.3">
      <c r="A293">
        <v>6477</v>
      </c>
      <c r="B293" t="s">
        <v>8918</v>
      </c>
      <c r="C293">
        <v>2014</v>
      </c>
      <c r="D293" s="15">
        <v>41794</v>
      </c>
      <c r="E293" s="15">
        <v>41801</v>
      </c>
      <c r="F293" t="s">
        <v>50</v>
      </c>
      <c r="G293" t="s">
        <v>7719</v>
      </c>
      <c r="H293" t="s">
        <v>7720</v>
      </c>
      <c r="I293" t="s">
        <v>26</v>
      </c>
      <c r="J293" t="s">
        <v>27</v>
      </c>
      <c r="K293" t="s">
        <v>1352</v>
      </c>
      <c r="L293" t="s">
        <v>54</v>
      </c>
      <c r="M293">
        <v>33024</v>
      </c>
      <c r="N293" t="s">
        <v>30</v>
      </c>
      <c r="O293" t="s">
        <v>810</v>
      </c>
      <c r="P293" t="s">
        <v>46</v>
      </c>
      <c r="Q293" t="s">
        <v>78</v>
      </c>
      <c r="R293" t="s">
        <v>811</v>
      </c>
      <c r="S293">
        <v>5.2</v>
      </c>
      <c r="T293">
        <v>2</v>
      </c>
      <c r="U293">
        <v>0.2</v>
      </c>
      <c r="V293">
        <v>0.58499999999999974</v>
      </c>
    </row>
    <row r="294" spans="1:22" x14ac:dyDescent="0.3">
      <c r="A294">
        <v>6476</v>
      </c>
      <c r="B294" t="s">
        <v>8918</v>
      </c>
      <c r="C294">
        <v>2014</v>
      </c>
      <c r="D294" s="15">
        <v>41794</v>
      </c>
      <c r="E294" s="15">
        <v>41801</v>
      </c>
      <c r="F294" t="s">
        <v>50</v>
      </c>
      <c r="G294" t="s">
        <v>7719</v>
      </c>
      <c r="H294" t="s">
        <v>7720</v>
      </c>
      <c r="I294" t="s">
        <v>26</v>
      </c>
      <c r="J294" t="s">
        <v>27</v>
      </c>
      <c r="K294" t="s">
        <v>1352</v>
      </c>
      <c r="L294" t="s">
        <v>54</v>
      </c>
      <c r="M294">
        <v>33024</v>
      </c>
      <c r="N294" t="s">
        <v>30</v>
      </c>
      <c r="O294" t="s">
        <v>3429</v>
      </c>
      <c r="P294" t="s">
        <v>46</v>
      </c>
      <c r="Q294" t="s">
        <v>75</v>
      </c>
      <c r="R294" t="s">
        <v>3430</v>
      </c>
      <c r="S294">
        <v>4.5540000000000003</v>
      </c>
      <c r="T294">
        <v>3</v>
      </c>
      <c r="U294">
        <v>0.7</v>
      </c>
      <c r="V294">
        <v>-3.4913999999999987</v>
      </c>
    </row>
    <row r="295" spans="1:22" x14ac:dyDescent="0.3">
      <c r="A295">
        <v>6473</v>
      </c>
      <c r="B295" t="s">
        <v>8915</v>
      </c>
      <c r="C295">
        <v>2011</v>
      </c>
      <c r="D295" s="15">
        <v>40700</v>
      </c>
      <c r="E295" s="15">
        <v>40704</v>
      </c>
      <c r="F295" t="s">
        <v>50</v>
      </c>
      <c r="G295" t="s">
        <v>7050</v>
      </c>
      <c r="H295" t="s">
        <v>7051</v>
      </c>
      <c r="I295" t="s">
        <v>102</v>
      </c>
      <c r="J295" t="s">
        <v>27</v>
      </c>
      <c r="K295" t="s">
        <v>184</v>
      </c>
      <c r="L295" t="s">
        <v>104</v>
      </c>
      <c r="M295">
        <v>77070</v>
      </c>
      <c r="N295" t="s">
        <v>105</v>
      </c>
      <c r="O295" t="s">
        <v>1197</v>
      </c>
      <c r="P295" t="s">
        <v>46</v>
      </c>
      <c r="Q295" t="s">
        <v>47</v>
      </c>
      <c r="R295" t="s">
        <v>1198</v>
      </c>
      <c r="S295">
        <v>100.24000000000001</v>
      </c>
      <c r="T295">
        <v>10</v>
      </c>
      <c r="U295">
        <v>0.2</v>
      </c>
      <c r="V295">
        <v>33.830999999999989</v>
      </c>
    </row>
    <row r="296" spans="1:22" x14ac:dyDescent="0.3">
      <c r="A296">
        <v>6324</v>
      </c>
      <c r="B296" t="s">
        <v>8833</v>
      </c>
      <c r="C296">
        <v>2011</v>
      </c>
      <c r="D296" s="15">
        <v>40711</v>
      </c>
      <c r="E296" s="15">
        <v>40717</v>
      </c>
      <c r="F296" t="s">
        <v>50</v>
      </c>
      <c r="G296" t="s">
        <v>4743</v>
      </c>
      <c r="H296" t="s">
        <v>4744</v>
      </c>
      <c r="I296" t="s">
        <v>26</v>
      </c>
      <c r="J296" t="s">
        <v>27</v>
      </c>
      <c r="K296" t="s">
        <v>606</v>
      </c>
      <c r="L296" t="s">
        <v>245</v>
      </c>
      <c r="M296">
        <v>19711</v>
      </c>
      <c r="N296" t="s">
        <v>148</v>
      </c>
      <c r="O296" t="s">
        <v>8185</v>
      </c>
      <c r="P296" t="s">
        <v>71</v>
      </c>
      <c r="Q296" t="s">
        <v>682</v>
      </c>
      <c r="R296" t="s">
        <v>8186</v>
      </c>
      <c r="S296">
        <v>65.97</v>
      </c>
      <c r="T296">
        <v>3</v>
      </c>
      <c r="U296">
        <v>0</v>
      </c>
      <c r="V296">
        <v>31.005899999999997</v>
      </c>
    </row>
    <row r="297" spans="1:22" x14ac:dyDescent="0.3">
      <c r="A297">
        <v>6323</v>
      </c>
      <c r="B297" t="s">
        <v>8832</v>
      </c>
      <c r="C297">
        <v>2011</v>
      </c>
      <c r="D297" s="15">
        <v>40697</v>
      </c>
      <c r="E297" s="15">
        <v>40701</v>
      </c>
      <c r="F297" t="s">
        <v>23</v>
      </c>
      <c r="G297" t="s">
        <v>1508</v>
      </c>
      <c r="H297" t="s">
        <v>1509</v>
      </c>
      <c r="I297" t="s">
        <v>102</v>
      </c>
      <c r="J297" t="s">
        <v>27</v>
      </c>
      <c r="K297" t="s">
        <v>5311</v>
      </c>
      <c r="L297" t="s">
        <v>238</v>
      </c>
      <c r="M297">
        <v>48640</v>
      </c>
      <c r="N297" t="s">
        <v>105</v>
      </c>
      <c r="O297" t="s">
        <v>2576</v>
      </c>
      <c r="P297" t="s">
        <v>46</v>
      </c>
      <c r="Q297" t="s">
        <v>173</v>
      </c>
      <c r="R297" t="s">
        <v>2577</v>
      </c>
      <c r="S297">
        <v>15.28</v>
      </c>
      <c r="T297">
        <v>2</v>
      </c>
      <c r="U297">
        <v>0</v>
      </c>
      <c r="V297">
        <v>7.4871999999999996</v>
      </c>
    </row>
    <row r="298" spans="1:22" x14ac:dyDescent="0.3">
      <c r="A298">
        <v>6304</v>
      </c>
      <c r="B298" t="s">
        <v>8821</v>
      </c>
      <c r="C298">
        <v>2014</v>
      </c>
      <c r="D298" s="15">
        <v>41809</v>
      </c>
      <c r="E298" s="15">
        <v>41811</v>
      </c>
      <c r="F298" t="s">
        <v>23</v>
      </c>
      <c r="G298" t="s">
        <v>638</v>
      </c>
      <c r="H298" t="s">
        <v>639</v>
      </c>
      <c r="I298" t="s">
        <v>102</v>
      </c>
      <c r="J298" t="s">
        <v>27</v>
      </c>
      <c r="K298" t="s">
        <v>5970</v>
      </c>
      <c r="L298" t="s">
        <v>104</v>
      </c>
      <c r="M298">
        <v>78415</v>
      </c>
      <c r="N298" t="s">
        <v>105</v>
      </c>
      <c r="O298" t="s">
        <v>4336</v>
      </c>
      <c r="P298" t="s">
        <v>46</v>
      </c>
      <c r="Q298" t="s">
        <v>90</v>
      </c>
      <c r="R298" t="s">
        <v>4337</v>
      </c>
      <c r="S298">
        <v>74.352000000000004</v>
      </c>
      <c r="T298">
        <v>3</v>
      </c>
      <c r="U298">
        <v>0.2</v>
      </c>
      <c r="V298">
        <v>23.234999999999992</v>
      </c>
    </row>
    <row r="299" spans="1:22" x14ac:dyDescent="0.3">
      <c r="A299">
        <v>6302</v>
      </c>
      <c r="B299" t="s">
        <v>8819</v>
      </c>
      <c r="C299">
        <v>2011</v>
      </c>
      <c r="D299" s="15">
        <v>40700</v>
      </c>
      <c r="E299" s="15">
        <v>40706</v>
      </c>
      <c r="F299" t="s">
        <v>50</v>
      </c>
      <c r="G299" t="s">
        <v>5759</v>
      </c>
      <c r="H299" t="s">
        <v>5760</v>
      </c>
      <c r="I299" t="s">
        <v>26</v>
      </c>
      <c r="J299" t="s">
        <v>27</v>
      </c>
      <c r="K299" t="s">
        <v>303</v>
      </c>
      <c r="L299" t="s">
        <v>211</v>
      </c>
      <c r="M299">
        <v>60623</v>
      </c>
      <c r="N299" t="s">
        <v>105</v>
      </c>
      <c r="O299" t="s">
        <v>2956</v>
      </c>
      <c r="P299" t="s">
        <v>46</v>
      </c>
      <c r="Q299" t="s">
        <v>173</v>
      </c>
      <c r="R299" t="s">
        <v>2957</v>
      </c>
      <c r="S299">
        <v>13.984000000000002</v>
      </c>
      <c r="T299">
        <v>2</v>
      </c>
      <c r="U299">
        <v>0.2</v>
      </c>
      <c r="V299">
        <v>4.7195999999999998</v>
      </c>
    </row>
    <row r="300" spans="1:22" x14ac:dyDescent="0.3">
      <c r="A300">
        <v>6301</v>
      </c>
      <c r="B300" t="s">
        <v>8819</v>
      </c>
      <c r="C300">
        <v>2011</v>
      </c>
      <c r="D300" s="15">
        <v>40700</v>
      </c>
      <c r="E300" s="15">
        <v>40706</v>
      </c>
      <c r="F300" t="s">
        <v>50</v>
      </c>
      <c r="G300" t="s">
        <v>5759</v>
      </c>
      <c r="H300" t="s">
        <v>5760</v>
      </c>
      <c r="I300" t="s">
        <v>26</v>
      </c>
      <c r="J300" t="s">
        <v>27</v>
      </c>
      <c r="K300" t="s">
        <v>303</v>
      </c>
      <c r="L300" t="s">
        <v>211</v>
      </c>
      <c r="M300">
        <v>60623</v>
      </c>
      <c r="N300" t="s">
        <v>105</v>
      </c>
      <c r="O300" t="s">
        <v>462</v>
      </c>
      <c r="P300" t="s">
        <v>46</v>
      </c>
      <c r="Q300" t="s">
        <v>75</v>
      </c>
      <c r="R300" t="s">
        <v>463</v>
      </c>
      <c r="S300">
        <v>24.587999999999994</v>
      </c>
      <c r="T300">
        <v>3</v>
      </c>
      <c r="U300">
        <v>0.8</v>
      </c>
      <c r="V300">
        <v>-38.11140000000001</v>
      </c>
    </row>
    <row r="301" spans="1:22" x14ac:dyDescent="0.3">
      <c r="A301">
        <v>6149</v>
      </c>
      <c r="B301" t="s">
        <v>8713</v>
      </c>
      <c r="C301">
        <v>2013</v>
      </c>
      <c r="D301" s="15">
        <v>41453</v>
      </c>
      <c r="E301" s="15">
        <v>41455</v>
      </c>
      <c r="F301" t="s">
        <v>23</v>
      </c>
      <c r="G301" t="s">
        <v>6022</v>
      </c>
      <c r="H301" t="s">
        <v>6023</v>
      </c>
      <c r="I301" t="s">
        <v>26</v>
      </c>
      <c r="J301" t="s">
        <v>27</v>
      </c>
      <c r="K301" t="s">
        <v>127</v>
      </c>
      <c r="L301" t="s">
        <v>43</v>
      </c>
      <c r="M301">
        <v>94109</v>
      </c>
      <c r="N301" t="s">
        <v>44</v>
      </c>
      <c r="O301" t="s">
        <v>6736</v>
      </c>
      <c r="P301" t="s">
        <v>71</v>
      </c>
      <c r="Q301" t="s">
        <v>72</v>
      </c>
      <c r="R301" t="s">
        <v>6737</v>
      </c>
      <c r="S301">
        <v>201.584</v>
      </c>
      <c r="T301">
        <v>2</v>
      </c>
      <c r="U301">
        <v>0.2</v>
      </c>
      <c r="V301">
        <v>12.599000000000004</v>
      </c>
    </row>
    <row r="302" spans="1:22" x14ac:dyDescent="0.3">
      <c r="A302">
        <v>6145</v>
      </c>
      <c r="B302" t="s">
        <v>8710</v>
      </c>
      <c r="C302">
        <v>2014</v>
      </c>
      <c r="D302" s="15">
        <v>41818</v>
      </c>
      <c r="E302" s="15">
        <v>41822</v>
      </c>
      <c r="F302" t="s">
        <v>50</v>
      </c>
      <c r="G302" t="s">
        <v>1878</v>
      </c>
      <c r="H302" t="s">
        <v>1879</v>
      </c>
      <c r="I302" t="s">
        <v>26</v>
      </c>
      <c r="J302" t="s">
        <v>27</v>
      </c>
      <c r="K302" t="s">
        <v>2530</v>
      </c>
      <c r="L302" t="s">
        <v>138</v>
      </c>
      <c r="M302">
        <v>68104</v>
      </c>
      <c r="N302" t="s">
        <v>105</v>
      </c>
      <c r="O302" t="s">
        <v>4250</v>
      </c>
      <c r="P302" t="s">
        <v>46</v>
      </c>
      <c r="Q302" t="s">
        <v>90</v>
      </c>
      <c r="R302" t="s">
        <v>4251</v>
      </c>
      <c r="S302">
        <v>20.07</v>
      </c>
      <c r="T302">
        <v>3</v>
      </c>
      <c r="U302">
        <v>0</v>
      </c>
      <c r="V302">
        <v>9.2321999999999989</v>
      </c>
    </row>
    <row r="303" spans="1:22" x14ac:dyDescent="0.3">
      <c r="A303">
        <v>6127</v>
      </c>
      <c r="B303" t="s">
        <v>8689</v>
      </c>
      <c r="C303">
        <v>2014</v>
      </c>
      <c r="D303" s="15">
        <v>41794</v>
      </c>
      <c r="E303" s="15">
        <v>41798</v>
      </c>
      <c r="F303" t="s">
        <v>50</v>
      </c>
      <c r="G303" t="s">
        <v>1396</v>
      </c>
      <c r="H303" t="s">
        <v>1397</v>
      </c>
      <c r="I303" t="s">
        <v>41</v>
      </c>
      <c r="J303" t="s">
        <v>27</v>
      </c>
      <c r="K303" t="s">
        <v>42</v>
      </c>
      <c r="L303" t="s">
        <v>43</v>
      </c>
      <c r="M303">
        <v>90036</v>
      </c>
      <c r="N303" t="s">
        <v>44</v>
      </c>
      <c r="O303" t="s">
        <v>3005</v>
      </c>
      <c r="P303" t="s">
        <v>46</v>
      </c>
      <c r="Q303" t="s">
        <v>75</v>
      </c>
      <c r="R303" t="s">
        <v>3006</v>
      </c>
      <c r="S303">
        <v>3.9119999999999999</v>
      </c>
      <c r="T303">
        <v>1</v>
      </c>
      <c r="U303">
        <v>0.2</v>
      </c>
      <c r="V303">
        <v>1.2713999999999996</v>
      </c>
    </row>
    <row r="304" spans="1:22" x14ac:dyDescent="0.3">
      <c r="A304">
        <v>6126</v>
      </c>
      <c r="B304" t="s">
        <v>8689</v>
      </c>
      <c r="C304">
        <v>2014</v>
      </c>
      <c r="D304" s="15">
        <v>41794</v>
      </c>
      <c r="E304" s="15">
        <v>41798</v>
      </c>
      <c r="F304" t="s">
        <v>50</v>
      </c>
      <c r="G304" t="s">
        <v>1396</v>
      </c>
      <c r="H304" t="s">
        <v>1397</v>
      </c>
      <c r="I304" t="s">
        <v>41</v>
      </c>
      <c r="J304" t="s">
        <v>27</v>
      </c>
      <c r="K304" t="s">
        <v>42</v>
      </c>
      <c r="L304" t="s">
        <v>43</v>
      </c>
      <c r="M304">
        <v>90036</v>
      </c>
      <c r="N304" t="s">
        <v>44</v>
      </c>
      <c r="O304" t="s">
        <v>8690</v>
      </c>
      <c r="P304" t="s">
        <v>46</v>
      </c>
      <c r="Q304" t="s">
        <v>90</v>
      </c>
      <c r="R304" t="s">
        <v>8691</v>
      </c>
      <c r="S304">
        <v>11.96</v>
      </c>
      <c r="T304">
        <v>2</v>
      </c>
      <c r="U304">
        <v>0</v>
      </c>
      <c r="V304">
        <v>5.3819999999999997</v>
      </c>
    </row>
    <row r="305" spans="1:22" x14ac:dyDescent="0.3">
      <c r="A305">
        <v>6125</v>
      </c>
      <c r="B305" t="s">
        <v>8689</v>
      </c>
      <c r="C305">
        <v>2014</v>
      </c>
      <c r="D305" s="15">
        <v>41794</v>
      </c>
      <c r="E305" s="15">
        <v>41798</v>
      </c>
      <c r="F305" t="s">
        <v>50</v>
      </c>
      <c r="G305" t="s">
        <v>1396</v>
      </c>
      <c r="H305" t="s">
        <v>1397</v>
      </c>
      <c r="I305" t="s">
        <v>41</v>
      </c>
      <c r="J305" t="s">
        <v>27</v>
      </c>
      <c r="K305" t="s">
        <v>42</v>
      </c>
      <c r="L305" t="s">
        <v>43</v>
      </c>
      <c r="M305">
        <v>90036</v>
      </c>
      <c r="N305" t="s">
        <v>44</v>
      </c>
      <c r="O305" t="s">
        <v>4156</v>
      </c>
      <c r="P305" t="s">
        <v>71</v>
      </c>
      <c r="Q305" t="s">
        <v>161</v>
      </c>
      <c r="R305" t="s">
        <v>4157</v>
      </c>
      <c r="S305">
        <v>44.75</v>
      </c>
      <c r="T305">
        <v>5</v>
      </c>
      <c r="U305">
        <v>0</v>
      </c>
      <c r="V305">
        <v>8.5024999999999942</v>
      </c>
    </row>
    <row r="306" spans="1:22" x14ac:dyDescent="0.3">
      <c r="A306">
        <v>6106</v>
      </c>
      <c r="B306" t="s">
        <v>8677</v>
      </c>
      <c r="C306">
        <v>2012</v>
      </c>
      <c r="D306" s="15">
        <v>41078</v>
      </c>
      <c r="E306" s="15">
        <v>41082</v>
      </c>
      <c r="F306" t="s">
        <v>50</v>
      </c>
      <c r="G306" t="s">
        <v>3389</v>
      </c>
      <c r="H306" t="s">
        <v>3390</v>
      </c>
      <c r="I306" t="s">
        <v>41</v>
      </c>
      <c r="J306" t="s">
        <v>27</v>
      </c>
      <c r="K306" t="s">
        <v>1419</v>
      </c>
      <c r="L306" t="s">
        <v>54</v>
      </c>
      <c r="M306">
        <v>33178</v>
      </c>
      <c r="N306" t="s">
        <v>30</v>
      </c>
      <c r="O306" t="s">
        <v>1264</v>
      </c>
      <c r="P306" t="s">
        <v>46</v>
      </c>
      <c r="Q306" t="s">
        <v>68</v>
      </c>
      <c r="R306" t="s">
        <v>1265</v>
      </c>
      <c r="S306">
        <v>13.632</v>
      </c>
      <c r="T306">
        <v>4</v>
      </c>
      <c r="U306">
        <v>0.2</v>
      </c>
      <c r="V306">
        <v>3.5783999999999998</v>
      </c>
    </row>
    <row r="307" spans="1:22" x14ac:dyDescent="0.3">
      <c r="A307">
        <v>6089</v>
      </c>
      <c r="B307" t="s">
        <v>8671</v>
      </c>
      <c r="C307">
        <v>2012</v>
      </c>
      <c r="D307" s="15">
        <v>41073</v>
      </c>
      <c r="E307" s="15">
        <v>41077</v>
      </c>
      <c r="F307" t="s">
        <v>50</v>
      </c>
      <c r="G307" t="s">
        <v>4611</v>
      </c>
      <c r="H307" t="s">
        <v>4612</v>
      </c>
      <c r="I307" t="s">
        <v>41</v>
      </c>
      <c r="J307" t="s">
        <v>27</v>
      </c>
      <c r="K307" t="s">
        <v>3261</v>
      </c>
      <c r="L307" t="s">
        <v>1272</v>
      </c>
      <c r="M307">
        <v>30076</v>
      </c>
      <c r="N307" t="s">
        <v>30</v>
      </c>
      <c r="O307" t="s">
        <v>2643</v>
      </c>
      <c r="P307" t="s">
        <v>46</v>
      </c>
      <c r="Q307" t="s">
        <v>90</v>
      </c>
      <c r="R307" t="s">
        <v>2644</v>
      </c>
      <c r="S307">
        <v>6.48</v>
      </c>
      <c r="T307">
        <v>1</v>
      </c>
      <c r="U307">
        <v>0</v>
      </c>
      <c r="V307">
        <v>3.1104000000000003</v>
      </c>
    </row>
    <row r="308" spans="1:22" x14ac:dyDescent="0.3">
      <c r="A308">
        <v>6050</v>
      </c>
      <c r="B308" t="s">
        <v>8647</v>
      </c>
      <c r="C308">
        <v>2013</v>
      </c>
      <c r="D308" s="15">
        <v>41441</v>
      </c>
      <c r="E308" s="15">
        <v>41444</v>
      </c>
      <c r="F308" t="s">
        <v>188</v>
      </c>
      <c r="G308" t="s">
        <v>1745</v>
      </c>
      <c r="H308" t="s">
        <v>1746</v>
      </c>
      <c r="I308" t="s">
        <v>26</v>
      </c>
      <c r="J308" t="s">
        <v>27</v>
      </c>
      <c r="K308" t="s">
        <v>184</v>
      </c>
      <c r="L308" t="s">
        <v>104</v>
      </c>
      <c r="M308">
        <v>77036</v>
      </c>
      <c r="N308" t="s">
        <v>105</v>
      </c>
      <c r="O308" t="s">
        <v>7716</v>
      </c>
      <c r="P308" t="s">
        <v>46</v>
      </c>
      <c r="Q308" t="s">
        <v>90</v>
      </c>
      <c r="R308" t="s">
        <v>7717</v>
      </c>
      <c r="S308">
        <v>173.48800000000003</v>
      </c>
      <c r="T308">
        <v>7</v>
      </c>
      <c r="U308">
        <v>0.2</v>
      </c>
      <c r="V308">
        <v>54.214999999999982</v>
      </c>
    </row>
    <row r="309" spans="1:22" x14ac:dyDescent="0.3">
      <c r="A309">
        <v>6047</v>
      </c>
      <c r="B309" t="s">
        <v>8645</v>
      </c>
      <c r="C309">
        <v>2013</v>
      </c>
      <c r="D309" s="15">
        <v>41435</v>
      </c>
      <c r="E309" s="15">
        <v>41442</v>
      </c>
      <c r="F309" t="s">
        <v>50</v>
      </c>
      <c r="G309" t="s">
        <v>6280</v>
      </c>
      <c r="H309" t="s">
        <v>6281</v>
      </c>
      <c r="I309" t="s">
        <v>102</v>
      </c>
      <c r="J309" t="s">
        <v>27</v>
      </c>
      <c r="K309" t="s">
        <v>409</v>
      </c>
      <c r="L309" t="s">
        <v>229</v>
      </c>
      <c r="M309">
        <v>55407</v>
      </c>
      <c r="N309" t="s">
        <v>105</v>
      </c>
      <c r="O309" t="s">
        <v>8261</v>
      </c>
      <c r="P309" t="s">
        <v>32</v>
      </c>
      <c r="Q309" t="s">
        <v>56</v>
      </c>
      <c r="R309" t="s">
        <v>8262</v>
      </c>
      <c r="S309">
        <v>692.93999999999994</v>
      </c>
      <c r="T309">
        <v>3</v>
      </c>
      <c r="U309">
        <v>0</v>
      </c>
      <c r="V309">
        <v>173.23500000000001</v>
      </c>
    </row>
    <row r="310" spans="1:22" x14ac:dyDescent="0.3">
      <c r="A310">
        <v>307</v>
      </c>
      <c r="B310" t="s">
        <v>1116</v>
      </c>
      <c r="C310">
        <v>2011</v>
      </c>
      <c r="D310" s="15">
        <v>40695</v>
      </c>
      <c r="E310" s="15">
        <v>40700</v>
      </c>
      <c r="F310" t="s">
        <v>50</v>
      </c>
      <c r="G310" t="s">
        <v>1117</v>
      </c>
      <c r="H310" t="s">
        <v>1118</v>
      </c>
      <c r="I310" t="s">
        <v>102</v>
      </c>
      <c r="J310" t="s">
        <v>27</v>
      </c>
      <c r="K310" t="s">
        <v>1119</v>
      </c>
      <c r="L310" t="s">
        <v>788</v>
      </c>
      <c r="M310">
        <v>8701</v>
      </c>
      <c r="N310" t="s">
        <v>148</v>
      </c>
      <c r="O310" t="s">
        <v>1120</v>
      </c>
      <c r="P310" t="s">
        <v>46</v>
      </c>
      <c r="Q310" t="s">
        <v>75</v>
      </c>
      <c r="R310" t="s">
        <v>1121</v>
      </c>
      <c r="S310">
        <v>45.480000000000004</v>
      </c>
      <c r="T310">
        <v>3</v>
      </c>
      <c r="U310">
        <v>0</v>
      </c>
      <c r="V310">
        <v>20.9208</v>
      </c>
    </row>
    <row r="311" spans="1:22" x14ac:dyDescent="0.3">
      <c r="A311">
        <v>308</v>
      </c>
      <c r="B311" t="s">
        <v>1116</v>
      </c>
      <c r="C311">
        <v>2011</v>
      </c>
      <c r="D311" s="15">
        <v>40695</v>
      </c>
      <c r="E311" s="15">
        <v>40700</v>
      </c>
      <c r="F311" t="s">
        <v>50</v>
      </c>
      <c r="G311" t="s">
        <v>1117</v>
      </c>
      <c r="H311" t="s">
        <v>1118</v>
      </c>
      <c r="I311" t="s">
        <v>102</v>
      </c>
      <c r="J311" t="s">
        <v>27</v>
      </c>
      <c r="K311" t="s">
        <v>1119</v>
      </c>
      <c r="L311" t="s">
        <v>788</v>
      </c>
      <c r="M311">
        <v>8701</v>
      </c>
      <c r="N311" t="s">
        <v>148</v>
      </c>
      <c r="O311" t="s">
        <v>1122</v>
      </c>
      <c r="P311" t="s">
        <v>46</v>
      </c>
      <c r="Q311" t="s">
        <v>68</v>
      </c>
      <c r="R311" t="s">
        <v>1123</v>
      </c>
      <c r="S311">
        <v>289.20000000000005</v>
      </c>
      <c r="T311">
        <v>6</v>
      </c>
      <c r="U311">
        <v>0</v>
      </c>
      <c r="V311">
        <v>83.867999999999967</v>
      </c>
    </row>
    <row r="312" spans="1:22" x14ac:dyDescent="0.3">
      <c r="A312">
        <v>5926</v>
      </c>
      <c r="B312" t="s">
        <v>8578</v>
      </c>
      <c r="C312">
        <v>2014</v>
      </c>
      <c r="D312" s="15">
        <v>41794</v>
      </c>
      <c r="E312" s="15">
        <v>41799</v>
      </c>
      <c r="F312" t="s">
        <v>50</v>
      </c>
      <c r="G312" t="s">
        <v>2028</v>
      </c>
      <c r="H312" t="s">
        <v>2029</v>
      </c>
      <c r="I312" t="s">
        <v>41</v>
      </c>
      <c r="J312" t="s">
        <v>27</v>
      </c>
      <c r="K312" t="s">
        <v>5669</v>
      </c>
      <c r="L312" t="s">
        <v>96</v>
      </c>
      <c r="M312">
        <v>98226</v>
      </c>
      <c r="N312" t="s">
        <v>44</v>
      </c>
      <c r="O312" t="s">
        <v>3874</v>
      </c>
      <c r="P312" t="s">
        <v>71</v>
      </c>
      <c r="Q312" t="s">
        <v>161</v>
      </c>
      <c r="R312" t="s">
        <v>3875</v>
      </c>
      <c r="S312">
        <v>1099.5</v>
      </c>
      <c r="T312">
        <v>10</v>
      </c>
      <c r="U312">
        <v>0</v>
      </c>
      <c r="V312">
        <v>362.83500000000004</v>
      </c>
    </row>
    <row r="313" spans="1:22" x14ac:dyDescent="0.3">
      <c r="A313">
        <v>5875</v>
      </c>
      <c r="B313" t="s">
        <v>8546</v>
      </c>
      <c r="C313">
        <v>2014</v>
      </c>
      <c r="D313" s="15">
        <v>41795</v>
      </c>
      <c r="E313" s="15">
        <v>41795</v>
      </c>
      <c r="F313" t="s">
        <v>1290</v>
      </c>
      <c r="G313" t="s">
        <v>3158</v>
      </c>
      <c r="H313" t="s">
        <v>3159</v>
      </c>
      <c r="I313" t="s">
        <v>102</v>
      </c>
      <c r="J313" t="s">
        <v>27</v>
      </c>
      <c r="K313" t="s">
        <v>3265</v>
      </c>
      <c r="L313" t="s">
        <v>1707</v>
      </c>
      <c r="M313">
        <v>72401</v>
      </c>
      <c r="N313" t="s">
        <v>30</v>
      </c>
      <c r="O313" t="s">
        <v>5371</v>
      </c>
      <c r="P313" t="s">
        <v>46</v>
      </c>
      <c r="Q313" t="s">
        <v>75</v>
      </c>
      <c r="R313" t="s">
        <v>5372</v>
      </c>
      <c r="S313">
        <v>9.5400000000000009</v>
      </c>
      <c r="T313">
        <v>3</v>
      </c>
      <c r="U313">
        <v>0</v>
      </c>
      <c r="V313">
        <v>4.3883999999999999</v>
      </c>
    </row>
    <row r="314" spans="1:22" x14ac:dyDescent="0.3">
      <c r="A314">
        <v>5874</v>
      </c>
      <c r="B314" t="s">
        <v>8546</v>
      </c>
      <c r="C314">
        <v>2014</v>
      </c>
      <c r="D314" s="15">
        <v>41795</v>
      </c>
      <c r="E314" s="15">
        <v>41795</v>
      </c>
      <c r="F314" t="s">
        <v>1290</v>
      </c>
      <c r="G314" t="s">
        <v>3158</v>
      </c>
      <c r="H314" t="s">
        <v>3159</v>
      </c>
      <c r="I314" t="s">
        <v>102</v>
      </c>
      <c r="J314" t="s">
        <v>27</v>
      </c>
      <c r="K314" t="s">
        <v>3265</v>
      </c>
      <c r="L314" t="s">
        <v>1707</v>
      </c>
      <c r="M314">
        <v>72401</v>
      </c>
      <c r="N314" t="s">
        <v>30</v>
      </c>
      <c r="O314" t="s">
        <v>4327</v>
      </c>
      <c r="P314" t="s">
        <v>46</v>
      </c>
      <c r="Q314" t="s">
        <v>75</v>
      </c>
      <c r="R314" t="s">
        <v>4328</v>
      </c>
      <c r="S314">
        <v>108.08</v>
      </c>
      <c r="T314">
        <v>7</v>
      </c>
      <c r="U314">
        <v>0</v>
      </c>
      <c r="V314">
        <v>54.04</v>
      </c>
    </row>
    <row r="315" spans="1:22" x14ac:dyDescent="0.3">
      <c r="A315">
        <v>5871</v>
      </c>
      <c r="B315" t="s">
        <v>8543</v>
      </c>
      <c r="C315">
        <v>2013</v>
      </c>
      <c r="D315" s="15">
        <v>41440</v>
      </c>
      <c r="E315" s="15">
        <v>41440</v>
      </c>
      <c r="F315" t="s">
        <v>1290</v>
      </c>
      <c r="G315" t="s">
        <v>1574</v>
      </c>
      <c r="H315" t="s">
        <v>1575</v>
      </c>
      <c r="I315" t="s">
        <v>41</v>
      </c>
      <c r="J315" t="s">
        <v>27</v>
      </c>
      <c r="K315" t="s">
        <v>1883</v>
      </c>
      <c r="L315" t="s">
        <v>43</v>
      </c>
      <c r="M315">
        <v>92804</v>
      </c>
      <c r="N315" t="s">
        <v>44</v>
      </c>
      <c r="O315" t="s">
        <v>8261</v>
      </c>
      <c r="P315" t="s">
        <v>32</v>
      </c>
      <c r="Q315" t="s">
        <v>56</v>
      </c>
      <c r="R315" t="s">
        <v>8262</v>
      </c>
      <c r="S315">
        <v>1293.4879999999998</v>
      </c>
      <c r="T315">
        <v>7</v>
      </c>
      <c r="U315">
        <v>0.2</v>
      </c>
      <c r="V315">
        <v>80.843000000000075</v>
      </c>
    </row>
    <row r="316" spans="1:22" x14ac:dyDescent="0.3">
      <c r="A316">
        <v>5837</v>
      </c>
      <c r="B316" t="s">
        <v>8515</v>
      </c>
      <c r="C316">
        <v>2012</v>
      </c>
      <c r="D316" s="15">
        <v>41069</v>
      </c>
      <c r="E316" s="15">
        <v>41076</v>
      </c>
      <c r="F316" t="s">
        <v>50</v>
      </c>
      <c r="G316" t="s">
        <v>671</v>
      </c>
      <c r="H316" t="s">
        <v>672</v>
      </c>
      <c r="I316" t="s">
        <v>26</v>
      </c>
      <c r="J316" t="s">
        <v>27</v>
      </c>
      <c r="K316" t="s">
        <v>1419</v>
      </c>
      <c r="L316" t="s">
        <v>54</v>
      </c>
      <c r="M316">
        <v>33178</v>
      </c>
      <c r="N316" t="s">
        <v>30</v>
      </c>
      <c r="O316" t="s">
        <v>7775</v>
      </c>
      <c r="P316" t="s">
        <v>71</v>
      </c>
      <c r="Q316" t="s">
        <v>161</v>
      </c>
      <c r="R316" t="s">
        <v>7776</v>
      </c>
      <c r="S316">
        <v>72.599999999999994</v>
      </c>
      <c r="T316">
        <v>5</v>
      </c>
      <c r="U316">
        <v>0.2</v>
      </c>
      <c r="V316">
        <v>-8.1674999999999933</v>
      </c>
    </row>
    <row r="317" spans="1:22" x14ac:dyDescent="0.3">
      <c r="A317">
        <v>5836</v>
      </c>
      <c r="B317" t="s">
        <v>8515</v>
      </c>
      <c r="C317">
        <v>2012</v>
      </c>
      <c r="D317" s="15">
        <v>41069</v>
      </c>
      <c r="E317" s="15">
        <v>41076</v>
      </c>
      <c r="F317" t="s">
        <v>50</v>
      </c>
      <c r="G317" t="s">
        <v>671</v>
      </c>
      <c r="H317" t="s">
        <v>672</v>
      </c>
      <c r="I317" t="s">
        <v>26</v>
      </c>
      <c r="J317" t="s">
        <v>27</v>
      </c>
      <c r="K317" t="s">
        <v>1419</v>
      </c>
      <c r="L317" t="s">
        <v>54</v>
      </c>
      <c r="M317">
        <v>33178</v>
      </c>
      <c r="N317" t="s">
        <v>30</v>
      </c>
      <c r="O317" t="s">
        <v>4642</v>
      </c>
      <c r="P317" t="s">
        <v>46</v>
      </c>
      <c r="Q317" t="s">
        <v>75</v>
      </c>
      <c r="R317" t="s">
        <v>4643</v>
      </c>
      <c r="S317">
        <v>38.520000000000003</v>
      </c>
      <c r="T317">
        <v>3</v>
      </c>
      <c r="U317">
        <v>0.7</v>
      </c>
      <c r="V317">
        <v>-26.963999999999999</v>
      </c>
    </row>
    <row r="318" spans="1:22" x14ac:dyDescent="0.3">
      <c r="A318">
        <v>5835</v>
      </c>
      <c r="B318" t="s">
        <v>8515</v>
      </c>
      <c r="C318">
        <v>2012</v>
      </c>
      <c r="D318" s="15">
        <v>41069</v>
      </c>
      <c r="E318" s="15">
        <v>41076</v>
      </c>
      <c r="F318" t="s">
        <v>50</v>
      </c>
      <c r="G318" t="s">
        <v>671</v>
      </c>
      <c r="H318" t="s">
        <v>672</v>
      </c>
      <c r="I318" t="s">
        <v>26</v>
      </c>
      <c r="J318" t="s">
        <v>27</v>
      </c>
      <c r="K318" t="s">
        <v>1419</v>
      </c>
      <c r="L318" t="s">
        <v>54</v>
      </c>
      <c r="M318">
        <v>33178</v>
      </c>
      <c r="N318" t="s">
        <v>30</v>
      </c>
      <c r="O318" t="s">
        <v>7314</v>
      </c>
      <c r="P318" t="s">
        <v>46</v>
      </c>
      <c r="Q318" t="s">
        <v>75</v>
      </c>
      <c r="R318" t="s">
        <v>7315</v>
      </c>
      <c r="S318">
        <v>64.2</v>
      </c>
      <c r="T318">
        <v>5</v>
      </c>
      <c r="U318">
        <v>0.7</v>
      </c>
      <c r="V318">
        <v>-42.799999999999983</v>
      </c>
    </row>
    <row r="319" spans="1:22" x14ac:dyDescent="0.3">
      <c r="A319">
        <v>5815</v>
      </c>
      <c r="B319" t="s">
        <v>8506</v>
      </c>
      <c r="C319">
        <v>2012</v>
      </c>
      <c r="D319" s="15">
        <v>41075</v>
      </c>
      <c r="E319" s="15">
        <v>41077</v>
      </c>
      <c r="F319" t="s">
        <v>188</v>
      </c>
      <c r="G319" t="s">
        <v>4716</v>
      </c>
      <c r="H319" t="s">
        <v>4717</v>
      </c>
      <c r="I319" t="s">
        <v>26</v>
      </c>
      <c r="J319" t="s">
        <v>27</v>
      </c>
      <c r="K319" t="s">
        <v>900</v>
      </c>
      <c r="L319" t="s">
        <v>54</v>
      </c>
      <c r="M319">
        <v>33614</v>
      </c>
      <c r="N319" t="s">
        <v>30</v>
      </c>
      <c r="O319" t="s">
        <v>4834</v>
      </c>
      <c r="P319" t="s">
        <v>71</v>
      </c>
      <c r="Q319" t="s">
        <v>161</v>
      </c>
      <c r="R319" t="s">
        <v>4835</v>
      </c>
      <c r="S319">
        <v>11.672000000000001</v>
      </c>
      <c r="T319">
        <v>1</v>
      </c>
      <c r="U319">
        <v>0.2</v>
      </c>
      <c r="V319">
        <v>-0.7295000000000007</v>
      </c>
    </row>
    <row r="320" spans="1:22" x14ac:dyDescent="0.3">
      <c r="A320">
        <v>5736</v>
      </c>
      <c r="B320" t="s">
        <v>8449</v>
      </c>
      <c r="C320">
        <v>2011</v>
      </c>
      <c r="D320" s="15">
        <v>40723</v>
      </c>
      <c r="E320" s="15">
        <v>40727</v>
      </c>
      <c r="F320" t="s">
        <v>50</v>
      </c>
      <c r="G320" t="s">
        <v>5281</v>
      </c>
      <c r="H320" t="s">
        <v>5282</v>
      </c>
      <c r="I320" t="s">
        <v>26</v>
      </c>
      <c r="J320" t="s">
        <v>27</v>
      </c>
      <c r="K320" t="s">
        <v>266</v>
      </c>
      <c r="L320" t="s">
        <v>267</v>
      </c>
      <c r="M320">
        <v>10024</v>
      </c>
      <c r="N320" t="s">
        <v>148</v>
      </c>
      <c r="O320" t="s">
        <v>6137</v>
      </c>
      <c r="P320" t="s">
        <v>46</v>
      </c>
      <c r="Q320" t="s">
        <v>75</v>
      </c>
      <c r="R320" t="s">
        <v>6138</v>
      </c>
      <c r="S320">
        <v>13.919999999999998</v>
      </c>
      <c r="T320">
        <v>3</v>
      </c>
      <c r="U320">
        <v>0.2</v>
      </c>
      <c r="V320">
        <v>4.8720000000000008</v>
      </c>
    </row>
    <row r="321" spans="1:22" x14ac:dyDescent="0.3">
      <c r="A321">
        <v>5735</v>
      </c>
      <c r="B321" t="s">
        <v>8447</v>
      </c>
      <c r="C321">
        <v>2014</v>
      </c>
      <c r="D321" s="15">
        <v>41820</v>
      </c>
      <c r="E321" s="15">
        <v>41823</v>
      </c>
      <c r="F321" t="s">
        <v>188</v>
      </c>
      <c r="G321" t="s">
        <v>958</v>
      </c>
      <c r="H321" t="s">
        <v>959</v>
      </c>
      <c r="I321" t="s">
        <v>41</v>
      </c>
      <c r="J321" t="s">
        <v>27</v>
      </c>
      <c r="K321" t="s">
        <v>8448</v>
      </c>
      <c r="L321" t="s">
        <v>747</v>
      </c>
      <c r="M321">
        <v>6460</v>
      </c>
      <c r="N321" t="s">
        <v>148</v>
      </c>
      <c r="O321" t="s">
        <v>3839</v>
      </c>
      <c r="P321" t="s">
        <v>32</v>
      </c>
      <c r="Q321" t="s">
        <v>65</v>
      </c>
      <c r="R321" t="s">
        <v>3840</v>
      </c>
      <c r="S321">
        <v>25.16</v>
      </c>
      <c r="T321">
        <v>2</v>
      </c>
      <c r="U321">
        <v>0</v>
      </c>
      <c r="V321">
        <v>8.5543999999999976</v>
      </c>
    </row>
    <row r="322" spans="1:22" x14ac:dyDescent="0.3">
      <c r="A322">
        <v>5734</v>
      </c>
      <c r="B322" t="s">
        <v>8447</v>
      </c>
      <c r="C322">
        <v>2014</v>
      </c>
      <c r="D322" s="15">
        <v>41820</v>
      </c>
      <c r="E322" s="15">
        <v>41823</v>
      </c>
      <c r="F322" t="s">
        <v>188</v>
      </c>
      <c r="G322" t="s">
        <v>958</v>
      </c>
      <c r="H322" t="s">
        <v>959</v>
      </c>
      <c r="I322" t="s">
        <v>41</v>
      </c>
      <c r="J322" t="s">
        <v>27</v>
      </c>
      <c r="K322" t="s">
        <v>8448</v>
      </c>
      <c r="L322" t="s">
        <v>747</v>
      </c>
      <c r="M322">
        <v>6460</v>
      </c>
      <c r="N322" t="s">
        <v>148</v>
      </c>
      <c r="O322" t="s">
        <v>2652</v>
      </c>
      <c r="P322" t="s">
        <v>46</v>
      </c>
      <c r="Q322" t="s">
        <v>578</v>
      </c>
      <c r="R322" t="s">
        <v>2653</v>
      </c>
      <c r="S322">
        <v>30.69</v>
      </c>
      <c r="T322">
        <v>3</v>
      </c>
      <c r="U322">
        <v>0</v>
      </c>
      <c r="V322">
        <v>7.9794000000000018</v>
      </c>
    </row>
    <row r="323" spans="1:22" x14ac:dyDescent="0.3">
      <c r="A323">
        <v>5733</v>
      </c>
      <c r="B323" t="s">
        <v>8447</v>
      </c>
      <c r="C323">
        <v>2014</v>
      </c>
      <c r="D323" s="15">
        <v>41820</v>
      </c>
      <c r="E323" s="15">
        <v>41823</v>
      </c>
      <c r="F323" t="s">
        <v>188</v>
      </c>
      <c r="G323" t="s">
        <v>958</v>
      </c>
      <c r="H323" t="s">
        <v>959</v>
      </c>
      <c r="I323" t="s">
        <v>41</v>
      </c>
      <c r="J323" t="s">
        <v>27</v>
      </c>
      <c r="K323" t="s">
        <v>8448</v>
      </c>
      <c r="L323" t="s">
        <v>747</v>
      </c>
      <c r="M323">
        <v>6460</v>
      </c>
      <c r="N323" t="s">
        <v>148</v>
      </c>
      <c r="O323" t="s">
        <v>6577</v>
      </c>
      <c r="P323" t="s">
        <v>32</v>
      </c>
      <c r="Q323" t="s">
        <v>33</v>
      </c>
      <c r="R323" t="s">
        <v>6578</v>
      </c>
      <c r="S323">
        <v>638.82000000000005</v>
      </c>
      <c r="T323">
        <v>9</v>
      </c>
      <c r="U323">
        <v>0</v>
      </c>
      <c r="V323">
        <v>185.25779999999997</v>
      </c>
    </row>
    <row r="324" spans="1:22" x14ac:dyDescent="0.3">
      <c r="A324">
        <v>5672</v>
      </c>
      <c r="B324" t="s">
        <v>8413</v>
      </c>
      <c r="C324">
        <v>2012</v>
      </c>
      <c r="D324" s="15">
        <v>41069</v>
      </c>
      <c r="E324" s="15">
        <v>41071</v>
      </c>
      <c r="F324" t="s">
        <v>23</v>
      </c>
      <c r="G324" t="s">
        <v>1945</v>
      </c>
      <c r="H324" t="s">
        <v>1946</v>
      </c>
      <c r="I324" t="s">
        <v>26</v>
      </c>
      <c r="J324" t="s">
        <v>27</v>
      </c>
      <c r="K324" t="s">
        <v>8414</v>
      </c>
      <c r="L324" t="s">
        <v>6260</v>
      </c>
      <c r="M324">
        <v>83201</v>
      </c>
      <c r="N324" t="s">
        <v>44</v>
      </c>
      <c r="O324" t="s">
        <v>7940</v>
      </c>
      <c r="P324" t="s">
        <v>71</v>
      </c>
      <c r="Q324" t="s">
        <v>72</v>
      </c>
      <c r="R324" t="s">
        <v>7941</v>
      </c>
      <c r="S324">
        <v>140.376</v>
      </c>
      <c r="T324">
        <v>3</v>
      </c>
      <c r="U324">
        <v>0.2</v>
      </c>
      <c r="V324">
        <v>8.7735000000000056</v>
      </c>
    </row>
    <row r="325" spans="1:22" x14ac:dyDescent="0.3">
      <c r="A325">
        <v>5671</v>
      </c>
      <c r="B325" t="s">
        <v>8413</v>
      </c>
      <c r="C325">
        <v>2012</v>
      </c>
      <c r="D325" s="15">
        <v>41069</v>
      </c>
      <c r="E325" s="15">
        <v>41071</v>
      </c>
      <c r="F325" t="s">
        <v>23</v>
      </c>
      <c r="G325" t="s">
        <v>1945</v>
      </c>
      <c r="H325" t="s">
        <v>1946</v>
      </c>
      <c r="I325" t="s">
        <v>26</v>
      </c>
      <c r="J325" t="s">
        <v>27</v>
      </c>
      <c r="K325" t="s">
        <v>8414</v>
      </c>
      <c r="L325" t="s">
        <v>6260</v>
      </c>
      <c r="M325">
        <v>83201</v>
      </c>
      <c r="N325" t="s">
        <v>44</v>
      </c>
      <c r="O325" t="s">
        <v>8240</v>
      </c>
      <c r="P325" t="s">
        <v>32</v>
      </c>
      <c r="Q325" t="s">
        <v>65</v>
      </c>
      <c r="R325" t="s">
        <v>8241</v>
      </c>
      <c r="S325">
        <v>355.36</v>
      </c>
      <c r="T325">
        <v>4</v>
      </c>
      <c r="U325">
        <v>0</v>
      </c>
      <c r="V325">
        <v>92.393599999999992</v>
      </c>
    </row>
    <row r="326" spans="1:22" x14ac:dyDescent="0.3">
      <c r="A326">
        <v>5670</v>
      </c>
      <c r="B326" t="s">
        <v>8412</v>
      </c>
      <c r="C326">
        <v>2013</v>
      </c>
      <c r="D326" s="15">
        <v>41437</v>
      </c>
      <c r="E326" s="15">
        <v>41441</v>
      </c>
      <c r="F326" t="s">
        <v>50</v>
      </c>
      <c r="G326" t="s">
        <v>2813</v>
      </c>
      <c r="H326" t="s">
        <v>2814</v>
      </c>
      <c r="I326" t="s">
        <v>26</v>
      </c>
      <c r="J326" t="s">
        <v>27</v>
      </c>
      <c r="K326" t="s">
        <v>95</v>
      </c>
      <c r="L326" t="s">
        <v>96</v>
      </c>
      <c r="M326">
        <v>98103</v>
      </c>
      <c r="N326" t="s">
        <v>44</v>
      </c>
      <c r="O326" t="s">
        <v>5327</v>
      </c>
      <c r="P326" t="s">
        <v>71</v>
      </c>
      <c r="Q326" t="s">
        <v>161</v>
      </c>
      <c r="R326" t="s">
        <v>5328</v>
      </c>
      <c r="S326">
        <v>389.97</v>
      </c>
      <c r="T326">
        <v>3</v>
      </c>
      <c r="U326">
        <v>0</v>
      </c>
      <c r="V326">
        <v>132.58980000000003</v>
      </c>
    </row>
    <row r="327" spans="1:22" x14ac:dyDescent="0.3">
      <c r="A327">
        <v>5669</v>
      </c>
      <c r="B327" t="s">
        <v>8412</v>
      </c>
      <c r="C327">
        <v>2013</v>
      </c>
      <c r="D327" s="15">
        <v>41437</v>
      </c>
      <c r="E327" s="15">
        <v>41441</v>
      </c>
      <c r="F327" t="s">
        <v>50</v>
      </c>
      <c r="G327" t="s">
        <v>2813</v>
      </c>
      <c r="H327" t="s">
        <v>2814</v>
      </c>
      <c r="I327" t="s">
        <v>26</v>
      </c>
      <c r="J327" t="s">
        <v>27</v>
      </c>
      <c r="K327" t="s">
        <v>95</v>
      </c>
      <c r="L327" t="s">
        <v>96</v>
      </c>
      <c r="M327">
        <v>98103</v>
      </c>
      <c r="N327" t="s">
        <v>44</v>
      </c>
      <c r="O327" t="s">
        <v>2106</v>
      </c>
      <c r="P327" t="s">
        <v>46</v>
      </c>
      <c r="Q327" t="s">
        <v>75</v>
      </c>
      <c r="R327" t="s">
        <v>2107</v>
      </c>
      <c r="S327">
        <v>53.984000000000002</v>
      </c>
      <c r="T327">
        <v>14</v>
      </c>
      <c r="U327">
        <v>0.2</v>
      </c>
      <c r="V327">
        <v>17.544800000000002</v>
      </c>
    </row>
    <row r="328" spans="1:22" x14ac:dyDescent="0.3">
      <c r="A328">
        <v>5668</v>
      </c>
      <c r="B328" t="s">
        <v>8412</v>
      </c>
      <c r="C328">
        <v>2013</v>
      </c>
      <c r="D328" s="15">
        <v>41437</v>
      </c>
      <c r="E328" s="15">
        <v>41441</v>
      </c>
      <c r="F328" t="s">
        <v>50</v>
      </c>
      <c r="G328" t="s">
        <v>2813</v>
      </c>
      <c r="H328" t="s">
        <v>2814</v>
      </c>
      <c r="I328" t="s">
        <v>26</v>
      </c>
      <c r="J328" t="s">
        <v>27</v>
      </c>
      <c r="K328" t="s">
        <v>95</v>
      </c>
      <c r="L328" t="s">
        <v>96</v>
      </c>
      <c r="M328">
        <v>98103</v>
      </c>
      <c r="N328" t="s">
        <v>44</v>
      </c>
      <c r="O328" t="s">
        <v>2620</v>
      </c>
      <c r="P328" t="s">
        <v>46</v>
      </c>
      <c r="Q328" t="s">
        <v>47</v>
      </c>
      <c r="R328" t="s">
        <v>2621</v>
      </c>
      <c r="S328">
        <v>14.62</v>
      </c>
      <c r="T328">
        <v>2</v>
      </c>
      <c r="U328">
        <v>0</v>
      </c>
      <c r="V328">
        <v>6.8713999999999995</v>
      </c>
    </row>
    <row r="329" spans="1:22" x14ac:dyDescent="0.3">
      <c r="A329">
        <v>5629</v>
      </c>
      <c r="B329" t="s">
        <v>8381</v>
      </c>
      <c r="C329">
        <v>2014</v>
      </c>
      <c r="D329" s="15">
        <v>41817</v>
      </c>
      <c r="E329" s="15">
        <v>41822</v>
      </c>
      <c r="F329" t="s">
        <v>50</v>
      </c>
      <c r="G329" t="s">
        <v>958</v>
      </c>
      <c r="H329" t="s">
        <v>959</v>
      </c>
      <c r="I329" t="s">
        <v>41</v>
      </c>
      <c r="J329" t="s">
        <v>27</v>
      </c>
      <c r="K329" t="s">
        <v>1419</v>
      </c>
      <c r="L329" t="s">
        <v>54</v>
      </c>
      <c r="M329">
        <v>33180</v>
      </c>
      <c r="N329" t="s">
        <v>30</v>
      </c>
      <c r="O329" t="s">
        <v>8382</v>
      </c>
      <c r="P329" t="s">
        <v>32</v>
      </c>
      <c r="Q329" t="s">
        <v>36</v>
      </c>
      <c r="R329" t="s">
        <v>8383</v>
      </c>
      <c r="S329">
        <v>273.55200000000002</v>
      </c>
      <c r="T329">
        <v>3</v>
      </c>
      <c r="U329">
        <v>0.2</v>
      </c>
      <c r="V329">
        <v>-13.677599999999998</v>
      </c>
    </row>
    <row r="330" spans="1:22" x14ac:dyDescent="0.3">
      <c r="A330">
        <v>5628</v>
      </c>
      <c r="B330" t="s">
        <v>8381</v>
      </c>
      <c r="C330">
        <v>2014</v>
      </c>
      <c r="D330" s="15">
        <v>41817</v>
      </c>
      <c r="E330" s="15">
        <v>41822</v>
      </c>
      <c r="F330" t="s">
        <v>50</v>
      </c>
      <c r="G330" t="s">
        <v>958</v>
      </c>
      <c r="H330" t="s">
        <v>959</v>
      </c>
      <c r="I330" t="s">
        <v>41</v>
      </c>
      <c r="J330" t="s">
        <v>27</v>
      </c>
      <c r="K330" t="s">
        <v>1419</v>
      </c>
      <c r="L330" t="s">
        <v>54</v>
      </c>
      <c r="M330">
        <v>33180</v>
      </c>
      <c r="N330" t="s">
        <v>30</v>
      </c>
      <c r="O330" t="s">
        <v>1072</v>
      </c>
      <c r="P330" t="s">
        <v>46</v>
      </c>
      <c r="Q330" t="s">
        <v>47</v>
      </c>
      <c r="R330" t="s">
        <v>1073</v>
      </c>
      <c r="S330">
        <v>13.872000000000002</v>
      </c>
      <c r="T330">
        <v>6</v>
      </c>
      <c r="U330">
        <v>0.2</v>
      </c>
      <c r="V330">
        <v>4.6818000000000008</v>
      </c>
    </row>
    <row r="331" spans="1:22" x14ac:dyDescent="0.3">
      <c r="A331">
        <v>5538</v>
      </c>
      <c r="B331" t="s">
        <v>8311</v>
      </c>
      <c r="C331">
        <v>2013</v>
      </c>
      <c r="D331" s="15">
        <v>41432</v>
      </c>
      <c r="E331" s="15">
        <v>41433</v>
      </c>
      <c r="F331" t="s">
        <v>188</v>
      </c>
      <c r="G331" t="s">
        <v>2035</v>
      </c>
      <c r="H331" t="s">
        <v>2036</v>
      </c>
      <c r="I331" t="s">
        <v>26</v>
      </c>
      <c r="J331" t="s">
        <v>27</v>
      </c>
      <c r="K331" t="s">
        <v>5141</v>
      </c>
      <c r="L331" t="s">
        <v>1707</v>
      </c>
      <c r="M331">
        <v>72209</v>
      </c>
      <c r="N331" t="s">
        <v>30</v>
      </c>
      <c r="O331" t="s">
        <v>6284</v>
      </c>
      <c r="P331" t="s">
        <v>46</v>
      </c>
      <c r="Q331" t="s">
        <v>90</v>
      </c>
      <c r="R331" t="s">
        <v>6285</v>
      </c>
      <c r="S331">
        <v>12.96</v>
      </c>
      <c r="T331">
        <v>2</v>
      </c>
      <c r="U331">
        <v>0</v>
      </c>
      <c r="V331">
        <v>6.2208000000000006</v>
      </c>
    </row>
    <row r="332" spans="1:22" x14ac:dyDescent="0.3">
      <c r="A332">
        <v>5537</v>
      </c>
      <c r="B332" t="s">
        <v>8311</v>
      </c>
      <c r="C332">
        <v>2013</v>
      </c>
      <c r="D332" s="15">
        <v>41432</v>
      </c>
      <c r="E332" s="15">
        <v>41433</v>
      </c>
      <c r="F332" t="s">
        <v>188</v>
      </c>
      <c r="G332" t="s">
        <v>2035</v>
      </c>
      <c r="H332" t="s">
        <v>2036</v>
      </c>
      <c r="I332" t="s">
        <v>26</v>
      </c>
      <c r="J332" t="s">
        <v>27</v>
      </c>
      <c r="K332" t="s">
        <v>5141</v>
      </c>
      <c r="L332" t="s">
        <v>1707</v>
      </c>
      <c r="M332">
        <v>72209</v>
      </c>
      <c r="N332" t="s">
        <v>30</v>
      </c>
      <c r="O332" t="s">
        <v>4233</v>
      </c>
      <c r="P332" t="s">
        <v>46</v>
      </c>
      <c r="Q332" t="s">
        <v>75</v>
      </c>
      <c r="R332" t="s">
        <v>4234</v>
      </c>
      <c r="S332">
        <v>11.67</v>
      </c>
      <c r="T332">
        <v>3</v>
      </c>
      <c r="U332">
        <v>0</v>
      </c>
      <c r="V332">
        <v>5.6015999999999995</v>
      </c>
    </row>
    <row r="333" spans="1:22" x14ac:dyDescent="0.3">
      <c r="A333">
        <v>5536</v>
      </c>
      <c r="B333" t="s">
        <v>8311</v>
      </c>
      <c r="C333">
        <v>2013</v>
      </c>
      <c r="D333" s="15">
        <v>41432</v>
      </c>
      <c r="E333" s="15">
        <v>41433</v>
      </c>
      <c r="F333" t="s">
        <v>188</v>
      </c>
      <c r="G333" t="s">
        <v>2035</v>
      </c>
      <c r="H333" t="s">
        <v>2036</v>
      </c>
      <c r="I333" t="s">
        <v>26</v>
      </c>
      <c r="J333" t="s">
        <v>27</v>
      </c>
      <c r="K333" t="s">
        <v>5141</v>
      </c>
      <c r="L333" t="s">
        <v>1707</v>
      </c>
      <c r="M333">
        <v>72209</v>
      </c>
      <c r="N333" t="s">
        <v>30</v>
      </c>
      <c r="O333" t="s">
        <v>431</v>
      </c>
      <c r="P333" t="s">
        <v>46</v>
      </c>
      <c r="Q333" t="s">
        <v>75</v>
      </c>
      <c r="R333" t="s">
        <v>432</v>
      </c>
      <c r="S333">
        <v>64.14</v>
      </c>
      <c r="T333">
        <v>3</v>
      </c>
      <c r="U333">
        <v>0</v>
      </c>
      <c r="V333">
        <v>30.787199999999999</v>
      </c>
    </row>
    <row r="334" spans="1:22" x14ac:dyDescent="0.3">
      <c r="A334">
        <v>5535</v>
      </c>
      <c r="B334" t="s">
        <v>8311</v>
      </c>
      <c r="C334">
        <v>2013</v>
      </c>
      <c r="D334" s="15">
        <v>41432</v>
      </c>
      <c r="E334" s="15">
        <v>41433</v>
      </c>
      <c r="F334" t="s">
        <v>188</v>
      </c>
      <c r="G334" t="s">
        <v>2035</v>
      </c>
      <c r="H334" t="s">
        <v>2036</v>
      </c>
      <c r="I334" t="s">
        <v>26</v>
      </c>
      <c r="J334" t="s">
        <v>27</v>
      </c>
      <c r="K334" t="s">
        <v>5141</v>
      </c>
      <c r="L334" t="s">
        <v>1707</v>
      </c>
      <c r="M334">
        <v>72209</v>
      </c>
      <c r="N334" t="s">
        <v>30</v>
      </c>
      <c r="O334" t="s">
        <v>1450</v>
      </c>
      <c r="P334" t="s">
        <v>46</v>
      </c>
      <c r="Q334" t="s">
        <v>90</v>
      </c>
      <c r="R334" t="s">
        <v>1451</v>
      </c>
      <c r="S334">
        <v>59.94</v>
      </c>
      <c r="T334">
        <v>3</v>
      </c>
      <c r="U334">
        <v>0</v>
      </c>
      <c r="V334">
        <v>28.171799999999998</v>
      </c>
    </row>
    <row r="335" spans="1:22" x14ac:dyDescent="0.3">
      <c r="A335">
        <v>5534</v>
      </c>
      <c r="B335" t="s">
        <v>8311</v>
      </c>
      <c r="C335">
        <v>2013</v>
      </c>
      <c r="D335" s="15">
        <v>41432</v>
      </c>
      <c r="E335" s="15">
        <v>41433</v>
      </c>
      <c r="F335" t="s">
        <v>188</v>
      </c>
      <c r="G335" t="s">
        <v>2035</v>
      </c>
      <c r="H335" t="s">
        <v>2036</v>
      </c>
      <c r="I335" t="s">
        <v>26</v>
      </c>
      <c r="J335" t="s">
        <v>27</v>
      </c>
      <c r="K335" t="s">
        <v>5141</v>
      </c>
      <c r="L335" t="s">
        <v>1707</v>
      </c>
      <c r="M335">
        <v>72209</v>
      </c>
      <c r="N335" t="s">
        <v>30</v>
      </c>
      <c r="O335" t="s">
        <v>2425</v>
      </c>
      <c r="P335" t="s">
        <v>71</v>
      </c>
      <c r="Q335" t="s">
        <v>161</v>
      </c>
      <c r="R335" t="s">
        <v>2426</v>
      </c>
      <c r="S335">
        <v>323.37</v>
      </c>
      <c r="T335">
        <v>3</v>
      </c>
      <c r="U335">
        <v>0</v>
      </c>
      <c r="V335">
        <v>129.34800000000001</v>
      </c>
    </row>
    <row r="336" spans="1:22" x14ac:dyDescent="0.3">
      <c r="A336">
        <v>5533</v>
      </c>
      <c r="B336" t="s">
        <v>8311</v>
      </c>
      <c r="C336">
        <v>2013</v>
      </c>
      <c r="D336" s="15">
        <v>41432</v>
      </c>
      <c r="E336" s="15">
        <v>41433</v>
      </c>
      <c r="F336" t="s">
        <v>188</v>
      </c>
      <c r="G336" t="s">
        <v>2035</v>
      </c>
      <c r="H336" t="s">
        <v>2036</v>
      </c>
      <c r="I336" t="s">
        <v>26</v>
      </c>
      <c r="J336" t="s">
        <v>27</v>
      </c>
      <c r="K336" t="s">
        <v>5141</v>
      </c>
      <c r="L336" t="s">
        <v>1707</v>
      </c>
      <c r="M336">
        <v>72209</v>
      </c>
      <c r="N336" t="s">
        <v>30</v>
      </c>
      <c r="O336" t="s">
        <v>4156</v>
      </c>
      <c r="P336" t="s">
        <v>71</v>
      </c>
      <c r="Q336" t="s">
        <v>161</v>
      </c>
      <c r="R336" t="s">
        <v>4157</v>
      </c>
      <c r="S336">
        <v>26.849999999999998</v>
      </c>
      <c r="T336">
        <v>3</v>
      </c>
      <c r="U336">
        <v>0</v>
      </c>
      <c r="V336">
        <v>5.101499999999997</v>
      </c>
    </row>
    <row r="337" spans="1:22" x14ac:dyDescent="0.3">
      <c r="A337">
        <v>5532</v>
      </c>
      <c r="B337" t="s">
        <v>8311</v>
      </c>
      <c r="C337">
        <v>2013</v>
      </c>
      <c r="D337" s="15">
        <v>41432</v>
      </c>
      <c r="E337" s="15">
        <v>41433</v>
      </c>
      <c r="F337" t="s">
        <v>188</v>
      </c>
      <c r="G337" t="s">
        <v>2035</v>
      </c>
      <c r="H337" t="s">
        <v>2036</v>
      </c>
      <c r="I337" t="s">
        <v>26</v>
      </c>
      <c r="J337" t="s">
        <v>27</v>
      </c>
      <c r="K337" t="s">
        <v>5141</v>
      </c>
      <c r="L337" t="s">
        <v>1707</v>
      </c>
      <c r="M337">
        <v>72209</v>
      </c>
      <c r="N337" t="s">
        <v>30</v>
      </c>
      <c r="O337" t="s">
        <v>3995</v>
      </c>
      <c r="P337" t="s">
        <v>71</v>
      </c>
      <c r="Q337" t="s">
        <v>161</v>
      </c>
      <c r="R337" t="s">
        <v>3996</v>
      </c>
      <c r="S337">
        <v>179.94</v>
      </c>
      <c r="T337">
        <v>6</v>
      </c>
      <c r="U337">
        <v>0</v>
      </c>
      <c r="V337">
        <v>75.57480000000001</v>
      </c>
    </row>
    <row r="338" spans="1:22" x14ac:dyDescent="0.3">
      <c r="A338">
        <v>5524</v>
      </c>
      <c r="B338" t="s">
        <v>8299</v>
      </c>
      <c r="C338">
        <v>2013</v>
      </c>
      <c r="D338" s="15">
        <v>41431</v>
      </c>
      <c r="E338" s="15">
        <v>41433</v>
      </c>
      <c r="F338" t="s">
        <v>188</v>
      </c>
      <c r="G338" t="s">
        <v>2002</v>
      </c>
      <c r="H338" t="s">
        <v>2003</v>
      </c>
      <c r="I338" t="s">
        <v>26</v>
      </c>
      <c r="J338" t="s">
        <v>27</v>
      </c>
      <c r="K338" t="s">
        <v>912</v>
      </c>
      <c r="L338" t="s">
        <v>43</v>
      </c>
      <c r="M338">
        <v>95051</v>
      </c>
      <c r="N338" t="s">
        <v>44</v>
      </c>
      <c r="O338" t="s">
        <v>3650</v>
      </c>
      <c r="P338" t="s">
        <v>46</v>
      </c>
      <c r="Q338" t="s">
        <v>78</v>
      </c>
      <c r="R338" t="s">
        <v>3651</v>
      </c>
      <c r="S338">
        <v>58.24</v>
      </c>
      <c r="T338">
        <v>4</v>
      </c>
      <c r="U338">
        <v>0</v>
      </c>
      <c r="V338">
        <v>15.724800000000002</v>
      </c>
    </row>
    <row r="339" spans="1:22" x14ac:dyDescent="0.3">
      <c r="A339">
        <v>5523</v>
      </c>
      <c r="B339" t="s">
        <v>8299</v>
      </c>
      <c r="C339">
        <v>2013</v>
      </c>
      <c r="D339" s="15">
        <v>41431</v>
      </c>
      <c r="E339" s="15">
        <v>41433</v>
      </c>
      <c r="F339" t="s">
        <v>188</v>
      </c>
      <c r="G339" t="s">
        <v>2002</v>
      </c>
      <c r="H339" t="s">
        <v>2003</v>
      </c>
      <c r="I339" t="s">
        <v>26</v>
      </c>
      <c r="J339" t="s">
        <v>27</v>
      </c>
      <c r="K339" t="s">
        <v>912</v>
      </c>
      <c r="L339" t="s">
        <v>43</v>
      </c>
      <c r="M339">
        <v>95051</v>
      </c>
      <c r="N339" t="s">
        <v>44</v>
      </c>
      <c r="O339" t="s">
        <v>5621</v>
      </c>
      <c r="P339" t="s">
        <v>46</v>
      </c>
      <c r="Q339" t="s">
        <v>75</v>
      </c>
      <c r="R339" t="s">
        <v>1219</v>
      </c>
      <c r="S339">
        <v>21.552000000000003</v>
      </c>
      <c r="T339">
        <v>6</v>
      </c>
      <c r="U339">
        <v>0.2</v>
      </c>
      <c r="V339">
        <v>7.0043999999999977</v>
      </c>
    </row>
    <row r="340" spans="1:22" x14ac:dyDescent="0.3">
      <c r="A340">
        <v>5497</v>
      </c>
      <c r="B340" t="s">
        <v>8285</v>
      </c>
      <c r="C340">
        <v>2014</v>
      </c>
      <c r="D340" s="15">
        <v>41803</v>
      </c>
      <c r="E340" s="15">
        <v>41807</v>
      </c>
      <c r="F340" t="s">
        <v>50</v>
      </c>
      <c r="G340" t="s">
        <v>5793</v>
      </c>
      <c r="H340" t="s">
        <v>5794</v>
      </c>
      <c r="I340" t="s">
        <v>26</v>
      </c>
      <c r="J340" t="s">
        <v>27</v>
      </c>
      <c r="K340" t="s">
        <v>5178</v>
      </c>
      <c r="L340" t="s">
        <v>498</v>
      </c>
      <c r="M340">
        <v>43302</v>
      </c>
      <c r="N340" t="s">
        <v>148</v>
      </c>
      <c r="O340" t="s">
        <v>992</v>
      </c>
      <c r="P340" t="s">
        <v>71</v>
      </c>
      <c r="Q340" t="s">
        <v>161</v>
      </c>
      <c r="R340" t="s">
        <v>993</v>
      </c>
      <c r="S340">
        <v>63.920000000000009</v>
      </c>
      <c r="T340">
        <v>2</v>
      </c>
      <c r="U340">
        <v>0.2</v>
      </c>
      <c r="V340">
        <v>19.176000000000002</v>
      </c>
    </row>
    <row r="341" spans="1:22" x14ac:dyDescent="0.3">
      <c r="A341">
        <v>5478</v>
      </c>
      <c r="B341" t="s">
        <v>8272</v>
      </c>
      <c r="C341">
        <v>2014</v>
      </c>
      <c r="D341" s="15">
        <v>41806</v>
      </c>
      <c r="E341" s="15">
        <v>41809</v>
      </c>
      <c r="F341" t="s">
        <v>188</v>
      </c>
      <c r="G341" t="s">
        <v>5928</v>
      </c>
      <c r="H341" t="s">
        <v>5929</v>
      </c>
      <c r="I341" t="s">
        <v>102</v>
      </c>
      <c r="J341" t="s">
        <v>27</v>
      </c>
      <c r="K341" t="s">
        <v>6366</v>
      </c>
      <c r="L341" t="s">
        <v>229</v>
      </c>
      <c r="M341">
        <v>55369</v>
      </c>
      <c r="N341" t="s">
        <v>105</v>
      </c>
      <c r="O341" t="s">
        <v>7517</v>
      </c>
      <c r="P341" t="s">
        <v>46</v>
      </c>
      <c r="Q341" t="s">
        <v>90</v>
      </c>
      <c r="R341" t="s">
        <v>7518</v>
      </c>
      <c r="S341">
        <v>17.940000000000001</v>
      </c>
      <c r="T341">
        <v>3</v>
      </c>
      <c r="U341">
        <v>0</v>
      </c>
      <c r="V341">
        <v>8.7906000000000013</v>
      </c>
    </row>
    <row r="342" spans="1:22" x14ac:dyDescent="0.3">
      <c r="A342">
        <v>5477</v>
      </c>
      <c r="B342" t="s">
        <v>8272</v>
      </c>
      <c r="C342">
        <v>2014</v>
      </c>
      <c r="D342" s="15">
        <v>41806</v>
      </c>
      <c r="E342" s="15">
        <v>41809</v>
      </c>
      <c r="F342" t="s">
        <v>188</v>
      </c>
      <c r="G342" t="s">
        <v>5928</v>
      </c>
      <c r="H342" t="s">
        <v>5929</v>
      </c>
      <c r="I342" t="s">
        <v>102</v>
      </c>
      <c r="J342" t="s">
        <v>27</v>
      </c>
      <c r="K342" t="s">
        <v>6366</v>
      </c>
      <c r="L342" t="s">
        <v>229</v>
      </c>
      <c r="M342">
        <v>55369</v>
      </c>
      <c r="N342" t="s">
        <v>105</v>
      </c>
      <c r="O342" t="s">
        <v>4105</v>
      </c>
      <c r="P342" t="s">
        <v>46</v>
      </c>
      <c r="Q342" t="s">
        <v>59</v>
      </c>
      <c r="R342" t="s">
        <v>4106</v>
      </c>
      <c r="S342">
        <v>84.55</v>
      </c>
      <c r="T342">
        <v>5</v>
      </c>
      <c r="U342">
        <v>0</v>
      </c>
      <c r="V342">
        <v>22.828499999999998</v>
      </c>
    </row>
    <row r="343" spans="1:22" x14ac:dyDescent="0.3">
      <c r="A343">
        <v>340</v>
      </c>
      <c r="B343" t="s">
        <v>1227</v>
      </c>
      <c r="C343">
        <v>2012</v>
      </c>
      <c r="D343" s="15">
        <v>41082</v>
      </c>
      <c r="E343" s="15">
        <v>41086</v>
      </c>
      <c r="F343" t="s">
        <v>23</v>
      </c>
      <c r="G343" t="s">
        <v>916</v>
      </c>
      <c r="H343" t="s">
        <v>917</v>
      </c>
      <c r="I343" t="s">
        <v>26</v>
      </c>
      <c r="J343" t="s">
        <v>27</v>
      </c>
      <c r="K343" t="s">
        <v>1228</v>
      </c>
      <c r="L343" t="s">
        <v>121</v>
      </c>
      <c r="M343">
        <v>84041</v>
      </c>
      <c r="N343" t="s">
        <v>44</v>
      </c>
      <c r="O343" t="s">
        <v>1229</v>
      </c>
      <c r="P343" t="s">
        <v>46</v>
      </c>
      <c r="Q343" t="s">
        <v>269</v>
      </c>
      <c r="R343" t="s">
        <v>1230</v>
      </c>
      <c r="S343">
        <v>4.96</v>
      </c>
      <c r="T343">
        <v>4</v>
      </c>
      <c r="U343">
        <v>0</v>
      </c>
      <c r="V343">
        <v>2.3311999999999999</v>
      </c>
    </row>
    <row r="344" spans="1:22" x14ac:dyDescent="0.3">
      <c r="A344">
        <v>5476</v>
      </c>
      <c r="B344" t="s">
        <v>8272</v>
      </c>
      <c r="C344">
        <v>2014</v>
      </c>
      <c r="D344" s="15">
        <v>41806</v>
      </c>
      <c r="E344" s="15">
        <v>41809</v>
      </c>
      <c r="F344" t="s">
        <v>188</v>
      </c>
      <c r="G344" t="s">
        <v>5928</v>
      </c>
      <c r="H344" t="s">
        <v>5929</v>
      </c>
      <c r="I344" t="s">
        <v>102</v>
      </c>
      <c r="J344" t="s">
        <v>27</v>
      </c>
      <c r="K344" t="s">
        <v>6366</v>
      </c>
      <c r="L344" t="s">
        <v>229</v>
      </c>
      <c r="M344">
        <v>55369</v>
      </c>
      <c r="N344" t="s">
        <v>105</v>
      </c>
      <c r="O344" t="s">
        <v>2253</v>
      </c>
      <c r="P344" t="s">
        <v>46</v>
      </c>
      <c r="Q344" t="s">
        <v>47</v>
      </c>
      <c r="R344" t="s">
        <v>2254</v>
      </c>
      <c r="S344">
        <v>44.400000000000006</v>
      </c>
      <c r="T344">
        <v>3</v>
      </c>
      <c r="U344">
        <v>0</v>
      </c>
      <c r="V344">
        <v>22.200000000000003</v>
      </c>
    </row>
    <row r="345" spans="1:22" x14ac:dyDescent="0.3">
      <c r="A345">
        <v>5468</v>
      </c>
      <c r="B345" t="s">
        <v>8267</v>
      </c>
      <c r="C345">
        <v>2013</v>
      </c>
      <c r="D345" s="15">
        <v>41435</v>
      </c>
      <c r="E345" s="15">
        <v>41440</v>
      </c>
      <c r="F345" t="s">
        <v>50</v>
      </c>
      <c r="G345" t="s">
        <v>1772</v>
      </c>
      <c r="H345" t="s">
        <v>1773</v>
      </c>
      <c r="I345" t="s">
        <v>26</v>
      </c>
      <c r="J345" t="s">
        <v>27</v>
      </c>
      <c r="K345" t="s">
        <v>127</v>
      </c>
      <c r="L345" t="s">
        <v>43</v>
      </c>
      <c r="M345">
        <v>94109</v>
      </c>
      <c r="N345" t="s">
        <v>44</v>
      </c>
      <c r="O345" t="s">
        <v>149</v>
      </c>
      <c r="P345" t="s">
        <v>32</v>
      </c>
      <c r="Q345" t="s">
        <v>36</v>
      </c>
      <c r="R345" t="s">
        <v>150</v>
      </c>
      <c r="S345">
        <v>122.352</v>
      </c>
      <c r="T345">
        <v>3</v>
      </c>
      <c r="U345">
        <v>0.2</v>
      </c>
      <c r="V345">
        <v>13.764599999999994</v>
      </c>
    </row>
    <row r="346" spans="1:22" x14ac:dyDescent="0.3">
      <c r="A346">
        <v>5428</v>
      </c>
      <c r="B346" t="s">
        <v>8227</v>
      </c>
      <c r="C346">
        <v>2013</v>
      </c>
      <c r="D346" s="15">
        <v>41440</v>
      </c>
      <c r="E346" s="15">
        <v>41440</v>
      </c>
      <c r="F346" t="s">
        <v>1290</v>
      </c>
      <c r="G346" t="s">
        <v>8228</v>
      </c>
      <c r="H346" t="s">
        <v>8229</v>
      </c>
      <c r="I346" t="s">
        <v>102</v>
      </c>
      <c r="J346" t="s">
        <v>27</v>
      </c>
      <c r="K346" t="s">
        <v>42</v>
      </c>
      <c r="L346" t="s">
        <v>43</v>
      </c>
      <c r="M346">
        <v>90036</v>
      </c>
      <c r="N346" t="s">
        <v>44</v>
      </c>
      <c r="O346" t="s">
        <v>7052</v>
      </c>
      <c r="P346" t="s">
        <v>32</v>
      </c>
      <c r="Q346" t="s">
        <v>33</v>
      </c>
      <c r="R346" t="s">
        <v>7053</v>
      </c>
      <c r="S346">
        <v>599.16499999999996</v>
      </c>
      <c r="T346">
        <v>5</v>
      </c>
      <c r="U346">
        <v>0.15</v>
      </c>
      <c r="V346">
        <v>35.245000000000005</v>
      </c>
    </row>
    <row r="347" spans="1:22" x14ac:dyDescent="0.3">
      <c r="A347">
        <v>5386</v>
      </c>
      <c r="B347" t="s">
        <v>8190</v>
      </c>
      <c r="C347">
        <v>2014</v>
      </c>
      <c r="D347" s="15">
        <v>41817</v>
      </c>
      <c r="E347" s="15">
        <v>41824</v>
      </c>
      <c r="F347" t="s">
        <v>50</v>
      </c>
      <c r="G347" t="s">
        <v>3525</v>
      </c>
      <c r="H347" t="s">
        <v>3526</v>
      </c>
      <c r="I347" t="s">
        <v>26</v>
      </c>
      <c r="J347" t="s">
        <v>27</v>
      </c>
      <c r="K347" t="s">
        <v>146</v>
      </c>
      <c r="L347" t="s">
        <v>147</v>
      </c>
      <c r="M347">
        <v>19143</v>
      </c>
      <c r="N347" t="s">
        <v>148</v>
      </c>
      <c r="O347" t="s">
        <v>5866</v>
      </c>
      <c r="P347" t="s">
        <v>71</v>
      </c>
      <c r="Q347" t="s">
        <v>72</v>
      </c>
      <c r="R347" t="s">
        <v>5867</v>
      </c>
      <c r="S347">
        <v>545.91599999999994</v>
      </c>
      <c r="T347">
        <v>14</v>
      </c>
      <c r="U347">
        <v>0.4</v>
      </c>
      <c r="V347">
        <v>72.788800000000037</v>
      </c>
    </row>
    <row r="348" spans="1:22" x14ac:dyDescent="0.3">
      <c r="A348">
        <v>5385</v>
      </c>
      <c r="B348" t="s">
        <v>8190</v>
      </c>
      <c r="C348">
        <v>2014</v>
      </c>
      <c r="D348" s="15">
        <v>41817</v>
      </c>
      <c r="E348" s="15">
        <v>41824</v>
      </c>
      <c r="F348" t="s">
        <v>50</v>
      </c>
      <c r="G348" t="s">
        <v>3525</v>
      </c>
      <c r="H348" t="s">
        <v>3526</v>
      </c>
      <c r="I348" t="s">
        <v>26</v>
      </c>
      <c r="J348" t="s">
        <v>27</v>
      </c>
      <c r="K348" t="s">
        <v>146</v>
      </c>
      <c r="L348" t="s">
        <v>147</v>
      </c>
      <c r="M348">
        <v>19143</v>
      </c>
      <c r="N348" t="s">
        <v>148</v>
      </c>
      <c r="O348" t="s">
        <v>1046</v>
      </c>
      <c r="P348" t="s">
        <v>71</v>
      </c>
      <c r="Q348" t="s">
        <v>72</v>
      </c>
      <c r="R348" t="s">
        <v>1047</v>
      </c>
      <c r="S348">
        <v>358.2</v>
      </c>
      <c r="T348">
        <v>3</v>
      </c>
      <c r="U348">
        <v>0.4</v>
      </c>
      <c r="V348">
        <v>41.79000000000002</v>
      </c>
    </row>
    <row r="349" spans="1:22" x14ac:dyDescent="0.3">
      <c r="A349">
        <v>346</v>
      </c>
      <c r="B349" t="s">
        <v>1238</v>
      </c>
      <c r="C349">
        <v>2014</v>
      </c>
      <c r="D349" s="15">
        <v>41806</v>
      </c>
      <c r="E349" s="15">
        <v>41810</v>
      </c>
      <c r="F349" t="s">
        <v>50</v>
      </c>
      <c r="G349" t="s">
        <v>1239</v>
      </c>
      <c r="H349" t="s">
        <v>1240</v>
      </c>
      <c r="I349" t="s">
        <v>26</v>
      </c>
      <c r="J349" t="s">
        <v>27</v>
      </c>
      <c r="K349" t="s">
        <v>127</v>
      </c>
      <c r="L349" t="s">
        <v>43</v>
      </c>
      <c r="M349">
        <v>94122</v>
      </c>
      <c r="N349" t="s">
        <v>44</v>
      </c>
      <c r="O349" t="s">
        <v>558</v>
      </c>
      <c r="P349" t="s">
        <v>71</v>
      </c>
      <c r="Q349" t="s">
        <v>72</v>
      </c>
      <c r="R349" t="s">
        <v>559</v>
      </c>
      <c r="S349">
        <v>47.975999999999999</v>
      </c>
      <c r="T349">
        <v>3</v>
      </c>
      <c r="U349">
        <v>0.2</v>
      </c>
      <c r="V349">
        <v>4.7976000000000028</v>
      </c>
    </row>
    <row r="350" spans="1:22" x14ac:dyDescent="0.3">
      <c r="A350">
        <v>5369</v>
      </c>
      <c r="B350" t="s">
        <v>8176</v>
      </c>
      <c r="C350">
        <v>2014</v>
      </c>
      <c r="D350" s="15">
        <v>41801</v>
      </c>
      <c r="E350" s="15">
        <v>41806</v>
      </c>
      <c r="F350" t="s">
        <v>50</v>
      </c>
      <c r="G350" t="s">
        <v>1870</v>
      </c>
      <c r="H350" t="s">
        <v>1871</v>
      </c>
      <c r="I350" t="s">
        <v>26</v>
      </c>
      <c r="J350" t="s">
        <v>27</v>
      </c>
      <c r="K350" t="s">
        <v>95</v>
      </c>
      <c r="L350" t="s">
        <v>96</v>
      </c>
      <c r="M350">
        <v>98103</v>
      </c>
      <c r="N350" t="s">
        <v>44</v>
      </c>
      <c r="O350" t="s">
        <v>953</v>
      </c>
      <c r="P350" t="s">
        <v>46</v>
      </c>
      <c r="Q350" t="s">
        <v>59</v>
      </c>
      <c r="R350" t="s">
        <v>1741</v>
      </c>
      <c r="S350">
        <v>15.58</v>
      </c>
      <c r="T350">
        <v>1</v>
      </c>
      <c r="U350">
        <v>0</v>
      </c>
      <c r="V350">
        <v>3.8949999999999996</v>
      </c>
    </row>
    <row r="351" spans="1:22" x14ac:dyDescent="0.3">
      <c r="A351">
        <v>5368</v>
      </c>
      <c r="B351" t="s">
        <v>8176</v>
      </c>
      <c r="C351">
        <v>2014</v>
      </c>
      <c r="D351" s="15">
        <v>41801</v>
      </c>
      <c r="E351" s="15">
        <v>41806</v>
      </c>
      <c r="F351" t="s">
        <v>50</v>
      </c>
      <c r="G351" t="s">
        <v>1870</v>
      </c>
      <c r="H351" t="s">
        <v>1871</v>
      </c>
      <c r="I351" t="s">
        <v>26</v>
      </c>
      <c r="J351" t="s">
        <v>27</v>
      </c>
      <c r="K351" t="s">
        <v>95</v>
      </c>
      <c r="L351" t="s">
        <v>96</v>
      </c>
      <c r="M351">
        <v>98103</v>
      </c>
      <c r="N351" t="s">
        <v>44</v>
      </c>
      <c r="O351" t="s">
        <v>1072</v>
      </c>
      <c r="P351" t="s">
        <v>46</v>
      </c>
      <c r="Q351" t="s">
        <v>47</v>
      </c>
      <c r="R351" t="s">
        <v>1073</v>
      </c>
      <c r="S351">
        <v>11.56</v>
      </c>
      <c r="T351">
        <v>4</v>
      </c>
      <c r="U351">
        <v>0</v>
      </c>
      <c r="V351">
        <v>5.4332000000000003</v>
      </c>
    </row>
    <row r="352" spans="1:22" x14ac:dyDescent="0.3">
      <c r="A352">
        <v>5367</v>
      </c>
      <c r="B352" t="s">
        <v>8176</v>
      </c>
      <c r="C352">
        <v>2014</v>
      </c>
      <c r="D352" s="15">
        <v>41801</v>
      </c>
      <c r="E352" s="15">
        <v>41806</v>
      </c>
      <c r="F352" t="s">
        <v>50</v>
      </c>
      <c r="G352" t="s">
        <v>1870</v>
      </c>
      <c r="H352" t="s">
        <v>1871</v>
      </c>
      <c r="I352" t="s">
        <v>26</v>
      </c>
      <c r="J352" t="s">
        <v>27</v>
      </c>
      <c r="K352" t="s">
        <v>95</v>
      </c>
      <c r="L352" t="s">
        <v>96</v>
      </c>
      <c r="M352">
        <v>98103</v>
      </c>
      <c r="N352" t="s">
        <v>44</v>
      </c>
      <c r="O352" t="s">
        <v>2669</v>
      </c>
      <c r="P352" t="s">
        <v>71</v>
      </c>
      <c r="Q352" t="s">
        <v>72</v>
      </c>
      <c r="R352" t="s">
        <v>2670</v>
      </c>
      <c r="S352">
        <v>88.77600000000001</v>
      </c>
      <c r="T352">
        <v>3</v>
      </c>
      <c r="U352">
        <v>0.2</v>
      </c>
      <c r="V352">
        <v>7.7679000000000009</v>
      </c>
    </row>
    <row r="353" spans="1:22" x14ac:dyDescent="0.3">
      <c r="A353">
        <v>5362</v>
      </c>
      <c r="B353" t="s">
        <v>8172</v>
      </c>
      <c r="C353">
        <v>2014</v>
      </c>
      <c r="D353" s="15">
        <v>41800</v>
      </c>
      <c r="E353" s="15">
        <v>41801</v>
      </c>
      <c r="F353" t="s">
        <v>188</v>
      </c>
      <c r="G353" t="s">
        <v>4652</v>
      </c>
      <c r="H353" t="s">
        <v>4653</v>
      </c>
      <c r="I353" t="s">
        <v>41</v>
      </c>
      <c r="J353" t="s">
        <v>27</v>
      </c>
      <c r="K353" t="s">
        <v>815</v>
      </c>
      <c r="L353" t="s">
        <v>104</v>
      </c>
      <c r="M353">
        <v>75217</v>
      </c>
      <c r="N353" t="s">
        <v>105</v>
      </c>
      <c r="O353" t="s">
        <v>2870</v>
      </c>
      <c r="P353" t="s">
        <v>46</v>
      </c>
      <c r="Q353" t="s">
        <v>59</v>
      </c>
      <c r="R353" t="s">
        <v>2871</v>
      </c>
      <c r="S353">
        <v>720.7600000000001</v>
      </c>
      <c r="T353">
        <v>5</v>
      </c>
      <c r="U353">
        <v>0.2</v>
      </c>
      <c r="V353">
        <v>54.056999999999988</v>
      </c>
    </row>
    <row r="354" spans="1:22" x14ac:dyDescent="0.3">
      <c r="A354">
        <v>5293</v>
      </c>
      <c r="B354" t="s">
        <v>8122</v>
      </c>
      <c r="C354">
        <v>2014</v>
      </c>
      <c r="D354" s="15">
        <v>41811</v>
      </c>
      <c r="E354" s="15">
        <v>41814</v>
      </c>
      <c r="F354" t="s">
        <v>188</v>
      </c>
      <c r="G354" t="s">
        <v>2540</v>
      </c>
      <c r="H354" t="s">
        <v>2541</v>
      </c>
      <c r="I354" t="s">
        <v>26</v>
      </c>
      <c r="J354" t="s">
        <v>27</v>
      </c>
      <c r="K354" t="s">
        <v>1419</v>
      </c>
      <c r="L354" t="s">
        <v>54</v>
      </c>
      <c r="M354">
        <v>33180</v>
      </c>
      <c r="N354" t="s">
        <v>30</v>
      </c>
      <c r="O354" t="s">
        <v>5936</v>
      </c>
      <c r="P354" t="s">
        <v>46</v>
      </c>
      <c r="Q354" t="s">
        <v>59</v>
      </c>
      <c r="R354" t="s">
        <v>5937</v>
      </c>
      <c r="S354">
        <v>4.4640000000000004</v>
      </c>
      <c r="T354">
        <v>1</v>
      </c>
      <c r="U354">
        <v>0.2</v>
      </c>
      <c r="V354">
        <v>0.33479999999999999</v>
      </c>
    </row>
    <row r="355" spans="1:22" x14ac:dyDescent="0.3">
      <c r="A355">
        <v>5228</v>
      </c>
      <c r="B355" t="s">
        <v>8074</v>
      </c>
      <c r="C355">
        <v>2013</v>
      </c>
      <c r="D355" s="15">
        <v>41447</v>
      </c>
      <c r="E355" s="15">
        <v>41452</v>
      </c>
      <c r="F355" t="s">
        <v>50</v>
      </c>
      <c r="G355" t="s">
        <v>4708</v>
      </c>
      <c r="H355" t="s">
        <v>4709</v>
      </c>
      <c r="I355" t="s">
        <v>26</v>
      </c>
      <c r="J355" t="s">
        <v>27</v>
      </c>
      <c r="K355" t="s">
        <v>266</v>
      </c>
      <c r="L355" t="s">
        <v>267</v>
      </c>
      <c r="M355">
        <v>10011</v>
      </c>
      <c r="N355" t="s">
        <v>148</v>
      </c>
      <c r="O355" t="s">
        <v>2281</v>
      </c>
      <c r="P355" t="s">
        <v>32</v>
      </c>
      <c r="Q355" t="s">
        <v>33</v>
      </c>
      <c r="R355" t="s">
        <v>2282</v>
      </c>
      <c r="S355">
        <v>353.56799999999998</v>
      </c>
      <c r="T355">
        <v>2</v>
      </c>
      <c r="U355">
        <v>0.2</v>
      </c>
      <c r="V355">
        <v>-44.196000000000026</v>
      </c>
    </row>
    <row r="356" spans="1:22" x14ac:dyDescent="0.3">
      <c r="A356">
        <v>5227</v>
      </c>
      <c r="B356" t="s">
        <v>8074</v>
      </c>
      <c r="C356">
        <v>2013</v>
      </c>
      <c r="D356" s="15">
        <v>41447</v>
      </c>
      <c r="E356" s="15">
        <v>41452</v>
      </c>
      <c r="F356" t="s">
        <v>50</v>
      </c>
      <c r="G356" t="s">
        <v>4708</v>
      </c>
      <c r="H356" t="s">
        <v>4709</v>
      </c>
      <c r="I356" t="s">
        <v>26</v>
      </c>
      <c r="J356" t="s">
        <v>27</v>
      </c>
      <c r="K356" t="s">
        <v>266</v>
      </c>
      <c r="L356" t="s">
        <v>267</v>
      </c>
      <c r="M356">
        <v>10011</v>
      </c>
      <c r="N356" t="s">
        <v>148</v>
      </c>
      <c r="O356" t="s">
        <v>6809</v>
      </c>
      <c r="P356" t="s">
        <v>46</v>
      </c>
      <c r="Q356" t="s">
        <v>75</v>
      </c>
      <c r="R356" t="s">
        <v>6810</v>
      </c>
      <c r="S356">
        <v>186.14400000000001</v>
      </c>
      <c r="T356">
        <v>6</v>
      </c>
      <c r="U356">
        <v>0.2</v>
      </c>
      <c r="V356">
        <v>60.496799999999993</v>
      </c>
    </row>
    <row r="357" spans="1:22" x14ac:dyDescent="0.3">
      <c r="A357">
        <v>5226</v>
      </c>
      <c r="B357" t="s">
        <v>8074</v>
      </c>
      <c r="C357">
        <v>2013</v>
      </c>
      <c r="D357" s="15">
        <v>41447</v>
      </c>
      <c r="E357" s="15">
        <v>41452</v>
      </c>
      <c r="F357" t="s">
        <v>50</v>
      </c>
      <c r="G357" t="s">
        <v>4708</v>
      </c>
      <c r="H357" t="s">
        <v>4709</v>
      </c>
      <c r="I357" t="s">
        <v>26</v>
      </c>
      <c r="J357" t="s">
        <v>27</v>
      </c>
      <c r="K357" t="s">
        <v>266</v>
      </c>
      <c r="L357" t="s">
        <v>267</v>
      </c>
      <c r="M357">
        <v>10011</v>
      </c>
      <c r="N357" t="s">
        <v>148</v>
      </c>
      <c r="O357" t="s">
        <v>5389</v>
      </c>
      <c r="P357" t="s">
        <v>46</v>
      </c>
      <c r="Q357" t="s">
        <v>75</v>
      </c>
      <c r="R357" t="s">
        <v>5390</v>
      </c>
      <c r="S357">
        <v>36.56</v>
      </c>
      <c r="T357">
        <v>5</v>
      </c>
      <c r="U357">
        <v>0.2</v>
      </c>
      <c r="V357">
        <v>12.795999999999999</v>
      </c>
    </row>
    <row r="358" spans="1:22" x14ac:dyDescent="0.3">
      <c r="A358">
        <v>5221</v>
      </c>
      <c r="B358" t="s">
        <v>8069</v>
      </c>
      <c r="C358">
        <v>2011</v>
      </c>
      <c r="D358" s="15">
        <v>40708</v>
      </c>
      <c r="E358" s="15">
        <v>40714</v>
      </c>
      <c r="F358" t="s">
        <v>50</v>
      </c>
      <c r="G358" t="s">
        <v>6212</v>
      </c>
      <c r="H358" t="s">
        <v>6213</v>
      </c>
      <c r="I358" t="s">
        <v>102</v>
      </c>
      <c r="J358" t="s">
        <v>27</v>
      </c>
      <c r="K358" t="s">
        <v>880</v>
      </c>
      <c r="L358" t="s">
        <v>238</v>
      </c>
      <c r="M358">
        <v>48234</v>
      </c>
      <c r="N358" t="s">
        <v>105</v>
      </c>
      <c r="O358" t="s">
        <v>7202</v>
      </c>
      <c r="P358" t="s">
        <v>32</v>
      </c>
      <c r="Q358" t="s">
        <v>33</v>
      </c>
      <c r="R358" t="s">
        <v>7203</v>
      </c>
      <c r="S358">
        <v>212.94</v>
      </c>
      <c r="T358">
        <v>3</v>
      </c>
      <c r="U358">
        <v>0</v>
      </c>
      <c r="V358">
        <v>57.4938</v>
      </c>
    </row>
    <row r="359" spans="1:22" x14ac:dyDescent="0.3">
      <c r="A359">
        <v>5219</v>
      </c>
      <c r="B359" t="s">
        <v>8067</v>
      </c>
      <c r="C359">
        <v>2014</v>
      </c>
      <c r="D359" s="15">
        <v>41801</v>
      </c>
      <c r="E359" s="15">
        <v>41805</v>
      </c>
      <c r="F359" t="s">
        <v>50</v>
      </c>
      <c r="G359" t="s">
        <v>208</v>
      </c>
      <c r="H359" t="s">
        <v>209</v>
      </c>
      <c r="I359" t="s">
        <v>41</v>
      </c>
      <c r="J359" t="s">
        <v>27</v>
      </c>
      <c r="K359" t="s">
        <v>266</v>
      </c>
      <c r="L359" t="s">
        <v>267</v>
      </c>
      <c r="M359">
        <v>10011</v>
      </c>
      <c r="N359" t="s">
        <v>148</v>
      </c>
      <c r="O359" t="s">
        <v>287</v>
      </c>
      <c r="P359" t="s">
        <v>46</v>
      </c>
      <c r="Q359" t="s">
        <v>68</v>
      </c>
      <c r="R359" t="s">
        <v>288</v>
      </c>
      <c r="S359">
        <v>8.4</v>
      </c>
      <c r="T359">
        <v>5</v>
      </c>
      <c r="U359">
        <v>0</v>
      </c>
      <c r="V359">
        <v>4.2</v>
      </c>
    </row>
    <row r="360" spans="1:22" x14ac:dyDescent="0.3">
      <c r="A360">
        <v>5154</v>
      </c>
      <c r="B360" t="s">
        <v>8032</v>
      </c>
      <c r="C360">
        <v>2011</v>
      </c>
      <c r="D360" s="15">
        <v>40724</v>
      </c>
      <c r="E360" s="15">
        <v>40730</v>
      </c>
      <c r="F360" t="s">
        <v>50</v>
      </c>
      <c r="G360" t="s">
        <v>7758</v>
      </c>
      <c r="H360" t="s">
        <v>7759</v>
      </c>
      <c r="I360" t="s">
        <v>26</v>
      </c>
      <c r="J360" t="s">
        <v>27</v>
      </c>
      <c r="K360" t="s">
        <v>266</v>
      </c>
      <c r="L360" t="s">
        <v>267</v>
      </c>
      <c r="M360">
        <v>10011</v>
      </c>
      <c r="N360" t="s">
        <v>148</v>
      </c>
      <c r="O360" t="s">
        <v>881</v>
      </c>
      <c r="P360" t="s">
        <v>46</v>
      </c>
      <c r="Q360" t="s">
        <v>68</v>
      </c>
      <c r="R360" t="s">
        <v>882</v>
      </c>
      <c r="S360">
        <v>6.6000000000000005</v>
      </c>
      <c r="T360">
        <v>3</v>
      </c>
      <c r="U360">
        <v>0</v>
      </c>
      <c r="V360">
        <v>2.9040000000000008</v>
      </c>
    </row>
    <row r="361" spans="1:22" x14ac:dyDescent="0.3">
      <c r="A361">
        <v>5153</v>
      </c>
      <c r="B361" t="s">
        <v>8032</v>
      </c>
      <c r="C361">
        <v>2011</v>
      </c>
      <c r="D361" s="15">
        <v>40724</v>
      </c>
      <c r="E361" s="15">
        <v>40730</v>
      </c>
      <c r="F361" t="s">
        <v>50</v>
      </c>
      <c r="G361" t="s">
        <v>7758</v>
      </c>
      <c r="H361" t="s">
        <v>7759</v>
      </c>
      <c r="I361" t="s">
        <v>26</v>
      </c>
      <c r="J361" t="s">
        <v>27</v>
      </c>
      <c r="K361" t="s">
        <v>266</v>
      </c>
      <c r="L361" t="s">
        <v>267</v>
      </c>
      <c r="M361">
        <v>10011</v>
      </c>
      <c r="N361" t="s">
        <v>148</v>
      </c>
      <c r="O361" t="s">
        <v>1832</v>
      </c>
      <c r="P361" t="s">
        <v>46</v>
      </c>
      <c r="Q361" t="s">
        <v>75</v>
      </c>
      <c r="R361" t="s">
        <v>1833</v>
      </c>
      <c r="S361">
        <v>2.6880000000000002</v>
      </c>
      <c r="T361">
        <v>1</v>
      </c>
      <c r="U361">
        <v>0.2</v>
      </c>
      <c r="V361">
        <v>0.83999999999999975</v>
      </c>
    </row>
    <row r="362" spans="1:22" x14ac:dyDescent="0.3">
      <c r="A362">
        <v>5150</v>
      </c>
      <c r="B362" t="s">
        <v>8028</v>
      </c>
      <c r="C362">
        <v>2011</v>
      </c>
      <c r="D362" s="15">
        <v>40715</v>
      </c>
      <c r="E362" s="15">
        <v>40715</v>
      </c>
      <c r="F362" t="s">
        <v>1290</v>
      </c>
      <c r="G362" t="s">
        <v>4261</v>
      </c>
      <c r="H362" t="s">
        <v>4262</v>
      </c>
      <c r="I362" t="s">
        <v>26</v>
      </c>
      <c r="J362" t="s">
        <v>27</v>
      </c>
      <c r="K362" t="s">
        <v>1173</v>
      </c>
      <c r="L362" t="s">
        <v>267</v>
      </c>
      <c r="M362">
        <v>11561</v>
      </c>
      <c r="N362" t="s">
        <v>148</v>
      </c>
      <c r="O362" t="s">
        <v>5015</v>
      </c>
      <c r="P362" t="s">
        <v>71</v>
      </c>
      <c r="Q362" t="s">
        <v>72</v>
      </c>
      <c r="R362" t="s">
        <v>5016</v>
      </c>
      <c r="S362">
        <v>1214.8499999999999</v>
      </c>
      <c r="T362">
        <v>3</v>
      </c>
      <c r="U362">
        <v>0</v>
      </c>
      <c r="V362">
        <v>352.30649999999997</v>
      </c>
    </row>
    <row r="363" spans="1:22" x14ac:dyDescent="0.3">
      <c r="A363">
        <v>5133</v>
      </c>
      <c r="B363" t="s">
        <v>8017</v>
      </c>
      <c r="C363">
        <v>2012</v>
      </c>
      <c r="D363" s="15">
        <v>41081</v>
      </c>
      <c r="E363" s="15">
        <v>41087</v>
      </c>
      <c r="F363" t="s">
        <v>50</v>
      </c>
      <c r="G363" t="s">
        <v>1827</v>
      </c>
      <c r="H363" t="s">
        <v>1828</v>
      </c>
      <c r="I363" t="s">
        <v>26</v>
      </c>
      <c r="J363" t="s">
        <v>27</v>
      </c>
      <c r="K363" t="s">
        <v>3642</v>
      </c>
      <c r="L363" t="s">
        <v>54</v>
      </c>
      <c r="M363">
        <v>32725</v>
      </c>
      <c r="N363" t="s">
        <v>30</v>
      </c>
      <c r="O363" t="s">
        <v>3203</v>
      </c>
      <c r="P363" t="s">
        <v>71</v>
      </c>
      <c r="Q363" t="s">
        <v>72</v>
      </c>
      <c r="R363" t="s">
        <v>3204</v>
      </c>
      <c r="S363">
        <v>107.97600000000001</v>
      </c>
      <c r="T363">
        <v>3</v>
      </c>
      <c r="U363">
        <v>0.2</v>
      </c>
      <c r="V363">
        <v>37.791599999999988</v>
      </c>
    </row>
    <row r="364" spans="1:22" x14ac:dyDescent="0.3">
      <c r="A364">
        <v>5086</v>
      </c>
      <c r="B364" t="s">
        <v>7986</v>
      </c>
      <c r="C364">
        <v>2012</v>
      </c>
      <c r="D364" s="15">
        <v>41079</v>
      </c>
      <c r="E364" s="15">
        <v>41083</v>
      </c>
      <c r="F364" t="s">
        <v>50</v>
      </c>
      <c r="G364" t="s">
        <v>3915</v>
      </c>
      <c r="H364" t="s">
        <v>3916</v>
      </c>
      <c r="I364" t="s">
        <v>102</v>
      </c>
      <c r="J364" t="s">
        <v>27</v>
      </c>
      <c r="K364" t="s">
        <v>815</v>
      </c>
      <c r="L364" t="s">
        <v>104</v>
      </c>
      <c r="M364">
        <v>75081</v>
      </c>
      <c r="N364" t="s">
        <v>105</v>
      </c>
      <c r="O364" t="s">
        <v>1927</v>
      </c>
      <c r="P364" t="s">
        <v>46</v>
      </c>
      <c r="Q364" t="s">
        <v>75</v>
      </c>
      <c r="R364" t="s">
        <v>1928</v>
      </c>
      <c r="S364">
        <v>5.7919999999999989</v>
      </c>
      <c r="T364">
        <v>2</v>
      </c>
      <c r="U364">
        <v>0.8</v>
      </c>
      <c r="V364">
        <v>-9.5568000000000026</v>
      </c>
    </row>
    <row r="365" spans="1:22" x14ac:dyDescent="0.3">
      <c r="A365">
        <v>5085</v>
      </c>
      <c r="B365" t="s">
        <v>7985</v>
      </c>
      <c r="C365">
        <v>2013</v>
      </c>
      <c r="D365" s="15">
        <v>41432</v>
      </c>
      <c r="E365" s="15">
        <v>41435</v>
      </c>
      <c r="F365" t="s">
        <v>23</v>
      </c>
      <c r="G365" t="s">
        <v>4774</v>
      </c>
      <c r="H365" t="s">
        <v>4775</v>
      </c>
      <c r="I365" t="s">
        <v>41</v>
      </c>
      <c r="J365" t="s">
        <v>27</v>
      </c>
      <c r="K365" t="s">
        <v>1244</v>
      </c>
      <c r="L365" t="s">
        <v>1245</v>
      </c>
      <c r="M365">
        <v>1852</v>
      </c>
      <c r="N365" t="s">
        <v>148</v>
      </c>
      <c r="O365" t="s">
        <v>3053</v>
      </c>
      <c r="P365" t="s">
        <v>46</v>
      </c>
      <c r="Q365" t="s">
        <v>90</v>
      </c>
      <c r="R365" t="s">
        <v>3054</v>
      </c>
      <c r="S365">
        <v>105.52</v>
      </c>
      <c r="T365">
        <v>4</v>
      </c>
      <c r="U365">
        <v>0</v>
      </c>
      <c r="V365">
        <v>48.539199999999994</v>
      </c>
    </row>
    <row r="366" spans="1:22" x14ac:dyDescent="0.3">
      <c r="A366">
        <v>4957</v>
      </c>
      <c r="B366" t="s">
        <v>7894</v>
      </c>
      <c r="C366">
        <v>2011</v>
      </c>
      <c r="D366" s="15">
        <v>40703</v>
      </c>
      <c r="E366" s="15">
        <v>40707</v>
      </c>
      <c r="F366" t="s">
        <v>23</v>
      </c>
      <c r="G366" t="s">
        <v>1143</v>
      </c>
      <c r="H366" t="s">
        <v>1144</v>
      </c>
      <c r="I366" t="s">
        <v>41</v>
      </c>
      <c r="J366" t="s">
        <v>27</v>
      </c>
      <c r="K366" t="s">
        <v>4045</v>
      </c>
      <c r="L366" t="s">
        <v>1392</v>
      </c>
      <c r="M366">
        <v>89031</v>
      </c>
      <c r="N366" t="s">
        <v>44</v>
      </c>
      <c r="O366" t="s">
        <v>6131</v>
      </c>
      <c r="P366" t="s">
        <v>32</v>
      </c>
      <c r="Q366" t="s">
        <v>65</v>
      </c>
      <c r="R366" t="s">
        <v>6132</v>
      </c>
      <c r="S366">
        <v>37.4</v>
      </c>
      <c r="T366">
        <v>2</v>
      </c>
      <c r="U366">
        <v>0</v>
      </c>
      <c r="V366">
        <v>14.212</v>
      </c>
    </row>
    <row r="367" spans="1:22" x14ac:dyDescent="0.3">
      <c r="A367">
        <v>4956</v>
      </c>
      <c r="B367" t="s">
        <v>7894</v>
      </c>
      <c r="C367">
        <v>2011</v>
      </c>
      <c r="D367" s="15">
        <v>40703</v>
      </c>
      <c r="E367" s="15">
        <v>40707</v>
      </c>
      <c r="F367" t="s">
        <v>23</v>
      </c>
      <c r="G367" t="s">
        <v>1143</v>
      </c>
      <c r="H367" t="s">
        <v>1144</v>
      </c>
      <c r="I367" t="s">
        <v>41</v>
      </c>
      <c r="J367" t="s">
        <v>27</v>
      </c>
      <c r="K367" t="s">
        <v>4045</v>
      </c>
      <c r="L367" t="s">
        <v>1392</v>
      </c>
      <c r="M367">
        <v>89031</v>
      </c>
      <c r="N367" t="s">
        <v>44</v>
      </c>
      <c r="O367" t="s">
        <v>3733</v>
      </c>
      <c r="P367" t="s">
        <v>46</v>
      </c>
      <c r="Q367" t="s">
        <v>90</v>
      </c>
      <c r="R367" t="s">
        <v>3734</v>
      </c>
      <c r="S367">
        <v>79.14</v>
      </c>
      <c r="T367">
        <v>3</v>
      </c>
      <c r="U367">
        <v>0</v>
      </c>
      <c r="V367">
        <v>36.404399999999995</v>
      </c>
    </row>
    <row r="368" spans="1:22" x14ac:dyDescent="0.3">
      <c r="A368">
        <v>4955</v>
      </c>
      <c r="B368" t="s">
        <v>7894</v>
      </c>
      <c r="C368">
        <v>2011</v>
      </c>
      <c r="D368" s="15">
        <v>40703</v>
      </c>
      <c r="E368" s="15">
        <v>40707</v>
      </c>
      <c r="F368" t="s">
        <v>23</v>
      </c>
      <c r="G368" t="s">
        <v>1143</v>
      </c>
      <c r="H368" t="s">
        <v>1144</v>
      </c>
      <c r="I368" t="s">
        <v>41</v>
      </c>
      <c r="J368" t="s">
        <v>27</v>
      </c>
      <c r="K368" t="s">
        <v>4045</v>
      </c>
      <c r="L368" t="s">
        <v>1392</v>
      </c>
      <c r="M368">
        <v>89031</v>
      </c>
      <c r="N368" t="s">
        <v>44</v>
      </c>
      <c r="O368" t="s">
        <v>2641</v>
      </c>
      <c r="P368" t="s">
        <v>46</v>
      </c>
      <c r="Q368" t="s">
        <v>68</v>
      </c>
      <c r="R368" t="s">
        <v>2642</v>
      </c>
      <c r="S368">
        <v>18.060000000000002</v>
      </c>
      <c r="T368">
        <v>7</v>
      </c>
      <c r="U368">
        <v>0</v>
      </c>
      <c r="V368">
        <v>4.6956000000000007</v>
      </c>
    </row>
    <row r="369" spans="1:22" x14ac:dyDescent="0.3">
      <c r="A369">
        <v>4952</v>
      </c>
      <c r="B369" t="s">
        <v>7889</v>
      </c>
      <c r="C369">
        <v>2012</v>
      </c>
      <c r="D369" s="15">
        <v>41069</v>
      </c>
      <c r="E369" s="15">
        <v>41073</v>
      </c>
      <c r="F369" t="s">
        <v>50</v>
      </c>
      <c r="G369" t="s">
        <v>6951</v>
      </c>
      <c r="H369" t="s">
        <v>6952</v>
      </c>
      <c r="I369" t="s">
        <v>26</v>
      </c>
      <c r="J369" t="s">
        <v>27</v>
      </c>
      <c r="K369" t="s">
        <v>3358</v>
      </c>
      <c r="L369" t="s">
        <v>238</v>
      </c>
      <c r="M369">
        <v>48073</v>
      </c>
      <c r="N369" t="s">
        <v>105</v>
      </c>
      <c r="O369" t="s">
        <v>404</v>
      </c>
      <c r="P369" t="s">
        <v>46</v>
      </c>
      <c r="Q369" t="s">
        <v>90</v>
      </c>
      <c r="R369" t="s">
        <v>405</v>
      </c>
      <c r="S369">
        <v>12.96</v>
      </c>
      <c r="T369">
        <v>2</v>
      </c>
      <c r="U369">
        <v>0</v>
      </c>
      <c r="V369">
        <v>6.2208000000000006</v>
      </c>
    </row>
    <row r="370" spans="1:22" x14ac:dyDescent="0.3">
      <c r="A370">
        <v>4865</v>
      </c>
      <c r="B370" t="s">
        <v>7830</v>
      </c>
      <c r="C370">
        <v>2014</v>
      </c>
      <c r="D370" s="15">
        <v>41817</v>
      </c>
      <c r="E370" s="15">
        <v>41821</v>
      </c>
      <c r="F370" t="s">
        <v>50</v>
      </c>
      <c r="G370" t="s">
        <v>519</v>
      </c>
      <c r="H370" t="s">
        <v>520</v>
      </c>
      <c r="I370" t="s">
        <v>26</v>
      </c>
      <c r="J370" t="s">
        <v>27</v>
      </c>
      <c r="K370" t="s">
        <v>266</v>
      </c>
      <c r="L370" t="s">
        <v>267</v>
      </c>
      <c r="M370">
        <v>10024</v>
      </c>
      <c r="N370" t="s">
        <v>148</v>
      </c>
      <c r="O370" t="s">
        <v>2004</v>
      </c>
      <c r="P370" t="s">
        <v>71</v>
      </c>
      <c r="Q370" t="s">
        <v>72</v>
      </c>
      <c r="R370" t="s">
        <v>2005</v>
      </c>
      <c r="S370">
        <v>239.96999999999997</v>
      </c>
      <c r="T370">
        <v>3</v>
      </c>
      <c r="U370">
        <v>0</v>
      </c>
      <c r="V370">
        <v>67.191599999999994</v>
      </c>
    </row>
    <row r="371" spans="1:22" x14ac:dyDescent="0.3">
      <c r="A371">
        <v>4849</v>
      </c>
      <c r="B371" t="s">
        <v>7818</v>
      </c>
      <c r="C371">
        <v>2011</v>
      </c>
      <c r="D371" s="15">
        <v>40719</v>
      </c>
      <c r="E371" s="15">
        <v>40721</v>
      </c>
      <c r="F371" t="s">
        <v>23</v>
      </c>
      <c r="G371" t="s">
        <v>1177</v>
      </c>
      <c r="H371" t="s">
        <v>1178</v>
      </c>
      <c r="I371" t="s">
        <v>41</v>
      </c>
      <c r="J371" t="s">
        <v>27</v>
      </c>
      <c r="K371" t="s">
        <v>1976</v>
      </c>
      <c r="L371" t="s">
        <v>420</v>
      </c>
      <c r="M371">
        <v>97301</v>
      </c>
      <c r="N371" t="s">
        <v>44</v>
      </c>
      <c r="O371" t="s">
        <v>4521</v>
      </c>
      <c r="P371" t="s">
        <v>46</v>
      </c>
      <c r="Q371" t="s">
        <v>68</v>
      </c>
      <c r="R371" t="s">
        <v>4522</v>
      </c>
      <c r="S371">
        <v>9.3280000000000012</v>
      </c>
      <c r="T371">
        <v>1</v>
      </c>
      <c r="U371">
        <v>0.2</v>
      </c>
      <c r="V371">
        <v>0.8162000000000007</v>
      </c>
    </row>
    <row r="372" spans="1:22" x14ac:dyDescent="0.3">
      <c r="A372">
        <v>4848</v>
      </c>
      <c r="B372" t="s">
        <v>7818</v>
      </c>
      <c r="C372">
        <v>2011</v>
      </c>
      <c r="D372" s="15">
        <v>40719</v>
      </c>
      <c r="E372" s="15">
        <v>40721</v>
      </c>
      <c r="F372" t="s">
        <v>23</v>
      </c>
      <c r="G372" t="s">
        <v>1177</v>
      </c>
      <c r="H372" t="s">
        <v>1178</v>
      </c>
      <c r="I372" t="s">
        <v>41</v>
      </c>
      <c r="J372" t="s">
        <v>27</v>
      </c>
      <c r="K372" t="s">
        <v>1976</v>
      </c>
      <c r="L372" t="s">
        <v>420</v>
      </c>
      <c r="M372">
        <v>97301</v>
      </c>
      <c r="N372" t="s">
        <v>44</v>
      </c>
      <c r="O372" t="s">
        <v>1423</v>
      </c>
      <c r="P372" t="s">
        <v>46</v>
      </c>
      <c r="Q372" t="s">
        <v>68</v>
      </c>
      <c r="R372" t="s">
        <v>1424</v>
      </c>
      <c r="S372">
        <v>71.632000000000005</v>
      </c>
      <c r="T372">
        <v>11</v>
      </c>
      <c r="U372">
        <v>0.2</v>
      </c>
      <c r="V372">
        <v>17.908000000000001</v>
      </c>
    </row>
    <row r="373" spans="1:22" x14ac:dyDescent="0.3">
      <c r="A373">
        <v>4847</v>
      </c>
      <c r="B373" t="s">
        <v>7818</v>
      </c>
      <c r="C373">
        <v>2011</v>
      </c>
      <c r="D373" s="15">
        <v>40719</v>
      </c>
      <c r="E373" s="15">
        <v>40721</v>
      </c>
      <c r="F373" t="s">
        <v>23</v>
      </c>
      <c r="G373" t="s">
        <v>1177</v>
      </c>
      <c r="H373" t="s">
        <v>1178</v>
      </c>
      <c r="I373" t="s">
        <v>41</v>
      </c>
      <c r="J373" t="s">
        <v>27</v>
      </c>
      <c r="K373" t="s">
        <v>1976</v>
      </c>
      <c r="L373" t="s">
        <v>420</v>
      </c>
      <c r="M373">
        <v>97301</v>
      </c>
      <c r="N373" t="s">
        <v>44</v>
      </c>
      <c r="O373" t="s">
        <v>3140</v>
      </c>
      <c r="P373" t="s">
        <v>71</v>
      </c>
      <c r="Q373" t="s">
        <v>72</v>
      </c>
      <c r="R373" t="s">
        <v>3141</v>
      </c>
      <c r="S373">
        <v>263.96000000000004</v>
      </c>
      <c r="T373">
        <v>5</v>
      </c>
      <c r="U373">
        <v>0.2</v>
      </c>
      <c r="V373">
        <v>19.796999999999997</v>
      </c>
    </row>
    <row r="374" spans="1:22" x14ac:dyDescent="0.3">
      <c r="A374">
        <v>4840</v>
      </c>
      <c r="B374" t="s">
        <v>7811</v>
      </c>
      <c r="C374">
        <v>2014</v>
      </c>
      <c r="D374" s="15">
        <v>41792</v>
      </c>
      <c r="E374" s="15">
        <v>41794</v>
      </c>
      <c r="F374" t="s">
        <v>188</v>
      </c>
      <c r="G374" t="s">
        <v>5884</v>
      </c>
      <c r="H374" t="s">
        <v>5885</v>
      </c>
      <c r="I374" t="s">
        <v>26</v>
      </c>
      <c r="J374" t="s">
        <v>27</v>
      </c>
      <c r="K374" t="s">
        <v>866</v>
      </c>
      <c r="L374" t="s">
        <v>498</v>
      </c>
      <c r="M374">
        <v>43017</v>
      </c>
      <c r="N374" t="s">
        <v>148</v>
      </c>
      <c r="O374" t="s">
        <v>835</v>
      </c>
      <c r="P374" t="s">
        <v>71</v>
      </c>
      <c r="Q374" t="s">
        <v>72</v>
      </c>
      <c r="R374" t="s">
        <v>836</v>
      </c>
      <c r="S374">
        <v>158.37599999999998</v>
      </c>
      <c r="T374">
        <v>4</v>
      </c>
      <c r="U374">
        <v>0.4</v>
      </c>
      <c r="V374">
        <v>-34.314799999999991</v>
      </c>
    </row>
    <row r="375" spans="1:22" x14ac:dyDescent="0.3">
      <c r="A375">
        <v>4839</v>
      </c>
      <c r="B375" t="s">
        <v>7811</v>
      </c>
      <c r="C375">
        <v>2014</v>
      </c>
      <c r="D375" s="15">
        <v>41792</v>
      </c>
      <c r="E375" s="15">
        <v>41794</v>
      </c>
      <c r="F375" t="s">
        <v>188</v>
      </c>
      <c r="G375" t="s">
        <v>5884</v>
      </c>
      <c r="H375" t="s">
        <v>5885</v>
      </c>
      <c r="I375" t="s">
        <v>26</v>
      </c>
      <c r="J375" t="s">
        <v>27</v>
      </c>
      <c r="K375" t="s">
        <v>866</v>
      </c>
      <c r="L375" t="s">
        <v>498</v>
      </c>
      <c r="M375">
        <v>43017</v>
      </c>
      <c r="N375" t="s">
        <v>148</v>
      </c>
      <c r="O375" t="s">
        <v>3402</v>
      </c>
      <c r="P375" t="s">
        <v>46</v>
      </c>
      <c r="Q375" t="s">
        <v>90</v>
      </c>
      <c r="R375" t="s">
        <v>3403</v>
      </c>
      <c r="S375">
        <v>27.744000000000003</v>
      </c>
      <c r="T375">
        <v>6</v>
      </c>
      <c r="U375">
        <v>0.2</v>
      </c>
      <c r="V375">
        <v>10.057200000000002</v>
      </c>
    </row>
    <row r="376" spans="1:22" x14ac:dyDescent="0.3">
      <c r="A376">
        <v>4838</v>
      </c>
      <c r="B376" t="s">
        <v>7811</v>
      </c>
      <c r="C376">
        <v>2014</v>
      </c>
      <c r="D376" s="15">
        <v>41792</v>
      </c>
      <c r="E376" s="15">
        <v>41794</v>
      </c>
      <c r="F376" t="s">
        <v>188</v>
      </c>
      <c r="G376" t="s">
        <v>5884</v>
      </c>
      <c r="H376" t="s">
        <v>5885</v>
      </c>
      <c r="I376" t="s">
        <v>26</v>
      </c>
      <c r="J376" t="s">
        <v>27</v>
      </c>
      <c r="K376" t="s">
        <v>866</v>
      </c>
      <c r="L376" t="s">
        <v>498</v>
      </c>
      <c r="M376">
        <v>43017</v>
      </c>
      <c r="N376" t="s">
        <v>148</v>
      </c>
      <c r="O376" t="s">
        <v>3344</v>
      </c>
      <c r="P376" t="s">
        <v>46</v>
      </c>
      <c r="Q376" t="s">
        <v>75</v>
      </c>
      <c r="R376" t="s">
        <v>3345</v>
      </c>
      <c r="S376">
        <v>3.7980000000000005</v>
      </c>
      <c r="T376">
        <v>2</v>
      </c>
      <c r="U376">
        <v>0.7</v>
      </c>
      <c r="V376">
        <v>-2.6585999999999999</v>
      </c>
    </row>
    <row r="377" spans="1:22" x14ac:dyDescent="0.3">
      <c r="A377">
        <v>4820</v>
      </c>
      <c r="B377" t="s">
        <v>7796</v>
      </c>
      <c r="C377">
        <v>2014</v>
      </c>
      <c r="D377" s="15">
        <v>41799</v>
      </c>
      <c r="E377" s="15">
        <v>41805</v>
      </c>
      <c r="F377" t="s">
        <v>50</v>
      </c>
      <c r="G377" t="s">
        <v>7797</v>
      </c>
      <c r="H377" t="s">
        <v>7798</v>
      </c>
      <c r="I377" t="s">
        <v>26</v>
      </c>
      <c r="J377" t="s">
        <v>27</v>
      </c>
      <c r="K377" t="s">
        <v>2800</v>
      </c>
      <c r="L377" t="s">
        <v>747</v>
      </c>
      <c r="M377">
        <v>6360</v>
      </c>
      <c r="N377" t="s">
        <v>148</v>
      </c>
      <c r="O377" t="s">
        <v>6377</v>
      </c>
      <c r="P377" t="s">
        <v>46</v>
      </c>
      <c r="Q377" t="s">
        <v>75</v>
      </c>
      <c r="R377" t="s">
        <v>6378</v>
      </c>
      <c r="S377">
        <v>10.36</v>
      </c>
      <c r="T377">
        <v>2</v>
      </c>
      <c r="U377">
        <v>0</v>
      </c>
      <c r="V377">
        <v>5.0763999999999996</v>
      </c>
    </row>
    <row r="378" spans="1:22" x14ac:dyDescent="0.3">
      <c r="A378">
        <v>4794</v>
      </c>
      <c r="B378" t="s">
        <v>7778</v>
      </c>
      <c r="C378">
        <v>2012</v>
      </c>
      <c r="D378" s="15">
        <v>41089</v>
      </c>
      <c r="E378" s="15">
        <v>41094</v>
      </c>
      <c r="F378" t="s">
        <v>50</v>
      </c>
      <c r="G378" t="s">
        <v>4324</v>
      </c>
      <c r="H378" t="s">
        <v>4325</v>
      </c>
      <c r="I378" t="s">
        <v>26</v>
      </c>
      <c r="J378" t="s">
        <v>27</v>
      </c>
      <c r="K378" t="s">
        <v>266</v>
      </c>
      <c r="L378" t="s">
        <v>267</v>
      </c>
      <c r="M378">
        <v>10011</v>
      </c>
      <c r="N378" t="s">
        <v>148</v>
      </c>
      <c r="O378" t="s">
        <v>3537</v>
      </c>
      <c r="P378" t="s">
        <v>46</v>
      </c>
      <c r="Q378" t="s">
        <v>90</v>
      </c>
      <c r="R378" t="s">
        <v>3538</v>
      </c>
      <c r="S378">
        <v>24.96</v>
      </c>
      <c r="T378">
        <v>4</v>
      </c>
      <c r="U378">
        <v>0</v>
      </c>
      <c r="V378">
        <v>11.231999999999999</v>
      </c>
    </row>
    <row r="379" spans="1:22" x14ac:dyDescent="0.3">
      <c r="A379">
        <v>4769</v>
      </c>
      <c r="B379" t="s">
        <v>7757</v>
      </c>
      <c r="C379">
        <v>2014</v>
      </c>
      <c r="D379" s="15">
        <v>41793</v>
      </c>
      <c r="E379" s="15">
        <v>41794</v>
      </c>
      <c r="F379" t="s">
        <v>1290</v>
      </c>
      <c r="G379" t="s">
        <v>7758</v>
      </c>
      <c r="H379" t="s">
        <v>7759</v>
      </c>
      <c r="I379" t="s">
        <v>26</v>
      </c>
      <c r="J379" t="s">
        <v>27</v>
      </c>
      <c r="K379" t="s">
        <v>1521</v>
      </c>
      <c r="L379" t="s">
        <v>88</v>
      </c>
      <c r="M379">
        <v>28540</v>
      </c>
      <c r="N379" t="s">
        <v>30</v>
      </c>
      <c r="O379" t="s">
        <v>6976</v>
      </c>
      <c r="P379" t="s">
        <v>46</v>
      </c>
      <c r="Q379" t="s">
        <v>90</v>
      </c>
      <c r="R379" t="s">
        <v>6977</v>
      </c>
      <c r="S379">
        <v>25.344000000000001</v>
      </c>
      <c r="T379">
        <v>4</v>
      </c>
      <c r="U379">
        <v>0.2</v>
      </c>
      <c r="V379">
        <v>9.1871999999999989</v>
      </c>
    </row>
    <row r="380" spans="1:22" x14ac:dyDescent="0.3">
      <c r="A380">
        <v>4738</v>
      </c>
      <c r="B380" t="s">
        <v>7732</v>
      </c>
      <c r="C380">
        <v>2012</v>
      </c>
      <c r="D380" s="15">
        <v>41073</v>
      </c>
      <c r="E380" s="15">
        <v>41079</v>
      </c>
      <c r="F380" t="s">
        <v>50</v>
      </c>
      <c r="G380" t="s">
        <v>3217</v>
      </c>
      <c r="H380" t="s">
        <v>3218</v>
      </c>
      <c r="I380" t="s">
        <v>102</v>
      </c>
      <c r="J380" t="s">
        <v>27</v>
      </c>
      <c r="K380" t="s">
        <v>7613</v>
      </c>
      <c r="L380" t="s">
        <v>5235</v>
      </c>
      <c r="M380">
        <v>4240</v>
      </c>
      <c r="N380" t="s">
        <v>148</v>
      </c>
      <c r="O380" t="s">
        <v>662</v>
      </c>
      <c r="P380" t="s">
        <v>71</v>
      </c>
      <c r="Q380" t="s">
        <v>161</v>
      </c>
      <c r="R380" t="s">
        <v>663</v>
      </c>
      <c r="S380">
        <v>67.98</v>
      </c>
      <c r="T380">
        <v>2</v>
      </c>
      <c r="U380">
        <v>0</v>
      </c>
      <c r="V380">
        <v>14.955599999999997</v>
      </c>
    </row>
    <row r="381" spans="1:22" x14ac:dyDescent="0.3">
      <c r="A381">
        <v>4737</v>
      </c>
      <c r="B381" t="s">
        <v>7732</v>
      </c>
      <c r="C381">
        <v>2012</v>
      </c>
      <c r="D381" s="15">
        <v>41073</v>
      </c>
      <c r="E381" s="15">
        <v>41079</v>
      </c>
      <c r="F381" t="s">
        <v>50</v>
      </c>
      <c r="G381" t="s">
        <v>3217</v>
      </c>
      <c r="H381" t="s">
        <v>3218</v>
      </c>
      <c r="I381" t="s">
        <v>102</v>
      </c>
      <c r="J381" t="s">
        <v>27</v>
      </c>
      <c r="K381" t="s">
        <v>7613</v>
      </c>
      <c r="L381" t="s">
        <v>5235</v>
      </c>
      <c r="M381">
        <v>4240</v>
      </c>
      <c r="N381" t="s">
        <v>148</v>
      </c>
      <c r="O381" t="s">
        <v>2047</v>
      </c>
      <c r="P381" t="s">
        <v>46</v>
      </c>
      <c r="Q381" t="s">
        <v>75</v>
      </c>
      <c r="R381" t="s">
        <v>2048</v>
      </c>
      <c r="S381">
        <v>29.84</v>
      </c>
      <c r="T381">
        <v>2</v>
      </c>
      <c r="U381">
        <v>0</v>
      </c>
      <c r="V381">
        <v>13.427999999999997</v>
      </c>
    </row>
    <row r="382" spans="1:22" x14ac:dyDescent="0.3">
      <c r="A382">
        <v>4736</v>
      </c>
      <c r="B382" t="s">
        <v>7732</v>
      </c>
      <c r="C382">
        <v>2012</v>
      </c>
      <c r="D382" s="15">
        <v>41073</v>
      </c>
      <c r="E382" s="15">
        <v>41079</v>
      </c>
      <c r="F382" t="s">
        <v>50</v>
      </c>
      <c r="G382" t="s">
        <v>3217</v>
      </c>
      <c r="H382" t="s">
        <v>3218</v>
      </c>
      <c r="I382" t="s">
        <v>102</v>
      </c>
      <c r="J382" t="s">
        <v>27</v>
      </c>
      <c r="K382" t="s">
        <v>7613</v>
      </c>
      <c r="L382" t="s">
        <v>5235</v>
      </c>
      <c r="M382">
        <v>4240</v>
      </c>
      <c r="N382" t="s">
        <v>148</v>
      </c>
      <c r="O382" t="s">
        <v>3587</v>
      </c>
      <c r="P382" t="s">
        <v>46</v>
      </c>
      <c r="Q382" t="s">
        <v>75</v>
      </c>
      <c r="R382" t="s">
        <v>3588</v>
      </c>
      <c r="S382">
        <v>8.26</v>
      </c>
      <c r="T382">
        <v>2</v>
      </c>
      <c r="U382">
        <v>0</v>
      </c>
      <c r="V382">
        <v>3.8822000000000001</v>
      </c>
    </row>
    <row r="383" spans="1:22" x14ac:dyDescent="0.3">
      <c r="A383">
        <v>4722</v>
      </c>
      <c r="B383" t="s">
        <v>7718</v>
      </c>
      <c r="C383">
        <v>2011</v>
      </c>
      <c r="D383" s="15">
        <v>40701</v>
      </c>
      <c r="E383" s="15">
        <v>40705</v>
      </c>
      <c r="F383" t="s">
        <v>23</v>
      </c>
      <c r="G383" t="s">
        <v>7719</v>
      </c>
      <c r="H383" t="s">
        <v>7720</v>
      </c>
      <c r="I383" t="s">
        <v>26</v>
      </c>
      <c r="J383" t="s">
        <v>27</v>
      </c>
      <c r="K383" t="s">
        <v>456</v>
      </c>
      <c r="L383" t="s">
        <v>211</v>
      </c>
      <c r="M383">
        <v>60505</v>
      </c>
      <c r="N383" t="s">
        <v>105</v>
      </c>
      <c r="O383" t="s">
        <v>1436</v>
      </c>
      <c r="P383" t="s">
        <v>32</v>
      </c>
      <c r="Q383" t="s">
        <v>56</v>
      </c>
      <c r="R383" t="s">
        <v>1437</v>
      </c>
      <c r="S383">
        <v>268.935</v>
      </c>
      <c r="T383">
        <v>3</v>
      </c>
      <c r="U383">
        <v>0.5</v>
      </c>
      <c r="V383">
        <v>-209.76929999999999</v>
      </c>
    </row>
    <row r="384" spans="1:22" x14ac:dyDescent="0.3">
      <c r="A384">
        <v>4711</v>
      </c>
      <c r="B384" t="s">
        <v>7707</v>
      </c>
      <c r="C384">
        <v>2014</v>
      </c>
      <c r="D384" s="15">
        <v>41820</v>
      </c>
      <c r="E384" s="15">
        <v>41821</v>
      </c>
      <c r="F384" t="s">
        <v>188</v>
      </c>
      <c r="G384" t="s">
        <v>5054</v>
      </c>
      <c r="H384" t="s">
        <v>5055</v>
      </c>
      <c r="I384" t="s">
        <v>26</v>
      </c>
      <c r="J384" t="s">
        <v>27</v>
      </c>
      <c r="K384" t="s">
        <v>42</v>
      </c>
      <c r="L384" t="s">
        <v>43</v>
      </c>
      <c r="M384">
        <v>90049</v>
      </c>
      <c r="N384" t="s">
        <v>44</v>
      </c>
      <c r="O384" t="s">
        <v>4794</v>
      </c>
      <c r="P384" t="s">
        <v>71</v>
      </c>
      <c r="Q384" t="s">
        <v>161</v>
      </c>
      <c r="R384" t="s">
        <v>4795</v>
      </c>
      <c r="S384">
        <v>62.31</v>
      </c>
      <c r="T384">
        <v>3</v>
      </c>
      <c r="U384">
        <v>0</v>
      </c>
      <c r="V384">
        <v>22.4316</v>
      </c>
    </row>
    <row r="385" spans="1:22" x14ac:dyDescent="0.3">
      <c r="A385">
        <v>4710</v>
      </c>
      <c r="B385" t="s">
        <v>7707</v>
      </c>
      <c r="C385">
        <v>2014</v>
      </c>
      <c r="D385" s="15">
        <v>41820</v>
      </c>
      <c r="E385" s="15">
        <v>41821</v>
      </c>
      <c r="F385" t="s">
        <v>188</v>
      </c>
      <c r="G385" t="s">
        <v>5054</v>
      </c>
      <c r="H385" t="s">
        <v>5055</v>
      </c>
      <c r="I385" t="s">
        <v>26</v>
      </c>
      <c r="J385" t="s">
        <v>27</v>
      </c>
      <c r="K385" t="s">
        <v>42</v>
      </c>
      <c r="L385" t="s">
        <v>43</v>
      </c>
      <c r="M385">
        <v>90049</v>
      </c>
      <c r="N385" t="s">
        <v>44</v>
      </c>
      <c r="O385" t="s">
        <v>3175</v>
      </c>
      <c r="P385" t="s">
        <v>46</v>
      </c>
      <c r="Q385" t="s">
        <v>68</v>
      </c>
      <c r="R385" t="s">
        <v>3176</v>
      </c>
      <c r="S385">
        <v>11.68</v>
      </c>
      <c r="T385">
        <v>2</v>
      </c>
      <c r="U385">
        <v>0</v>
      </c>
      <c r="V385">
        <v>3.0367999999999995</v>
      </c>
    </row>
    <row r="386" spans="1:22" x14ac:dyDescent="0.3">
      <c r="A386">
        <v>4709</v>
      </c>
      <c r="B386" t="s">
        <v>7707</v>
      </c>
      <c r="C386">
        <v>2014</v>
      </c>
      <c r="D386" s="15">
        <v>41820</v>
      </c>
      <c r="E386" s="15">
        <v>41821</v>
      </c>
      <c r="F386" t="s">
        <v>188</v>
      </c>
      <c r="G386" t="s">
        <v>5054</v>
      </c>
      <c r="H386" t="s">
        <v>5055</v>
      </c>
      <c r="I386" t="s">
        <v>26</v>
      </c>
      <c r="J386" t="s">
        <v>27</v>
      </c>
      <c r="K386" t="s">
        <v>42</v>
      </c>
      <c r="L386" t="s">
        <v>43</v>
      </c>
      <c r="M386">
        <v>90049</v>
      </c>
      <c r="N386" t="s">
        <v>44</v>
      </c>
      <c r="O386" t="s">
        <v>547</v>
      </c>
      <c r="P386" t="s">
        <v>46</v>
      </c>
      <c r="Q386" t="s">
        <v>59</v>
      </c>
      <c r="R386" t="s">
        <v>548</v>
      </c>
      <c r="S386">
        <v>130.71</v>
      </c>
      <c r="T386">
        <v>3</v>
      </c>
      <c r="U386">
        <v>0</v>
      </c>
      <c r="V386">
        <v>39.212999999999994</v>
      </c>
    </row>
    <row r="387" spans="1:22" x14ac:dyDescent="0.3">
      <c r="A387">
        <v>384</v>
      </c>
      <c r="B387" t="s">
        <v>1344</v>
      </c>
      <c r="C387">
        <v>2012</v>
      </c>
      <c r="D387" s="15">
        <v>41086</v>
      </c>
      <c r="E387" s="15">
        <v>41089</v>
      </c>
      <c r="F387" t="s">
        <v>23</v>
      </c>
      <c r="G387" t="s">
        <v>1345</v>
      </c>
      <c r="H387" t="s">
        <v>1346</v>
      </c>
      <c r="I387" t="s">
        <v>41</v>
      </c>
      <c r="J387" t="s">
        <v>27</v>
      </c>
      <c r="K387" t="s">
        <v>1113</v>
      </c>
      <c r="L387" t="s">
        <v>238</v>
      </c>
      <c r="M387">
        <v>48180</v>
      </c>
      <c r="N387" t="s">
        <v>105</v>
      </c>
      <c r="O387" t="s">
        <v>1347</v>
      </c>
      <c r="P387" t="s">
        <v>71</v>
      </c>
      <c r="Q387" t="s">
        <v>161</v>
      </c>
      <c r="R387" t="s">
        <v>1348</v>
      </c>
      <c r="S387">
        <v>41.9</v>
      </c>
      <c r="T387">
        <v>2</v>
      </c>
      <c r="U387">
        <v>0</v>
      </c>
      <c r="V387">
        <v>8.7989999999999995</v>
      </c>
    </row>
    <row r="388" spans="1:22" x14ac:dyDescent="0.3">
      <c r="A388">
        <v>4708</v>
      </c>
      <c r="B388" t="s">
        <v>7707</v>
      </c>
      <c r="C388">
        <v>2014</v>
      </c>
      <c r="D388" s="15">
        <v>41820</v>
      </c>
      <c r="E388" s="15">
        <v>41821</v>
      </c>
      <c r="F388" t="s">
        <v>188</v>
      </c>
      <c r="G388" t="s">
        <v>5054</v>
      </c>
      <c r="H388" t="s">
        <v>5055</v>
      </c>
      <c r="I388" t="s">
        <v>26</v>
      </c>
      <c r="J388" t="s">
        <v>27</v>
      </c>
      <c r="K388" t="s">
        <v>42</v>
      </c>
      <c r="L388" t="s">
        <v>43</v>
      </c>
      <c r="M388">
        <v>90049</v>
      </c>
      <c r="N388" t="s">
        <v>44</v>
      </c>
      <c r="O388" t="s">
        <v>4766</v>
      </c>
      <c r="P388" t="s">
        <v>46</v>
      </c>
      <c r="Q388" t="s">
        <v>75</v>
      </c>
      <c r="R388" t="s">
        <v>4767</v>
      </c>
      <c r="S388">
        <v>895.92</v>
      </c>
      <c r="T388">
        <v>5</v>
      </c>
      <c r="U388">
        <v>0.2</v>
      </c>
      <c r="V388">
        <v>302.37299999999993</v>
      </c>
    </row>
    <row r="389" spans="1:22" x14ac:dyDescent="0.3">
      <c r="A389">
        <v>4704</v>
      </c>
      <c r="B389" t="s">
        <v>7704</v>
      </c>
      <c r="C389">
        <v>2013</v>
      </c>
      <c r="D389" s="15">
        <v>41450</v>
      </c>
      <c r="E389" s="15">
        <v>41454</v>
      </c>
      <c r="F389" t="s">
        <v>50</v>
      </c>
      <c r="G389" t="s">
        <v>6604</v>
      </c>
      <c r="H389" t="s">
        <v>6605</v>
      </c>
      <c r="I389" t="s">
        <v>41</v>
      </c>
      <c r="J389" t="s">
        <v>27</v>
      </c>
      <c r="K389" t="s">
        <v>184</v>
      </c>
      <c r="L389" t="s">
        <v>104</v>
      </c>
      <c r="M389">
        <v>77095</v>
      </c>
      <c r="N389" t="s">
        <v>105</v>
      </c>
      <c r="O389" t="s">
        <v>4437</v>
      </c>
      <c r="P389" t="s">
        <v>46</v>
      </c>
      <c r="Q389" t="s">
        <v>78</v>
      </c>
      <c r="R389" t="s">
        <v>4438</v>
      </c>
      <c r="S389">
        <v>8.711999999999998</v>
      </c>
      <c r="T389">
        <v>2</v>
      </c>
      <c r="U389">
        <v>0.8</v>
      </c>
      <c r="V389">
        <v>-19.602000000000007</v>
      </c>
    </row>
    <row r="390" spans="1:22" x14ac:dyDescent="0.3">
      <c r="A390">
        <v>4688</v>
      </c>
      <c r="B390" t="s">
        <v>7697</v>
      </c>
      <c r="C390">
        <v>2013</v>
      </c>
      <c r="D390" s="15">
        <v>41450</v>
      </c>
      <c r="E390" s="15">
        <v>41456</v>
      </c>
      <c r="F390" t="s">
        <v>50</v>
      </c>
      <c r="G390" t="s">
        <v>2753</v>
      </c>
      <c r="H390" t="s">
        <v>2754</v>
      </c>
      <c r="I390" t="s">
        <v>26</v>
      </c>
      <c r="J390" t="s">
        <v>27</v>
      </c>
      <c r="K390" t="s">
        <v>1464</v>
      </c>
      <c r="L390" t="s">
        <v>254</v>
      </c>
      <c r="M390">
        <v>47374</v>
      </c>
      <c r="N390" t="s">
        <v>105</v>
      </c>
      <c r="O390" t="s">
        <v>7698</v>
      </c>
      <c r="P390" t="s">
        <v>71</v>
      </c>
      <c r="Q390" t="s">
        <v>72</v>
      </c>
      <c r="R390" t="s">
        <v>7699</v>
      </c>
      <c r="S390">
        <v>440.91</v>
      </c>
      <c r="T390">
        <v>9</v>
      </c>
      <c r="U390">
        <v>0</v>
      </c>
      <c r="V390">
        <v>123.45480000000005</v>
      </c>
    </row>
    <row r="391" spans="1:22" x14ac:dyDescent="0.3">
      <c r="A391">
        <v>4655</v>
      </c>
      <c r="B391" t="s">
        <v>7679</v>
      </c>
      <c r="C391">
        <v>2014</v>
      </c>
      <c r="D391" s="15">
        <v>41815</v>
      </c>
      <c r="E391" s="15">
        <v>41817</v>
      </c>
      <c r="F391" t="s">
        <v>23</v>
      </c>
      <c r="G391" t="s">
        <v>3450</v>
      </c>
      <c r="H391" t="s">
        <v>3451</v>
      </c>
      <c r="I391" t="s">
        <v>26</v>
      </c>
      <c r="J391" t="s">
        <v>27</v>
      </c>
      <c r="K391" t="s">
        <v>127</v>
      </c>
      <c r="L391" t="s">
        <v>43</v>
      </c>
      <c r="M391">
        <v>94110</v>
      </c>
      <c r="N391" t="s">
        <v>44</v>
      </c>
      <c r="O391" t="s">
        <v>6918</v>
      </c>
      <c r="P391" t="s">
        <v>46</v>
      </c>
      <c r="Q391" t="s">
        <v>269</v>
      </c>
      <c r="R391" t="s">
        <v>6919</v>
      </c>
      <c r="S391">
        <v>2.88</v>
      </c>
      <c r="T391">
        <v>1</v>
      </c>
      <c r="U391">
        <v>0</v>
      </c>
      <c r="V391">
        <v>1.3535999999999999</v>
      </c>
    </row>
    <row r="392" spans="1:22" x14ac:dyDescent="0.3">
      <c r="A392">
        <v>4583</v>
      </c>
      <c r="B392" t="s">
        <v>7623</v>
      </c>
      <c r="C392">
        <v>2013</v>
      </c>
      <c r="D392" s="15">
        <v>41436</v>
      </c>
      <c r="E392" s="15">
        <v>41438</v>
      </c>
      <c r="F392" t="s">
        <v>188</v>
      </c>
      <c r="G392" t="s">
        <v>6221</v>
      </c>
      <c r="H392" t="s">
        <v>6222</v>
      </c>
      <c r="I392" t="s">
        <v>26</v>
      </c>
      <c r="J392" t="s">
        <v>27</v>
      </c>
      <c r="K392" t="s">
        <v>146</v>
      </c>
      <c r="L392" t="s">
        <v>147</v>
      </c>
      <c r="M392">
        <v>19140</v>
      </c>
      <c r="N392" t="s">
        <v>148</v>
      </c>
      <c r="O392" t="s">
        <v>7382</v>
      </c>
      <c r="P392" t="s">
        <v>46</v>
      </c>
      <c r="Q392" t="s">
        <v>47</v>
      </c>
      <c r="R392" t="s">
        <v>7383</v>
      </c>
      <c r="S392">
        <v>23.616</v>
      </c>
      <c r="T392">
        <v>8</v>
      </c>
      <c r="U392">
        <v>0.2</v>
      </c>
      <c r="V392">
        <v>7.9703999999999997</v>
      </c>
    </row>
    <row r="393" spans="1:22" x14ac:dyDescent="0.3">
      <c r="A393">
        <v>4579</v>
      </c>
      <c r="B393" t="s">
        <v>7614</v>
      </c>
      <c r="C393">
        <v>2012</v>
      </c>
      <c r="D393" s="15">
        <v>41069</v>
      </c>
      <c r="E393" s="15">
        <v>41075</v>
      </c>
      <c r="F393" t="s">
        <v>50</v>
      </c>
      <c r="G393" t="s">
        <v>2707</v>
      </c>
      <c r="H393" t="s">
        <v>2708</v>
      </c>
      <c r="I393" t="s">
        <v>102</v>
      </c>
      <c r="J393" t="s">
        <v>27</v>
      </c>
      <c r="K393" t="s">
        <v>7556</v>
      </c>
      <c r="L393" t="s">
        <v>319</v>
      </c>
      <c r="M393">
        <v>23666</v>
      </c>
      <c r="N393" t="s">
        <v>30</v>
      </c>
      <c r="O393" t="s">
        <v>1722</v>
      </c>
      <c r="P393" t="s">
        <v>46</v>
      </c>
      <c r="Q393" t="s">
        <v>75</v>
      </c>
      <c r="R393" t="s">
        <v>1723</v>
      </c>
      <c r="S393">
        <v>113.10000000000001</v>
      </c>
      <c r="T393">
        <v>3</v>
      </c>
      <c r="U393">
        <v>0</v>
      </c>
      <c r="V393">
        <v>56.550000000000004</v>
      </c>
    </row>
    <row r="394" spans="1:22" x14ac:dyDescent="0.3">
      <c r="A394">
        <v>4542</v>
      </c>
      <c r="B394" t="s">
        <v>7579</v>
      </c>
      <c r="C394">
        <v>2014</v>
      </c>
      <c r="D394" s="15">
        <v>41807</v>
      </c>
      <c r="E394" s="15">
        <v>41812</v>
      </c>
      <c r="F394" t="s">
        <v>50</v>
      </c>
      <c r="G394" t="s">
        <v>1291</v>
      </c>
      <c r="H394" t="s">
        <v>1292</v>
      </c>
      <c r="I394" t="s">
        <v>41</v>
      </c>
      <c r="J394" t="s">
        <v>27</v>
      </c>
      <c r="K394" t="s">
        <v>303</v>
      </c>
      <c r="L394" t="s">
        <v>211</v>
      </c>
      <c r="M394">
        <v>60653</v>
      </c>
      <c r="N394" t="s">
        <v>105</v>
      </c>
      <c r="O394" t="s">
        <v>108</v>
      </c>
      <c r="P394" t="s">
        <v>46</v>
      </c>
      <c r="Q394" t="s">
        <v>75</v>
      </c>
      <c r="R394" t="s">
        <v>109</v>
      </c>
      <c r="S394">
        <v>5.9359999999999991</v>
      </c>
      <c r="T394">
        <v>7</v>
      </c>
      <c r="U394">
        <v>0.8</v>
      </c>
      <c r="V394">
        <v>-8.9040000000000035</v>
      </c>
    </row>
    <row r="395" spans="1:22" x14ac:dyDescent="0.3">
      <c r="A395">
        <v>4520</v>
      </c>
      <c r="B395" t="s">
        <v>7562</v>
      </c>
      <c r="C395">
        <v>2014</v>
      </c>
      <c r="D395" s="15">
        <v>41801</v>
      </c>
      <c r="E395" s="15">
        <v>41805</v>
      </c>
      <c r="F395" t="s">
        <v>50</v>
      </c>
      <c r="G395" t="s">
        <v>4592</v>
      </c>
      <c r="H395" t="s">
        <v>4593</v>
      </c>
      <c r="I395" t="s">
        <v>41</v>
      </c>
      <c r="J395" t="s">
        <v>27</v>
      </c>
      <c r="K395" t="s">
        <v>1521</v>
      </c>
      <c r="L395" t="s">
        <v>54</v>
      </c>
      <c r="M395">
        <v>32216</v>
      </c>
      <c r="N395" t="s">
        <v>30</v>
      </c>
      <c r="O395" t="s">
        <v>7563</v>
      </c>
      <c r="P395" t="s">
        <v>46</v>
      </c>
      <c r="Q395" t="s">
        <v>59</v>
      </c>
      <c r="R395" t="s">
        <v>7564</v>
      </c>
      <c r="S395">
        <v>1347.5200000000002</v>
      </c>
      <c r="T395">
        <v>8</v>
      </c>
      <c r="U395">
        <v>0.2</v>
      </c>
      <c r="V395">
        <v>84.219999999999857</v>
      </c>
    </row>
    <row r="396" spans="1:22" x14ac:dyDescent="0.3">
      <c r="A396">
        <v>4503</v>
      </c>
      <c r="B396" t="s">
        <v>7545</v>
      </c>
      <c r="C396">
        <v>2011</v>
      </c>
      <c r="D396" s="15">
        <v>40724</v>
      </c>
      <c r="E396" s="15">
        <v>40728</v>
      </c>
      <c r="F396" t="s">
        <v>50</v>
      </c>
      <c r="G396" t="s">
        <v>842</v>
      </c>
      <c r="H396" t="s">
        <v>843</v>
      </c>
      <c r="I396" t="s">
        <v>41</v>
      </c>
      <c r="J396" t="s">
        <v>27</v>
      </c>
      <c r="K396" t="s">
        <v>184</v>
      </c>
      <c r="L396" t="s">
        <v>104</v>
      </c>
      <c r="M396">
        <v>77095</v>
      </c>
      <c r="N396" t="s">
        <v>105</v>
      </c>
      <c r="O396" t="s">
        <v>1788</v>
      </c>
      <c r="P396" t="s">
        <v>46</v>
      </c>
      <c r="Q396" t="s">
        <v>269</v>
      </c>
      <c r="R396" t="s">
        <v>186</v>
      </c>
      <c r="S396">
        <v>21.312000000000005</v>
      </c>
      <c r="T396">
        <v>6</v>
      </c>
      <c r="U396">
        <v>0.2</v>
      </c>
      <c r="V396">
        <v>7.1928000000000001</v>
      </c>
    </row>
    <row r="397" spans="1:22" x14ac:dyDescent="0.3">
      <c r="A397">
        <v>394</v>
      </c>
      <c r="B397" t="s">
        <v>1382</v>
      </c>
      <c r="C397">
        <v>2011</v>
      </c>
      <c r="D397" s="15">
        <v>40701</v>
      </c>
      <c r="E397" s="15">
        <v>40704</v>
      </c>
      <c r="F397" t="s">
        <v>23</v>
      </c>
      <c r="G397" t="s">
        <v>1383</v>
      </c>
      <c r="H397" t="s">
        <v>1384</v>
      </c>
      <c r="I397" t="s">
        <v>41</v>
      </c>
      <c r="J397" t="s">
        <v>27</v>
      </c>
      <c r="K397" t="s">
        <v>1385</v>
      </c>
      <c r="L397" t="s">
        <v>211</v>
      </c>
      <c r="M397">
        <v>61604</v>
      </c>
      <c r="N397" t="s">
        <v>105</v>
      </c>
      <c r="O397" t="s">
        <v>1386</v>
      </c>
      <c r="P397" t="s">
        <v>46</v>
      </c>
      <c r="Q397" t="s">
        <v>75</v>
      </c>
      <c r="R397" t="s">
        <v>1387</v>
      </c>
      <c r="S397">
        <v>12.461999999999996</v>
      </c>
      <c r="T397">
        <v>3</v>
      </c>
      <c r="U397">
        <v>0.8</v>
      </c>
      <c r="V397">
        <v>-20.5623</v>
      </c>
    </row>
    <row r="398" spans="1:22" x14ac:dyDescent="0.3">
      <c r="A398">
        <v>4502</v>
      </c>
      <c r="B398" t="s">
        <v>7545</v>
      </c>
      <c r="C398">
        <v>2011</v>
      </c>
      <c r="D398" s="15">
        <v>40724</v>
      </c>
      <c r="E398" s="15">
        <v>40728</v>
      </c>
      <c r="F398" t="s">
        <v>50</v>
      </c>
      <c r="G398" t="s">
        <v>842</v>
      </c>
      <c r="H398" t="s">
        <v>843</v>
      </c>
      <c r="I398" t="s">
        <v>41</v>
      </c>
      <c r="J398" t="s">
        <v>27</v>
      </c>
      <c r="K398" t="s">
        <v>184</v>
      </c>
      <c r="L398" t="s">
        <v>104</v>
      </c>
      <c r="M398">
        <v>77095</v>
      </c>
      <c r="N398" t="s">
        <v>105</v>
      </c>
      <c r="O398" t="s">
        <v>1979</v>
      </c>
      <c r="P398" t="s">
        <v>46</v>
      </c>
      <c r="Q398" t="s">
        <v>90</v>
      </c>
      <c r="R398" t="s">
        <v>1980</v>
      </c>
      <c r="S398">
        <v>25.920000000000005</v>
      </c>
      <c r="T398">
        <v>5</v>
      </c>
      <c r="U398">
        <v>0.2</v>
      </c>
      <c r="V398">
        <v>9.0719999999999992</v>
      </c>
    </row>
    <row r="399" spans="1:22" x14ac:dyDescent="0.3">
      <c r="A399">
        <v>4497</v>
      </c>
      <c r="B399" t="s">
        <v>7539</v>
      </c>
      <c r="C399">
        <v>2014</v>
      </c>
      <c r="D399" s="15">
        <v>41809</v>
      </c>
      <c r="E399" s="15">
        <v>41814</v>
      </c>
      <c r="F399" t="s">
        <v>50</v>
      </c>
      <c r="G399" t="s">
        <v>965</v>
      </c>
      <c r="H399" t="s">
        <v>966</v>
      </c>
      <c r="I399" t="s">
        <v>26</v>
      </c>
      <c r="J399" t="s">
        <v>27</v>
      </c>
      <c r="K399" t="s">
        <v>42</v>
      </c>
      <c r="L399" t="s">
        <v>43</v>
      </c>
      <c r="M399">
        <v>90032</v>
      </c>
      <c r="N399" t="s">
        <v>44</v>
      </c>
      <c r="O399" t="s">
        <v>1303</v>
      </c>
      <c r="P399" t="s">
        <v>46</v>
      </c>
      <c r="Q399" t="s">
        <v>90</v>
      </c>
      <c r="R399" t="s">
        <v>1304</v>
      </c>
      <c r="S399">
        <v>38.880000000000003</v>
      </c>
      <c r="T399">
        <v>6</v>
      </c>
      <c r="U399">
        <v>0</v>
      </c>
      <c r="V399">
        <v>19.051200000000001</v>
      </c>
    </row>
    <row r="400" spans="1:22" x14ac:dyDescent="0.3">
      <c r="A400">
        <v>4496</v>
      </c>
      <c r="B400" t="s">
        <v>7539</v>
      </c>
      <c r="C400">
        <v>2014</v>
      </c>
      <c r="D400" s="15">
        <v>41809</v>
      </c>
      <c r="E400" s="15">
        <v>41814</v>
      </c>
      <c r="F400" t="s">
        <v>50</v>
      </c>
      <c r="G400" t="s">
        <v>965</v>
      </c>
      <c r="H400" t="s">
        <v>966</v>
      </c>
      <c r="I400" t="s">
        <v>26</v>
      </c>
      <c r="J400" t="s">
        <v>27</v>
      </c>
      <c r="K400" t="s">
        <v>42</v>
      </c>
      <c r="L400" t="s">
        <v>43</v>
      </c>
      <c r="M400">
        <v>90032</v>
      </c>
      <c r="N400" t="s">
        <v>44</v>
      </c>
      <c r="O400" t="s">
        <v>2232</v>
      </c>
      <c r="P400" t="s">
        <v>32</v>
      </c>
      <c r="Q400" t="s">
        <v>33</v>
      </c>
      <c r="R400" t="s">
        <v>2233</v>
      </c>
      <c r="S400">
        <v>917.92349999999988</v>
      </c>
      <c r="T400">
        <v>9</v>
      </c>
      <c r="U400">
        <v>0.15</v>
      </c>
      <c r="V400">
        <v>75.593699999999899</v>
      </c>
    </row>
    <row r="401" spans="1:22" x14ac:dyDescent="0.3">
      <c r="A401">
        <v>4451</v>
      </c>
      <c r="B401" t="s">
        <v>7509</v>
      </c>
      <c r="C401">
        <v>2012</v>
      </c>
      <c r="D401" s="15">
        <v>41079</v>
      </c>
      <c r="E401" s="15">
        <v>41083</v>
      </c>
      <c r="F401" t="s">
        <v>50</v>
      </c>
      <c r="G401" t="s">
        <v>940</v>
      </c>
      <c r="H401" t="s">
        <v>941</v>
      </c>
      <c r="I401" t="s">
        <v>26</v>
      </c>
      <c r="J401" t="s">
        <v>27</v>
      </c>
      <c r="K401" t="s">
        <v>42</v>
      </c>
      <c r="L401" t="s">
        <v>43</v>
      </c>
      <c r="M401">
        <v>90032</v>
      </c>
      <c r="N401" t="s">
        <v>44</v>
      </c>
      <c r="O401" t="s">
        <v>2467</v>
      </c>
      <c r="P401" t="s">
        <v>46</v>
      </c>
      <c r="Q401" t="s">
        <v>173</v>
      </c>
      <c r="R401" t="s">
        <v>2468</v>
      </c>
      <c r="S401">
        <v>186.69</v>
      </c>
      <c r="T401">
        <v>3</v>
      </c>
      <c r="U401">
        <v>0</v>
      </c>
      <c r="V401">
        <v>87.744299999999981</v>
      </c>
    </row>
    <row r="402" spans="1:22" x14ac:dyDescent="0.3">
      <c r="A402">
        <v>4450</v>
      </c>
      <c r="B402" t="s">
        <v>7509</v>
      </c>
      <c r="C402">
        <v>2012</v>
      </c>
      <c r="D402" s="15">
        <v>41079</v>
      </c>
      <c r="E402" s="15">
        <v>41083</v>
      </c>
      <c r="F402" t="s">
        <v>50</v>
      </c>
      <c r="G402" t="s">
        <v>940</v>
      </c>
      <c r="H402" t="s">
        <v>941</v>
      </c>
      <c r="I402" t="s">
        <v>26</v>
      </c>
      <c r="J402" t="s">
        <v>27</v>
      </c>
      <c r="K402" t="s">
        <v>42</v>
      </c>
      <c r="L402" t="s">
        <v>43</v>
      </c>
      <c r="M402">
        <v>90032</v>
      </c>
      <c r="N402" t="s">
        <v>44</v>
      </c>
      <c r="O402" t="s">
        <v>4446</v>
      </c>
      <c r="P402" t="s">
        <v>46</v>
      </c>
      <c r="Q402" t="s">
        <v>90</v>
      </c>
      <c r="R402" t="s">
        <v>4447</v>
      </c>
      <c r="S402">
        <v>6.48</v>
      </c>
      <c r="T402">
        <v>1</v>
      </c>
      <c r="U402">
        <v>0</v>
      </c>
      <c r="V402">
        <v>3.1104000000000003</v>
      </c>
    </row>
    <row r="403" spans="1:22" x14ac:dyDescent="0.3">
      <c r="A403">
        <v>4449</v>
      </c>
      <c r="B403" t="s">
        <v>7509</v>
      </c>
      <c r="C403">
        <v>2012</v>
      </c>
      <c r="D403" s="15">
        <v>41079</v>
      </c>
      <c r="E403" s="15">
        <v>41083</v>
      </c>
      <c r="F403" t="s">
        <v>50</v>
      </c>
      <c r="G403" t="s">
        <v>940</v>
      </c>
      <c r="H403" t="s">
        <v>941</v>
      </c>
      <c r="I403" t="s">
        <v>26</v>
      </c>
      <c r="J403" t="s">
        <v>27</v>
      </c>
      <c r="K403" t="s">
        <v>42</v>
      </c>
      <c r="L403" t="s">
        <v>43</v>
      </c>
      <c r="M403">
        <v>90032</v>
      </c>
      <c r="N403" t="s">
        <v>44</v>
      </c>
      <c r="O403" t="s">
        <v>2111</v>
      </c>
      <c r="P403" t="s">
        <v>32</v>
      </c>
      <c r="Q403" t="s">
        <v>65</v>
      </c>
      <c r="R403" t="s">
        <v>2112</v>
      </c>
      <c r="S403">
        <v>12.56</v>
      </c>
      <c r="T403">
        <v>2</v>
      </c>
      <c r="U403">
        <v>0</v>
      </c>
      <c r="V403">
        <v>4.0191999999999997</v>
      </c>
    </row>
    <row r="404" spans="1:22" x14ac:dyDescent="0.3">
      <c r="A404">
        <v>4414</v>
      </c>
      <c r="B404" t="s">
        <v>7480</v>
      </c>
      <c r="C404">
        <v>2011</v>
      </c>
      <c r="D404" s="15">
        <v>40715</v>
      </c>
      <c r="E404" s="15">
        <v>40718</v>
      </c>
      <c r="F404" t="s">
        <v>188</v>
      </c>
      <c r="G404" t="s">
        <v>4282</v>
      </c>
      <c r="H404" t="s">
        <v>4283</v>
      </c>
      <c r="I404" t="s">
        <v>26</v>
      </c>
      <c r="J404" t="s">
        <v>27</v>
      </c>
      <c r="K404" t="s">
        <v>266</v>
      </c>
      <c r="L404" t="s">
        <v>267</v>
      </c>
      <c r="M404">
        <v>10024</v>
      </c>
      <c r="N404" t="s">
        <v>148</v>
      </c>
      <c r="O404" t="s">
        <v>3681</v>
      </c>
      <c r="P404" t="s">
        <v>46</v>
      </c>
      <c r="Q404" t="s">
        <v>78</v>
      </c>
      <c r="R404" t="s">
        <v>3682</v>
      </c>
      <c r="S404">
        <v>59.699999999999996</v>
      </c>
      <c r="T404">
        <v>3</v>
      </c>
      <c r="U404">
        <v>0</v>
      </c>
      <c r="V404">
        <v>26.864999999999995</v>
      </c>
    </row>
    <row r="405" spans="1:22" x14ac:dyDescent="0.3">
      <c r="A405">
        <v>4413</v>
      </c>
      <c r="B405" t="s">
        <v>7480</v>
      </c>
      <c r="C405">
        <v>2011</v>
      </c>
      <c r="D405" s="15">
        <v>40715</v>
      </c>
      <c r="E405" s="15">
        <v>40718</v>
      </c>
      <c r="F405" t="s">
        <v>188</v>
      </c>
      <c r="G405" t="s">
        <v>4282</v>
      </c>
      <c r="H405" t="s">
        <v>4283</v>
      </c>
      <c r="I405" t="s">
        <v>26</v>
      </c>
      <c r="J405" t="s">
        <v>27</v>
      </c>
      <c r="K405" t="s">
        <v>266</v>
      </c>
      <c r="L405" t="s">
        <v>267</v>
      </c>
      <c r="M405">
        <v>10024</v>
      </c>
      <c r="N405" t="s">
        <v>148</v>
      </c>
      <c r="O405" t="s">
        <v>2006</v>
      </c>
      <c r="P405" t="s">
        <v>71</v>
      </c>
      <c r="Q405" t="s">
        <v>72</v>
      </c>
      <c r="R405" t="s">
        <v>2007</v>
      </c>
      <c r="S405">
        <v>617.97</v>
      </c>
      <c r="T405">
        <v>3</v>
      </c>
      <c r="U405">
        <v>0</v>
      </c>
      <c r="V405">
        <v>160.6722</v>
      </c>
    </row>
    <row r="406" spans="1:22" x14ac:dyDescent="0.3">
      <c r="A406">
        <v>4412</v>
      </c>
      <c r="B406" t="s">
        <v>7480</v>
      </c>
      <c r="C406">
        <v>2011</v>
      </c>
      <c r="D406" s="15">
        <v>40715</v>
      </c>
      <c r="E406" s="15">
        <v>40718</v>
      </c>
      <c r="F406" t="s">
        <v>188</v>
      </c>
      <c r="G406" t="s">
        <v>4282</v>
      </c>
      <c r="H406" t="s">
        <v>4283</v>
      </c>
      <c r="I406" t="s">
        <v>26</v>
      </c>
      <c r="J406" t="s">
        <v>27</v>
      </c>
      <c r="K406" t="s">
        <v>266</v>
      </c>
      <c r="L406" t="s">
        <v>267</v>
      </c>
      <c r="M406">
        <v>10024</v>
      </c>
      <c r="N406" t="s">
        <v>148</v>
      </c>
      <c r="O406" t="s">
        <v>5051</v>
      </c>
      <c r="P406" t="s">
        <v>46</v>
      </c>
      <c r="Q406" t="s">
        <v>90</v>
      </c>
      <c r="R406" t="s">
        <v>5052</v>
      </c>
      <c r="S406">
        <v>19.649999999999999</v>
      </c>
      <c r="T406">
        <v>3</v>
      </c>
      <c r="U406">
        <v>0</v>
      </c>
      <c r="V406">
        <v>9.0389999999999997</v>
      </c>
    </row>
    <row r="407" spans="1:22" x14ac:dyDescent="0.3">
      <c r="A407">
        <v>4317</v>
      </c>
      <c r="B407" t="s">
        <v>7404</v>
      </c>
      <c r="C407">
        <v>2012</v>
      </c>
      <c r="D407" s="15">
        <v>41085</v>
      </c>
      <c r="E407" s="15">
        <v>41091</v>
      </c>
      <c r="F407" t="s">
        <v>50</v>
      </c>
      <c r="G407" t="s">
        <v>2243</v>
      </c>
      <c r="H407" t="s">
        <v>2244</v>
      </c>
      <c r="I407" t="s">
        <v>26</v>
      </c>
      <c r="J407" t="s">
        <v>27</v>
      </c>
      <c r="K407" t="s">
        <v>42</v>
      </c>
      <c r="L407" t="s">
        <v>43</v>
      </c>
      <c r="M407">
        <v>90045</v>
      </c>
      <c r="N407" t="s">
        <v>44</v>
      </c>
      <c r="O407" t="s">
        <v>2082</v>
      </c>
      <c r="P407" t="s">
        <v>46</v>
      </c>
      <c r="Q407" t="s">
        <v>59</v>
      </c>
      <c r="R407" t="s">
        <v>2083</v>
      </c>
      <c r="S407">
        <v>304.23</v>
      </c>
      <c r="T407">
        <v>3</v>
      </c>
      <c r="U407">
        <v>0</v>
      </c>
      <c r="V407">
        <v>9.126899999999992</v>
      </c>
    </row>
    <row r="408" spans="1:22" x14ac:dyDescent="0.3">
      <c r="A408">
        <v>4316</v>
      </c>
      <c r="B408" t="s">
        <v>7404</v>
      </c>
      <c r="C408">
        <v>2012</v>
      </c>
      <c r="D408" s="15">
        <v>41085</v>
      </c>
      <c r="E408" s="15">
        <v>41091</v>
      </c>
      <c r="F408" t="s">
        <v>50</v>
      </c>
      <c r="G408" t="s">
        <v>2243</v>
      </c>
      <c r="H408" t="s">
        <v>2244</v>
      </c>
      <c r="I408" t="s">
        <v>26</v>
      </c>
      <c r="J408" t="s">
        <v>27</v>
      </c>
      <c r="K408" t="s">
        <v>42</v>
      </c>
      <c r="L408" t="s">
        <v>43</v>
      </c>
      <c r="M408">
        <v>90045</v>
      </c>
      <c r="N408" t="s">
        <v>44</v>
      </c>
      <c r="O408" t="s">
        <v>3144</v>
      </c>
      <c r="P408" t="s">
        <v>46</v>
      </c>
      <c r="Q408" t="s">
        <v>75</v>
      </c>
      <c r="R408" t="s">
        <v>3145</v>
      </c>
      <c r="S408">
        <v>88.751999999999995</v>
      </c>
      <c r="T408">
        <v>3</v>
      </c>
      <c r="U408">
        <v>0.2</v>
      </c>
      <c r="V408">
        <v>27.734999999999996</v>
      </c>
    </row>
    <row r="409" spans="1:22" x14ac:dyDescent="0.3">
      <c r="A409">
        <v>4315</v>
      </c>
      <c r="B409" t="s">
        <v>7404</v>
      </c>
      <c r="C409">
        <v>2012</v>
      </c>
      <c r="D409" s="15">
        <v>41085</v>
      </c>
      <c r="E409" s="15">
        <v>41091</v>
      </c>
      <c r="F409" t="s">
        <v>50</v>
      </c>
      <c r="G409" t="s">
        <v>2243</v>
      </c>
      <c r="H409" t="s">
        <v>2244</v>
      </c>
      <c r="I409" t="s">
        <v>26</v>
      </c>
      <c r="J409" t="s">
        <v>27</v>
      </c>
      <c r="K409" t="s">
        <v>42</v>
      </c>
      <c r="L409" t="s">
        <v>43</v>
      </c>
      <c r="M409">
        <v>90045</v>
      </c>
      <c r="N409" t="s">
        <v>44</v>
      </c>
      <c r="O409" t="s">
        <v>6754</v>
      </c>
      <c r="P409" t="s">
        <v>46</v>
      </c>
      <c r="Q409" t="s">
        <v>68</v>
      </c>
      <c r="R409" t="s">
        <v>186</v>
      </c>
      <c r="S409">
        <v>20.96</v>
      </c>
      <c r="T409">
        <v>2</v>
      </c>
      <c r="U409">
        <v>0</v>
      </c>
      <c r="V409">
        <v>5.24</v>
      </c>
    </row>
    <row r="410" spans="1:22" x14ac:dyDescent="0.3">
      <c r="A410">
        <v>4308</v>
      </c>
      <c r="B410" t="s">
        <v>7399</v>
      </c>
      <c r="C410">
        <v>2013</v>
      </c>
      <c r="D410" s="15">
        <v>41454</v>
      </c>
      <c r="E410" s="15">
        <v>41454</v>
      </c>
      <c r="F410" t="s">
        <v>1290</v>
      </c>
      <c r="G410" t="s">
        <v>2420</v>
      </c>
      <c r="H410" t="s">
        <v>2421</v>
      </c>
      <c r="I410" t="s">
        <v>41</v>
      </c>
      <c r="J410" t="s">
        <v>27</v>
      </c>
      <c r="K410" t="s">
        <v>42</v>
      </c>
      <c r="L410" t="s">
        <v>43</v>
      </c>
      <c r="M410">
        <v>90032</v>
      </c>
      <c r="N410" t="s">
        <v>44</v>
      </c>
      <c r="O410" t="s">
        <v>1199</v>
      </c>
      <c r="P410" t="s">
        <v>46</v>
      </c>
      <c r="Q410" t="s">
        <v>75</v>
      </c>
      <c r="R410" t="s">
        <v>1200</v>
      </c>
      <c r="S410">
        <v>33.568000000000005</v>
      </c>
      <c r="T410">
        <v>2</v>
      </c>
      <c r="U410">
        <v>0.2</v>
      </c>
      <c r="V410">
        <v>11.748799999999997</v>
      </c>
    </row>
    <row r="411" spans="1:22" x14ac:dyDescent="0.3">
      <c r="A411">
        <v>4307</v>
      </c>
      <c r="B411" t="s">
        <v>7399</v>
      </c>
      <c r="C411">
        <v>2013</v>
      </c>
      <c r="D411" s="15">
        <v>41454</v>
      </c>
      <c r="E411" s="15">
        <v>41454</v>
      </c>
      <c r="F411" t="s">
        <v>1290</v>
      </c>
      <c r="G411" t="s">
        <v>2420</v>
      </c>
      <c r="H411" t="s">
        <v>2421</v>
      </c>
      <c r="I411" t="s">
        <v>41</v>
      </c>
      <c r="J411" t="s">
        <v>27</v>
      </c>
      <c r="K411" t="s">
        <v>42</v>
      </c>
      <c r="L411" t="s">
        <v>43</v>
      </c>
      <c r="M411">
        <v>90032</v>
      </c>
      <c r="N411" t="s">
        <v>44</v>
      </c>
      <c r="O411" t="s">
        <v>1966</v>
      </c>
      <c r="P411" t="s">
        <v>46</v>
      </c>
      <c r="Q411" t="s">
        <v>75</v>
      </c>
      <c r="R411" t="s">
        <v>1967</v>
      </c>
      <c r="S411">
        <v>7.7520000000000007</v>
      </c>
      <c r="T411">
        <v>3</v>
      </c>
      <c r="U411">
        <v>0.2</v>
      </c>
      <c r="V411">
        <v>2.8100999999999998</v>
      </c>
    </row>
    <row r="412" spans="1:22" x14ac:dyDescent="0.3">
      <c r="A412">
        <v>4270</v>
      </c>
      <c r="B412" t="s">
        <v>7368</v>
      </c>
      <c r="C412">
        <v>2014</v>
      </c>
      <c r="D412" s="15">
        <v>41816</v>
      </c>
      <c r="E412" s="15">
        <v>41820</v>
      </c>
      <c r="F412" t="s">
        <v>23</v>
      </c>
      <c r="G412" t="s">
        <v>4893</v>
      </c>
      <c r="H412" t="s">
        <v>4894</v>
      </c>
      <c r="I412" t="s">
        <v>26</v>
      </c>
      <c r="J412" t="s">
        <v>27</v>
      </c>
      <c r="K412" t="s">
        <v>95</v>
      </c>
      <c r="L412" t="s">
        <v>96</v>
      </c>
      <c r="M412">
        <v>98115</v>
      </c>
      <c r="N412" t="s">
        <v>44</v>
      </c>
      <c r="O412" t="s">
        <v>2186</v>
      </c>
      <c r="P412" t="s">
        <v>32</v>
      </c>
      <c r="Q412" t="s">
        <v>56</v>
      </c>
      <c r="R412" t="s">
        <v>2187</v>
      </c>
      <c r="S412">
        <v>871.4</v>
      </c>
      <c r="T412">
        <v>4</v>
      </c>
      <c r="U412">
        <v>0</v>
      </c>
      <c r="V412">
        <v>148.13799999999992</v>
      </c>
    </row>
    <row r="413" spans="1:22" x14ac:dyDescent="0.3">
      <c r="A413">
        <v>4224</v>
      </c>
      <c r="B413" t="s">
        <v>7323</v>
      </c>
      <c r="C413">
        <v>2014</v>
      </c>
      <c r="D413" s="15">
        <v>41802</v>
      </c>
      <c r="E413" s="15">
        <v>41804</v>
      </c>
      <c r="F413" t="s">
        <v>23</v>
      </c>
      <c r="G413" t="s">
        <v>4047</v>
      </c>
      <c r="H413" t="s">
        <v>4048</v>
      </c>
      <c r="I413" t="s">
        <v>26</v>
      </c>
      <c r="J413" t="s">
        <v>27</v>
      </c>
      <c r="K413" t="s">
        <v>95</v>
      </c>
      <c r="L413" t="s">
        <v>96</v>
      </c>
      <c r="M413">
        <v>98103</v>
      </c>
      <c r="N413" t="s">
        <v>44</v>
      </c>
      <c r="O413" t="s">
        <v>2609</v>
      </c>
      <c r="P413" t="s">
        <v>32</v>
      </c>
      <c r="Q413" t="s">
        <v>33</v>
      </c>
      <c r="R413" t="s">
        <v>2610</v>
      </c>
      <c r="S413">
        <v>174.42000000000002</v>
      </c>
      <c r="T413">
        <v>3</v>
      </c>
      <c r="U413">
        <v>0</v>
      </c>
      <c r="V413">
        <v>41.860800000000005</v>
      </c>
    </row>
    <row r="414" spans="1:22" x14ac:dyDescent="0.3">
      <c r="A414">
        <v>4223</v>
      </c>
      <c r="B414" t="s">
        <v>7323</v>
      </c>
      <c r="C414">
        <v>2014</v>
      </c>
      <c r="D414" s="15">
        <v>41802</v>
      </c>
      <c r="E414" s="15">
        <v>41804</v>
      </c>
      <c r="F414" t="s">
        <v>23</v>
      </c>
      <c r="G414" t="s">
        <v>4047</v>
      </c>
      <c r="H414" t="s">
        <v>4048</v>
      </c>
      <c r="I414" t="s">
        <v>26</v>
      </c>
      <c r="J414" t="s">
        <v>27</v>
      </c>
      <c r="K414" t="s">
        <v>95</v>
      </c>
      <c r="L414" t="s">
        <v>96</v>
      </c>
      <c r="M414">
        <v>98103</v>
      </c>
      <c r="N414" t="s">
        <v>44</v>
      </c>
      <c r="O414" t="s">
        <v>960</v>
      </c>
      <c r="P414" t="s">
        <v>46</v>
      </c>
      <c r="Q414" t="s">
        <v>59</v>
      </c>
      <c r="R414" t="s">
        <v>961</v>
      </c>
      <c r="S414">
        <v>102.96</v>
      </c>
      <c r="T414">
        <v>2</v>
      </c>
      <c r="U414">
        <v>0</v>
      </c>
      <c r="V414">
        <v>1.0296000000000021</v>
      </c>
    </row>
    <row r="415" spans="1:22" x14ac:dyDescent="0.3">
      <c r="A415">
        <v>4222</v>
      </c>
      <c r="B415" t="s">
        <v>7323</v>
      </c>
      <c r="C415">
        <v>2014</v>
      </c>
      <c r="D415" s="15">
        <v>41802</v>
      </c>
      <c r="E415" s="15">
        <v>41804</v>
      </c>
      <c r="F415" t="s">
        <v>23</v>
      </c>
      <c r="G415" t="s">
        <v>4047</v>
      </c>
      <c r="H415" t="s">
        <v>4048</v>
      </c>
      <c r="I415" t="s">
        <v>26</v>
      </c>
      <c r="J415" t="s">
        <v>27</v>
      </c>
      <c r="K415" t="s">
        <v>95</v>
      </c>
      <c r="L415" t="s">
        <v>96</v>
      </c>
      <c r="M415">
        <v>98103</v>
      </c>
      <c r="N415" t="s">
        <v>44</v>
      </c>
      <c r="O415" t="s">
        <v>7324</v>
      </c>
      <c r="P415" t="s">
        <v>71</v>
      </c>
      <c r="Q415" t="s">
        <v>682</v>
      </c>
      <c r="R415" t="s">
        <v>7325</v>
      </c>
      <c r="S415">
        <v>385.80000000000007</v>
      </c>
      <c r="T415">
        <v>5</v>
      </c>
      <c r="U415">
        <v>0.2</v>
      </c>
      <c r="V415">
        <v>130.20749999999998</v>
      </c>
    </row>
    <row r="416" spans="1:22" x14ac:dyDescent="0.3">
      <c r="A416">
        <v>4221</v>
      </c>
      <c r="B416" t="s">
        <v>7323</v>
      </c>
      <c r="C416">
        <v>2014</v>
      </c>
      <c r="D416" s="15">
        <v>41802</v>
      </c>
      <c r="E416" s="15">
        <v>41804</v>
      </c>
      <c r="F416" t="s">
        <v>23</v>
      </c>
      <c r="G416" t="s">
        <v>4047</v>
      </c>
      <c r="H416" t="s">
        <v>4048</v>
      </c>
      <c r="I416" t="s">
        <v>26</v>
      </c>
      <c r="J416" t="s">
        <v>27</v>
      </c>
      <c r="K416" t="s">
        <v>95</v>
      </c>
      <c r="L416" t="s">
        <v>96</v>
      </c>
      <c r="M416">
        <v>98103</v>
      </c>
      <c r="N416" t="s">
        <v>44</v>
      </c>
      <c r="O416" t="s">
        <v>2867</v>
      </c>
      <c r="P416" t="s">
        <v>46</v>
      </c>
      <c r="Q416" t="s">
        <v>75</v>
      </c>
      <c r="R416" t="s">
        <v>2868</v>
      </c>
      <c r="S416">
        <v>18.288</v>
      </c>
      <c r="T416">
        <v>6</v>
      </c>
      <c r="U416">
        <v>0.2</v>
      </c>
      <c r="V416">
        <v>6.6293999999999995</v>
      </c>
    </row>
    <row r="417" spans="1:22" x14ac:dyDescent="0.3">
      <c r="A417">
        <v>4220</v>
      </c>
      <c r="B417" t="s">
        <v>7323</v>
      </c>
      <c r="C417">
        <v>2014</v>
      </c>
      <c r="D417" s="15">
        <v>41802</v>
      </c>
      <c r="E417" s="15">
        <v>41804</v>
      </c>
      <c r="F417" t="s">
        <v>23</v>
      </c>
      <c r="G417" t="s">
        <v>4047</v>
      </c>
      <c r="H417" t="s">
        <v>4048</v>
      </c>
      <c r="I417" t="s">
        <v>26</v>
      </c>
      <c r="J417" t="s">
        <v>27</v>
      </c>
      <c r="K417" t="s">
        <v>95</v>
      </c>
      <c r="L417" t="s">
        <v>96</v>
      </c>
      <c r="M417">
        <v>98103</v>
      </c>
      <c r="N417" t="s">
        <v>44</v>
      </c>
      <c r="O417" t="s">
        <v>1098</v>
      </c>
      <c r="P417" t="s">
        <v>46</v>
      </c>
      <c r="Q417" t="s">
        <v>90</v>
      </c>
      <c r="R417" t="s">
        <v>1099</v>
      </c>
      <c r="S417">
        <v>37.94</v>
      </c>
      <c r="T417">
        <v>2</v>
      </c>
      <c r="U417">
        <v>0</v>
      </c>
      <c r="V417">
        <v>18.211199999999998</v>
      </c>
    </row>
    <row r="418" spans="1:22" x14ac:dyDescent="0.3">
      <c r="A418">
        <v>4195</v>
      </c>
      <c r="B418" t="s">
        <v>7300</v>
      </c>
      <c r="C418">
        <v>2012</v>
      </c>
      <c r="D418" s="15">
        <v>41078</v>
      </c>
      <c r="E418" s="15">
        <v>41082</v>
      </c>
      <c r="F418" t="s">
        <v>50</v>
      </c>
      <c r="G418" t="s">
        <v>6472</v>
      </c>
      <c r="H418" t="s">
        <v>6473</v>
      </c>
      <c r="I418" t="s">
        <v>26</v>
      </c>
      <c r="J418" t="s">
        <v>27</v>
      </c>
      <c r="K418" t="s">
        <v>947</v>
      </c>
      <c r="L418" t="s">
        <v>43</v>
      </c>
      <c r="M418">
        <v>92105</v>
      </c>
      <c r="N418" t="s">
        <v>44</v>
      </c>
      <c r="O418" t="s">
        <v>4226</v>
      </c>
      <c r="P418" t="s">
        <v>46</v>
      </c>
      <c r="Q418" t="s">
        <v>68</v>
      </c>
      <c r="R418" t="s">
        <v>4227</v>
      </c>
      <c r="S418">
        <v>51.98</v>
      </c>
      <c r="T418">
        <v>2</v>
      </c>
      <c r="U418">
        <v>0</v>
      </c>
      <c r="V418">
        <v>15.074199999999998</v>
      </c>
    </row>
    <row r="419" spans="1:22" x14ac:dyDescent="0.3">
      <c r="A419">
        <v>4179</v>
      </c>
      <c r="B419" t="s">
        <v>7276</v>
      </c>
      <c r="C419">
        <v>2013</v>
      </c>
      <c r="D419" s="15">
        <v>41442</v>
      </c>
      <c r="E419" s="15">
        <v>41444</v>
      </c>
      <c r="F419" t="s">
        <v>23</v>
      </c>
      <c r="G419" t="s">
        <v>1870</v>
      </c>
      <c r="H419" t="s">
        <v>1871</v>
      </c>
      <c r="I419" t="s">
        <v>26</v>
      </c>
      <c r="J419" t="s">
        <v>27</v>
      </c>
      <c r="K419" t="s">
        <v>42</v>
      </c>
      <c r="L419" t="s">
        <v>43</v>
      </c>
      <c r="M419">
        <v>90045</v>
      </c>
      <c r="N419" t="s">
        <v>44</v>
      </c>
      <c r="O419" t="s">
        <v>5239</v>
      </c>
      <c r="P419" t="s">
        <v>46</v>
      </c>
      <c r="Q419" t="s">
        <v>90</v>
      </c>
      <c r="R419" t="s">
        <v>5240</v>
      </c>
      <c r="S419">
        <v>46.349999999999994</v>
      </c>
      <c r="T419">
        <v>5</v>
      </c>
      <c r="U419">
        <v>0</v>
      </c>
      <c r="V419">
        <v>21.784499999999998</v>
      </c>
    </row>
    <row r="420" spans="1:22" x14ac:dyDescent="0.3">
      <c r="A420">
        <v>417</v>
      </c>
      <c r="B420" t="s">
        <v>1452</v>
      </c>
      <c r="C420">
        <v>2014</v>
      </c>
      <c r="D420" s="15">
        <v>41815</v>
      </c>
      <c r="E420" s="15">
        <v>41819</v>
      </c>
      <c r="F420" t="s">
        <v>50</v>
      </c>
      <c r="G420" t="s">
        <v>1453</v>
      </c>
      <c r="H420" t="s">
        <v>1454</v>
      </c>
      <c r="I420" t="s">
        <v>26</v>
      </c>
      <c r="J420" t="s">
        <v>27</v>
      </c>
      <c r="K420" t="s">
        <v>1455</v>
      </c>
      <c r="L420" t="s">
        <v>43</v>
      </c>
      <c r="M420">
        <v>92646</v>
      </c>
      <c r="N420" t="s">
        <v>44</v>
      </c>
      <c r="O420" t="s">
        <v>1456</v>
      </c>
      <c r="P420" t="s">
        <v>46</v>
      </c>
      <c r="Q420" t="s">
        <v>68</v>
      </c>
      <c r="R420" t="s">
        <v>1457</v>
      </c>
      <c r="S420">
        <v>95.92</v>
      </c>
      <c r="T420">
        <v>8</v>
      </c>
      <c r="U420">
        <v>0</v>
      </c>
      <c r="V420">
        <v>25.898399999999995</v>
      </c>
    </row>
    <row r="421" spans="1:22" x14ac:dyDescent="0.3">
      <c r="A421">
        <v>4142</v>
      </c>
      <c r="B421" t="s">
        <v>7245</v>
      </c>
      <c r="C421">
        <v>2013</v>
      </c>
      <c r="D421" s="15">
        <v>41439</v>
      </c>
      <c r="E421" s="15">
        <v>41443</v>
      </c>
      <c r="F421" t="s">
        <v>50</v>
      </c>
      <c r="G421" t="s">
        <v>1694</v>
      </c>
      <c r="H421" t="s">
        <v>1695</v>
      </c>
      <c r="I421" t="s">
        <v>26</v>
      </c>
      <c r="J421" t="s">
        <v>27</v>
      </c>
      <c r="K421" t="s">
        <v>7246</v>
      </c>
      <c r="L421" t="s">
        <v>4530</v>
      </c>
      <c r="M421">
        <v>67212</v>
      </c>
      <c r="N421" t="s">
        <v>105</v>
      </c>
      <c r="O421" t="s">
        <v>708</v>
      </c>
      <c r="P421" t="s">
        <v>46</v>
      </c>
      <c r="Q421" t="s">
        <v>47</v>
      </c>
      <c r="R421" t="s">
        <v>709</v>
      </c>
      <c r="S421">
        <v>18.899999999999999</v>
      </c>
      <c r="T421">
        <v>3</v>
      </c>
      <c r="U421">
        <v>0</v>
      </c>
      <c r="V421">
        <v>8.6939999999999991</v>
      </c>
    </row>
    <row r="422" spans="1:22" x14ac:dyDescent="0.3">
      <c r="A422">
        <v>4103</v>
      </c>
      <c r="B422" t="s">
        <v>7210</v>
      </c>
      <c r="C422">
        <v>2014</v>
      </c>
      <c r="D422" s="15">
        <v>41810</v>
      </c>
      <c r="E422" s="15">
        <v>41814</v>
      </c>
      <c r="F422" t="s">
        <v>50</v>
      </c>
      <c r="G422" t="s">
        <v>1974</v>
      </c>
      <c r="H422" t="s">
        <v>1975</v>
      </c>
      <c r="I422" t="s">
        <v>26</v>
      </c>
      <c r="J422" t="s">
        <v>27</v>
      </c>
      <c r="K422" t="s">
        <v>184</v>
      </c>
      <c r="L422" t="s">
        <v>104</v>
      </c>
      <c r="M422">
        <v>77095</v>
      </c>
      <c r="N422" t="s">
        <v>105</v>
      </c>
      <c r="O422" t="s">
        <v>5120</v>
      </c>
      <c r="P422" t="s">
        <v>46</v>
      </c>
      <c r="Q422" t="s">
        <v>90</v>
      </c>
      <c r="R422" t="s">
        <v>5121</v>
      </c>
      <c r="S422">
        <v>146.17600000000002</v>
      </c>
      <c r="T422">
        <v>8</v>
      </c>
      <c r="U422">
        <v>0.2</v>
      </c>
      <c r="V422">
        <v>47.50719999999999</v>
      </c>
    </row>
    <row r="423" spans="1:22" x14ac:dyDescent="0.3">
      <c r="A423">
        <v>4102</v>
      </c>
      <c r="B423" t="s">
        <v>7210</v>
      </c>
      <c r="C423">
        <v>2014</v>
      </c>
      <c r="D423" s="15">
        <v>41810</v>
      </c>
      <c r="E423" s="15">
        <v>41814</v>
      </c>
      <c r="F423" t="s">
        <v>50</v>
      </c>
      <c r="G423" t="s">
        <v>1974</v>
      </c>
      <c r="H423" t="s">
        <v>1975</v>
      </c>
      <c r="I423" t="s">
        <v>26</v>
      </c>
      <c r="J423" t="s">
        <v>27</v>
      </c>
      <c r="K423" t="s">
        <v>184</v>
      </c>
      <c r="L423" t="s">
        <v>104</v>
      </c>
      <c r="M423">
        <v>77095</v>
      </c>
      <c r="N423" t="s">
        <v>105</v>
      </c>
      <c r="O423" t="s">
        <v>4422</v>
      </c>
      <c r="P423" t="s">
        <v>46</v>
      </c>
      <c r="Q423" t="s">
        <v>78</v>
      </c>
      <c r="R423" t="s">
        <v>4423</v>
      </c>
      <c r="S423">
        <v>0.44399999999999995</v>
      </c>
      <c r="T423">
        <v>1</v>
      </c>
      <c r="U423">
        <v>0.8</v>
      </c>
      <c r="V423">
        <v>-1.1100000000000003</v>
      </c>
    </row>
    <row r="424" spans="1:22" x14ac:dyDescent="0.3">
      <c r="A424">
        <v>4101</v>
      </c>
      <c r="B424" t="s">
        <v>7210</v>
      </c>
      <c r="C424">
        <v>2014</v>
      </c>
      <c r="D424" s="15">
        <v>41810</v>
      </c>
      <c r="E424" s="15">
        <v>41814</v>
      </c>
      <c r="F424" t="s">
        <v>50</v>
      </c>
      <c r="G424" t="s">
        <v>1974</v>
      </c>
      <c r="H424" t="s">
        <v>1975</v>
      </c>
      <c r="I424" t="s">
        <v>26</v>
      </c>
      <c r="J424" t="s">
        <v>27</v>
      </c>
      <c r="K424" t="s">
        <v>184</v>
      </c>
      <c r="L424" t="s">
        <v>104</v>
      </c>
      <c r="M424">
        <v>77095</v>
      </c>
      <c r="N424" t="s">
        <v>105</v>
      </c>
      <c r="O424" t="s">
        <v>7211</v>
      </c>
      <c r="P424" t="s">
        <v>46</v>
      </c>
      <c r="Q424" t="s">
        <v>78</v>
      </c>
      <c r="R424" t="s">
        <v>7212</v>
      </c>
      <c r="S424">
        <v>2.2639999999999993</v>
      </c>
      <c r="T424">
        <v>1</v>
      </c>
      <c r="U424">
        <v>0.8</v>
      </c>
      <c r="V424">
        <v>-5.2072000000000012</v>
      </c>
    </row>
    <row r="425" spans="1:22" x14ac:dyDescent="0.3">
      <c r="A425">
        <v>422</v>
      </c>
      <c r="B425" t="s">
        <v>1472</v>
      </c>
      <c r="C425">
        <v>2011</v>
      </c>
      <c r="D425" s="15">
        <v>40716</v>
      </c>
      <c r="E425" s="15">
        <v>40719</v>
      </c>
      <c r="F425" t="s">
        <v>188</v>
      </c>
      <c r="G425" t="s">
        <v>332</v>
      </c>
      <c r="H425" t="s">
        <v>333</v>
      </c>
      <c r="I425" t="s">
        <v>26</v>
      </c>
      <c r="J425" t="s">
        <v>27</v>
      </c>
      <c r="K425" t="s">
        <v>1473</v>
      </c>
      <c r="L425" t="s">
        <v>457</v>
      </c>
      <c r="M425">
        <v>80027</v>
      </c>
      <c r="N425" t="s">
        <v>44</v>
      </c>
      <c r="O425" t="s">
        <v>1474</v>
      </c>
      <c r="P425" t="s">
        <v>71</v>
      </c>
      <c r="Q425" t="s">
        <v>161</v>
      </c>
      <c r="R425" t="s">
        <v>1475</v>
      </c>
      <c r="S425">
        <v>196.75200000000001</v>
      </c>
      <c r="T425">
        <v>6</v>
      </c>
      <c r="U425">
        <v>0.2</v>
      </c>
      <c r="V425">
        <v>56.566200000000009</v>
      </c>
    </row>
    <row r="426" spans="1:22" x14ac:dyDescent="0.3">
      <c r="A426">
        <v>4084</v>
      </c>
      <c r="B426" t="s">
        <v>7198</v>
      </c>
      <c r="C426">
        <v>2014</v>
      </c>
      <c r="D426" s="15">
        <v>41815</v>
      </c>
      <c r="E426" s="15">
        <v>41821</v>
      </c>
      <c r="F426" t="s">
        <v>50</v>
      </c>
      <c r="G426" t="s">
        <v>5734</v>
      </c>
      <c r="H426" t="s">
        <v>5735</v>
      </c>
      <c r="I426" t="s">
        <v>41</v>
      </c>
      <c r="J426" t="s">
        <v>27</v>
      </c>
      <c r="K426" t="s">
        <v>357</v>
      </c>
      <c r="L426" t="s">
        <v>211</v>
      </c>
      <c r="M426">
        <v>62521</v>
      </c>
      <c r="N426" t="s">
        <v>105</v>
      </c>
      <c r="O426" t="s">
        <v>6097</v>
      </c>
      <c r="P426" t="s">
        <v>46</v>
      </c>
      <c r="Q426" t="s">
        <v>90</v>
      </c>
      <c r="R426" t="s">
        <v>6098</v>
      </c>
      <c r="S426">
        <v>10.272000000000002</v>
      </c>
      <c r="T426">
        <v>3</v>
      </c>
      <c r="U426">
        <v>0.2</v>
      </c>
      <c r="V426">
        <v>3.2099999999999982</v>
      </c>
    </row>
    <row r="427" spans="1:22" x14ac:dyDescent="0.3">
      <c r="A427">
        <v>4083</v>
      </c>
      <c r="B427" t="s">
        <v>7198</v>
      </c>
      <c r="C427">
        <v>2014</v>
      </c>
      <c r="D427" s="15">
        <v>41815</v>
      </c>
      <c r="E427" s="15">
        <v>41821</v>
      </c>
      <c r="F427" t="s">
        <v>50</v>
      </c>
      <c r="G427" t="s">
        <v>5734</v>
      </c>
      <c r="H427" t="s">
        <v>5735</v>
      </c>
      <c r="I427" t="s">
        <v>41</v>
      </c>
      <c r="J427" t="s">
        <v>27</v>
      </c>
      <c r="K427" t="s">
        <v>357</v>
      </c>
      <c r="L427" t="s">
        <v>211</v>
      </c>
      <c r="M427">
        <v>62521</v>
      </c>
      <c r="N427" t="s">
        <v>105</v>
      </c>
      <c r="O427" t="s">
        <v>2209</v>
      </c>
      <c r="P427" t="s">
        <v>46</v>
      </c>
      <c r="Q427" t="s">
        <v>75</v>
      </c>
      <c r="R427" t="s">
        <v>2210</v>
      </c>
      <c r="S427">
        <v>182.99399999999997</v>
      </c>
      <c r="T427">
        <v>3</v>
      </c>
      <c r="U427">
        <v>0.8</v>
      </c>
      <c r="V427">
        <v>-320.23950000000013</v>
      </c>
    </row>
    <row r="428" spans="1:22" x14ac:dyDescent="0.3">
      <c r="A428">
        <v>4065</v>
      </c>
      <c r="B428" t="s">
        <v>7184</v>
      </c>
      <c r="C428">
        <v>2011</v>
      </c>
      <c r="D428" s="15">
        <v>40717</v>
      </c>
      <c r="E428" s="15">
        <v>40720</v>
      </c>
      <c r="F428" t="s">
        <v>188</v>
      </c>
      <c r="G428" t="s">
        <v>5978</v>
      </c>
      <c r="H428" t="s">
        <v>5979</v>
      </c>
      <c r="I428" t="s">
        <v>26</v>
      </c>
      <c r="J428" t="s">
        <v>27</v>
      </c>
      <c r="K428" t="s">
        <v>87</v>
      </c>
      <c r="L428" t="s">
        <v>88</v>
      </c>
      <c r="M428">
        <v>28027</v>
      </c>
      <c r="N428" t="s">
        <v>30</v>
      </c>
      <c r="O428" t="s">
        <v>6813</v>
      </c>
      <c r="P428" t="s">
        <v>46</v>
      </c>
      <c r="Q428" t="s">
        <v>578</v>
      </c>
      <c r="R428" t="s">
        <v>6814</v>
      </c>
      <c r="S428">
        <v>3.1040000000000001</v>
      </c>
      <c r="T428">
        <v>1</v>
      </c>
      <c r="U428">
        <v>0.2</v>
      </c>
      <c r="V428">
        <v>0.34919999999999951</v>
      </c>
    </row>
    <row r="429" spans="1:22" x14ac:dyDescent="0.3">
      <c r="A429">
        <v>4064</v>
      </c>
      <c r="B429" t="s">
        <v>7184</v>
      </c>
      <c r="C429">
        <v>2011</v>
      </c>
      <c r="D429" s="15">
        <v>40717</v>
      </c>
      <c r="E429" s="15">
        <v>40720</v>
      </c>
      <c r="F429" t="s">
        <v>188</v>
      </c>
      <c r="G429" t="s">
        <v>5978</v>
      </c>
      <c r="H429" t="s">
        <v>5979</v>
      </c>
      <c r="I429" t="s">
        <v>26</v>
      </c>
      <c r="J429" t="s">
        <v>27</v>
      </c>
      <c r="K429" t="s">
        <v>87</v>
      </c>
      <c r="L429" t="s">
        <v>88</v>
      </c>
      <c r="M429">
        <v>28027</v>
      </c>
      <c r="N429" t="s">
        <v>30</v>
      </c>
      <c r="O429" t="s">
        <v>7185</v>
      </c>
      <c r="P429" t="s">
        <v>46</v>
      </c>
      <c r="Q429" t="s">
        <v>68</v>
      </c>
      <c r="R429" t="s">
        <v>4224</v>
      </c>
      <c r="S429">
        <v>20.015999999999998</v>
      </c>
      <c r="T429">
        <v>9</v>
      </c>
      <c r="U429">
        <v>0.2</v>
      </c>
      <c r="V429">
        <v>1.7514000000000003</v>
      </c>
    </row>
    <row r="430" spans="1:22" x14ac:dyDescent="0.3">
      <c r="A430">
        <v>4051</v>
      </c>
      <c r="B430" t="s">
        <v>7175</v>
      </c>
      <c r="C430">
        <v>2014</v>
      </c>
      <c r="D430" s="15">
        <v>41815</v>
      </c>
      <c r="E430" s="15">
        <v>41817</v>
      </c>
      <c r="F430" t="s">
        <v>23</v>
      </c>
      <c r="G430" t="s">
        <v>5921</v>
      </c>
      <c r="H430" t="s">
        <v>5922</v>
      </c>
      <c r="I430" t="s">
        <v>26</v>
      </c>
      <c r="J430" t="s">
        <v>27</v>
      </c>
      <c r="K430" t="s">
        <v>266</v>
      </c>
      <c r="L430" t="s">
        <v>267</v>
      </c>
      <c r="M430">
        <v>10011</v>
      </c>
      <c r="N430" t="s">
        <v>148</v>
      </c>
      <c r="O430" t="s">
        <v>1084</v>
      </c>
      <c r="P430" t="s">
        <v>32</v>
      </c>
      <c r="Q430" t="s">
        <v>36</v>
      </c>
      <c r="R430" t="s">
        <v>1085</v>
      </c>
      <c r="S430">
        <v>172.76400000000001</v>
      </c>
      <c r="T430">
        <v>2</v>
      </c>
      <c r="U430">
        <v>0.1</v>
      </c>
      <c r="V430">
        <v>32.633200000000016</v>
      </c>
    </row>
    <row r="431" spans="1:22" x14ac:dyDescent="0.3">
      <c r="A431">
        <v>4050</v>
      </c>
      <c r="B431" t="s">
        <v>7175</v>
      </c>
      <c r="C431">
        <v>2014</v>
      </c>
      <c r="D431" s="15">
        <v>41815</v>
      </c>
      <c r="E431" s="15">
        <v>41817</v>
      </c>
      <c r="F431" t="s">
        <v>23</v>
      </c>
      <c r="G431" t="s">
        <v>5921</v>
      </c>
      <c r="H431" t="s">
        <v>5922</v>
      </c>
      <c r="I431" t="s">
        <v>26</v>
      </c>
      <c r="J431" t="s">
        <v>27</v>
      </c>
      <c r="K431" t="s">
        <v>266</v>
      </c>
      <c r="L431" t="s">
        <v>267</v>
      </c>
      <c r="M431">
        <v>10011</v>
      </c>
      <c r="N431" t="s">
        <v>148</v>
      </c>
      <c r="O431" t="s">
        <v>2878</v>
      </c>
      <c r="P431" t="s">
        <v>32</v>
      </c>
      <c r="Q431" t="s">
        <v>65</v>
      </c>
      <c r="R431" t="s">
        <v>2879</v>
      </c>
      <c r="S431">
        <v>276.69</v>
      </c>
      <c r="T431">
        <v>3</v>
      </c>
      <c r="U431">
        <v>0</v>
      </c>
      <c r="V431">
        <v>49.804199999999994</v>
      </c>
    </row>
    <row r="432" spans="1:22" x14ac:dyDescent="0.3">
      <c r="A432">
        <v>4045</v>
      </c>
      <c r="B432" t="s">
        <v>7171</v>
      </c>
      <c r="C432">
        <v>2012</v>
      </c>
      <c r="D432" s="15">
        <v>41085</v>
      </c>
      <c r="E432" s="15">
        <v>41090</v>
      </c>
      <c r="F432" t="s">
        <v>50</v>
      </c>
      <c r="G432" t="s">
        <v>4536</v>
      </c>
      <c r="H432" t="s">
        <v>4537</v>
      </c>
      <c r="I432" t="s">
        <v>26</v>
      </c>
      <c r="J432" t="s">
        <v>27</v>
      </c>
      <c r="K432" t="s">
        <v>127</v>
      </c>
      <c r="L432" t="s">
        <v>43</v>
      </c>
      <c r="M432">
        <v>94110</v>
      </c>
      <c r="N432" t="s">
        <v>44</v>
      </c>
      <c r="O432" t="s">
        <v>1994</v>
      </c>
      <c r="P432" t="s">
        <v>32</v>
      </c>
      <c r="Q432" t="s">
        <v>65</v>
      </c>
      <c r="R432" t="s">
        <v>1995</v>
      </c>
      <c r="S432">
        <v>204.85</v>
      </c>
      <c r="T432">
        <v>5</v>
      </c>
      <c r="U432">
        <v>0</v>
      </c>
      <c r="V432">
        <v>57.358000000000011</v>
      </c>
    </row>
    <row r="433" spans="1:22" x14ac:dyDescent="0.3">
      <c r="A433">
        <v>4023</v>
      </c>
      <c r="B433" t="s">
        <v>7157</v>
      </c>
      <c r="C433">
        <v>2011</v>
      </c>
      <c r="D433" s="15">
        <v>40716</v>
      </c>
      <c r="E433" s="15">
        <v>40721</v>
      </c>
      <c r="F433" t="s">
        <v>50</v>
      </c>
      <c r="G433" t="s">
        <v>7158</v>
      </c>
      <c r="H433" t="s">
        <v>7159</v>
      </c>
      <c r="I433" t="s">
        <v>26</v>
      </c>
      <c r="J433" t="s">
        <v>27</v>
      </c>
      <c r="K433" t="s">
        <v>2252</v>
      </c>
      <c r="L433" t="s">
        <v>147</v>
      </c>
      <c r="M433">
        <v>19013</v>
      </c>
      <c r="N433" t="s">
        <v>148</v>
      </c>
      <c r="O433" t="s">
        <v>35</v>
      </c>
      <c r="P433" t="s">
        <v>32</v>
      </c>
      <c r="Q433" t="s">
        <v>36</v>
      </c>
      <c r="R433" t="s">
        <v>37</v>
      </c>
      <c r="S433">
        <v>853.92999999999984</v>
      </c>
      <c r="T433">
        <v>5</v>
      </c>
      <c r="U433">
        <v>0.3</v>
      </c>
      <c r="V433">
        <v>0</v>
      </c>
    </row>
    <row r="434" spans="1:22" x14ac:dyDescent="0.3">
      <c r="A434">
        <v>4022</v>
      </c>
      <c r="B434" t="s">
        <v>7157</v>
      </c>
      <c r="C434">
        <v>2011</v>
      </c>
      <c r="D434" s="15">
        <v>40716</v>
      </c>
      <c r="E434" s="15">
        <v>40721</v>
      </c>
      <c r="F434" t="s">
        <v>50</v>
      </c>
      <c r="G434" t="s">
        <v>7158</v>
      </c>
      <c r="H434" t="s">
        <v>7159</v>
      </c>
      <c r="I434" t="s">
        <v>26</v>
      </c>
      <c r="J434" t="s">
        <v>27</v>
      </c>
      <c r="K434" t="s">
        <v>2252</v>
      </c>
      <c r="L434" t="s">
        <v>147</v>
      </c>
      <c r="M434">
        <v>19013</v>
      </c>
      <c r="N434" t="s">
        <v>148</v>
      </c>
      <c r="O434" t="s">
        <v>212</v>
      </c>
      <c r="P434" t="s">
        <v>71</v>
      </c>
      <c r="Q434" t="s">
        <v>72</v>
      </c>
      <c r="R434" t="s">
        <v>213</v>
      </c>
      <c r="S434">
        <v>82.782000000000011</v>
      </c>
      <c r="T434">
        <v>3</v>
      </c>
      <c r="U434">
        <v>0.4</v>
      </c>
      <c r="V434">
        <v>-15.176700000000004</v>
      </c>
    </row>
    <row r="435" spans="1:22" x14ac:dyDescent="0.3">
      <c r="A435">
        <v>4021</v>
      </c>
      <c r="B435" t="s">
        <v>7157</v>
      </c>
      <c r="C435">
        <v>2011</v>
      </c>
      <c r="D435" s="15">
        <v>40716</v>
      </c>
      <c r="E435" s="15">
        <v>40721</v>
      </c>
      <c r="F435" t="s">
        <v>50</v>
      </c>
      <c r="G435" t="s">
        <v>7158</v>
      </c>
      <c r="H435" t="s">
        <v>7159</v>
      </c>
      <c r="I435" t="s">
        <v>26</v>
      </c>
      <c r="J435" t="s">
        <v>27</v>
      </c>
      <c r="K435" t="s">
        <v>2252</v>
      </c>
      <c r="L435" t="s">
        <v>147</v>
      </c>
      <c r="M435">
        <v>19013</v>
      </c>
      <c r="N435" t="s">
        <v>148</v>
      </c>
      <c r="O435" t="s">
        <v>716</v>
      </c>
      <c r="P435" t="s">
        <v>32</v>
      </c>
      <c r="Q435" t="s">
        <v>36</v>
      </c>
      <c r="R435" t="s">
        <v>717</v>
      </c>
      <c r="S435">
        <v>170.05799999999999</v>
      </c>
      <c r="T435">
        <v>3</v>
      </c>
      <c r="U435">
        <v>0.3</v>
      </c>
      <c r="V435">
        <v>-4.858799999999988</v>
      </c>
    </row>
    <row r="436" spans="1:22" x14ac:dyDescent="0.3">
      <c r="A436">
        <v>3970</v>
      </c>
      <c r="B436" t="s">
        <v>7102</v>
      </c>
      <c r="C436">
        <v>2012</v>
      </c>
      <c r="D436" s="15">
        <v>41061</v>
      </c>
      <c r="E436" s="15">
        <v>41065</v>
      </c>
      <c r="F436" t="s">
        <v>50</v>
      </c>
      <c r="G436" t="s">
        <v>6982</v>
      </c>
      <c r="H436" t="s">
        <v>6983</v>
      </c>
      <c r="I436" t="s">
        <v>41</v>
      </c>
      <c r="J436" t="s">
        <v>27</v>
      </c>
      <c r="K436" t="s">
        <v>678</v>
      </c>
      <c r="L436" t="s">
        <v>104</v>
      </c>
      <c r="M436">
        <v>78207</v>
      </c>
      <c r="N436" t="s">
        <v>105</v>
      </c>
      <c r="O436" t="s">
        <v>7103</v>
      </c>
      <c r="P436" t="s">
        <v>46</v>
      </c>
      <c r="Q436" t="s">
        <v>90</v>
      </c>
      <c r="R436" t="s">
        <v>7104</v>
      </c>
      <c r="S436">
        <v>42.24</v>
      </c>
      <c r="T436">
        <v>10</v>
      </c>
      <c r="U436">
        <v>0.2</v>
      </c>
      <c r="V436">
        <v>13.199999999999998</v>
      </c>
    </row>
    <row r="437" spans="1:22" x14ac:dyDescent="0.3">
      <c r="A437">
        <v>434</v>
      </c>
      <c r="B437" t="s">
        <v>1515</v>
      </c>
      <c r="C437">
        <v>2013</v>
      </c>
      <c r="D437" s="15">
        <v>41432</v>
      </c>
      <c r="E437" s="15">
        <v>41433</v>
      </c>
      <c r="F437" t="s">
        <v>188</v>
      </c>
      <c r="G437" t="s">
        <v>643</v>
      </c>
      <c r="H437" t="s">
        <v>644</v>
      </c>
      <c r="I437" t="s">
        <v>26</v>
      </c>
      <c r="J437" t="s">
        <v>27</v>
      </c>
      <c r="K437" t="s">
        <v>1244</v>
      </c>
      <c r="L437" t="s">
        <v>1245</v>
      </c>
      <c r="M437">
        <v>1852</v>
      </c>
      <c r="N437" t="s">
        <v>148</v>
      </c>
      <c r="O437" t="s">
        <v>1516</v>
      </c>
      <c r="P437" t="s">
        <v>46</v>
      </c>
      <c r="Q437" t="s">
        <v>59</v>
      </c>
      <c r="R437" t="s">
        <v>1517</v>
      </c>
      <c r="S437">
        <v>714.30000000000007</v>
      </c>
      <c r="T437">
        <v>5</v>
      </c>
      <c r="U437">
        <v>0</v>
      </c>
      <c r="V437">
        <v>207.14699999999993</v>
      </c>
    </row>
    <row r="438" spans="1:22" x14ac:dyDescent="0.3">
      <c r="A438">
        <v>3969</v>
      </c>
      <c r="B438" t="s">
        <v>7102</v>
      </c>
      <c r="C438">
        <v>2012</v>
      </c>
      <c r="D438" s="15">
        <v>41061</v>
      </c>
      <c r="E438" s="15">
        <v>41065</v>
      </c>
      <c r="F438" t="s">
        <v>50</v>
      </c>
      <c r="G438" t="s">
        <v>6982</v>
      </c>
      <c r="H438" t="s">
        <v>6983</v>
      </c>
      <c r="I438" t="s">
        <v>41</v>
      </c>
      <c r="J438" t="s">
        <v>27</v>
      </c>
      <c r="K438" t="s">
        <v>678</v>
      </c>
      <c r="L438" t="s">
        <v>104</v>
      </c>
      <c r="M438">
        <v>78207</v>
      </c>
      <c r="N438" t="s">
        <v>105</v>
      </c>
      <c r="O438" t="s">
        <v>748</v>
      </c>
      <c r="P438" t="s">
        <v>46</v>
      </c>
      <c r="Q438" t="s">
        <v>75</v>
      </c>
      <c r="R438" t="s">
        <v>749</v>
      </c>
      <c r="S438">
        <v>5.7279999999999989</v>
      </c>
      <c r="T438">
        <v>8</v>
      </c>
      <c r="U438">
        <v>0.8</v>
      </c>
      <c r="V438">
        <v>-9.1648000000000032</v>
      </c>
    </row>
    <row r="439" spans="1:22" x14ac:dyDescent="0.3">
      <c r="A439">
        <v>3957</v>
      </c>
      <c r="B439" t="s">
        <v>7090</v>
      </c>
      <c r="C439">
        <v>2013</v>
      </c>
      <c r="D439" s="15">
        <v>41452</v>
      </c>
      <c r="E439" s="15">
        <v>41459</v>
      </c>
      <c r="F439" t="s">
        <v>50</v>
      </c>
      <c r="G439" t="s">
        <v>364</v>
      </c>
      <c r="H439" t="s">
        <v>365</v>
      </c>
      <c r="I439" t="s">
        <v>26</v>
      </c>
      <c r="J439" t="s">
        <v>27</v>
      </c>
      <c r="K439" t="s">
        <v>127</v>
      </c>
      <c r="L439" t="s">
        <v>43</v>
      </c>
      <c r="M439">
        <v>94109</v>
      </c>
      <c r="N439" t="s">
        <v>44</v>
      </c>
      <c r="O439" t="s">
        <v>5061</v>
      </c>
      <c r="P439" t="s">
        <v>32</v>
      </c>
      <c r="Q439" t="s">
        <v>65</v>
      </c>
      <c r="R439" t="s">
        <v>5062</v>
      </c>
      <c r="S439">
        <v>22.14</v>
      </c>
      <c r="T439">
        <v>3</v>
      </c>
      <c r="U439">
        <v>0</v>
      </c>
      <c r="V439">
        <v>6.4205999999999976</v>
      </c>
    </row>
    <row r="440" spans="1:22" x14ac:dyDescent="0.3">
      <c r="A440">
        <v>437</v>
      </c>
      <c r="B440" t="s">
        <v>1526</v>
      </c>
      <c r="C440">
        <v>2013</v>
      </c>
      <c r="D440" s="15">
        <v>41438</v>
      </c>
      <c r="E440" s="15">
        <v>41440</v>
      </c>
      <c r="F440" t="s">
        <v>23</v>
      </c>
      <c r="G440" t="s">
        <v>1527</v>
      </c>
      <c r="H440" t="s">
        <v>1528</v>
      </c>
      <c r="I440" t="s">
        <v>102</v>
      </c>
      <c r="J440" t="s">
        <v>27</v>
      </c>
      <c r="K440" t="s">
        <v>303</v>
      </c>
      <c r="L440" t="s">
        <v>211</v>
      </c>
      <c r="M440">
        <v>60623</v>
      </c>
      <c r="N440" t="s">
        <v>105</v>
      </c>
      <c r="O440" t="s">
        <v>1529</v>
      </c>
      <c r="P440" t="s">
        <v>71</v>
      </c>
      <c r="Q440" t="s">
        <v>682</v>
      </c>
      <c r="R440" t="s">
        <v>1530</v>
      </c>
      <c r="S440">
        <v>1007.979</v>
      </c>
      <c r="T440">
        <v>3</v>
      </c>
      <c r="U440">
        <v>0.3</v>
      </c>
      <c r="V440">
        <v>43.199100000000044</v>
      </c>
    </row>
    <row r="441" spans="1:22" x14ac:dyDescent="0.3">
      <c r="A441">
        <v>438</v>
      </c>
      <c r="B441" t="s">
        <v>1526</v>
      </c>
      <c r="C441">
        <v>2013</v>
      </c>
      <c r="D441" s="15">
        <v>41438</v>
      </c>
      <c r="E441" s="15">
        <v>41440</v>
      </c>
      <c r="F441" t="s">
        <v>23</v>
      </c>
      <c r="G441" t="s">
        <v>1527</v>
      </c>
      <c r="H441" t="s">
        <v>1528</v>
      </c>
      <c r="I441" t="s">
        <v>102</v>
      </c>
      <c r="J441" t="s">
        <v>27</v>
      </c>
      <c r="K441" t="s">
        <v>303</v>
      </c>
      <c r="L441" t="s">
        <v>211</v>
      </c>
      <c r="M441">
        <v>60623</v>
      </c>
      <c r="N441" t="s">
        <v>105</v>
      </c>
      <c r="O441" t="s">
        <v>1251</v>
      </c>
      <c r="P441" t="s">
        <v>46</v>
      </c>
      <c r="Q441" t="s">
        <v>90</v>
      </c>
      <c r="R441" t="s">
        <v>1442</v>
      </c>
      <c r="S441">
        <v>313.488</v>
      </c>
      <c r="T441">
        <v>7</v>
      </c>
      <c r="U441">
        <v>0.2</v>
      </c>
      <c r="V441">
        <v>113.63939999999998</v>
      </c>
    </row>
    <row r="442" spans="1:22" x14ac:dyDescent="0.3">
      <c r="A442">
        <v>3944</v>
      </c>
      <c r="B442" t="s">
        <v>7078</v>
      </c>
      <c r="C442">
        <v>2013</v>
      </c>
      <c r="D442" s="15">
        <v>41449</v>
      </c>
      <c r="E442" s="15">
        <v>41456</v>
      </c>
      <c r="F442" t="s">
        <v>50</v>
      </c>
      <c r="G442" t="s">
        <v>7079</v>
      </c>
      <c r="H442" t="s">
        <v>7080</v>
      </c>
      <c r="I442" t="s">
        <v>26</v>
      </c>
      <c r="J442" t="s">
        <v>27</v>
      </c>
      <c r="K442" t="s">
        <v>3452</v>
      </c>
      <c r="L442" t="s">
        <v>267</v>
      </c>
      <c r="M442">
        <v>14215</v>
      </c>
      <c r="N442" t="s">
        <v>148</v>
      </c>
      <c r="O442" t="s">
        <v>5894</v>
      </c>
      <c r="P442" t="s">
        <v>46</v>
      </c>
      <c r="Q442" t="s">
        <v>578</v>
      </c>
      <c r="R442" t="s">
        <v>5895</v>
      </c>
      <c r="S442">
        <v>835.17000000000007</v>
      </c>
      <c r="T442">
        <v>7</v>
      </c>
      <c r="U442">
        <v>0</v>
      </c>
      <c r="V442">
        <v>16.703400000000016</v>
      </c>
    </row>
    <row r="443" spans="1:22" x14ac:dyDescent="0.3">
      <c r="A443">
        <v>3939</v>
      </c>
      <c r="B443" t="s">
        <v>7072</v>
      </c>
      <c r="C443">
        <v>2012</v>
      </c>
      <c r="D443" s="15">
        <v>41076</v>
      </c>
      <c r="E443" s="15">
        <v>41080</v>
      </c>
      <c r="F443" t="s">
        <v>50</v>
      </c>
      <c r="G443" t="s">
        <v>6971</v>
      </c>
      <c r="H443" t="s">
        <v>6972</v>
      </c>
      <c r="I443" t="s">
        <v>26</v>
      </c>
      <c r="J443" t="s">
        <v>27</v>
      </c>
      <c r="K443" t="s">
        <v>758</v>
      </c>
      <c r="L443" t="s">
        <v>104</v>
      </c>
      <c r="M443">
        <v>75051</v>
      </c>
      <c r="N443" t="s">
        <v>105</v>
      </c>
      <c r="O443" t="s">
        <v>3495</v>
      </c>
      <c r="P443" t="s">
        <v>32</v>
      </c>
      <c r="Q443" t="s">
        <v>36</v>
      </c>
      <c r="R443" t="s">
        <v>3496</v>
      </c>
      <c r="S443">
        <v>197.37199999999999</v>
      </c>
      <c r="T443">
        <v>2</v>
      </c>
      <c r="U443">
        <v>0.3</v>
      </c>
      <c r="V443">
        <v>-25.376400000000018</v>
      </c>
    </row>
    <row r="444" spans="1:22" x14ac:dyDescent="0.3">
      <c r="A444">
        <v>3938</v>
      </c>
      <c r="B444" t="s">
        <v>7072</v>
      </c>
      <c r="C444">
        <v>2012</v>
      </c>
      <c r="D444" s="15">
        <v>41076</v>
      </c>
      <c r="E444" s="15">
        <v>41080</v>
      </c>
      <c r="F444" t="s">
        <v>50</v>
      </c>
      <c r="G444" t="s">
        <v>6971</v>
      </c>
      <c r="H444" t="s">
        <v>6972</v>
      </c>
      <c r="I444" t="s">
        <v>26</v>
      </c>
      <c r="J444" t="s">
        <v>27</v>
      </c>
      <c r="K444" t="s">
        <v>758</v>
      </c>
      <c r="L444" t="s">
        <v>104</v>
      </c>
      <c r="M444">
        <v>75051</v>
      </c>
      <c r="N444" t="s">
        <v>105</v>
      </c>
      <c r="O444" t="s">
        <v>2943</v>
      </c>
      <c r="P444" t="s">
        <v>46</v>
      </c>
      <c r="Q444" t="s">
        <v>90</v>
      </c>
      <c r="R444" t="s">
        <v>2944</v>
      </c>
      <c r="S444">
        <v>27.216000000000001</v>
      </c>
      <c r="T444">
        <v>3</v>
      </c>
      <c r="U444">
        <v>0.2</v>
      </c>
      <c r="V444">
        <v>9.8657999999999983</v>
      </c>
    </row>
    <row r="445" spans="1:22" x14ac:dyDescent="0.3">
      <c r="A445">
        <v>3937</v>
      </c>
      <c r="B445" t="s">
        <v>7072</v>
      </c>
      <c r="C445">
        <v>2012</v>
      </c>
      <c r="D445" s="15">
        <v>41076</v>
      </c>
      <c r="E445" s="15">
        <v>41080</v>
      </c>
      <c r="F445" t="s">
        <v>50</v>
      </c>
      <c r="G445" t="s">
        <v>6971</v>
      </c>
      <c r="H445" t="s">
        <v>6972</v>
      </c>
      <c r="I445" t="s">
        <v>26</v>
      </c>
      <c r="J445" t="s">
        <v>27</v>
      </c>
      <c r="K445" t="s">
        <v>758</v>
      </c>
      <c r="L445" t="s">
        <v>104</v>
      </c>
      <c r="M445">
        <v>75051</v>
      </c>
      <c r="N445" t="s">
        <v>105</v>
      </c>
      <c r="O445" t="s">
        <v>7073</v>
      </c>
      <c r="P445" t="s">
        <v>46</v>
      </c>
      <c r="Q445" t="s">
        <v>173</v>
      </c>
      <c r="R445" t="s">
        <v>186</v>
      </c>
      <c r="S445">
        <v>28.752000000000002</v>
      </c>
      <c r="T445">
        <v>3</v>
      </c>
      <c r="U445">
        <v>0.2</v>
      </c>
      <c r="V445">
        <v>9.3443999999999985</v>
      </c>
    </row>
    <row r="446" spans="1:22" x14ac:dyDescent="0.3">
      <c r="A446">
        <v>3922</v>
      </c>
      <c r="B446" t="s">
        <v>7062</v>
      </c>
      <c r="C446">
        <v>2013</v>
      </c>
      <c r="D446" s="15">
        <v>41454</v>
      </c>
      <c r="E446" s="15">
        <v>41458</v>
      </c>
      <c r="F446" t="s">
        <v>23</v>
      </c>
      <c r="G446" t="s">
        <v>2384</v>
      </c>
      <c r="H446" t="s">
        <v>2385</v>
      </c>
      <c r="I446" t="s">
        <v>26</v>
      </c>
      <c r="J446" t="s">
        <v>27</v>
      </c>
      <c r="K446" t="s">
        <v>303</v>
      </c>
      <c r="L446" t="s">
        <v>211</v>
      </c>
      <c r="M446">
        <v>60610</v>
      </c>
      <c r="N446" t="s">
        <v>105</v>
      </c>
      <c r="O446" t="s">
        <v>6382</v>
      </c>
      <c r="P446" t="s">
        <v>71</v>
      </c>
      <c r="Q446" t="s">
        <v>72</v>
      </c>
      <c r="R446" t="s">
        <v>6383</v>
      </c>
      <c r="S446">
        <v>359.97600000000006</v>
      </c>
      <c r="T446">
        <v>3</v>
      </c>
      <c r="U446">
        <v>0.2</v>
      </c>
      <c r="V446">
        <v>35.997600000000006</v>
      </c>
    </row>
    <row r="447" spans="1:22" x14ac:dyDescent="0.3">
      <c r="A447">
        <v>3912</v>
      </c>
      <c r="B447" t="s">
        <v>7054</v>
      </c>
      <c r="C447">
        <v>2014</v>
      </c>
      <c r="D447" s="15">
        <v>41796</v>
      </c>
      <c r="E447" s="15">
        <v>41797</v>
      </c>
      <c r="F447" t="s">
        <v>188</v>
      </c>
      <c r="G447" t="s">
        <v>3827</v>
      </c>
      <c r="H447" t="s">
        <v>3828</v>
      </c>
      <c r="I447" t="s">
        <v>26</v>
      </c>
      <c r="J447" t="s">
        <v>27</v>
      </c>
      <c r="K447" t="s">
        <v>6430</v>
      </c>
      <c r="L447" t="s">
        <v>104</v>
      </c>
      <c r="M447">
        <v>77581</v>
      </c>
      <c r="N447" t="s">
        <v>105</v>
      </c>
      <c r="O447" t="s">
        <v>7055</v>
      </c>
      <c r="P447" t="s">
        <v>71</v>
      </c>
      <c r="Q447" t="s">
        <v>72</v>
      </c>
      <c r="R447" t="s">
        <v>7056</v>
      </c>
      <c r="S447">
        <v>470.37600000000009</v>
      </c>
      <c r="T447">
        <v>3</v>
      </c>
      <c r="U447">
        <v>0.2</v>
      </c>
      <c r="V447">
        <v>52.917299999999955</v>
      </c>
    </row>
    <row r="448" spans="1:22" x14ac:dyDescent="0.3">
      <c r="A448">
        <v>3890</v>
      </c>
      <c r="B448" t="s">
        <v>7031</v>
      </c>
      <c r="C448">
        <v>2011</v>
      </c>
      <c r="D448" s="15">
        <v>40696</v>
      </c>
      <c r="E448" s="15">
        <v>40700</v>
      </c>
      <c r="F448" t="s">
        <v>50</v>
      </c>
      <c r="G448" t="s">
        <v>5810</v>
      </c>
      <c r="H448" t="s">
        <v>5811</v>
      </c>
      <c r="I448" t="s">
        <v>26</v>
      </c>
      <c r="J448" t="s">
        <v>27</v>
      </c>
      <c r="K448" t="s">
        <v>3261</v>
      </c>
      <c r="L448" t="s">
        <v>1272</v>
      </c>
      <c r="M448">
        <v>30076</v>
      </c>
      <c r="N448" t="s">
        <v>30</v>
      </c>
      <c r="O448" t="s">
        <v>2011</v>
      </c>
      <c r="P448" t="s">
        <v>46</v>
      </c>
      <c r="Q448" t="s">
        <v>59</v>
      </c>
      <c r="R448" t="s">
        <v>2012</v>
      </c>
      <c r="S448">
        <v>356.94</v>
      </c>
      <c r="T448">
        <v>2</v>
      </c>
      <c r="U448">
        <v>0</v>
      </c>
      <c r="V448">
        <v>107.08199999999997</v>
      </c>
    </row>
    <row r="449" spans="1:22" x14ac:dyDescent="0.3">
      <c r="A449">
        <v>3889</v>
      </c>
      <c r="B449" t="s">
        <v>7031</v>
      </c>
      <c r="C449">
        <v>2011</v>
      </c>
      <c r="D449" s="15">
        <v>40696</v>
      </c>
      <c r="E449" s="15">
        <v>40700</v>
      </c>
      <c r="F449" t="s">
        <v>50</v>
      </c>
      <c r="G449" t="s">
        <v>5810</v>
      </c>
      <c r="H449" t="s">
        <v>5811</v>
      </c>
      <c r="I449" t="s">
        <v>26</v>
      </c>
      <c r="J449" t="s">
        <v>27</v>
      </c>
      <c r="K449" t="s">
        <v>3261</v>
      </c>
      <c r="L449" t="s">
        <v>1272</v>
      </c>
      <c r="M449">
        <v>30076</v>
      </c>
      <c r="N449" t="s">
        <v>30</v>
      </c>
      <c r="O449" t="s">
        <v>2004</v>
      </c>
      <c r="P449" t="s">
        <v>71</v>
      </c>
      <c r="Q449" t="s">
        <v>72</v>
      </c>
      <c r="R449" t="s">
        <v>2005</v>
      </c>
      <c r="S449">
        <v>239.96999999999997</v>
      </c>
      <c r="T449">
        <v>3</v>
      </c>
      <c r="U449">
        <v>0</v>
      </c>
      <c r="V449">
        <v>67.191599999999994</v>
      </c>
    </row>
    <row r="450" spans="1:22" x14ac:dyDescent="0.3">
      <c r="A450">
        <v>3888</v>
      </c>
      <c r="B450" t="s">
        <v>7031</v>
      </c>
      <c r="C450">
        <v>2011</v>
      </c>
      <c r="D450" s="15">
        <v>40696</v>
      </c>
      <c r="E450" s="15">
        <v>40700</v>
      </c>
      <c r="F450" t="s">
        <v>50</v>
      </c>
      <c r="G450" t="s">
        <v>5810</v>
      </c>
      <c r="H450" t="s">
        <v>5811</v>
      </c>
      <c r="I450" t="s">
        <v>26</v>
      </c>
      <c r="J450" t="s">
        <v>27</v>
      </c>
      <c r="K450" t="s">
        <v>3261</v>
      </c>
      <c r="L450" t="s">
        <v>1272</v>
      </c>
      <c r="M450">
        <v>30076</v>
      </c>
      <c r="N450" t="s">
        <v>30</v>
      </c>
      <c r="O450" t="s">
        <v>5048</v>
      </c>
      <c r="P450" t="s">
        <v>46</v>
      </c>
      <c r="Q450" t="s">
        <v>68</v>
      </c>
      <c r="R450" t="s">
        <v>5049</v>
      </c>
      <c r="S450">
        <v>8.56</v>
      </c>
      <c r="T450">
        <v>2</v>
      </c>
      <c r="U450">
        <v>0</v>
      </c>
      <c r="V450">
        <v>2.6536</v>
      </c>
    </row>
    <row r="451" spans="1:22" x14ac:dyDescent="0.3">
      <c r="A451">
        <v>3884</v>
      </c>
      <c r="B451" t="s">
        <v>7023</v>
      </c>
      <c r="C451">
        <v>2012</v>
      </c>
      <c r="D451" s="15">
        <v>41075</v>
      </c>
      <c r="E451" s="15">
        <v>41080</v>
      </c>
      <c r="F451" t="s">
        <v>50</v>
      </c>
      <c r="G451" t="s">
        <v>7024</v>
      </c>
      <c r="H451" t="s">
        <v>7025</v>
      </c>
      <c r="I451" t="s">
        <v>26</v>
      </c>
      <c r="J451" t="s">
        <v>27</v>
      </c>
      <c r="K451" t="s">
        <v>309</v>
      </c>
      <c r="L451" t="s">
        <v>310</v>
      </c>
      <c r="M451">
        <v>85234</v>
      </c>
      <c r="N451" t="s">
        <v>44</v>
      </c>
      <c r="O451" t="s">
        <v>7026</v>
      </c>
      <c r="P451" t="s">
        <v>32</v>
      </c>
      <c r="Q451" t="s">
        <v>65</v>
      </c>
      <c r="R451" t="s">
        <v>7027</v>
      </c>
      <c r="S451">
        <v>40.256</v>
      </c>
      <c r="T451">
        <v>4</v>
      </c>
      <c r="U451">
        <v>0.2</v>
      </c>
      <c r="V451">
        <v>11.070400000000003</v>
      </c>
    </row>
    <row r="452" spans="1:22" x14ac:dyDescent="0.3">
      <c r="A452">
        <v>3883</v>
      </c>
      <c r="B452" t="s">
        <v>7023</v>
      </c>
      <c r="C452">
        <v>2012</v>
      </c>
      <c r="D452" s="15">
        <v>41075</v>
      </c>
      <c r="E452" s="15">
        <v>41080</v>
      </c>
      <c r="F452" t="s">
        <v>50</v>
      </c>
      <c r="G452" t="s">
        <v>7024</v>
      </c>
      <c r="H452" t="s">
        <v>7025</v>
      </c>
      <c r="I452" t="s">
        <v>26</v>
      </c>
      <c r="J452" t="s">
        <v>27</v>
      </c>
      <c r="K452" t="s">
        <v>309</v>
      </c>
      <c r="L452" t="s">
        <v>310</v>
      </c>
      <c r="M452">
        <v>85234</v>
      </c>
      <c r="N452" t="s">
        <v>44</v>
      </c>
      <c r="O452" t="s">
        <v>7015</v>
      </c>
      <c r="P452" t="s">
        <v>32</v>
      </c>
      <c r="Q452" t="s">
        <v>65</v>
      </c>
      <c r="R452" t="s">
        <v>7016</v>
      </c>
      <c r="S452">
        <v>364.70400000000006</v>
      </c>
      <c r="T452">
        <v>6</v>
      </c>
      <c r="U452">
        <v>0.2</v>
      </c>
      <c r="V452">
        <v>-36.470400000000041</v>
      </c>
    </row>
    <row r="453" spans="1:22" x14ac:dyDescent="0.3">
      <c r="A453">
        <v>3882</v>
      </c>
      <c r="B453" t="s">
        <v>7023</v>
      </c>
      <c r="C453">
        <v>2012</v>
      </c>
      <c r="D453" s="15">
        <v>41075</v>
      </c>
      <c r="E453" s="15">
        <v>41080</v>
      </c>
      <c r="F453" t="s">
        <v>50</v>
      </c>
      <c r="G453" t="s">
        <v>7024</v>
      </c>
      <c r="H453" t="s">
        <v>7025</v>
      </c>
      <c r="I453" t="s">
        <v>26</v>
      </c>
      <c r="J453" t="s">
        <v>27</v>
      </c>
      <c r="K453" t="s">
        <v>309</v>
      </c>
      <c r="L453" t="s">
        <v>310</v>
      </c>
      <c r="M453">
        <v>85234</v>
      </c>
      <c r="N453" t="s">
        <v>44</v>
      </c>
      <c r="O453" t="s">
        <v>960</v>
      </c>
      <c r="P453" t="s">
        <v>46</v>
      </c>
      <c r="Q453" t="s">
        <v>59</v>
      </c>
      <c r="R453" t="s">
        <v>961</v>
      </c>
      <c r="S453">
        <v>82.367999999999995</v>
      </c>
      <c r="T453">
        <v>2</v>
      </c>
      <c r="U453">
        <v>0.2</v>
      </c>
      <c r="V453">
        <v>-19.562399999999997</v>
      </c>
    </row>
    <row r="454" spans="1:22" x14ac:dyDescent="0.3">
      <c r="A454">
        <v>3881</v>
      </c>
      <c r="B454" t="s">
        <v>7023</v>
      </c>
      <c r="C454">
        <v>2012</v>
      </c>
      <c r="D454" s="15">
        <v>41075</v>
      </c>
      <c r="E454" s="15">
        <v>41080</v>
      </c>
      <c r="F454" t="s">
        <v>50</v>
      </c>
      <c r="G454" t="s">
        <v>7024</v>
      </c>
      <c r="H454" t="s">
        <v>7025</v>
      </c>
      <c r="I454" t="s">
        <v>26</v>
      </c>
      <c r="J454" t="s">
        <v>27</v>
      </c>
      <c r="K454" t="s">
        <v>309</v>
      </c>
      <c r="L454" t="s">
        <v>310</v>
      </c>
      <c r="M454">
        <v>85234</v>
      </c>
      <c r="N454" t="s">
        <v>44</v>
      </c>
      <c r="O454" t="s">
        <v>5566</v>
      </c>
      <c r="P454" t="s">
        <v>46</v>
      </c>
      <c r="Q454" t="s">
        <v>90</v>
      </c>
      <c r="R454" t="s">
        <v>5567</v>
      </c>
      <c r="S454">
        <v>9.5680000000000014</v>
      </c>
      <c r="T454">
        <v>2</v>
      </c>
      <c r="U454">
        <v>0.2</v>
      </c>
      <c r="V454">
        <v>2.9899999999999993</v>
      </c>
    </row>
    <row r="455" spans="1:22" x14ac:dyDescent="0.3">
      <c r="A455">
        <v>3855</v>
      </c>
      <c r="B455" t="s">
        <v>6996</v>
      </c>
      <c r="C455">
        <v>2014</v>
      </c>
      <c r="D455" s="15">
        <v>41797</v>
      </c>
      <c r="E455" s="15">
        <v>41801</v>
      </c>
      <c r="F455" t="s">
        <v>50</v>
      </c>
      <c r="G455" t="s">
        <v>6370</v>
      </c>
      <c r="H455" t="s">
        <v>6371</v>
      </c>
      <c r="I455" t="s">
        <v>102</v>
      </c>
      <c r="J455" t="s">
        <v>27</v>
      </c>
      <c r="K455" t="s">
        <v>127</v>
      </c>
      <c r="L455" t="s">
        <v>43</v>
      </c>
      <c r="M455">
        <v>94122</v>
      </c>
      <c r="N455" t="s">
        <v>44</v>
      </c>
      <c r="O455" t="s">
        <v>6403</v>
      </c>
      <c r="P455" t="s">
        <v>46</v>
      </c>
      <c r="Q455" t="s">
        <v>59</v>
      </c>
      <c r="R455" t="s">
        <v>6404</v>
      </c>
      <c r="S455">
        <v>26.400000000000002</v>
      </c>
      <c r="T455">
        <v>5</v>
      </c>
      <c r="U455">
        <v>0</v>
      </c>
      <c r="V455">
        <v>0</v>
      </c>
    </row>
    <row r="456" spans="1:22" x14ac:dyDescent="0.3">
      <c r="A456">
        <v>3854</v>
      </c>
      <c r="B456" t="s">
        <v>6996</v>
      </c>
      <c r="C456">
        <v>2014</v>
      </c>
      <c r="D456" s="15">
        <v>41797</v>
      </c>
      <c r="E456" s="15">
        <v>41801</v>
      </c>
      <c r="F456" t="s">
        <v>50</v>
      </c>
      <c r="G456" t="s">
        <v>6370</v>
      </c>
      <c r="H456" t="s">
        <v>6371</v>
      </c>
      <c r="I456" t="s">
        <v>102</v>
      </c>
      <c r="J456" t="s">
        <v>27</v>
      </c>
      <c r="K456" t="s">
        <v>127</v>
      </c>
      <c r="L456" t="s">
        <v>43</v>
      </c>
      <c r="M456">
        <v>94122</v>
      </c>
      <c r="N456" t="s">
        <v>44</v>
      </c>
      <c r="O456" t="s">
        <v>6997</v>
      </c>
      <c r="P456" t="s">
        <v>32</v>
      </c>
      <c r="Q456" t="s">
        <v>65</v>
      </c>
      <c r="R456" t="s">
        <v>6998</v>
      </c>
      <c r="S456">
        <v>4.95</v>
      </c>
      <c r="T456">
        <v>1</v>
      </c>
      <c r="U456">
        <v>0</v>
      </c>
      <c r="V456">
        <v>2.1780000000000004</v>
      </c>
    </row>
    <row r="457" spans="1:22" x14ac:dyDescent="0.3">
      <c r="A457">
        <v>3842</v>
      </c>
      <c r="B457" t="s">
        <v>6981</v>
      </c>
      <c r="C457">
        <v>2011</v>
      </c>
      <c r="D457" s="15">
        <v>40702</v>
      </c>
      <c r="E457" s="15">
        <v>40706</v>
      </c>
      <c r="F457" t="s">
        <v>50</v>
      </c>
      <c r="G457" t="s">
        <v>6982</v>
      </c>
      <c r="H457" t="s">
        <v>6983</v>
      </c>
      <c r="I457" t="s">
        <v>41</v>
      </c>
      <c r="J457" t="s">
        <v>27</v>
      </c>
      <c r="K457" t="s">
        <v>515</v>
      </c>
      <c r="L457" t="s">
        <v>335</v>
      </c>
      <c r="M457">
        <v>37620</v>
      </c>
      <c r="N457" t="s">
        <v>30</v>
      </c>
      <c r="O457" t="s">
        <v>1839</v>
      </c>
      <c r="P457" t="s">
        <v>32</v>
      </c>
      <c r="Q457" t="s">
        <v>36</v>
      </c>
      <c r="R457" t="s">
        <v>1840</v>
      </c>
      <c r="S457">
        <v>170.35200000000003</v>
      </c>
      <c r="T457">
        <v>3</v>
      </c>
      <c r="U457">
        <v>0.2</v>
      </c>
      <c r="V457">
        <v>10.647000000000006</v>
      </c>
    </row>
    <row r="458" spans="1:22" x14ac:dyDescent="0.3">
      <c r="A458">
        <v>3729</v>
      </c>
      <c r="B458" t="s">
        <v>6885</v>
      </c>
      <c r="C458">
        <v>2013</v>
      </c>
      <c r="D458" s="15">
        <v>41431</v>
      </c>
      <c r="E458" s="15">
        <v>41437</v>
      </c>
      <c r="F458" t="s">
        <v>50</v>
      </c>
      <c r="G458" t="s">
        <v>4568</v>
      </c>
      <c r="H458" t="s">
        <v>4569</v>
      </c>
      <c r="I458" t="s">
        <v>26</v>
      </c>
      <c r="J458" t="s">
        <v>27</v>
      </c>
      <c r="K458" t="s">
        <v>606</v>
      </c>
      <c r="L458" t="s">
        <v>245</v>
      </c>
      <c r="M458">
        <v>19711</v>
      </c>
      <c r="N458" t="s">
        <v>148</v>
      </c>
      <c r="O458" t="s">
        <v>6424</v>
      </c>
      <c r="P458" t="s">
        <v>46</v>
      </c>
      <c r="Q458" t="s">
        <v>47</v>
      </c>
      <c r="R458" t="s">
        <v>6425</v>
      </c>
      <c r="S458">
        <v>14.940000000000001</v>
      </c>
      <c r="T458">
        <v>3</v>
      </c>
      <c r="U458">
        <v>0</v>
      </c>
      <c r="V458">
        <v>6.8723999999999998</v>
      </c>
    </row>
    <row r="459" spans="1:22" x14ac:dyDescent="0.3">
      <c r="A459">
        <v>3728</v>
      </c>
      <c r="B459" t="s">
        <v>6885</v>
      </c>
      <c r="C459">
        <v>2013</v>
      </c>
      <c r="D459" s="15">
        <v>41431</v>
      </c>
      <c r="E459" s="15">
        <v>41437</v>
      </c>
      <c r="F459" t="s">
        <v>50</v>
      </c>
      <c r="G459" t="s">
        <v>4568</v>
      </c>
      <c r="H459" t="s">
        <v>4569</v>
      </c>
      <c r="I459" t="s">
        <v>26</v>
      </c>
      <c r="J459" t="s">
        <v>27</v>
      </c>
      <c r="K459" t="s">
        <v>606</v>
      </c>
      <c r="L459" t="s">
        <v>245</v>
      </c>
      <c r="M459">
        <v>19711</v>
      </c>
      <c r="N459" t="s">
        <v>148</v>
      </c>
      <c r="O459" t="s">
        <v>1232</v>
      </c>
      <c r="P459" t="s">
        <v>46</v>
      </c>
      <c r="Q459" t="s">
        <v>68</v>
      </c>
      <c r="R459" t="s">
        <v>1233</v>
      </c>
      <c r="S459">
        <v>11.16</v>
      </c>
      <c r="T459">
        <v>2</v>
      </c>
      <c r="U459">
        <v>0</v>
      </c>
      <c r="V459">
        <v>2.7899999999999991</v>
      </c>
    </row>
    <row r="460" spans="1:22" x14ac:dyDescent="0.3">
      <c r="A460">
        <v>3727</v>
      </c>
      <c r="B460" t="s">
        <v>6885</v>
      </c>
      <c r="C460">
        <v>2013</v>
      </c>
      <c r="D460" s="15">
        <v>41431</v>
      </c>
      <c r="E460" s="15">
        <v>41437</v>
      </c>
      <c r="F460" t="s">
        <v>50</v>
      </c>
      <c r="G460" t="s">
        <v>4568</v>
      </c>
      <c r="H460" t="s">
        <v>4569</v>
      </c>
      <c r="I460" t="s">
        <v>26</v>
      </c>
      <c r="J460" t="s">
        <v>27</v>
      </c>
      <c r="K460" t="s">
        <v>606</v>
      </c>
      <c r="L460" t="s">
        <v>245</v>
      </c>
      <c r="M460">
        <v>19711</v>
      </c>
      <c r="N460" t="s">
        <v>148</v>
      </c>
      <c r="O460" t="s">
        <v>2870</v>
      </c>
      <c r="P460" t="s">
        <v>46</v>
      </c>
      <c r="Q460" t="s">
        <v>59</v>
      </c>
      <c r="R460" t="s">
        <v>2871</v>
      </c>
      <c r="S460">
        <v>360.38</v>
      </c>
      <c r="T460">
        <v>2</v>
      </c>
      <c r="U460">
        <v>0</v>
      </c>
      <c r="V460">
        <v>93.698800000000006</v>
      </c>
    </row>
    <row r="461" spans="1:22" x14ac:dyDescent="0.3">
      <c r="A461">
        <v>3706</v>
      </c>
      <c r="B461" t="s">
        <v>6867</v>
      </c>
      <c r="C461">
        <v>2012</v>
      </c>
      <c r="D461" s="15">
        <v>41073</v>
      </c>
      <c r="E461" s="15">
        <v>41079</v>
      </c>
      <c r="F461" t="s">
        <v>50</v>
      </c>
      <c r="G461" t="s">
        <v>6604</v>
      </c>
      <c r="H461" t="s">
        <v>6605</v>
      </c>
      <c r="I461" t="s">
        <v>41</v>
      </c>
      <c r="J461" t="s">
        <v>27</v>
      </c>
      <c r="K461" t="s">
        <v>357</v>
      </c>
      <c r="L461" t="s">
        <v>358</v>
      </c>
      <c r="M461">
        <v>35601</v>
      </c>
      <c r="N461" t="s">
        <v>30</v>
      </c>
      <c r="O461" t="s">
        <v>6673</v>
      </c>
      <c r="P461" t="s">
        <v>46</v>
      </c>
      <c r="Q461" t="s">
        <v>90</v>
      </c>
      <c r="R461" t="s">
        <v>6674</v>
      </c>
      <c r="S461">
        <v>32.400000000000006</v>
      </c>
      <c r="T461">
        <v>5</v>
      </c>
      <c r="U461">
        <v>0</v>
      </c>
      <c r="V461">
        <v>15.552000000000001</v>
      </c>
    </row>
    <row r="462" spans="1:22" x14ac:dyDescent="0.3">
      <c r="A462">
        <v>3705</v>
      </c>
      <c r="B462" t="s">
        <v>6867</v>
      </c>
      <c r="C462">
        <v>2012</v>
      </c>
      <c r="D462" s="15">
        <v>41073</v>
      </c>
      <c r="E462" s="15">
        <v>41079</v>
      </c>
      <c r="F462" t="s">
        <v>50</v>
      </c>
      <c r="G462" t="s">
        <v>6604</v>
      </c>
      <c r="H462" t="s">
        <v>6605</v>
      </c>
      <c r="I462" t="s">
        <v>41</v>
      </c>
      <c r="J462" t="s">
        <v>27</v>
      </c>
      <c r="K462" t="s">
        <v>357</v>
      </c>
      <c r="L462" t="s">
        <v>358</v>
      </c>
      <c r="M462">
        <v>35601</v>
      </c>
      <c r="N462" t="s">
        <v>30</v>
      </c>
      <c r="O462" t="s">
        <v>3312</v>
      </c>
      <c r="P462" t="s">
        <v>71</v>
      </c>
      <c r="Q462" t="s">
        <v>1216</v>
      </c>
      <c r="R462" t="s">
        <v>3313</v>
      </c>
      <c r="S462">
        <v>899.97</v>
      </c>
      <c r="T462">
        <v>3</v>
      </c>
      <c r="U462">
        <v>0</v>
      </c>
      <c r="V462">
        <v>314.98950000000002</v>
      </c>
    </row>
    <row r="463" spans="1:22" x14ac:dyDescent="0.3">
      <c r="A463">
        <v>3704</v>
      </c>
      <c r="B463" t="s">
        <v>6867</v>
      </c>
      <c r="C463">
        <v>2012</v>
      </c>
      <c r="D463" s="15">
        <v>41073</v>
      </c>
      <c r="E463" s="15">
        <v>41079</v>
      </c>
      <c r="F463" t="s">
        <v>50</v>
      </c>
      <c r="G463" t="s">
        <v>6604</v>
      </c>
      <c r="H463" t="s">
        <v>6605</v>
      </c>
      <c r="I463" t="s">
        <v>41</v>
      </c>
      <c r="J463" t="s">
        <v>27</v>
      </c>
      <c r="K463" t="s">
        <v>357</v>
      </c>
      <c r="L463" t="s">
        <v>358</v>
      </c>
      <c r="M463">
        <v>35601</v>
      </c>
      <c r="N463" t="s">
        <v>30</v>
      </c>
      <c r="O463" t="s">
        <v>4832</v>
      </c>
      <c r="P463" t="s">
        <v>46</v>
      </c>
      <c r="Q463" t="s">
        <v>75</v>
      </c>
      <c r="R463" t="s">
        <v>4833</v>
      </c>
      <c r="S463">
        <v>19.14</v>
      </c>
      <c r="T463">
        <v>3</v>
      </c>
      <c r="U463">
        <v>0</v>
      </c>
      <c r="V463">
        <v>8.8043999999999993</v>
      </c>
    </row>
    <row r="464" spans="1:22" x14ac:dyDescent="0.3">
      <c r="A464">
        <v>3703</v>
      </c>
      <c r="B464" t="s">
        <v>6867</v>
      </c>
      <c r="C464">
        <v>2012</v>
      </c>
      <c r="D464" s="15">
        <v>41073</v>
      </c>
      <c r="E464" s="15">
        <v>41079</v>
      </c>
      <c r="F464" t="s">
        <v>50</v>
      </c>
      <c r="G464" t="s">
        <v>6604</v>
      </c>
      <c r="H464" t="s">
        <v>6605</v>
      </c>
      <c r="I464" t="s">
        <v>41</v>
      </c>
      <c r="J464" t="s">
        <v>27</v>
      </c>
      <c r="K464" t="s">
        <v>357</v>
      </c>
      <c r="L464" t="s">
        <v>358</v>
      </c>
      <c r="M464">
        <v>35601</v>
      </c>
      <c r="N464" t="s">
        <v>30</v>
      </c>
      <c r="O464" t="s">
        <v>6807</v>
      </c>
      <c r="P464" t="s">
        <v>46</v>
      </c>
      <c r="Q464" t="s">
        <v>68</v>
      </c>
      <c r="R464" t="s">
        <v>6808</v>
      </c>
      <c r="S464">
        <v>24.78</v>
      </c>
      <c r="T464">
        <v>6</v>
      </c>
      <c r="U464">
        <v>0</v>
      </c>
      <c r="V464">
        <v>6.9384000000000006</v>
      </c>
    </row>
    <row r="465" spans="1:22" x14ac:dyDescent="0.3">
      <c r="A465">
        <v>3690</v>
      </c>
      <c r="B465" t="s">
        <v>6851</v>
      </c>
      <c r="C465">
        <v>2014</v>
      </c>
      <c r="D465" s="15">
        <v>41793</v>
      </c>
      <c r="E465" s="15">
        <v>41796</v>
      </c>
      <c r="F465" t="s">
        <v>23</v>
      </c>
      <c r="G465" t="s">
        <v>1350</v>
      </c>
      <c r="H465" t="s">
        <v>1351</v>
      </c>
      <c r="I465" t="s">
        <v>26</v>
      </c>
      <c r="J465" t="s">
        <v>27</v>
      </c>
      <c r="K465" t="s">
        <v>1823</v>
      </c>
      <c r="L465" t="s">
        <v>310</v>
      </c>
      <c r="M465">
        <v>85204</v>
      </c>
      <c r="N465" t="s">
        <v>44</v>
      </c>
      <c r="O465" t="s">
        <v>2336</v>
      </c>
      <c r="P465" t="s">
        <v>46</v>
      </c>
      <c r="Q465" t="s">
        <v>173</v>
      </c>
      <c r="R465" t="s">
        <v>2337</v>
      </c>
      <c r="S465">
        <v>43.92</v>
      </c>
      <c r="T465">
        <v>5</v>
      </c>
      <c r="U465">
        <v>0.2</v>
      </c>
      <c r="V465">
        <v>15.921000000000003</v>
      </c>
    </row>
    <row r="466" spans="1:22" x14ac:dyDescent="0.3">
      <c r="A466">
        <v>3689</v>
      </c>
      <c r="B466" t="s">
        <v>6851</v>
      </c>
      <c r="C466">
        <v>2014</v>
      </c>
      <c r="D466" s="15">
        <v>41793</v>
      </c>
      <c r="E466" s="15">
        <v>41796</v>
      </c>
      <c r="F466" t="s">
        <v>23</v>
      </c>
      <c r="G466" t="s">
        <v>1350</v>
      </c>
      <c r="H466" t="s">
        <v>1351</v>
      </c>
      <c r="I466" t="s">
        <v>26</v>
      </c>
      <c r="J466" t="s">
        <v>27</v>
      </c>
      <c r="K466" t="s">
        <v>1823</v>
      </c>
      <c r="L466" t="s">
        <v>310</v>
      </c>
      <c r="M466">
        <v>85204</v>
      </c>
      <c r="N466" t="s">
        <v>44</v>
      </c>
      <c r="O466" t="s">
        <v>913</v>
      </c>
      <c r="P466" t="s">
        <v>46</v>
      </c>
      <c r="Q466" t="s">
        <v>90</v>
      </c>
      <c r="R466" t="s">
        <v>914</v>
      </c>
      <c r="S466">
        <v>25.344000000000001</v>
      </c>
      <c r="T466">
        <v>6</v>
      </c>
      <c r="U466">
        <v>0.2</v>
      </c>
      <c r="V466">
        <v>7.92</v>
      </c>
    </row>
    <row r="467" spans="1:22" x14ac:dyDescent="0.3">
      <c r="A467">
        <v>3662</v>
      </c>
      <c r="B467" t="s">
        <v>6831</v>
      </c>
      <c r="C467">
        <v>2013</v>
      </c>
      <c r="D467" s="15">
        <v>41439</v>
      </c>
      <c r="E467" s="15">
        <v>41441</v>
      </c>
      <c r="F467" t="s">
        <v>23</v>
      </c>
      <c r="G467" t="s">
        <v>2798</v>
      </c>
      <c r="H467" t="s">
        <v>2799</v>
      </c>
      <c r="I467" t="s">
        <v>102</v>
      </c>
      <c r="J467" t="s">
        <v>27</v>
      </c>
      <c r="K467" t="s">
        <v>328</v>
      </c>
      <c r="L467" t="s">
        <v>238</v>
      </c>
      <c r="M467">
        <v>49201</v>
      </c>
      <c r="N467" t="s">
        <v>105</v>
      </c>
      <c r="O467" t="s">
        <v>6736</v>
      </c>
      <c r="P467" t="s">
        <v>71</v>
      </c>
      <c r="Q467" t="s">
        <v>72</v>
      </c>
      <c r="R467" t="s">
        <v>6737</v>
      </c>
      <c r="S467">
        <v>377.96999999999997</v>
      </c>
      <c r="T467">
        <v>3</v>
      </c>
      <c r="U467">
        <v>0</v>
      </c>
      <c r="V467">
        <v>94.492500000000007</v>
      </c>
    </row>
    <row r="468" spans="1:22" x14ac:dyDescent="0.3">
      <c r="A468">
        <v>3601</v>
      </c>
      <c r="B468" t="s">
        <v>6775</v>
      </c>
      <c r="C468">
        <v>2014</v>
      </c>
      <c r="D468" s="15">
        <v>41817</v>
      </c>
      <c r="E468" s="15">
        <v>41821</v>
      </c>
      <c r="F468" t="s">
        <v>50</v>
      </c>
      <c r="G468" t="s">
        <v>3486</v>
      </c>
      <c r="H468" t="s">
        <v>3487</v>
      </c>
      <c r="I468" t="s">
        <v>26</v>
      </c>
      <c r="J468" t="s">
        <v>27</v>
      </c>
      <c r="K468" t="s">
        <v>807</v>
      </c>
      <c r="L468" t="s">
        <v>457</v>
      </c>
      <c r="M468">
        <v>80219</v>
      </c>
      <c r="N468" t="s">
        <v>44</v>
      </c>
      <c r="O468" t="s">
        <v>3409</v>
      </c>
      <c r="P468" t="s">
        <v>71</v>
      </c>
      <c r="Q468" t="s">
        <v>161</v>
      </c>
      <c r="R468" t="s">
        <v>3410</v>
      </c>
      <c r="S468">
        <v>431.92800000000005</v>
      </c>
      <c r="T468">
        <v>9</v>
      </c>
      <c r="U468">
        <v>0.2</v>
      </c>
      <c r="V468">
        <v>64.789199999999951</v>
      </c>
    </row>
    <row r="469" spans="1:22" x14ac:dyDescent="0.3">
      <c r="A469">
        <v>3578</v>
      </c>
      <c r="B469" t="s">
        <v>6757</v>
      </c>
      <c r="C469">
        <v>2013</v>
      </c>
      <c r="D469" s="15">
        <v>41433</v>
      </c>
      <c r="E469" s="15">
        <v>41437</v>
      </c>
      <c r="F469" t="s">
        <v>50</v>
      </c>
      <c r="G469" t="s">
        <v>751</v>
      </c>
      <c r="H469" t="s">
        <v>752</v>
      </c>
      <c r="I469" t="s">
        <v>102</v>
      </c>
      <c r="J469" t="s">
        <v>27</v>
      </c>
      <c r="K469" t="s">
        <v>5954</v>
      </c>
      <c r="L469" t="s">
        <v>43</v>
      </c>
      <c r="M469">
        <v>93309</v>
      </c>
      <c r="N469" t="s">
        <v>44</v>
      </c>
      <c r="O469" t="s">
        <v>869</v>
      </c>
      <c r="P469" t="s">
        <v>46</v>
      </c>
      <c r="Q469" t="s">
        <v>90</v>
      </c>
      <c r="R469" t="s">
        <v>870</v>
      </c>
      <c r="S469">
        <v>4.7300000000000004</v>
      </c>
      <c r="T469">
        <v>1</v>
      </c>
      <c r="U469">
        <v>0</v>
      </c>
      <c r="V469">
        <v>2.3177000000000003</v>
      </c>
    </row>
    <row r="470" spans="1:22" x14ac:dyDescent="0.3">
      <c r="A470">
        <v>3577</v>
      </c>
      <c r="B470" t="s">
        <v>6757</v>
      </c>
      <c r="C470">
        <v>2013</v>
      </c>
      <c r="D470" s="15">
        <v>41433</v>
      </c>
      <c r="E470" s="15">
        <v>41437</v>
      </c>
      <c r="F470" t="s">
        <v>50</v>
      </c>
      <c r="G470" t="s">
        <v>751</v>
      </c>
      <c r="H470" t="s">
        <v>752</v>
      </c>
      <c r="I470" t="s">
        <v>102</v>
      </c>
      <c r="J470" t="s">
        <v>27</v>
      </c>
      <c r="K470" t="s">
        <v>5954</v>
      </c>
      <c r="L470" t="s">
        <v>43</v>
      </c>
      <c r="M470">
        <v>93309</v>
      </c>
      <c r="N470" t="s">
        <v>44</v>
      </c>
      <c r="O470" t="s">
        <v>2214</v>
      </c>
      <c r="P470" t="s">
        <v>46</v>
      </c>
      <c r="Q470" t="s">
        <v>75</v>
      </c>
      <c r="R470" t="s">
        <v>2215</v>
      </c>
      <c r="S470">
        <v>4.7840000000000007</v>
      </c>
      <c r="T470">
        <v>1</v>
      </c>
      <c r="U470">
        <v>0.2</v>
      </c>
      <c r="V470">
        <v>1.5547999999999997</v>
      </c>
    </row>
    <row r="471" spans="1:22" x14ac:dyDescent="0.3">
      <c r="A471">
        <v>3573</v>
      </c>
      <c r="B471" t="s">
        <v>6750</v>
      </c>
      <c r="C471">
        <v>2014</v>
      </c>
      <c r="D471" s="15">
        <v>41820</v>
      </c>
      <c r="E471" s="15">
        <v>41825</v>
      </c>
      <c r="F471" t="s">
        <v>50</v>
      </c>
      <c r="G471" t="s">
        <v>6751</v>
      </c>
      <c r="H471" t="s">
        <v>6752</v>
      </c>
      <c r="I471" t="s">
        <v>41</v>
      </c>
      <c r="J471" t="s">
        <v>27</v>
      </c>
      <c r="K471" t="s">
        <v>5011</v>
      </c>
      <c r="L471" t="s">
        <v>104</v>
      </c>
      <c r="M471">
        <v>75150</v>
      </c>
      <c r="N471" t="s">
        <v>105</v>
      </c>
      <c r="O471" t="s">
        <v>2517</v>
      </c>
      <c r="P471" t="s">
        <v>46</v>
      </c>
      <c r="Q471" t="s">
        <v>90</v>
      </c>
      <c r="R471" t="s">
        <v>2518</v>
      </c>
      <c r="S471">
        <v>5.1840000000000011</v>
      </c>
      <c r="T471">
        <v>1</v>
      </c>
      <c r="U471">
        <v>0.2</v>
      </c>
      <c r="V471">
        <v>1.8144</v>
      </c>
    </row>
    <row r="472" spans="1:22" x14ac:dyDescent="0.3">
      <c r="A472">
        <v>3537</v>
      </c>
      <c r="B472" t="s">
        <v>6724</v>
      </c>
      <c r="C472">
        <v>2013</v>
      </c>
      <c r="D472" s="15">
        <v>41443</v>
      </c>
      <c r="E472" s="15">
        <v>41446</v>
      </c>
      <c r="F472" t="s">
        <v>23</v>
      </c>
      <c r="G472" t="s">
        <v>2080</v>
      </c>
      <c r="H472" t="s">
        <v>2081</v>
      </c>
      <c r="I472" t="s">
        <v>26</v>
      </c>
      <c r="J472" t="s">
        <v>27</v>
      </c>
      <c r="K472" t="s">
        <v>266</v>
      </c>
      <c r="L472" t="s">
        <v>267</v>
      </c>
      <c r="M472">
        <v>10024</v>
      </c>
      <c r="N472" t="s">
        <v>148</v>
      </c>
      <c r="O472" t="s">
        <v>4089</v>
      </c>
      <c r="P472" t="s">
        <v>46</v>
      </c>
      <c r="Q472" t="s">
        <v>59</v>
      </c>
      <c r="R472" t="s">
        <v>4090</v>
      </c>
      <c r="S472">
        <v>40.74</v>
      </c>
      <c r="T472">
        <v>3</v>
      </c>
      <c r="U472">
        <v>0</v>
      </c>
      <c r="V472">
        <v>0.4073999999999991</v>
      </c>
    </row>
    <row r="473" spans="1:22" x14ac:dyDescent="0.3">
      <c r="A473">
        <v>3529</v>
      </c>
      <c r="B473" t="s">
        <v>6717</v>
      </c>
      <c r="C473">
        <v>2013</v>
      </c>
      <c r="D473" s="15">
        <v>41450</v>
      </c>
      <c r="E473" s="15">
        <v>41455</v>
      </c>
      <c r="F473" t="s">
        <v>50</v>
      </c>
      <c r="G473" t="s">
        <v>1870</v>
      </c>
      <c r="H473" t="s">
        <v>1871</v>
      </c>
      <c r="I473" t="s">
        <v>26</v>
      </c>
      <c r="J473" t="s">
        <v>27</v>
      </c>
      <c r="K473" t="s">
        <v>947</v>
      </c>
      <c r="L473" t="s">
        <v>43</v>
      </c>
      <c r="M473">
        <v>92024</v>
      </c>
      <c r="N473" t="s">
        <v>44</v>
      </c>
      <c r="O473" t="s">
        <v>5686</v>
      </c>
      <c r="P473" t="s">
        <v>71</v>
      </c>
      <c r="Q473" t="s">
        <v>72</v>
      </c>
      <c r="R473" t="s">
        <v>5687</v>
      </c>
      <c r="S473">
        <v>38.24</v>
      </c>
      <c r="T473">
        <v>4</v>
      </c>
      <c r="U473">
        <v>0.2</v>
      </c>
      <c r="V473">
        <v>-9.56</v>
      </c>
    </row>
    <row r="474" spans="1:22" x14ac:dyDescent="0.3">
      <c r="A474">
        <v>3520</v>
      </c>
      <c r="B474" t="s">
        <v>6705</v>
      </c>
      <c r="C474">
        <v>2012</v>
      </c>
      <c r="D474" s="15">
        <v>41082</v>
      </c>
      <c r="E474" s="15">
        <v>41085</v>
      </c>
      <c r="F474" t="s">
        <v>188</v>
      </c>
      <c r="G474" t="s">
        <v>6201</v>
      </c>
      <c r="H474" t="s">
        <v>6202</v>
      </c>
      <c r="I474" t="s">
        <v>102</v>
      </c>
      <c r="J474" t="s">
        <v>27</v>
      </c>
      <c r="K474" t="s">
        <v>456</v>
      </c>
      <c r="L474" t="s">
        <v>211</v>
      </c>
      <c r="M474">
        <v>60505</v>
      </c>
      <c r="N474" t="s">
        <v>105</v>
      </c>
      <c r="O474" t="s">
        <v>5482</v>
      </c>
      <c r="P474" t="s">
        <v>32</v>
      </c>
      <c r="Q474" t="s">
        <v>56</v>
      </c>
      <c r="R474" t="s">
        <v>5483</v>
      </c>
      <c r="S474">
        <v>796.42500000000007</v>
      </c>
      <c r="T474">
        <v>7</v>
      </c>
      <c r="U474">
        <v>0.5</v>
      </c>
      <c r="V474">
        <v>-525.6405000000002</v>
      </c>
    </row>
    <row r="475" spans="1:22" x14ac:dyDescent="0.3">
      <c r="A475">
        <v>3512</v>
      </c>
      <c r="B475" t="s">
        <v>6695</v>
      </c>
      <c r="C475">
        <v>2011</v>
      </c>
      <c r="D475" s="15">
        <v>40714</v>
      </c>
      <c r="E475" s="15">
        <v>40718</v>
      </c>
      <c r="F475" t="s">
        <v>50</v>
      </c>
      <c r="G475" t="s">
        <v>6696</v>
      </c>
      <c r="H475" t="s">
        <v>6697</v>
      </c>
      <c r="I475" t="s">
        <v>26</v>
      </c>
      <c r="J475" t="s">
        <v>27</v>
      </c>
      <c r="K475" t="s">
        <v>4346</v>
      </c>
      <c r="L475" t="s">
        <v>104</v>
      </c>
      <c r="M475">
        <v>75023</v>
      </c>
      <c r="N475" t="s">
        <v>105</v>
      </c>
      <c r="O475" t="s">
        <v>340</v>
      </c>
      <c r="P475" t="s">
        <v>46</v>
      </c>
      <c r="Q475" t="s">
        <v>59</v>
      </c>
      <c r="R475" t="s">
        <v>341</v>
      </c>
      <c r="S475">
        <v>509.48800000000006</v>
      </c>
      <c r="T475">
        <v>7</v>
      </c>
      <c r="U475">
        <v>0.2</v>
      </c>
      <c r="V475">
        <v>-127.37200000000001</v>
      </c>
    </row>
    <row r="476" spans="1:22" x14ac:dyDescent="0.3">
      <c r="A476">
        <v>3511</v>
      </c>
      <c r="B476" t="s">
        <v>6695</v>
      </c>
      <c r="C476">
        <v>2011</v>
      </c>
      <c r="D476" s="15">
        <v>40714</v>
      </c>
      <c r="E476" s="15">
        <v>40718</v>
      </c>
      <c r="F476" t="s">
        <v>50</v>
      </c>
      <c r="G476" t="s">
        <v>6696</v>
      </c>
      <c r="H476" t="s">
        <v>6697</v>
      </c>
      <c r="I476" t="s">
        <v>26</v>
      </c>
      <c r="J476" t="s">
        <v>27</v>
      </c>
      <c r="K476" t="s">
        <v>4346</v>
      </c>
      <c r="L476" t="s">
        <v>104</v>
      </c>
      <c r="M476">
        <v>75023</v>
      </c>
      <c r="N476" t="s">
        <v>105</v>
      </c>
      <c r="O476" t="s">
        <v>6329</v>
      </c>
      <c r="P476" t="s">
        <v>71</v>
      </c>
      <c r="Q476" t="s">
        <v>682</v>
      </c>
      <c r="R476" t="s">
        <v>6330</v>
      </c>
      <c r="S476">
        <v>418.8</v>
      </c>
      <c r="T476">
        <v>2</v>
      </c>
      <c r="U476">
        <v>0.4</v>
      </c>
      <c r="V476">
        <v>-97.71999999999997</v>
      </c>
    </row>
    <row r="477" spans="1:22" x14ac:dyDescent="0.3">
      <c r="A477">
        <v>3510</v>
      </c>
      <c r="B477" t="s">
        <v>6695</v>
      </c>
      <c r="C477">
        <v>2011</v>
      </c>
      <c r="D477" s="15">
        <v>40714</v>
      </c>
      <c r="E477" s="15">
        <v>40718</v>
      </c>
      <c r="F477" t="s">
        <v>50</v>
      </c>
      <c r="G477" t="s">
        <v>6696</v>
      </c>
      <c r="H477" t="s">
        <v>6697</v>
      </c>
      <c r="I477" t="s">
        <v>26</v>
      </c>
      <c r="J477" t="s">
        <v>27</v>
      </c>
      <c r="K477" t="s">
        <v>4346</v>
      </c>
      <c r="L477" t="s">
        <v>104</v>
      </c>
      <c r="M477">
        <v>75023</v>
      </c>
      <c r="N477" t="s">
        <v>105</v>
      </c>
      <c r="O477" t="s">
        <v>283</v>
      </c>
      <c r="P477" t="s">
        <v>46</v>
      </c>
      <c r="Q477" t="s">
        <v>90</v>
      </c>
      <c r="R477" t="s">
        <v>284</v>
      </c>
      <c r="S477">
        <v>11.648000000000001</v>
      </c>
      <c r="T477">
        <v>2</v>
      </c>
      <c r="U477">
        <v>0.2</v>
      </c>
      <c r="V477">
        <v>4.0768000000000004</v>
      </c>
    </row>
    <row r="478" spans="1:22" x14ac:dyDescent="0.3">
      <c r="A478">
        <v>3509</v>
      </c>
      <c r="B478" t="s">
        <v>6695</v>
      </c>
      <c r="C478">
        <v>2011</v>
      </c>
      <c r="D478" s="15">
        <v>40714</v>
      </c>
      <c r="E478" s="15">
        <v>40718</v>
      </c>
      <c r="F478" t="s">
        <v>50</v>
      </c>
      <c r="G478" t="s">
        <v>6696</v>
      </c>
      <c r="H478" t="s">
        <v>6697</v>
      </c>
      <c r="I478" t="s">
        <v>26</v>
      </c>
      <c r="J478" t="s">
        <v>27</v>
      </c>
      <c r="K478" t="s">
        <v>4346</v>
      </c>
      <c r="L478" t="s">
        <v>104</v>
      </c>
      <c r="M478">
        <v>75023</v>
      </c>
      <c r="N478" t="s">
        <v>105</v>
      </c>
      <c r="O478" t="s">
        <v>3051</v>
      </c>
      <c r="P478" t="s">
        <v>46</v>
      </c>
      <c r="Q478" t="s">
        <v>90</v>
      </c>
      <c r="R478" t="s">
        <v>3052</v>
      </c>
      <c r="S478">
        <v>15.552000000000003</v>
      </c>
      <c r="T478">
        <v>3</v>
      </c>
      <c r="U478">
        <v>0.2</v>
      </c>
      <c r="V478">
        <v>5.4432</v>
      </c>
    </row>
    <row r="479" spans="1:22" x14ac:dyDescent="0.3">
      <c r="A479">
        <v>3508</v>
      </c>
      <c r="B479" t="s">
        <v>6695</v>
      </c>
      <c r="C479">
        <v>2011</v>
      </c>
      <c r="D479" s="15">
        <v>40714</v>
      </c>
      <c r="E479" s="15">
        <v>40718</v>
      </c>
      <c r="F479" t="s">
        <v>50</v>
      </c>
      <c r="G479" t="s">
        <v>6696</v>
      </c>
      <c r="H479" t="s">
        <v>6697</v>
      </c>
      <c r="I479" t="s">
        <v>26</v>
      </c>
      <c r="J479" t="s">
        <v>27</v>
      </c>
      <c r="K479" t="s">
        <v>4346</v>
      </c>
      <c r="L479" t="s">
        <v>104</v>
      </c>
      <c r="M479">
        <v>75023</v>
      </c>
      <c r="N479" t="s">
        <v>105</v>
      </c>
      <c r="O479" t="s">
        <v>6698</v>
      </c>
      <c r="P479" t="s">
        <v>32</v>
      </c>
      <c r="Q479" t="s">
        <v>33</v>
      </c>
      <c r="R479" t="s">
        <v>6699</v>
      </c>
      <c r="S479">
        <v>193.06559999999999</v>
      </c>
      <c r="T479">
        <v>4</v>
      </c>
      <c r="U479">
        <v>0.32</v>
      </c>
      <c r="V479">
        <v>-19.874399999999994</v>
      </c>
    </row>
    <row r="480" spans="1:22" x14ac:dyDescent="0.3">
      <c r="A480">
        <v>3507</v>
      </c>
      <c r="B480" t="s">
        <v>6695</v>
      </c>
      <c r="C480">
        <v>2011</v>
      </c>
      <c r="D480" s="15">
        <v>40714</v>
      </c>
      <c r="E480" s="15">
        <v>40718</v>
      </c>
      <c r="F480" t="s">
        <v>50</v>
      </c>
      <c r="G480" t="s">
        <v>6696</v>
      </c>
      <c r="H480" t="s">
        <v>6697</v>
      </c>
      <c r="I480" t="s">
        <v>26</v>
      </c>
      <c r="J480" t="s">
        <v>27</v>
      </c>
      <c r="K480" t="s">
        <v>4346</v>
      </c>
      <c r="L480" t="s">
        <v>104</v>
      </c>
      <c r="M480">
        <v>75023</v>
      </c>
      <c r="N480" t="s">
        <v>105</v>
      </c>
      <c r="O480" t="s">
        <v>108</v>
      </c>
      <c r="P480" t="s">
        <v>46</v>
      </c>
      <c r="Q480" t="s">
        <v>75</v>
      </c>
      <c r="R480" t="s">
        <v>109</v>
      </c>
      <c r="S480">
        <v>3.3919999999999995</v>
      </c>
      <c r="T480">
        <v>4</v>
      </c>
      <c r="U480">
        <v>0.8</v>
      </c>
      <c r="V480">
        <v>-5.088000000000001</v>
      </c>
    </row>
    <row r="481" spans="1:22" x14ac:dyDescent="0.3">
      <c r="A481">
        <v>3506</v>
      </c>
      <c r="B481" t="s">
        <v>6695</v>
      </c>
      <c r="C481">
        <v>2011</v>
      </c>
      <c r="D481" s="15">
        <v>40714</v>
      </c>
      <c r="E481" s="15">
        <v>40718</v>
      </c>
      <c r="F481" t="s">
        <v>50</v>
      </c>
      <c r="G481" t="s">
        <v>6696</v>
      </c>
      <c r="H481" t="s">
        <v>6697</v>
      </c>
      <c r="I481" t="s">
        <v>26</v>
      </c>
      <c r="J481" t="s">
        <v>27</v>
      </c>
      <c r="K481" t="s">
        <v>4346</v>
      </c>
      <c r="L481" t="s">
        <v>104</v>
      </c>
      <c r="M481">
        <v>75023</v>
      </c>
      <c r="N481" t="s">
        <v>105</v>
      </c>
      <c r="O481" t="s">
        <v>5648</v>
      </c>
      <c r="P481" t="s">
        <v>71</v>
      </c>
      <c r="Q481" t="s">
        <v>72</v>
      </c>
      <c r="R481" t="s">
        <v>5649</v>
      </c>
      <c r="S481">
        <v>201.584</v>
      </c>
      <c r="T481">
        <v>2</v>
      </c>
      <c r="U481">
        <v>0.2</v>
      </c>
      <c r="V481">
        <v>20.158400000000015</v>
      </c>
    </row>
    <row r="482" spans="1:22" x14ac:dyDescent="0.3">
      <c r="A482">
        <v>3448</v>
      </c>
      <c r="B482" t="s">
        <v>6640</v>
      </c>
      <c r="C482">
        <v>2014</v>
      </c>
      <c r="D482" s="15">
        <v>41802</v>
      </c>
      <c r="E482" s="15">
        <v>41806</v>
      </c>
      <c r="F482" t="s">
        <v>50</v>
      </c>
      <c r="G482" t="s">
        <v>5338</v>
      </c>
      <c r="H482" t="s">
        <v>5339</v>
      </c>
      <c r="I482" t="s">
        <v>102</v>
      </c>
      <c r="J482" t="s">
        <v>27</v>
      </c>
      <c r="K482" t="s">
        <v>1560</v>
      </c>
      <c r="L482" t="s">
        <v>358</v>
      </c>
      <c r="M482">
        <v>36830</v>
      </c>
      <c r="N482" t="s">
        <v>30</v>
      </c>
      <c r="O482" t="s">
        <v>3383</v>
      </c>
      <c r="P482" t="s">
        <v>46</v>
      </c>
      <c r="Q482" t="s">
        <v>68</v>
      </c>
      <c r="R482" t="s">
        <v>3384</v>
      </c>
      <c r="S482">
        <v>3.76</v>
      </c>
      <c r="T482">
        <v>2</v>
      </c>
      <c r="U482">
        <v>0</v>
      </c>
      <c r="V482">
        <v>1.0903999999999998</v>
      </c>
    </row>
    <row r="483" spans="1:22" x14ac:dyDescent="0.3">
      <c r="A483">
        <v>480</v>
      </c>
      <c r="B483" t="s">
        <v>1647</v>
      </c>
      <c r="C483">
        <v>2013</v>
      </c>
      <c r="D483" s="15">
        <v>41452</v>
      </c>
      <c r="E483" s="15">
        <v>41458</v>
      </c>
      <c r="F483" t="s">
        <v>50</v>
      </c>
      <c r="G483" t="s">
        <v>1648</v>
      </c>
      <c r="H483" t="s">
        <v>1649</v>
      </c>
      <c r="I483" t="s">
        <v>41</v>
      </c>
      <c r="J483" t="s">
        <v>27</v>
      </c>
      <c r="K483" t="s">
        <v>266</v>
      </c>
      <c r="L483" t="s">
        <v>267</v>
      </c>
      <c r="M483">
        <v>10024</v>
      </c>
      <c r="N483" t="s">
        <v>148</v>
      </c>
      <c r="O483" t="s">
        <v>1650</v>
      </c>
      <c r="P483" t="s">
        <v>46</v>
      </c>
      <c r="Q483" t="s">
        <v>68</v>
      </c>
      <c r="R483" t="s">
        <v>1651</v>
      </c>
      <c r="S483">
        <v>14.7</v>
      </c>
      <c r="T483">
        <v>5</v>
      </c>
      <c r="U483">
        <v>0</v>
      </c>
      <c r="V483">
        <v>6.6150000000000002</v>
      </c>
    </row>
    <row r="484" spans="1:22" x14ac:dyDescent="0.3">
      <c r="A484">
        <v>481</v>
      </c>
      <c r="B484" t="s">
        <v>1647</v>
      </c>
      <c r="C484">
        <v>2013</v>
      </c>
      <c r="D484" s="15">
        <v>41452</v>
      </c>
      <c r="E484" s="15">
        <v>41458</v>
      </c>
      <c r="F484" t="s">
        <v>50</v>
      </c>
      <c r="G484" t="s">
        <v>1648</v>
      </c>
      <c r="H484" t="s">
        <v>1649</v>
      </c>
      <c r="I484" t="s">
        <v>41</v>
      </c>
      <c r="J484" t="s">
        <v>27</v>
      </c>
      <c r="K484" t="s">
        <v>266</v>
      </c>
      <c r="L484" t="s">
        <v>267</v>
      </c>
      <c r="M484">
        <v>10024</v>
      </c>
      <c r="N484" t="s">
        <v>148</v>
      </c>
      <c r="O484" t="s">
        <v>1652</v>
      </c>
      <c r="P484" t="s">
        <v>46</v>
      </c>
      <c r="Q484" t="s">
        <v>59</v>
      </c>
      <c r="R484" t="s">
        <v>1653</v>
      </c>
      <c r="S484">
        <v>704.25</v>
      </c>
      <c r="T484">
        <v>5</v>
      </c>
      <c r="U484">
        <v>0</v>
      </c>
      <c r="V484">
        <v>84.51</v>
      </c>
    </row>
    <row r="485" spans="1:22" x14ac:dyDescent="0.3">
      <c r="A485">
        <v>3446</v>
      </c>
      <c r="B485" t="s">
        <v>6636</v>
      </c>
      <c r="C485">
        <v>2012</v>
      </c>
      <c r="D485" s="15">
        <v>41072</v>
      </c>
      <c r="E485" s="15">
        <v>41077</v>
      </c>
      <c r="F485" t="s">
        <v>50</v>
      </c>
      <c r="G485" t="s">
        <v>824</v>
      </c>
      <c r="H485" t="s">
        <v>825</v>
      </c>
      <c r="I485" t="s">
        <v>26</v>
      </c>
      <c r="J485" t="s">
        <v>27</v>
      </c>
      <c r="K485" t="s">
        <v>606</v>
      </c>
      <c r="L485" t="s">
        <v>245</v>
      </c>
      <c r="M485">
        <v>19711</v>
      </c>
      <c r="N485" t="s">
        <v>148</v>
      </c>
      <c r="O485" t="s">
        <v>4803</v>
      </c>
      <c r="P485" t="s">
        <v>46</v>
      </c>
      <c r="Q485" t="s">
        <v>59</v>
      </c>
      <c r="R485" t="s">
        <v>4804</v>
      </c>
      <c r="S485">
        <v>29.900000000000002</v>
      </c>
      <c r="T485">
        <v>5</v>
      </c>
      <c r="U485">
        <v>0</v>
      </c>
      <c r="V485">
        <v>5.0829999999999975</v>
      </c>
    </row>
    <row r="486" spans="1:22" x14ac:dyDescent="0.3">
      <c r="A486">
        <v>3395</v>
      </c>
      <c r="B486" t="s">
        <v>6601</v>
      </c>
      <c r="C486">
        <v>2014</v>
      </c>
      <c r="D486" s="15">
        <v>41801</v>
      </c>
      <c r="E486" s="15">
        <v>41801</v>
      </c>
      <c r="F486" t="s">
        <v>1290</v>
      </c>
      <c r="G486" t="s">
        <v>4094</v>
      </c>
      <c r="H486" t="s">
        <v>4095</v>
      </c>
      <c r="I486" t="s">
        <v>26</v>
      </c>
      <c r="J486" t="s">
        <v>27</v>
      </c>
      <c r="K486" t="s">
        <v>146</v>
      </c>
      <c r="L486" t="s">
        <v>147</v>
      </c>
      <c r="M486">
        <v>19143</v>
      </c>
      <c r="N486" t="s">
        <v>148</v>
      </c>
      <c r="O486" t="s">
        <v>5347</v>
      </c>
      <c r="P486" t="s">
        <v>46</v>
      </c>
      <c r="Q486" t="s">
        <v>90</v>
      </c>
      <c r="R486" t="s">
        <v>5348</v>
      </c>
      <c r="S486">
        <v>40.032000000000004</v>
      </c>
      <c r="T486">
        <v>6</v>
      </c>
      <c r="U486">
        <v>0.2</v>
      </c>
      <c r="V486">
        <v>15.011999999999999</v>
      </c>
    </row>
    <row r="487" spans="1:22" x14ac:dyDescent="0.3">
      <c r="A487">
        <v>3362</v>
      </c>
      <c r="B487" t="s">
        <v>6566</v>
      </c>
      <c r="C487">
        <v>2012</v>
      </c>
      <c r="D487" s="15">
        <v>41064</v>
      </c>
      <c r="E487" s="15">
        <v>41068</v>
      </c>
      <c r="F487" t="s">
        <v>23</v>
      </c>
      <c r="G487" t="s">
        <v>3606</v>
      </c>
      <c r="H487" t="s">
        <v>3607</v>
      </c>
      <c r="I487" t="s">
        <v>102</v>
      </c>
      <c r="J487" t="s">
        <v>27</v>
      </c>
      <c r="K487" t="s">
        <v>266</v>
      </c>
      <c r="L487" t="s">
        <v>267</v>
      </c>
      <c r="M487">
        <v>10024</v>
      </c>
      <c r="N487" t="s">
        <v>148</v>
      </c>
      <c r="O487" t="s">
        <v>6567</v>
      </c>
      <c r="P487" t="s">
        <v>32</v>
      </c>
      <c r="Q487" t="s">
        <v>65</v>
      </c>
      <c r="R487" t="s">
        <v>6568</v>
      </c>
      <c r="S487">
        <v>35.28</v>
      </c>
      <c r="T487">
        <v>3</v>
      </c>
      <c r="U487">
        <v>0</v>
      </c>
      <c r="V487">
        <v>11.995199999999997</v>
      </c>
    </row>
    <row r="488" spans="1:22" x14ac:dyDescent="0.3">
      <c r="A488">
        <v>485</v>
      </c>
      <c r="B488" t="s">
        <v>1664</v>
      </c>
      <c r="C488">
        <v>2014</v>
      </c>
      <c r="D488" s="15">
        <v>41801</v>
      </c>
      <c r="E488" s="15">
        <v>41804</v>
      </c>
      <c r="F488" t="s">
        <v>188</v>
      </c>
      <c r="G488" t="s">
        <v>1665</v>
      </c>
      <c r="H488" t="s">
        <v>1666</v>
      </c>
      <c r="I488" t="s">
        <v>102</v>
      </c>
      <c r="J488" t="s">
        <v>27</v>
      </c>
      <c r="K488" t="s">
        <v>42</v>
      </c>
      <c r="L488" t="s">
        <v>43</v>
      </c>
      <c r="M488">
        <v>90045</v>
      </c>
      <c r="N488" t="s">
        <v>44</v>
      </c>
      <c r="O488" t="s">
        <v>1667</v>
      </c>
      <c r="P488" t="s">
        <v>46</v>
      </c>
      <c r="Q488" t="s">
        <v>47</v>
      </c>
      <c r="R488" t="s">
        <v>1668</v>
      </c>
      <c r="S488">
        <v>29.6</v>
      </c>
      <c r="T488">
        <v>2</v>
      </c>
      <c r="U488">
        <v>0</v>
      </c>
      <c r="V488">
        <v>14.8</v>
      </c>
    </row>
    <row r="489" spans="1:22" x14ac:dyDescent="0.3">
      <c r="A489">
        <v>486</v>
      </c>
      <c r="B489" t="s">
        <v>1664</v>
      </c>
      <c r="C489">
        <v>2014</v>
      </c>
      <c r="D489" s="15">
        <v>41801</v>
      </c>
      <c r="E489" s="15">
        <v>41804</v>
      </c>
      <c r="F489" t="s">
        <v>188</v>
      </c>
      <c r="G489" t="s">
        <v>1665</v>
      </c>
      <c r="H489" t="s">
        <v>1666</v>
      </c>
      <c r="I489" t="s">
        <v>102</v>
      </c>
      <c r="J489" t="s">
        <v>27</v>
      </c>
      <c r="K489" t="s">
        <v>42</v>
      </c>
      <c r="L489" t="s">
        <v>43</v>
      </c>
      <c r="M489">
        <v>90045</v>
      </c>
      <c r="N489" t="s">
        <v>44</v>
      </c>
      <c r="O489" t="s">
        <v>1669</v>
      </c>
      <c r="P489" t="s">
        <v>32</v>
      </c>
      <c r="Q489" t="s">
        <v>33</v>
      </c>
      <c r="R489" t="s">
        <v>1670</v>
      </c>
      <c r="S489">
        <v>514.16499999999996</v>
      </c>
      <c r="T489">
        <v>5</v>
      </c>
      <c r="U489">
        <v>0.15</v>
      </c>
      <c r="V489">
        <v>-30.24499999999999</v>
      </c>
    </row>
    <row r="490" spans="1:22" x14ac:dyDescent="0.3">
      <c r="A490">
        <v>487</v>
      </c>
      <c r="B490" t="s">
        <v>1664</v>
      </c>
      <c r="C490">
        <v>2014</v>
      </c>
      <c r="D490" s="15">
        <v>41801</v>
      </c>
      <c r="E490" s="15">
        <v>41804</v>
      </c>
      <c r="F490" t="s">
        <v>188</v>
      </c>
      <c r="G490" t="s">
        <v>1665</v>
      </c>
      <c r="H490" t="s">
        <v>1666</v>
      </c>
      <c r="I490" t="s">
        <v>102</v>
      </c>
      <c r="J490" t="s">
        <v>27</v>
      </c>
      <c r="K490" t="s">
        <v>42</v>
      </c>
      <c r="L490" t="s">
        <v>43</v>
      </c>
      <c r="M490">
        <v>90045</v>
      </c>
      <c r="N490" t="s">
        <v>44</v>
      </c>
      <c r="O490" t="s">
        <v>1671</v>
      </c>
      <c r="P490" t="s">
        <v>71</v>
      </c>
      <c r="Q490" t="s">
        <v>72</v>
      </c>
      <c r="R490" t="s">
        <v>1672</v>
      </c>
      <c r="S490">
        <v>279.95999999999998</v>
      </c>
      <c r="T490">
        <v>5</v>
      </c>
      <c r="U490">
        <v>0.2</v>
      </c>
      <c r="V490">
        <v>17.497500000000016</v>
      </c>
    </row>
    <row r="491" spans="1:22" x14ac:dyDescent="0.3">
      <c r="A491">
        <v>3361</v>
      </c>
      <c r="B491" t="s">
        <v>6566</v>
      </c>
      <c r="C491">
        <v>2012</v>
      </c>
      <c r="D491" s="15">
        <v>41064</v>
      </c>
      <c r="E491" s="15">
        <v>41068</v>
      </c>
      <c r="F491" t="s">
        <v>23</v>
      </c>
      <c r="G491" t="s">
        <v>3606</v>
      </c>
      <c r="H491" t="s">
        <v>3607</v>
      </c>
      <c r="I491" t="s">
        <v>102</v>
      </c>
      <c r="J491" t="s">
        <v>27</v>
      </c>
      <c r="K491" t="s">
        <v>266</v>
      </c>
      <c r="L491" t="s">
        <v>267</v>
      </c>
      <c r="M491">
        <v>10024</v>
      </c>
      <c r="N491" t="s">
        <v>148</v>
      </c>
      <c r="O491" t="s">
        <v>948</v>
      </c>
      <c r="P491" t="s">
        <v>46</v>
      </c>
      <c r="Q491" t="s">
        <v>90</v>
      </c>
      <c r="R491" t="s">
        <v>949</v>
      </c>
      <c r="S491">
        <v>30.44</v>
      </c>
      <c r="T491">
        <v>4</v>
      </c>
      <c r="U491">
        <v>0</v>
      </c>
      <c r="V491">
        <v>14.306799999999999</v>
      </c>
    </row>
    <row r="492" spans="1:22" x14ac:dyDescent="0.3">
      <c r="A492">
        <v>489</v>
      </c>
      <c r="B492" t="s">
        <v>1678</v>
      </c>
      <c r="C492">
        <v>2011</v>
      </c>
      <c r="D492" s="15">
        <v>40703</v>
      </c>
      <c r="E492" s="15">
        <v>40707</v>
      </c>
      <c r="F492" t="s">
        <v>23</v>
      </c>
      <c r="G492" t="s">
        <v>1679</v>
      </c>
      <c r="H492" t="s">
        <v>1680</v>
      </c>
      <c r="I492" t="s">
        <v>102</v>
      </c>
      <c r="J492" t="s">
        <v>27</v>
      </c>
      <c r="K492" t="s">
        <v>1681</v>
      </c>
      <c r="L492" t="s">
        <v>104</v>
      </c>
      <c r="M492">
        <v>77340</v>
      </c>
      <c r="N492" t="s">
        <v>105</v>
      </c>
      <c r="O492" t="s">
        <v>1682</v>
      </c>
      <c r="P492" t="s">
        <v>71</v>
      </c>
      <c r="Q492" t="s">
        <v>72</v>
      </c>
      <c r="R492" t="s">
        <v>1683</v>
      </c>
      <c r="S492">
        <v>7.9920000000000009</v>
      </c>
      <c r="T492">
        <v>1</v>
      </c>
      <c r="U492">
        <v>0.2</v>
      </c>
      <c r="V492">
        <v>0.59940000000000015</v>
      </c>
    </row>
    <row r="493" spans="1:22" x14ac:dyDescent="0.3">
      <c r="A493">
        <v>490</v>
      </c>
      <c r="B493" t="s">
        <v>1678</v>
      </c>
      <c r="C493">
        <v>2011</v>
      </c>
      <c r="D493" s="15">
        <v>40703</v>
      </c>
      <c r="E493" s="15">
        <v>40707</v>
      </c>
      <c r="F493" t="s">
        <v>23</v>
      </c>
      <c r="G493" t="s">
        <v>1679</v>
      </c>
      <c r="H493" t="s">
        <v>1680</v>
      </c>
      <c r="I493" t="s">
        <v>102</v>
      </c>
      <c r="J493" t="s">
        <v>27</v>
      </c>
      <c r="K493" t="s">
        <v>1681</v>
      </c>
      <c r="L493" t="s">
        <v>104</v>
      </c>
      <c r="M493">
        <v>77340</v>
      </c>
      <c r="N493" t="s">
        <v>105</v>
      </c>
      <c r="O493" t="s">
        <v>1684</v>
      </c>
      <c r="P493" t="s">
        <v>71</v>
      </c>
      <c r="Q493" t="s">
        <v>161</v>
      </c>
      <c r="R493" t="s">
        <v>1685</v>
      </c>
      <c r="S493">
        <v>63.984000000000009</v>
      </c>
      <c r="T493">
        <v>2</v>
      </c>
      <c r="U493">
        <v>0.2</v>
      </c>
      <c r="V493">
        <v>10.397399999999998</v>
      </c>
    </row>
    <row r="494" spans="1:22" x14ac:dyDescent="0.3">
      <c r="A494">
        <v>491</v>
      </c>
      <c r="B494" t="s">
        <v>1678</v>
      </c>
      <c r="C494">
        <v>2011</v>
      </c>
      <c r="D494" s="15">
        <v>40703</v>
      </c>
      <c r="E494" s="15">
        <v>40707</v>
      </c>
      <c r="F494" t="s">
        <v>23</v>
      </c>
      <c r="G494" t="s">
        <v>1679</v>
      </c>
      <c r="H494" t="s">
        <v>1680</v>
      </c>
      <c r="I494" t="s">
        <v>102</v>
      </c>
      <c r="J494" t="s">
        <v>27</v>
      </c>
      <c r="K494" t="s">
        <v>1681</v>
      </c>
      <c r="L494" t="s">
        <v>104</v>
      </c>
      <c r="M494">
        <v>77340</v>
      </c>
      <c r="N494" t="s">
        <v>105</v>
      </c>
      <c r="O494" t="s">
        <v>1565</v>
      </c>
      <c r="P494" t="s">
        <v>46</v>
      </c>
      <c r="Q494" t="s">
        <v>68</v>
      </c>
      <c r="R494" t="s">
        <v>1566</v>
      </c>
      <c r="S494">
        <v>70.367999999999995</v>
      </c>
      <c r="T494">
        <v>2</v>
      </c>
      <c r="U494">
        <v>0.2</v>
      </c>
      <c r="V494">
        <v>6.1572000000000031</v>
      </c>
    </row>
    <row r="495" spans="1:22" x14ac:dyDescent="0.3">
      <c r="A495">
        <v>3193</v>
      </c>
      <c r="B495" t="s">
        <v>6406</v>
      </c>
      <c r="C495">
        <v>2014</v>
      </c>
      <c r="D495" s="15">
        <v>41795</v>
      </c>
      <c r="E495" s="15">
        <v>41799</v>
      </c>
      <c r="F495" t="s">
        <v>50</v>
      </c>
      <c r="G495" t="s">
        <v>5466</v>
      </c>
      <c r="H495" t="s">
        <v>5467</v>
      </c>
      <c r="I495" t="s">
        <v>41</v>
      </c>
      <c r="J495" t="s">
        <v>27</v>
      </c>
      <c r="K495" t="s">
        <v>6407</v>
      </c>
      <c r="L495" t="s">
        <v>104</v>
      </c>
      <c r="M495">
        <v>77489</v>
      </c>
      <c r="N495" t="s">
        <v>105</v>
      </c>
      <c r="O495" t="s">
        <v>1022</v>
      </c>
      <c r="P495" t="s">
        <v>46</v>
      </c>
      <c r="Q495" t="s">
        <v>75</v>
      </c>
      <c r="R495" t="s">
        <v>1023</v>
      </c>
      <c r="S495">
        <v>6.3699999999999983</v>
      </c>
      <c r="T495">
        <v>7</v>
      </c>
      <c r="U495">
        <v>0.8</v>
      </c>
      <c r="V495">
        <v>-9.5550000000000015</v>
      </c>
    </row>
    <row r="496" spans="1:22" x14ac:dyDescent="0.3">
      <c r="A496">
        <v>3149</v>
      </c>
      <c r="B496" t="s">
        <v>6360</v>
      </c>
      <c r="C496">
        <v>2013</v>
      </c>
      <c r="D496" s="15">
        <v>41433</v>
      </c>
      <c r="E496" s="15">
        <v>41436</v>
      </c>
      <c r="F496" t="s">
        <v>188</v>
      </c>
      <c r="G496" t="s">
        <v>2313</v>
      </c>
      <c r="H496" t="s">
        <v>2314</v>
      </c>
      <c r="I496" t="s">
        <v>102</v>
      </c>
      <c r="J496" t="s">
        <v>27</v>
      </c>
      <c r="K496" t="s">
        <v>266</v>
      </c>
      <c r="L496" t="s">
        <v>267</v>
      </c>
      <c r="M496">
        <v>10035</v>
      </c>
      <c r="N496" t="s">
        <v>148</v>
      </c>
      <c r="O496" t="s">
        <v>1898</v>
      </c>
      <c r="P496" t="s">
        <v>46</v>
      </c>
      <c r="Q496" t="s">
        <v>90</v>
      </c>
      <c r="R496" t="s">
        <v>1899</v>
      </c>
      <c r="S496">
        <v>32.400000000000006</v>
      </c>
      <c r="T496">
        <v>5</v>
      </c>
      <c r="U496">
        <v>0</v>
      </c>
      <c r="V496">
        <v>15.552000000000001</v>
      </c>
    </row>
    <row r="497" spans="1:22" x14ac:dyDescent="0.3">
      <c r="A497">
        <v>3148</v>
      </c>
      <c r="B497" t="s">
        <v>6359</v>
      </c>
      <c r="C497">
        <v>2011</v>
      </c>
      <c r="D497" s="15">
        <v>40724</v>
      </c>
      <c r="E497" s="15">
        <v>40727</v>
      </c>
      <c r="F497" t="s">
        <v>23</v>
      </c>
      <c r="G497" t="s">
        <v>2140</v>
      </c>
      <c r="H497" t="s">
        <v>2141</v>
      </c>
      <c r="I497" t="s">
        <v>41</v>
      </c>
      <c r="J497" t="s">
        <v>27</v>
      </c>
      <c r="K497" t="s">
        <v>42</v>
      </c>
      <c r="L497" t="s">
        <v>43</v>
      </c>
      <c r="M497">
        <v>90004</v>
      </c>
      <c r="N497" t="s">
        <v>44</v>
      </c>
      <c r="O497" t="s">
        <v>1246</v>
      </c>
      <c r="P497" t="s">
        <v>46</v>
      </c>
      <c r="Q497" t="s">
        <v>68</v>
      </c>
      <c r="R497" t="s">
        <v>1247</v>
      </c>
      <c r="S497">
        <v>32.400000000000006</v>
      </c>
      <c r="T497">
        <v>5</v>
      </c>
      <c r="U497">
        <v>0</v>
      </c>
      <c r="V497">
        <v>10.367999999999999</v>
      </c>
    </row>
    <row r="498" spans="1:22" x14ac:dyDescent="0.3">
      <c r="A498">
        <v>3126</v>
      </c>
      <c r="B498" t="s">
        <v>6331</v>
      </c>
      <c r="C498">
        <v>2012</v>
      </c>
      <c r="D498" s="15">
        <v>41071</v>
      </c>
      <c r="E498" s="15">
        <v>41072</v>
      </c>
      <c r="F498" t="s">
        <v>188</v>
      </c>
      <c r="G498" t="s">
        <v>4507</v>
      </c>
      <c r="H498" t="s">
        <v>4508</v>
      </c>
      <c r="I498" t="s">
        <v>41</v>
      </c>
      <c r="J498" t="s">
        <v>27</v>
      </c>
      <c r="K498" t="s">
        <v>1792</v>
      </c>
      <c r="L498" t="s">
        <v>54</v>
      </c>
      <c r="M498">
        <v>33801</v>
      </c>
      <c r="N498" t="s">
        <v>30</v>
      </c>
      <c r="O498" t="s">
        <v>2795</v>
      </c>
      <c r="P498" t="s">
        <v>46</v>
      </c>
      <c r="Q498" t="s">
        <v>59</v>
      </c>
      <c r="R498" t="s">
        <v>2796</v>
      </c>
      <c r="S498">
        <v>563.80799999999999</v>
      </c>
      <c r="T498">
        <v>4</v>
      </c>
      <c r="U498">
        <v>0.2</v>
      </c>
      <c r="V498">
        <v>21.142799999999966</v>
      </c>
    </row>
    <row r="499" spans="1:22" x14ac:dyDescent="0.3">
      <c r="A499">
        <v>3125</v>
      </c>
      <c r="B499" t="s">
        <v>6331</v>
      </c>
      <c r="C499">
        <v>2012</v>
      </c>
      <c r="D499" s="15">
        <v>41071</v>
      </c>
      <c r="E499" s="15">
        <v>41072</v>
      </c>
      <c r="F499" t="s">
        <v>188</v>
      </c>
      <c r="G499" t="s">
        <v>4507</v>
      </c>
      <c r="H499" t="s">
        <v>4508</v>
      </c>
      <c r="I499" t="s">
        <v>41</v>
      </c>
      <c r="J499" t="s">
        <v>27</v>
      </c>
      <c r="K499" t="s">
        <v>1792</v>
      </c>
      <c r="L499" t="s">
        <v>54</v>
      </c>
      <c r="M499">
        <v>33801</v>
      </c>
      <c r="N499" t="s">
        <v>30</v>
      </c>
      <c r="O499" t="s">
        <v>1884</v>
      </c>
      <c r="P499" t="s">
        <v>46</v>
      </c>
      <c r="Q499" t="s">
        <v>59</v>
      </c>
      <c r="R499" t="s">
        <v>1885</v>
      </c>
      <c r="S499">
        <v>1036.624</v>
      </c>
      <c r="T499">
        <v>2</v>
      </c>
      <c r="U499">
        <v>0.2</v>
      </c>
      <c r="V499">
        <v>51.831200000000024</v>
      </c>
    </row>
    <row r="500" spans="1:22" x14ac:dyDescent="0.3">
      <c r="A500">
        <v>3124</v>
      </c>
      <c r="B500" t="s">
        <v>6331</v>
      </c>
      <c r="C500">
        <v>2012</v>
      </c>
      <c r="D500" s="15">
        <v>41071</v>
      </c>
      <c r="E500" s="15">
        <v>41072</v>
      </c>
      <c r="F500" t="s">
        <v>188</v>
      </c>
      <c r="G500" t="s">
        <v>4507</v>
      </c>
      <c r="H500" t="s">
        <v>4508</v>
      </c>
      <c r="I500" t="s">
        <v>41</v>
      </c>
      <c r="J500" t="s">
        <v>27</v>
      </c>
      <c r="K500" t="s">
        <v>1792</v>
      </c>
      <c r="L500" t="s">
        <v>54</v>
      </c>
      <c r="M500">
        <v>33801</v>
      </c>
      <c r="N500" t="s">
        <v>30</v>
      </c>
      <c r="O500" t="s">
        <v>5670</v>
      </c>
      <c r="P500" t="s">
        <v>46</v>
      </c>
      <c r="Q500" t="s">
        <v>75</v>
      </c>
      <c r="R500" t="s">
        <v>5671</v>
      </c>
      <c r="S500">
        <v>3.7680000000000007</v>
      </c>
      <c r="T500">
        <v>2</v>
      </c>
      <c r="U500">
        <v>0.7</v>
      </c>
      <c r="V500">
        <v>-3.1400000000000006</v>
      </c>
    </row>
    <row r="501" spans="1:22" x14ac:dyDescent="0.3">
      <c r="A501">
        <v>3123</v>
      </c>
      <c r="B501" t="s">
        <v>6331</v>
      </c>
      <c r="C501">
        <v>2012</v>
      </c>
      <c r="D501" s="15">
        <v>41071</v>
      </c>
      <c r="E501" s="15">
        <v>41072</v>
      </c>
      <c r="F501" t="s">
        <v>188</v>
      </c>
      <c r="G501" t="s">
        <v>4507</v>
      </c>
      <c r="H501" t="s">
        <v>4508</v>
      </c>
      <c r="I501" t="s">
        <v>41</v>
      </c>
      <c r="J501" t="s">
        <v>27</v>
      </c>
      <c r="K501" t="s">
        <v>1792</v>
      </c>
      <c r="L501" t="s">
        <v>54</v>
      </c>
      <c r="M501">
        <v>33801</v>
      </c>
      <c r="N501" t="s">
        <v>30</v>
      </c>
      <c r="O501" t="s">
        <v>1088</v>
      </c>
      <c r="P501" t="s">
        <v>46</v>
      </c>
      <c r="Q501" t="s">
        <v>75</v>
      </c>
      <c r="R501" t="s">
        <v>1089</v>
      </c>
      <c r="S501">
        <v>78.600000000000009</v>
      </c>
      <c r="T501">
        <v>5</v>
      </c>
      <c r="U501">
        <v>0.7</v>
      </c>
      <c r="V501">
        <v>-62.88000000000001</v>
      </c>
    </row>
    <row r="502" spans="1:22" x14ac:dyDescent="0.3">
      <c r="A502">
        <v>3122</v>
      </c>
      <c r="B502" t="s">
        <v>6331</v>
      </c>
      <c r="C502">
        <v>2012</v>
      </c>
      <c r="D502" s="15">
        <v>41071</v>
      </c>
      <c r="E502" s="15">
        <v>41072</v>
      </c>
      <c r="F502" t="s">
        <v>188</v>
      </c>
      <c r="G502" t="s">
        <v>4507</v>
      </c>
      <c r="H502" t="s">
        <v>4508</v>
      </c>
      <c r="I502" t="s">
        <v>41</v>
      </c>
      <c r="J502" t="s">
        <v>27</v>
      </c>
      <c r="K502" t="s">
        <v>1792</v>
      </c>
      <c r="L502" t="s">
        <v>54</v>
      </c>
      <c r="M502">
        <v>33801</v>
      </c>
      <c r="N502" t="s">
        <v>30</v>
      </c>
      <c r="O502" t="s">
        <v>490</v>
      </c>
      <c r="P502" t="s">
        <v>46</v>
      </c>
      <c r="Q502" t="s">
        <v>68</v>
      </c>
      <c r="R502" t="s">
        <v>491</v>
      </c>
      <c r="S502">
        <v>60.768000000000001</v>
      </c>
      <c r="T502">
        <v>2</v>
      </c>
      <c r="U502">
        <v>0.2</v>
      </c>
      <c r="V502">
        <v>7.5959999999999894</v>
      </c>
    </row>
    <row r="503" spans="1:22" x14ac:dyDescent="0.3">
      <c r="A503">
        <v>3121</v>
      </c>
      <c r="B503" t="s">
        <v>6331</v>
      </c>
      <c r="C503">
        <v>2012</v>
      </c>
      <c r="D503" s="15">
        <v>41071</v>
      </c>
      <c r="E503" s="15">
        <v>41072</v>
      </c>
      <c r="F503" t="s">
        <v>188</v>
      </c>
      <c r="G503" t="s">
        <v>4507</v>
      </c>
      <c r="H503" t="s">
        <v>4508</v>
      </c>
      <c r="I503" t="s">
        <v>41</v>
      </c>
      <c r="J503" t="s">
        <v>27</v>
      </c>
      <c r="K503" t="s">
        <v>1792</v>
      </c>
      <c r="L503" t="s">
        <v>54</v>
      </c>
      <c r="M503">
        <v>33801</v>
      </c>
      <c r="N503" t="s">
        <v>30</v>
      </c>
      <c r="O503" t="s">
        <v>6332</v>
      </c>
      <c r="P503" t="s">
        <v>32</v>
      </c>
      <c r="Q503" t="s">
        <v>65</v>
      </c>
      <c r="R503" t="s">
        <v>6333</v>
      </c>
      <c r="S503">
        <v>48.671999999999997</v>
      </c>
      <c r="T503">
        <v>3</v>
      </c>
      <c r="U503">
        <v>0.2</v>
      </c>
      <c r="V503">
        <v>7.3007999999999988</v>
      </c>
    </row>
    <row r="504" spans="1:22" x14ac:dyDescent="0.3">
      <c r="A504">
        <v>3120</v>
      </c>
      <c r="B504" t="s">
        <v>6331</v>
      </c>
      <c r="C504">
        <v>2012</v>
      </c>
      <c r="D504" s="15">
        <v>41071</v>
      </c>
      <c r="E504" s="15">
        <v>41072</v>
      </c>
      <c r="F504" t="s">
        <v>188</v>
      </c>
      <c r="G504" t="s">
        <v>4507</v>
      </c>
      <c r="H504" t="s">
        <v>4508</v>
      </c>
      <c r="I504" t="s">
        <v>41</v>
      </c>
      <c r="J504" t="s">
        <v>27</v>
      </c>
      <c r="K504" t="s">
        <v>1792</v>
      </c>
      <c r="L504" t="s">
        <v>54</v>
      </c>
      <c r="M504">
        <v>33801</v>
      </c>
      <c r="N504" t="s">
        <v>30</v>
      </c>
      <c r="O504" t="s">
        <v>1920</v>
      </c>
      <c r="P504" t="s">
        <v>71</v>
      </c>
      <c r="Q504" t="s">
        <v>72</v>
      </c>
      <c r="R504" t="s">
        <v>1921</v>
      </c>
      <c r="S504">
        <v>249.58400000000003</v>
      </c>
      <c r="T504">
        <v>2</v>
      </c>
      <c r="U504">
        <v>0.2</v>
      </c>
      <c r="V504">
        <v>31.197999999999986</v>
      </c>
    </row>
    <row r="505" spans="1:22" x14ac:dyDescent="0.3">
      <c r="A505">
        <v>3119</v>
      </c>
      <c r="B505" t="s">
        <v>6331</v>
      </c>
      <c r="C505">
        <v>2012</v>
      </c>
      <c r="D505" s="15">
        <v>41071</v>
      </c>
      <c r="E505" s="15">
        <v>41072</v>
      </c>
      <c r="F505" t="s">
        <v>188</v>
      </c>
      <c r="G505" t="s">
        <v>4507</v>
      </c>
      <c r="H505" t="s">
        <v>4508</v>
      </c>
      <c r="I505" t="s">
        <v>41</v>
      </c>
      <c r="J505" t="s">
        <v>27</v>
      </c>
      <c r="K505" t="s">
        <v>1792</v>
      </c>
      <c r="L505" t="s">
        <v>54</v>
      </c>
      <c r="M505">
        <v>33801</v>
      </c>
      <c r="N505" t="s">
        <v>30</v>
      </c>
      <c r="O505" t="s">
        <v>1195</v>
      </c>
      <c r="P505" t="s">
        <v>32</v>
      </c>
      <c r="Q505" t="s">
        <v>36</v>
      </c>
      <c r="R505" t="s">
        <v>1196</v>
      </c>
      <c r="S505">
        <v>1123.92</v>
      </c>
      <c r="T505">
        <v>5</v>
      </c>
      <c r="U505">
        <v>0.2</v>
      </c>
      <c r="V505">
        <v>-182.63700000000017</v>
      </c>
    </row>
    <row r="506" spans="1:22" x14ac:dyDescent="0.3">
      <c r="A506">
        <v>3039</v>
      </c>
      <c r="B506" t="s">
        <v>6237</v>
      </c>
      <c r="C506">
        <v>2012</v>
      </c>
      <c r="D506" s="15">
        <v>41071</v>
      </c>
      <c r="E506" s="15">
        <v>41076</v>
      </c>
      <c r="F506" t="s">
        <v>50</v>
      </c>
      <c r="G506" t="s">
        <v>1786</v>
      </c>
      <c r="H506" t="s">
        <v>1787</v>
      </c>
      <c r="I506" t="s">
        <v>26</v>
      </c>
      <c r="J506" t="s">
        <v>27</v>
      </c>
      <c r="K506" t="s">
        <v>735</v>
      </c>
      <c r="L506" t="s">
        <v>736</v>
      </c>
      <c r="M506">
        <v>71203</v>
      </c>
      <c r="N506" t="s">
        <v>30</v>
      </c>
      <c r="O506" t="s">
        <v>6240</v>
      </c>
      <c r="P506" t="s">
        <v>32</v>
      </c>
      <c r="Q506" t="s">
        <v>65</v>
      </c>
      <c r="R506" t="s">
        <v>6241</v>
      </c>
      <c r="S506">
        <v>29.16</v>
      </c>
      <c r="T506">
        <v>2</v>
      </c>
      <c r="U506">
        <v>0</v>
      </c>
      <c r="V506">
        <v>10.789200000000001</v>
      </c>
    </row>
    <row r="507" spans="1:22" x14ac:dyDescent="0.3">
      <c r="A507">
        <v>3038</v>
      </c>
      <c r="B507" t="s">
        <v>6237</v>
      </c>
      <c r="C507">
        <v>2012</v>
      </c>
      <c r="D507" s="15">
        <v>41071</v>
      </c>
      <c r="E507" s="15">
        <v>41076</v>
      </c>
      <c r="F507" t="s">
        <v>50</v>
      </c>
      <c r="G507" t="s">
        <v>1786</v>
      </c>
      <c r="H507" t="s">
        <v>1787</v>
      </c>
      <c r="I507" t="s">
        <v>26</v>
      </c>
      <c r="J507" t="s">
        <v>27</v>
      </c>
      <c r="K507" t="s">
        <v>735</v>
      </c>
      <c r="L507" t="s">
        <v>736</v>
      </c>
      <c r="M507">
        <v>71203</v>
      </c>
      <c r="N507" t="s">
        <v>30</v>
      </c>
      <c r="O507" t="s">
        <v>1929</v>
      </c>
      <c r="P507" t="s">
        <v>46</v>
      </c>
      <c r="Q507" t="s">
        <v>90</v>
      </c>
      <c r="R507" t="s">
        <v>1930</v>
      </c>
      <c r="S507">
        <v>32.400000000000006</v>
      </c>
      <c r="T507">
        <v>5</v>
      </c>
      <c r="U507">
        <v>0</v>
      </c>
      <c r="V507">
        <v>15.552000000000001</v>
      </c>
    </row>
    <row r="508" spans="1:22" x14ac:dyDescent="0.3">
      <c r="A508">
        <v>3037</v>
      </c>
      <c r="B508" t="s">
        <v>6237</v>
      </c>
      <c r="C508">
        <v>2012</v>
      </c>
      <c r="D508" s="15">
        <v>41071</v>
      </c>
      <c r="E508" s="15">
        <v>41076</v>
      </c>
      <c r="F508" t="s">
        <v>50</v>
      </c>
      <c r="G508" t="s">
        <v>1786</v>
      </c>
      <c r="H508" t="s">
        <v>1787</v>
      </c>
      <c r="I508" t="s">
        <v>26</v>
      </c>
      <c r="J508" t="s">
        <v>27</v>
      </c>
      <c r="K508" t="s">
        <v>735</v>
      </c>
      <c r="L508" t="s">
        <v>736</v>
      </c>
      <c r="M508">
        <v>71203</v>
      </c>
      <c r="N508" t="s">
        <v>30</v>
      </c>
      <c r="O508" t="s">
        <v>6238</v>
      </c>
      <c r="P508" t="s">
        <v>46</v>
      </c>
      <c r="Q508" t="s">
        <v>68</v>
      </c>
      <c r="R508" t="s">
        <v>6239</v>
      </c>
      <c r="S508">
        <v>56.3</v>
      </c>
      <c r="T508">
        <v>2</v>
      </c>
      <c r="U508">
        <v>0</v>
      </c>
      <c r="V508">
        <v>15.764000000000003</v>
      </c>
    </row>
    <row r="509" spans="1:22" x14ac:dyDescent="0.3">
      <c r="A509">
        <v>3036</v>
      </c>
      <c r="B509" t="s">
        <v>6237</v>
      </c>
      <c r="C509">
        <v>2012</v>
      </c>
      <c r="D509" s="15">
        <v>41071</v>
      </c>
      <c r="E509" s="15">
        <v>41076</v>
      </c>
      <c r="F509" t="s">
        <v>50</v>
      </c>
      <c r="G509" t="s">
        <v>1786</v>
      </c>
      <c r="H509" t="s">
        <v>1787</v>
      </c>
      <c r="I509" t="s">
        <v>26</v>
      </c>
      <c r="J509" t="s">
        <v>27</v>
      </c>
      <c r="K509" t="s">
        <v>735</v>
      </c>
      <c r="L509" t="s">
        <v>736</v>
      </c>
      <c r="M509">
        <v>71203</v>
      </c>
      <c r="N509" t="s">
        <v>30</v>
      </c>
      <c r="O509" t="s">
        <v>6227</v>
      </c>
      <c r="P509" t="s">
        <v>46</v>
      </c>
      <c r="Q509" t="s">
        <v>75</v>
      </c>
      <c r="R509" t="s">
        <v>6228</v>
      </c>
      <c r="S509">
        <v>36.26</v>
      </c>
      <c r="T509">
        <v>7</v>
      </c>
      <c r="U509">
        <v>0</v>
      </c>
      <c r="V509">
        <v>16.679599999999997</v>
      </c>
    </row>
    <row r="510" spans="1:22" x14ac:dyDescent="0.3">
      <c r="A510">
        <v>3035</v>
      </c>
      <c r="B510" t="s">
        <v>6237</v>
      </c>
      <c r="C510">
        <v>2012</v>
      </c>
      <c r="D510" s="15">
        <v>41071</v>
      </c>
      <c r="E510" s="15">
        <v>41076</v>
      </c>
      <c r="F510" t="s">
        <v>50</v>
      </c>
      <c r="G510" t="s">
        <v>1786</v>
      </c>
      <c r="H510" t="s">
        <v>1787</v>
      </c>
      <c r="I510" t="s">
        <v>26</v>
      </c>
      <c r="J510" t="s">
        <v>27</v>
      </c>
      <c r="K510" t="s">
        <v>735</v>
      </c>
      <c r="L510" t="s">
        <v>736</v>
      </c>
      <c r="M510">
        <v>71203</v>
      </c>
      <c r="N510" t="s">
        <v>30</v>
      </c>
      <c r="O510" t="s">
        <v>4156</v>
      </c>
      <c r="P510" t="s">
        <v>71</v>
      </c>
      <c r="Q510" t="s">
        <v>161</v>
      </c>
      <c r="R510" t="s">
        <v>4157</v>
      </c>
      <c r="S510">
        <v>53.699999999999996</v>
      </c>
      <c r="T510">
        <v>6</v>
      </c>
      <c r="U510">
        <v>0</v>
      </c>
      <c r="V510">
        <v>10.202999999999994</v>
      </c>
    </row>
    <row r="511" spans="1:22" x14ac:dyDescent="0.3">
      <c r="A511">
        <v>3002</v>
      </c>
      <c r="B511" t="s">
        <v>6190</v>
      </c>
      <c r="C511">
        <v>2011</v>
      </c>
      <c r="D511" s="15">
        <v>40715</v>
      </c>
      <c r="E511" s="15">
        <v>40719</v>
      </c>
      <c r="F511" t="s">
        <v>50</v>
      </c>
      <c r="G511" t="s">
        <v>4276</v>
      </c>
      <c r="H511" t="s">
        <v>4277</v>
      </c>
      <c r="I511" t="s">
        <v>26</v>
      </c>
      <c r="J511" t="s">
        <v>27</v>
      </c>
      <c r="K511" t="s">
        <v>146</v>
      </c>
      <c r="L511" t="s">
        <v>147</v>
      </c>
      <c r="M511">
        <v>19120</v>
      </c>
      <c r="N511" t="s">
        <v>148</v>
      </c>
      <c r="O511" t="s">
        <v>1903</v>
      </c>
      <c r="P511" t="s">
        <v>46</v>
      </c>
      <c r="Q511" t="s">
        <v>75</v>
      </c>
      <c r="R511" t="s">
        <v>1904</v>
      </c>
      <c r="S511">
        <v>9.006000000000002</v>
      </c>
      <c r="T511">
        <v>2</v>
      </c>
      <c r="U511">
        <v>0.7</v>
      </c>
      <c r="V511">
        <v>-7.2048000000000023</v>
      </c>
    </row>
    <row r="512" spans="1:22" x14ac:dyDescent="0.3">
      <c r="A512">
        <v>3001</v>
      </c>
      <c r="B512" t="s">
        <v>6190</v>
      </c>
      <c r="C512">
        <v>2011</v>
      </c>
      <c r="D512" s="15">
        <v>40715</v>
      </c>
      <c r="E512" s="15">
        <v>40719</v>
      </c>
      <c r="F512" t="s">
        <v>50</v>
      </c>
      <c r="G512" t="s">
        <v>4276</v>
      </c>
      <c r="H512" t="s">
        <v>4277</v>
      </c>
      <c r="I512" t="s">
        <v>26</v>
      </c>
      <c r="J512" t="s">
        <v>27</v>
      </c>
      <c r="K512" t="s">
        <v>146</v>
      </c>
      <c r="L512" t="s">
        <v>147</v>
      </c>
      <c r="M512">
        <v>19120</v>
      </c>
      <c r="N512" t="s">
        <v>148</v>
      </c>
      <c r="O512" t="s">
        <v>4424</v>
      </c>
      <c r="P512" t="s">
        <v>46</v>
      </c>
      <c r="Q512" t="s">
        <v>78</v>
      </c>
      <c r="R512" t="s">
        <v>4425</v>
      </c>
      <c r="S512">
        <v>44.416000000000004</v>
      </c>
      <c r="T512">
        <v>2</v>
      </c>
      <c r="U512">
        <v>0.2</v>
      </c>
      <c r="V512">
        <v>3.8864000000000001</v>
      </c>
    </row>
    <row r="513" spans="1:22" x14ac:dyDescent="0.3">
      <c r="A513">
        <v>3000</v>
      </c>
      <c r="B513" t="s">
        <v>6190</v>
      </c>
      <c r="C513">
        <v>2011</v>
      </c>
      <c r="D513" s="15">
        <v>40715</v>
      </c>
      <c r="E513" s="15">
        <v>40719</v>
      </c>
      <c r="F513" t="s">
        <v>50</v>
      </c>
      <c r="G513" t="s">
        <v>4276</v>
      </c>
      <c r="H513" t="s">
        <v>4277</v>
      </c>
      <c r="I513" t="s">
        <v>26</v>
      </c>
      <c r="J513" t="s">
        <v>27</v>
      </c>
      <c r="K513" t="s">
        <v>146</v>
      </c>
      <c r="L513" t="s">
        <v>147</v>
      </c>
      <c r="M513">
        <v>19120</v>
      </c>
      <c r="N513" t="s">
        <v>148</v>
      </c>
      <c r="O513" t="s">
        <v>6193</v>
      </c>
      <c r="P513" t="s">
        <v>71</v>
      </c>
      <c r="Q513" t="s">
        <v>682</v>
      </c>
      <c r="R513" t="s">
        <v>6194</v>
      </c>
      <c r="S513">
        <v>206.99100000000004</v>
      </c>
      <c r="T513">
        <v>3</v>
      </c>
      <c r="U513">
        <v>0.7</v>
      </c>
      <c r="V513">
        <v>-172.49250000000001</v>
      </c>
    </row>
    <row r="514" spans="1:22" x14ac:dyDescent="0.3">
      <c r="A514">
        <v>2999</v>
      </c>
      <c r="B514" t="s">
        <v>6190</v>
      </c>
      <c r="C514">
        <v>2011</v>
      </c>
      <c r="D514" s="15">
        <v>40715</v>
      </c>
      <c r="E514" s="15">
        <v>40719</v>
      </c>
      <c r="F514" t="s">
        <v>50</v>
      </c>
      <c r="G514" t="s">
        <v>4276</v>
      </c>
      <c r="H514" t="s">
        <v>4277</v>
      </c>
      <c r="I514" t="s">
        <v>26</v>
      </c>
      <c r="J514" t="s">
        <v>27</v>
      </c>
      <c r="K514" t="s">
        <v>146</v>
      </c>
      <c r="L514" t="s">
        <v>147</v>
      </c>
      <c r="M514">
        <v>19120</v>
      </c>
      <c r="N514" t="s">
        <v>148</v>
      </c>
      <c r="O514" t="s">
        <v>1018</v>
      </c>
      <c r="P514" t="s">
        <v>71</v>
      </c>
      <c r="Q514" t="s">
        <v>161</v>
      </c>
      <c r="R514" t="s">
        <v>1019</v>
      </c>
      <c r="S514">
        <v>95.968000000000004</v>
      </c>
      <c r="T514">
        <v>4</v>
      </c>
      <c r="U514">
        <v>0.2</v>
      </c>
      <c r="V514">
        <v>28.790400000000009</v>
      </c>
    </row>
    <row r="515" spans="1:22" x14ac:dyDescent="0.3">
      <c r="A515">
        <v>2998</v>
      </c>
      <c r="B515" t="s">
        <v>6190</v>
      </c>
      <c r="C515">
        <v>2011</v>
      </c>
      <c r="D515" s="15">
        <v>40715</v>
      </c>
      <c r="E515" s="15">
        <v>40719</v>
      </c>
      <c r="F515" t="s">
        <v>50</v>
      </c>
      <c r="G515" t="s">
        <v>4276</v>
      </c>
      <c r="H515" t="s">
        <v>4277</v>
      </c>
      <c r="I515" t="s">
        <v>26</v>
      </c>
      <c r="J515" t="s">
        <v>27</v>
      </c>
      <c r="K515" t="s">
        <v>146</v>
      </c>
      <c r="L515" t="s">
        <v>147</v>
      </c>
      <c r="M515">
        <v>19120</v>
      </c>
      <c r="N515" t="s">
        <v>148</v>
      </c>
      <c r="O515" t="s">
        <v>6191</v>
      </c>
      <c r="P515" t="s">
        <v>32</v>
      </c>
      <c r="Q515" t="s">
        <v>65</v>
      </c>
      <c r="R515" t="s">
        <v>6192</v>
      </c>
      <c r="S515">
        <v>3.9840000000000004</v>
      </c>
      <c r="T515">
        <v>1</v>
      </c>
      <c r="U515">
        <v>0.2</v>
      </c>
      <c r="V515">
        <v>0.64739999999999964</v>
      </c>
    </row>
    <row r="516" spans="1:22" x14ac:dyDescent="0.3">
      <c r="A516">
        <v>2997</v>
      </c>
      <c r="B516" t="s">
        <v>6190</v>
      </c>
      <c r="C516">
        <v>2011</v>
      </c>
      <c r="D516" s="15">
        <v>40715</v>
      </c>
      <c r="E516" s="15">
        <v>40719</v>
      </c>
      <c r="F516" t="s">
        <v>50</v>
      </c>
      <c r="G516" t="s">
        <v>4276</v>
      </c>
      <c r="H516" t="s">
        <v>4277</v>
      </c>
      <c r="I516" t="s">
        <v>26</v>
      </c>
      <c r="J516" t="s">
        <v>27</v>
      </c>
      <c r="K516" t="s">
        <v>146</v>
      </c>
      <c r="L516" t="s">
        <v>147</v>
      </c>
      <c r="M516">
        <v>19120</v>
      </c>
      <c r="N516" t="s">
        <v>148</v>
      </c>
      <c r="O516" t="s">
        <v>3270</v>
      </c>
      <c r="P516" t="s">
        <v>46</v>
      </c>
      <c r="Q516" t="s">
        <v>173</v>
      </c>
      <c r="R516" t="s">
        <v>186</v>
      </c>
      <c r="S516">
        <v>24.896000000000001</v>
      </c>
      <c r="T516">
        <v>4</v>
      </c>
      <c r="U516">
        <v>0.2</v>
      </c>
      <c r="V516">
        <v>8.4024000000000001</v>
      </c>
    </row>
    <row r="517" spans="1:22" x14ac:dyDescent="0.3">
      <c r="A517">
        <v>2981</v>
      </c>
      <c r="B517" t="s">
        <v>6172</v>
      </c>
      <c r="C517">
        <v>2012</v>
      </c>
      <c r="D517" s="15">
        <v>41072</v>
      </c>
      <c r="E517" s="15">
        <v>41077</v>
      </c>
      <c r="F517" t="s">
        <v>50</v>
      </c>
      <c r="G517" t="s">
        <v>6173</v>
      </c>
      <c r="H517" t="s">
        <v>6174</v>
      </c>
      <c r="I517" t="s">
        <v>26</v>
      </c>
      <c r="J517" t="s">
        <v>27</v>
      </c>
      <c r="K517" t="s">
        <v>146</v>
      </c>
      <c r="L517" t="s">
        <v>147</v>
      </c>
      <c r="M517">
        <v>19134</v>
      </c>
      <c r="N517" t="s">
        <v>148</v>
      </c>
      <c r="O517" t="s">
        <v>5041</v>
      </c>
      <c r="P517" t="s">
        <v>32</v>
      </c>
      <c r="Q517" t="s">
        <v>65</v>
      </c>
      <c r="R517" t="s">
        <v>5042</v>
      </c>
      <c r="S517">
        <v>43.295999999999999</v>
      </c>
      <c r="T517">
        <v>2</v>
      </c>
      <c r="U517">
        <v>0.2</v>
      </c>
      <c r="V517">
        <v>4.3295999999999975</v>
      </c>
    </row>
    <row r="518" spans="1:22" x14ac:dyDescent="0.3">
      <c r="A518">
        <v>2980</v>
      </c>
      <c r="B518" t="s">
        <v>6172</v>
      </c>
      <c r="C518">
        <v>2012</v>
      </c>
      <c r="D518" s="15">
        <v>41072</v>
      </c>
      <c r="E518" s="15">
        <v>41077</v>
      </c>
      <c r="F518" t="s">
        <v>50</v>
      </c>
      <c r="G518" t="s">
        <v>6173</v>
      </c>
      <c r="H518" t="s">
        <v>6174</v>
      </c>
      <c r="I518" t="s">
        <v>26</v>
      </c>
      <c r="J518" t="s">
        <v>27</v>
      </c>
      <c r="K518" t="s">
        <v>146</v>
      </c>
      <c r="L518" t="s">
        <v>147</v>
      </c>
      <c r="M518">
        <v>19134</v>
      </c>
      <c r="N518" t="s">
        <v>148</v>
      </c>
      <c r="O518" t="s">
        <v>6175</v>
      </c>
      <c r="P518" t="s">
        <v>46</v>
      </c>
      <c r="Q518" t="s">
        <v>90</v>
      </c>
      <c r="R518" t="s">
        <v>6176</v>
      </c>
      <c r="S518">
        <v>20.736000000000004</v>
      </c>
      <c r="T518">
        <v>4</v>
      </c>
      <c r="U518">
        <v>0.2</v>
      </c>
      <c r="V518">
        <v>7.2576000000000001</v>
      </c>
    </row>
    <row r="519" spans="1:22" x14ac:dyDescent="0.3">
      <c r="A519">
        <v>2957</v>
      </c>
      <c r="B519" t="s">
        <v>6149</v>
      </c>
      <c r="C519">
        <v>2014</v>
      </c>
      <c r="D519" s="15">
        <v>41818</v>
      </c>
      <c r="E519" s="15">
        <v>41825</v>
      </c>
      <c r="F519" t="s">
        <v>50</v>
      </c>
      <c r="G519" t="s">
        <v>6150</v>
      </c>
      <c r="H519" t="s">
        <v>6151</v>
      </c>
      <c r="I519" t="s">
        <v>102</v>
      </c>
      <c r="J519" t="s">
        <v>27</v>
      </c>
      <c r="K519" t="s">
        <v>4103</v>
      </c>
      <c r="L519" t="s">
        <v>267</v>
      </c>
      <c r="M519">
        <v>13601</v>
      </c>
      <c r="N519" t="s">
        <v>148</v>
      </c>
      <c r="O519" t="s">
        <v>1839</v>
      </c>
      <c r="P519" t="s">
        <v>32</v>
      </c>
      <c r="Q519" t="s">
        <v>36</v>
      </c>
      <c r="R519" t="s">
        <v>1840</v>
      </c>
      <c r="S519">
        <v>191.64600000000002</v>
      </c>
      <c r="T519">
        <v>3</v>
      </c>
      <c r="U519">
        <v>0.1</v>
      </c>
      <c r="V519">
        <v>31.94100000000001</v>
      </c>
    </row>
    <row r="520" spans="1:22" x14ac:dyDescent="0.3">
      <c r="A520">
        <v>2928</v>
      </c>
      <c r="B520" t="s">
        <v>6121</v>
      </c>
      <c r="C520">
        <v>2014</v>
      </c>
      <c r="D520" s="15">
        <v>41795</v>
      </c>
      <c r="E520" s="15">
        <v>41801</v>
      </c>
      <c r="F520" t="s">
        <v>50</v>
      </c>
      <c r="G520" t="s">
        <v>4911</v>
      </c>
      <c r="H520" t="s">
        <v>4912</v>
      </c>
      <c r="I520" t="s">
        <v>26</v>
      </c>
      <c r="J520" t="s">
        <v>27</v>
      </c>
      <c r="K520" t="s">
        <v>6122</v>
      </c>
      <c r="L520" t="s">
        <v>229</v>
      </c>
      <c r="M520">
        <v>55124</v>
      </c>
      <c r="N520" t="s">
        <v>105</v>
      </c>
      <c r="O520" t="s">
        <v>3233</v>
      </c>
      <c r="P520" t="s">
        <v>46</v>
      </c>
      <c r="Q520" t="s">
        <v>68</v>
      </c>
      <c r="R520" t="s">
        <v>3234</v>
      </c>
      <c r="S520">
        <v>8.64</v>
      </c>
      <c r="T520">
        <v>3</v>
      </c>
      <c r="U520">
        <v>0</v>
      </c>
      <c r="V520">
        <v>2.5055999999999998</v>
      </c>
    </row>
    <row r="521" spans="1:22" x14ac:dyDescent="0.3">
      <c r="A521">
        <v>2924</v>
      </c>
      <c r="B521" t="s">
        <v>6114</v>
      </c>
      <c r="C521">
        <v>2011</v>
      </c>
      <c r="D521" s="15">
        <v>40722</v>
      </c>
      <c r="E521" s="15">
        <v>40728</v>
      </c>
      <c r="F521" t="s">
        <v>50</v>
      </c>
      <c r="G521" t="s">
        <v>2806</v>
      </c>
      <c r="H521" t="s">
        <v>2807</v>
      </c>
      <c r="I521" t="s">
        <v>41</v>
      </c>
      <c r="J521" t="s">
        <v>27</v>
      </c>
      <c r="K521" t="s">
        <v>880</v>
      </c>
      <c r="L521" t="s">
        <v>238</v>
      </c>
      <c r="M521">
        <v>48234</v>
      </c>
      <c r="N521" t="s">
        <v>105</v>
      </c>
      <c r="O521" t="s">
        <v>3244</v>
      </c>
      <c r="P521" t="s">
        <v>46</v>
      </c>
      <c r="Q521" t="s">
        <v>269</v>
      </c>
      <c r="R521" t="s">
        <v>186</v>
      </c>
      <c r="S521">
        <v>6.08</v>
      </c>
      <c r="T521">
        <v>1</v>
      </c>
      <c r="U521">
        <v>0</v>
      </c>
      <c r="V521">
        <v>3.04</v>
      </c>
    </row>
    <row r="522" spans="1:22" x14ac:dyDescent="0.3">
      <c r="A522">
        <v>2914</v>
      </c>
      <c r="B522" t="s">
        <v>6101</v>
      </c>
      <c r="C522">
        <v>2011</v>
      </c>
      <c r="D522" s="15">
        <v>40710</v>
      </c>
      <c r="E522" s="15">
        <v>40715</v>
      </c>
      <c r="F522" t="s">
        <v>50</v>
      </c>
      <c r="G522" t="s">
        <v>2002</v>
      </c>
      <c r="H522" t="s">
        <v>2003</v>
      </c>
      <c r="I522" t="s">
        <v>26</v>
      </c>
      <c r="J522" t="s">
        <v>27</v>
      </c>
      <c r="K522" t="s">
        <v>6102</v>
      </c>
      <c r="L522" t="s">
        <v>267</v>
      </c>
      <c r="M522">
        <v>11550</v>
      </c>
      <c r="N522" t="s">
        <v>148</v>
      </c>
      <c r="O522" t="s">
        <v>414</v>
      </c>
      <c r="P522" t="s">
        <v>46</v>
      </c>
      <c r="Q522" t="s">
        <v>75</v>
      </c>
      <c r="R522" t="s">
        <v>415</v>
      </c>
      <c r="S522">
        <v>39.552000000000007</v>
      </c>
      <c r="T522">
        <v>3</v>
      </c>
      <c r="U522">
        <v>0.2</v>
      </c>
      <c r="V522">
        <v>14.337599999999998</v>
      </c>
    </row>
    <row r="523" spans="1:22" x14ac:dyDescent="0.3">
      <c r="A523">
        <v>2913</v>
      </c>
      <c r="B523" t="s">
        <v>6101</v>
      </c>
      <c r="C523">
        <v>2011</v>
      </c>
      <c r="D523" s="15">
        <v>40710</v>
      </c>
      <c r="E523" s="15">
        <v>40715</v>
      </c>
      <c r="F523" t="s">
        <v>50</v>
      </c>
      <c r="G523" t="s">
        <v>2002</v>
      </c>
      <c r="H523" t="s">
        <v>2003</v>
      </c>
      <c r="I523" t="s">
        <v>26</v>
      </c>
      <c r="J523" t="s">
        <v>27</v>
      </c>
      <c r="K523" t="s">
        <v>6102</v>
      </c>
      <c r="L523" t="s">
        <v>267</v>
      </c>
      <c r="M523">
        <v>11550</v>
      </c>
      <c r="N523" t="s">
        <v>148</v>
      </c>
      <c r="O523" t="s">
        <v>6104</v>
      </c>
      <c r="P523" t="s">
        <v>46</v>
      </c>
      <c r="Q523" t="s">
        <v>68</v>
      </c>
      <c r="R523" t="s">
        <v>6105</v>
      </c>
      <c r="S523">
        <v>35</v>
      </c>
      <c r="T523">
        <v>4</v>
      </c>
      <c r="U523">
        <v>0</v>
      </c>
      <c r="V523">
        <v>10.499999999999996</v>
      </c>
    </row>
    <row r="524" spans="1:22" x14ac:dyDescent="0.3">
      <c r="A524">
        <v>2912</v>
      </c>
      <c r="B524" t="s">
        <v>6101</v>
      </c>
      <c r="C524">
        <v>2011</v>
      </c>
      <c r="D524" s="15">
        <v>40710</v>
      </c>
      <c r="E524" s="15">
        <v>40715</v>
      </c>
      <c r="F524" t="s">
        <v>50</v>
      </c>
      <c r="G524" t="s">
        <v>2002</v>
      </c>
      <c r="H524" t="s">
        <v>2003</v>
      </c>
      <c r="I524" t="s">
        <v>26</v>
      </c>
      <c r="J524" t="s">
        <v>27</v>
      </c>
      <c r="K524" t="s">
        <v>6102</v>
      </c>
      <c r="L524" t="s">
        <v>267</v>
      </c>
      <c r="M524">
        <v>11550</v>
      </c>
      <c r="N524" t="s">
        <v>148</v>
      </c>
      <c r="O524" t="s">
        <v>6103</v>
      </c>
      <c r="P524" t="s">
        <v>46</v>
      </c>
      <c r="Q524" t="s">
        <v>173</v>
      </c>
      <c r="R524" t="s">
        <v>186</v>
      </c>
      <c r="S524">
        <v>41.4</v>
      </c>
      <c r="T524">
        <v>5</v>
      </c>
      <c r="U524">
        <v>0</v>
      </c>
      <c r="V524">
        <v>19.457999999999998</v>
      </c>
    </row>
    <row r="525" spans="1:22" x14ac:dyDescent="0.3">
      <c r="A525">
        <v>2905</v>
      </c>
      <c r="B525" t="s">
        <v>6091</v>
      </c>
      <c r="C525">
        <v>2013</v>
      </c>
      <c r="D525" s="15">
        <v>41453</v>
      </c>
      <c r="E525" s="15">
        <v>41457</v>
      </c>
      <c r="F525" t="s">
        <v>50</v>
      </c>
      <c r="G525" t="s">
        <v>4616</v>
      </c>
      <c r="H525" t="s">
        <v>4617</v>
      </c>
      <c r="I525" t="s">
        <v>41</v>
      </c>
      <c r="J525" t="s">
        <v>27</v>
      </c>
      <c r="K525" t="s">
        <v>6092</v>
      </c>
      <c r="L525" t="s">
        <v>211</v>
      </c>
      <c r="M525">
        <v>60035</v>
      </c>
      <c r="N525" t="s">
        <v>105</v>
      </c>
      <c r="O525" t="s">
        <v>4768</v>
      </c>
      <c r="P525" t="s">
        <v>32</v>
      </c>
      <c r="Q525" t="s">
        <v>36</v>
      </c>
      <c r="R525" t="s">
        <v>4769</v>
      </c>
      <c r="S525">
        <v>539.65800000000002</v>
      </c>
      <c r="T525">
        <v>3</v>
      </c>
      <c r="U525">
        <v>0.3</v>
      </c>
      <c r="V525">
        <v>-7.7094000000001017</v>
      </c>
    </row>
    <row r="526" spans="1:22" x14ac:dyDescent="0.3">
      <c r="A526">
        <v>2904</v>
      </c>
      <c r="B526" t="s">
        <v>6091</v>
      </c>
      <c r="C526">
        <v>2013</v>
      </c>
      <c r="D526" s="15">
        <v>41453</v>
      </c>
      <c r="E526" s="15">
        <v>41457</v>
      </c>
      <c r="F526" t="s">
        <v>50</v>
      </c>
      <c r="G526" t="s">
        <v>4616</v>
      </c>
      <c r="H526" t="s">
        <v>4617</v>
      </c>
      <c r="I526" t="s">
        <v>41</v>
      </c>
      <c r="J526" t="s">
        <v>27</v>
      </c>
      <c r="K526" t="s">
        <v>6092</v>
      </c>
      <c r="L526" t="s">
        <v>211</v>
      </c>
      <c r="M526">
        <v>60035</v>
      </c>
      <c r="N526" t="s">
        <v>105</v>
      </c>
      <c r="O526" t="s">
        <v>4250</v>
      </c>
      <c r="P526" t="s">
        <v>46</v>
      </c>
      <c r="Q526" t="s">
        <v>90</v>
      </c>
      <c r="R526" t="s">
        <v>4251</v>
      </c>
      <c r="S526">
        <v>37.463999999999999</v>
      </c>
      <c r="T526">
        <v>7</v>
      </c>
      <c r="U526">
        <v>0.2</v>
      </c>
      <c r="V526">
        <v>12.175799999999999</v>
      </c>
    </row>
    <row r="527" spans="1:22" x14ac:dyDescent="0.3">
      <c r="A527">
        <v>2903</v>
      </c>
      <c r="B527" t="s">
        <v>6090</v>
      </c>
      <c r="C527">
        <v>2013</v>
      </c>
      <c r="D527" s="15">
        <v>41438</v>
      </c>
      <c r="E527" s="15">
        <v>41443</v>
      </c>
      <c r="F527" t="s">
        <v>50</v>
      </c>
      <c r="G527" t="s">
        <v>2152</v>
      </c>
      <c r="H527" t="s">
        <v>2153</v>
      </c>
      <c r="I527" t="s">
        <v>26</v>
      </c>
      <c r="J527" t="s">
        <v>27</v>
      </c>
      <c r="K527" t="s">
        <v>303</v>
      </c>
      <c r="L527" t="s">
        <v>211</v>
      </c>
      <c r="M527">
        <v>60610</v>
      </c>
      <c r="N527" t="s">
        <v>105</v>
      </c>
      <c r="O527" t="s">
        <v>4860</v>
      </c>
      <c r="P527" t="s">
        <v>46</v>
      </c>
      <c r="Q527" t="s">
        <v>90</v>
      </c>
      <c r="R527" t="s">
        <v>4861</v>
      </c>
      <c r="S527">
        <v>23.120000000000005</v>
      </c>
      <c r="T527">
        <v>5</v>
      </c>
      <c r="U527">
        <v>0.2</v>
      </c>
      <c r="V527">
        <v>8.3810000000000002</v>
      </c>
    </row>
    <row r="528" spans="1:22" x14ac:dyDescent="0.3">
      <c r="A528">
        <v>2873</v>
      </c>
      <c r="B528" t="s">
        <v>6061</v>
      </c>
      <c r="C528">
        <v>2014</v>
      </c>
      <c r="D528" s="15">
        <v>41806</v>
      </c>
      <c r="E528" s="15">
        <v>41811</v>
      </c>
      <c r="F528" t="s">
        <v>50</v>
      </c>
      <c r="G528" t="s">
        <v>4888</v>
      </c>
      <c r="H528" t="s">
        <v>4889</v>
      </c>
      <c r="I528" t="s">
        <v>26</v>
      </c>
      <c r="J528" t="s">
        <v>27</v>
      </c>
      <c r="K528" t="s">
        <v>42</v>
      </c>
      <c r="L528" t="s">
        <v>43</v>
      </c>
      <c r="M528">
        <v>90036</v>
      </c>
      <c r="N528" t="s">
        <v>44</v>
      </c>
      <c r="O528" t="s">
        <v>1264</v>
      </c>
      <c r="P528" t="s">
        <v>46</v>
      </c>
      <c r="Q528" t="s">
        <v>68</v>
      </c>
      <c r="R528" t="s">
        <v>1265</v>
      </c>
      <c r="S528">
        <v>4.26</v>
      </c>
      <c r="T528">
        <v>1</v>
      </c>
      <c r="U528">
        <v>0</v>
      </c>
      <c r="V528">
        <v>1.7465999999999999</v>
      </c>
    </row>
    <row r="529" spans="1:22" x14ac:dyDescent="0.3">
      <c r="A529">
        <v>2870</v>
      </c>
      <c r="B529" t="s">
        <v>6055</v>
      </c>
      <c r="C529">
        <v>2014</v>
      </c>
      <c r="D529" s="15">
        <v>41803</v>
      </c>
      <c r="E529" s="15">
        <v>41810</v>
      </c>
      <c r="F529" t="s">
        <v>50</v>
      </c>
      <c r="G529" t="s">
        <v>564</v>
      </c>
      <c r="H529" t="s">
        <v>565</v>
      </c>
      <c r="I529" t="s">
        <v>26</v>
      </c>
      <c r="J529" t="s">
        <v>27</v>
      </c>
      <c r="K529" t="s">
        <v>1151</v>
      </c>
      <c r="L529" t="s">
        <v>54</v>
      </c>
      <c r="M529">
        <v>33710</v>
      </c>
      <c r="N529" t="s">
        <v>30</v>
      </c>
      <c r="O529" t="s">
        <v>6056</v>
      </c>
      <c r="P529" t="s">
        <v>32</v>
      </c>
      <c r="Q529" t="s">
        <v>65</v>
      </c>
      <c r="R529" t="s">
        <v>6057</v>
      </c>
      <c r="S529">
        <v>17.088000000000001</v>
      </c>
      <c r="T529">
        <v>2</v>
      </c>
      <c r="U529">
        <v>0.2</v>
      </c>
      <c r="V529">
        <v>1.0679999999999996</v>
      </c>
    </row>
    <row r="530" spans="1:22" x14ac:dyDescent="0.3">
      <c r="A530">
        <v>2851</v>
      </c>
      <c r="B530" t="s">
        <v>6034</v>
      </c>
      <c r="C530">
        <v>2013</v>
      </c>
      <c r="D530" s="15">
        <v>41428</v>
      </c>
      <c r="E530" s="15">
        <v>41431</v>
      </c>
      <c r="F530" t="s">
        <v>188</v>
      </c>
      <c r="G530" t="s">
        <v>2861</v>
      </c>
      <c r="H530" t="s">
        <v>2862</v>
      </c>
      <c r="I530" t="s">
        <v>41</v>
      </c>
      <c r="J530" t="s">
        <v>27</v>
      </c>
      <c r="K530" t="s">
        <v>146</v>
      </c>
      <c r="L530" t="s">
        <v>147</v>
      </c>
      <c r="M530">
        <v>19120</v>
      </c>
      <c r="N530" t="s">
        <v>148</v>
      </c>
      <c r="O530" t="s">
        <v>1774</v>
      </c>
      <c r="P530" t="s">
        <v>46</v>
      </c>
      <c r="Q530" t="s">
        <v>59</v>
      </c>
      <c r="R530" t="s">
        <v>1775</v>
      </c>
      <c r="S530">
        <v>64.784000000000006</v>
      </c>
      <c r="T530">
        <v>1</v>
      </c>
      <c r="U530">
        <v>0.2</v>
      </c>
      <c r="V530">
        <v>-12.956800000000005</v>
      </c>
    </row>
    <row r="531" spans="1:22" x14ac:dyDescent="0.3">
      <c r="A531">
        <v>2839</v>
      </c>
      <c r="B531" t="s">
        <v>6017</v>
      </c>
      <c r="C531">
        <v>2013</v>
      </c>
      <c r="D531" s="15">
        <v>41435</v>
      </c>
      <c r="E531" s="15">
        <v>41438</v>
      </c>
      <c r="F531" t="s">
        <v>188</v>
      </c>
      <c r="G531" t="s">
        <v>5806</v>
      </c>
      <c r="H531" t="s">
        <v>5807</v>
      </c>
      <c r="I531" t="s">
        <v>26</v>
      </c>
      <c r="J531" t="s">
        <v>27</v>
      </c>
      <c r="K531" t="s">
        <v>5647</v>
      </c>
      <c r="L531" t="s">
        <v>54</v>
      </c>
      <c r="M531">
        <v>32303</v>
      </c>
      <c r="N531" t="s">
        <v>30</v>
      </c>
      <c r="O531" t="s">
        <v>3705</v>
      </c>
      <c r="P531" t="s">
        <v>71</v>
      </c>
      <c r="Q531" t="s">
        <v>682</v>
      </c>
      <c r="R531" t="s">
        <v>3706</v>
      </c>
      <c r="S531">
        <v>695.7</v>
      </c>
      <c r="T531">
        <v>2</v>
      </c>
      <c r="U531">
        <v>0.5</v>
      </c>
      <c r="V531">
        <v>-27.827999999999975</v>
      </c>
    </row>
    <row r="532" spans="1:22" x14ac:dyDescent="0.3">
      <c r="A532">
        <v>2766</v>
      </c>
      <c r="B532" t="s">
        <v>5933</v>
      </c>
      <c r="C532">
        <v>2014</v>
      </c>
      <c r="D532" s="15">
        <v>41813</v>
      </c>
      <c r="E532" s="15">
        <v>41819</v>
      </c>
      <c r="F532" t="s">
        <v>50</v>
      </c>
      <c r="G532" t="s">
        <v>4051</v>
      </c>
      <c r="H532" t="s">
        <v>4052</v>
      </c>
      <c r="I532" t="s">
        <v>102</v>
      </c>
      <c r="J532" t="s">
        <v>27</v>
      </c>
      <c r="K532" t="s">
        <v>146</v>
      </c>
      <c r="L532" t="s">
        <v>147</v>
      </c>
      <c r="M532">
        <v>19140</v>
      </c>
      <c r="N532" t="s">
        <v>148</v>
      </c>
      <c r="O532" t="s">
        <v>5936</v>
      </c>
      <c r="P532" t="s">
        <v>46</v>
      </c>
      <c r="Q532" t="s">
        <v>59</v>
      </c>
      <c r="R532" t="s">
        <v>5937</v>
      </c>
      <c r="S532">
        <v>8.9280000000000008</v>
      </c>
      <c r="T532">
        <v>2</v>
      </c>
      <c r="U532">
        <v>0.2</v>
      </c>
      <c r="V532">
        <v>0.66959999999999997</v>
      </c>
    </row>
    <row r="533" spans="1:22" x14ac:dyDescent="0.3">
      <c r="A533">
        <v>2765</v>
      </c>
      <c r="B533" t="s">
        <v>5933</v>
      </c>
      <c r="C533">
        <v>2014</v>
      </c>
      <c r="D533" s="15">
        <v>41813</v>
      </c>
      <c r="E533" s="15">
        <v>41819</v>
      </c>
      <c r="F533" t="s">
        <v>50</v>
      </c>
      <c r="G533" t="s">
        <v>4051</v>
      </c>
      <c r="H533" t="s">
        <v>4052</v>
      </c>
      <c r="I533" t="s">
        <v>102</v>
      </c>
      <c r="J533" t="s">
        <v>27</v>
      </c>
      <c r="K533" t="s">
        <v>146</v>
      </c>
      <c r="L533" t="s">
        <v>147</v>
      </c>
      <c r="M533">
        <v>19140</v>
      </c>
      <c r="N533" t="s">
        <v>148</v>
      </c>
      <c r="O533" t="s">
        <v>1386</v>
      </c>
      <c r="P533" t="s">
        <v>46</v>
      </c>
      <c r="Q533" t="s">
        <v>75</v>
      </c>
      <c r="R533" t="s">
        <v>1387</v>
      </c>
      <c r="S533">
        <v>31.155000000000005</v>
      </c>
      <c r="T533">
        <v>5</v>
      </c>
      <c r="U533">
        <v>0.7</v>
      </c>
      <c r="V533">
        <v>-23.8855</v>
      </c>
    </row>
    <row r="534" spans="1:22" x14ac:dyDescent="0.3">
      <c r="A534">
        <v>2764</v>
      </c>
      <c r="B534" t="s">
        <v>5933</v>
      </c>
      <c r="C534">
        <v>2014</v>
      </c>
      <c r="D534" s="15">
        <v>41813</v>
      </c>
      <c r="E534" s="15">
        <v>41819</v>
      </c>
      <c r="F534" t="s">
        <v>50</v>
      </c>
      <c r="G534" t="s">
        <v>4051</v>
      </c>
      <c r="H534" t="s">
        <v>4052</v>
      </c>
      <c r="I534" t="s">
        <v>102</v>
      </c>
      <c r="J534" t="s">
        <v>27</v>
      </c>
      <c r="K534" t="s">
        <v>146</v>
      </c>
      <c r="L534" t="s">
        <v>147</v>
      </c>
      <c r="M534">
        <v>19140</v>
      </c>
      <c r="N534" t="s">
        <v>148</v>
      </c>
      <c r="O534" t="s">
        <v>5934</v>
      </c>
      <c r="P534" t="s">
        <v>46</v>
      </c>
      <c r="Q534" t="s">
        <v>75</v>
      </c>
      <c r="R534" t="s">
        <v>5935</v>
      </c>
      <c r="S534">
        <v>10.332000000000003</v>
      </c>
      <c r="T534">
        <v>3</v>
      </c>
      <c r="U534">
        <v>0.7</v>
      </c>
      <c r="V534">
        <v>-7.5767999999999986</v>
      </c>
    </row>
    <row r="535" spans="1:22" x14ac:dyDescent="0.3">
      <c r="A535">
        <v>2758</v>
      </c>
      <c r="B535" t="s">
        <v>5923</v>
      </c>
      <c r="C535">
        <v>2013</v>
      </c>
      <c r="D535" s="15">
        <v>41437</v>
      </c>
      <c r="E535" s="15">
        <v>41439</v>
      </c>
      <c r="F535" t="s">
        <v>23</v>
      </c>
      <c r="G535" t="s">
        <v>2490</v>
      </c>
      <c r="H535" t="s">
        <v>2491</v>
      </c>
      <c r="I535" t="s">
        <v>26</v>
      </c>
      <c r="J535" t="s">
        <v>27</v>
      </c>
      <c r="K535" t="s">
        <v>266</v>
      </c>
      <c r="L535" t="s">
        <v>267</v>
      </c>
      <c r="M535">
        <v>10035</v>
      </c>
      <c r="N535" t="s">
        <v>148</v>
      </c>
      <c r="O535" t="s">
        <v>2564</v>
      </c>
      <c r="P535" t="s">
        <v>71</v>
      </c>
      <c r="Q535" t="s">
        <v>161</v>
      </c>
      <c r="R535" t="s">
        <v>2565</v>
      </c>
      <c r="S535">
        <v>239.96999999999997</v>
      </c>
      <c r="T535">
        <v>3</v>
      </c>
      <c r="U535">
        <v>0</v>
      </c>
      <c r="V535">
        <v>71.990999999999985</v>
      </c>
    </row>
    <row r="536" spans="1:22" x14ac:dyDescent="0.3">
      <c r="A536">
        <v>2750</v>
      </c>
      <c r="B536" t="s">
        <v>5912</v>
      </c>
      <c r="C536">
        <v>2011</v>
      </c>
      <c r="D536" s="15">
        <v>40702</v>
      </c>
      <c r="E536" s="15">
        <v>40708</v>
      </c>
      <c r="F536" t="s">
        <v>50</v>
      </c>
      <c r="G536" t="s">
        <v>1952</v>
      </c>
      <c r="H536" t="s">
        <v>1953</v>
      </c>
      <c r="I536" t="s">
        <v>26</v>
      </c>
      <c r="J536" t="s">
        <v>27</v>
      </c>
      <c r="K536" t="s">
        <v>95</v>
      </c>
      <c r="L536" t="s">
        <v>96</v>
      </c>
      <c r="M536">
        <v>98115</v>
      </c>
      <c r="N536" t="s">
        <v>44</v>
      </c>
      <c r="O536" t="s">
        <v>5913</v>
      </c>
      <c r="P536" t="s">
        <v>32</v>
      </c>
      <c r="Q536" t="s">
        <v>36</v>
      </c>
      <c r="R536" t="s">
        <v>5914</v>
      </c>
      <c r="S536">
        <v>585.55200000000002</v>
      </c>
      <c r="T536">
        <v>3</v>
      </c>
      <c r="U536">
        <v>0.2</v>
      </c>
      <c r="V536">
        <v>73.19399999999996</v>
      </c>
    </row>
    <row r="537" spans="1:22" x14ac:dyDescent="0.3">
      <c r="A537">
        <v>2745</v>
      </c>
      <c r="B537" t="s">
        <v>5902</v>
      </c>
      <c r="C537">
        <v>2012</v>
      </c>
      <c r="D537" s="15">
        <v>41080</v>
      </c>
      <c r="E537" s="15">
        <v>41085</v>
      </c>
      <c r="F537" t="s">
        <v>23</v>
      </c>
      <c r="G537" t="s">
        <v>355</v>
      </c>
      <c r="H537" t="s">
        <v>356</v>
      </c>
      <c r="I537" t="s">
        <v>41</v>
      </c>
      <c r="J537" t="s">
        <v>27</v>
      </c>
      <c r="K537" t="s">
        <v>127</v>
      </c>
      <c r="L537" t="s">
        <v>43</v>
      </c>
      <c r="M537">
        <v>94122</v>
      </c>
      <c r="N537" t="s">
        <v>44</v>
      </c>
      <c r="O537" t="s">
        <v>313</v>
      </c>
      <c r="P537" t="s">
        <v>71</v>
      </c>
      <c r="Q537" t="s">
        <v>72</v>
      </c>
      <c r="R537" t="s">
        <v>314</v>
      </c>
      <c r="S537">
        <v>125.97600000000001</v>
      </c>
      <c r="T537">
        <v>3</v>
      </c>
      <c r="U537">
        <v>0.2</v>
      </c>
      <c r="V537">
        <v>47.241</v>
      </c>
    </row>
    <row r="538" spans="1:22" x14ac:dyDescent="0.3">
      <c r="A538">
        <v>2744</v>
      </c>
      <c r="B538" t="s">
        <v>5902</v>
      </c>
      <c r="C538">
        <v>2012</v>
      </c>
      <c r="D538" s="15">
        <v>41080</v>
      </c>
      <c r="E538" s="15">
        <v>41085</v>
      </c>
      <c r="F538" t="s">
        <v>23</v>
      </c>
      <c r="G538" t="s">
        <v>355</v>
      </c>
      <c r="H538" t="s">
        <v>356</v>
      </c>
      <c r="I538" t="s">
        <v>41</v>
      </c>
      <c r="J538" t="s">
        <v>27</v>
      </c>
      <c r="K538" t="s">
        <v>127</v>
      </c>
      <c r="L538" t="s">
        <v>43</v>
      </c>
      <c r="M538">
        <v>94122</v>
      </c>
      <c r="N538" t="s">
        <v>44</v>
      </c>
      <c r="O538" t="s">
        <v>2307</v>
      </c>
      <c r="P538" t="s">
        <v>32</v>
      </c>
      <c r="Q538" t="s">
        <v>65</v>
      </c>
      <c r="R538" t="s">
        <v>2308</v>
      </c>
      <c r="S538">
        <v>257.64</v>
      </c>
      <c r="T538">
        <v>6</v>
      </c>
      <c r="U538">
        <v>0</v>
      </c>
      <c r="V538">
        <v>100.4796</v>
      </c>
    </row>
    <row r="539" spans="1:22" x14ac:dyDescent="0.3">
      <c r="A539">
        <v>2708</v>
      </c>
      <c r="B539" t="s">
        <v>5851</v>
      </c>
      <c r="C539">
        <v>2014</v>
      </c>
      <c r="D539" s="15">
        <v>41807</v>
      </c>
      <c r="E539" s="15">
        <v>41812</v>
      </c>
      <c r="F539" t="s">
        <v>50</v>
      </c>
      <c r="G539" t="s">
        <v>3676</v>
      </c>
      <c r="H539" t="s">
        <v>3677</v>
      </c>
      <c r="I539" t="s">
        <v>102</v>
      </c>
      <c r="J539" t="s">
        <v>27</v>
      </c>
      <c r="K539" t="s">
        <v>667</v>
      </c>
      <c r="L539" t="s">
        <v>668</v>
      </c>
      <c r="M539">
        <v>88220</v>
      </c>
      <c r="N539" t="s">
        <v>44</v>
      </c>
      <c r="O539" t="s">
        <v>5854</v>
      </c>
      <c r="P539" t="s">
        <v>46</v>
      </c>
      <c r="Q539" t="s">
        <v>90</v>
      </c>
      <c r="R539" t="s">
        <v>5855</v>
      </c>
      <c r="S539">
        <v>192.16</v>
      </c>
      <c r="T539">
        <v>4</v>
      </c>
      <c r="U539">
        <v>0</v>
      </c>
      <c r="V539">
        <v>92.236799999999988</v>
      </c>
    </row>
    <row r="540" spans="1:22" x14ac:dyDescent="0.3">
      <c r="A540">
        <v>2707</v>
      </c>
      <c r="B540" t="s">
        <v>5851</v>
      </c>
      <c r="C540">
        <v>2014</v>
      </c>
      <c r="D540" s="15">
        <v>41807</v>
      </c>
      <c r="E540" s="15">
        <v>41812</v>
      </c>
      <c r="F540" t="s">
        <v>50</v>
      </c>
      <c r="G540" t="s">
        <v>3676</v>
      </c>
      <c r="H540" t="s">
        <v>3677</v>
      </c>
      <c r="I540" t="s">
        <v>102</v>
      </c>
      <c r="J540" t="s">
        <v>27</v>
      </c>
      <c r="K540" t="s">
        <v>667</v>
      </c>
      <c r="L540" t="s">
        <v>668</v>
      </c>
      <c r="M540">
        <v>88220</v>
      </c>
      <c r="N540" t="s">
        <v>44</v>
      </c>
      <c r="O540" t="s">
        <v>5852</v>
      </c>
      <c r="P540" t="s">
        <v>46</v>
      </c>
      <c r="Q540" t="s">
        <v>90</v>
      </c>
      <c r="R540" t="s">
        <v>5853</v>
      </c>
      <c r="S540">
        <v>19.440000000000001</v>
      </c>
      <c r="T540">
        <v>3</v>
      </c>
      <c r="U540">
        <v>0</v>
      </c>
      <c r="V540">
        <v>9.3312000000000008</v>
      </c>
    </row>
    <row r="541" spans="1:22" x14ac:dyDescent="0.3">
      <c r="A541">
        <v>2706</v>
      </c>
      <c r="B541" t="s">
        <v>5851</v>
      </c>
      <c r="C541">
        <v>2014</v>
      </c>
      <c r="D541" s="15">
        <v>41807</v>
      </c>
      <c r="E541" s="15">
        <v>41812</v>
      </c>
      <c r="F541" t="s">
        <v>50</v>
      </c>
      <c r="G541" t="s">
        <v>3676</v>
      </c>
      <c r="H541" t="s">
        <v>3677</v>
      </c>
      <c r="I541" t="s">
        <v>102</v>
      </c>
      <c r="J541" t="s">
        <v>27</v>
      </c>
      <c r="K541" t="s">
        <v>667</v>
      </c>
      <c r="L541" t="s">
        <v>668</v>
      </c>
      <c r="M541">
        <v>88220</v>
      </c>
      <c r="N541" t="s">
        <v>44</v>
      </c>
      <c r="O541" t="s">
        <v>4217</v>
      </c>
      <c r="P541" t="s">
        <v>46</v>
      </c>
      <c r="Q541" t="s">
        <v>578</v>
      </c>
      <c r="R541" t="s">
        <v>4218</v>
      </c>
      <c r="S541">
        <v>16.68</v>
      </c>
      <c r="T541">
        <v>2</v>
      </c>
      <c r="U541">
        <v>0</v>
      </c>
      <c r="V541">
        <v>4.3368000000000002</v>
      </c>
    </row>
    <row r="542" spans="1:22" x14ac:dyDescent="0.3">
      <c r="A542">
        <v>2690</v>
      </c>
      <c r="B542" t="s">
        <v>5827</v>
      </c>
      <c r="C542">
        <v>2011</v>
      </c>
      <c r="D542" s="15">
        <v>40724</v>
      </c>
      <c r="E542" s="15">
        <v>40726</v>
      </c>
      <c r="F542" t="s">
        <v>188</v>
      </c>
      <c r="G542" t="s">
        <v>1329</v>
      </c>
      <c r="H542" t="s">
        <v>1330</v>
      </c>
      <c r="I542" t="s">
        <v>26</v>
      </c>
      <c r="J542" t="s">
        <v>27</v>
      </c>
      <c r="K542" t="s">
        <v>303</v>
      </c>
      <c r="L542" t="s">
        <v>211</v>
      </c>
      <c r="M542">
        <v>60653</v>
      </c>
      <c r="N542" t="s">
        <v>105</v>
      </c>
      <c r="O542" t="s">
        <v>4810</v>
      </c>
      <c r="P542" t="s">
        <v>46</v>
      </c>
      <c r="Q542" t="s">
        <v>68</v>
      </c>
      <c r="R542" t="s">
        <v>4811</v>
      </c>
      <c r="S542">
        <v>5.2480000000000002</v>
      </c>
      <c r="T542">
        <v>4</v>
      </c>
      <c r="U542">
        <v>0.2</v>
      </c>
      <c r="V542">
        <v>1.6399999999999995</v>
      </c>
    </row>
    <row r="543" spans="1:22" x14ac:dyDescent="0.3">
      <c r="A543">
        <v>2685</v>
      </c>
      <c r="B543" t="s">
        <v>5819</v>
      </c>
      <c r="C543">
        <v>2014</v>
      </c>
      <c r="D543" s="15">
        <v>41820</v>
      </c>
      <c r="E543" s="15">
        <v>41827</v>
      </c>
      <c r="F543" t="s">
        <v>50</v>
      </c>
      <c r="G543" t="s">
        <v>4911</v>
      </c>
      <c r="H543" t="s">
        <v>4912</v>
      </c>
      <c r="I543" t="s">
        <v>26</v>
      </c>
      <c r="J543" t="s">
        <v>27</v>
      </c>
      <c r="K543" t="s">
        <v>42</v>
      </c>
      <c r="L543" t="s">
        <v>43</v>
      </c>
      <c r="M543">
        <v>90004</v>
      </c>
      <c r="N543" t="s">
        <v>44</v>
      </c>
      <c r="O543" t="s">
        <v>5374</v>
      </c>
      <c r="P543" t="s">
        <v>46</v>
      </c>
      <c r="Q543" t="s">
        <v>75</v>
      </c>
      <c r="R543" t="s">
        <v>5375</v>
      </c>
      <c r="S543">
        <v>312.55200000000002</v>
      </c>
      <c r="T543">
        <v>9</v>
      </c>
      <c r="U543">
        <v>0.2</v>
      </c>
      <c r="V543">
        <v>101.57939999999999</v>
      </c>
    </row>
    <row r="544" spans="1:22" x14ac:dyDescent="0.3">
      <c r="A544">
        <v>2679</v>
      </c>
      <c r="B544" t="s">
        <v>5809</v>
      </c>
      <c r="C544">
        <v>2011</v>
      </c>
      <c r="D544" s="15">
        <v>40715</v>
      </c>
      <c r="E544" s="15">
        <v>40715</v>
      </c>
      <c r="F544" t="s">
        <v>1290</v>
      </c>
      <c r="G544" t="s">
        <v>5810</v>
      </c>
      <c r="H544" t="s">
        <v>5811</v>
      </c>
      <c r="I544" t="s">
        <v>26</v>
      </c>
      <c r="J544" t="s">
        <v>27</v>
      </c>
      <c r="K544" t="s">
        <v>3595</v>
      </c>
      <c r="L544" t="s">
        <v>457</v>
      </c>
      <c r="M544">
        <v>81001</v>
      </c>
      <c r="N544" t="s">
        <v>44</v>
      </c>
      <c r="O544" t="s">
        <v>2872</v>
      </c>
      <c r="P544" t="s">
        <v>46</v>
      </c>
      <c r="Q544" t="s">
        <v>75</v>
      </c>
      <c r="R544" t="s">
        <v>2873</v>
      </c>
      <c r="S544">
        <v>25.164000000000001</v>
      </c>
      <c r="T544">
        <v>2</v>
      </c>
      <c r="U544">
        <v>0.7</v>
      </c>
      <c r="V544">
        <v>-16.775999999999996</v>
      </c>
    </row>
    <row r="545" spans="1:22" x14ac:dyDescent="0.3">
      <c r="A545">
        <v>2678</v>
      </c>
      <c r="B545" t="s">
        <v>5809</v>
      </c>
      <c r="C545">
        <v>2011</v>
      </c>
      <c r="D545" s="15">
        <v>40715</v>
      </c>
      <c r="E545" s="15">
        <v>40715</v>
      </c>
      <c r="F545" t="s">
        <v>1290</v>
      </c>
      <c r="G545" t="s">
        <v>5810</v>
      </c>
      <c r="H545" t="s">
        <v>5811</v>
      </c>
      <c r="I545" t="s">
        <v>26</v>
      </c>
      <c r="J545" t="s">
        <v>27</v>
      </c>
      <c r="K545" t="s">
        <v>3595</v>
      </c>
      <c r="L545" t="s">
        <v>457</v>
      </c>
      <c r="M545">
        <v>81001</v>
      </c>
      <c r="N545" t="s">
        <v>44</v>
      </c>
      <c r="O545" t="s">
        <v>4315</v>
      </c>
      <c r="P545" t="s">
        <v>46</v>
      </c>
      <c r="Q545" t="s">
        <v>75</v>
      </c>
      <c r="R545" t="s">
        <v>4316</v>
      </c>
      <c r="S545">
        <v>11.088000000000003</v>
      </c>
      <c r="T545">
        <v>7</v>
      </c>
      <c r="U545">
        <v>0.7</v>
      </c>
      <c r="V545">
        <v>-8.1311999999999998</v>
      </c>
    </row>
    <row r="546" spans="1:22" x14ac:dyDescent="0.3">
      <c r="A546">
        <v>2641</v>
      </c>
      <c r="B546" t="s">
        <v>5758</v>
      </c>
      <c r="C546">
        <v>2014</v>
      </c>
      <c r="D546" s="15">
        <v>41803</v>
      </c>
      <c r="E546" s="15">
        <v>41809</v>
      </c>
      <c r="F546" t="s">
        <v>50</v>
      </c>
      <c r="G546" t="s">
        <v>5759</v>
      </c>
      <c r="H546" t="s">
        <v>5760</v>
      </c>
      <c r="I546" t="s">
        <v>26</v>
      </c>
      <c r="J546" t="s">
        <v>27</v>
      </c>
      <c r="K546" t="s">
        <v>266</v>
      </c>
      <c r="L546" t="s">
        <v>267</v>
      </c>
      <c r="M546">
        <v>10035</v>
      </c>
      <c r="N546" t="s">
        <v>148</v>
      </c>
      <c r="O546" t="s">
        <v>1807</v>
      </c>
      <c r="P546" t="s">
        <v>32</v>
      </c>
      <c r="Q546" t="s">
        <v>36</v>
      </c>
      <c r="R546" t="s">
        <v>1808</v>
      </c>
      <c r="S546">
        <v>858.24</v>
      </c>
      <c r="T546">
        <v>4</v>
      </c>
      <c r="U546">
        <v>0.1</v>
      </c>
      <c r="V546">
        <v>143.03999999999996</v>
      </c>
    </row>
    <row r="547" spans="1:22" x14ac:dyDescent="0.3">
      <c r="A547">
        <v>2640</v>
      </c>
      <c r="B547" t="s">
        <v>5758</v>
      </c>
      <c r="C547">
        <v>2014</v>
      </c>
      <c r="D547" s="15">
        <v>41803</v>
      </c>
      <c r="E547" s="15">
        <v>41809</v>
      </c>
      <c r="F547" t="s">
        <v>50</v>
      </c>
      <c r="G547" t="s">
        <v>5759</v>
      </c>
      <c r="H547" t="s">
        <v>5760</v>
      </c>
      <c r="I547" t="s">
        <v>26</v>
      </c>
      <c r="J547" t="s">
        <v>27</v>
      </c>
      <c r="K547" t="s">
        <v>266</v>
      </c>
      <c r="L547" t="s">
        <v>267</v>
      </c>
      <c r="M547">
        <v>10035</v>
      </c>
      <c r="N547" t="s">
        <v>148</v>
      </c>
      <c r="O547" t="s">
        <v>5763</v>
      </c>
      <c r="P547" t="s">
        <v>46</v>
      </c>
      <c r="Q547" t="s">
        <v>68</v>
      </c>
      <c r="R547" t="s">
        <v>5764</v>
      </c>
      <c r="S547">
        <v>64.14</v>
      </c>
      <c r="T547">
        <v>3</v>
      </c>
      <c r="U547">
        <v>0</v>
      </c>
      <c r="V547">
        <v>16.676400000000001</v>
      </c>
    </row>
    <row r="548" spans="1:22" x14ac:dyDescent="0.3">
      <c r="A548">
        <v>2639</v>
      </c>
      <c r="B548" t="s">
        <v>5758</v>
      </c>
      <c r="C548">
        <v>2014</v>
      </c>
      <c r="D548" s="15">
        <v>41803</v>
      </c>
      <c r="E548" s="15">
        <v>41809</v>
      </c>
      <c r="F548" t="s">
        <v>50</v>
      </c>
      <c r="G548" t="s">
        <v>5759</v>
      </c>
      <c r="H548" t="s">
        <v>5760</v>
      </c>
      <c r="I548" t="s">
        <v>26</v>
      </c>
      <c r="J548" t="s">
        <v>27</v>
      </c>
      <c r="K548" t="s">
        <v>266</v>
      </c>
      <c r="L548" t="s">
        <v>267</v>
      </c>
      <c r="M548">
        <v>10035</v>
      </c>
      <c r="N548" t="s">
        <v>148</v>
      </c>
      <c r="O548" t="s">
        <v>2018</v>
      </c>
      <c r="P548" t="s">
        <v>46</v>
      </c>
      <c r="Q548" t="s">
        <v>75</v>
      </c>
      <c r="R548" t="s">
        <v>2019</v>
      </c>
      <c r="S548">
        <v>13.128</v>
      </c>
      <c r="T548">
        <v>3</v>
      </c>
      <c r="U548">
        <v>0.2</v>
      </c>
      <c r="V548">
        <v>4.2665999999999986</v>
      </c>
    </row>
    <row r="549" spans="1:22" x14ac:dyDescent="0.3">
      <c r="A549">
        <v>2638</v>
      </c>
      <c r="B549" t="s">
        <v>5758</v>
      </c>
      <c r="C549">
        <v>2014</v>
      </c>
      <c r="D549" s="15">
        <v>41803</v>
      </c>
      <c r="E549" s="15">
        <v>41809</v>
      </c>
      <c r="F549" t="s">
        <v>50</v>
      </c>
      <c r="G549" t="s">
        <v>5759</v>
      </c>
      <c r="H549" t="s">
        <v>5760</v>
      </c>
      <c r="I549" t="s">
        <v>26</v>
      </c>
      <c r="J549" t="s">
        <v>27</v>
      </c>
      <c r="K549" t="s">
        <v>266</v>
      </c>
      <c r="L549" t="s">
        <v>267</v>
      </c>
      <c r="M549">
        <v>10035</v>
      </c>
      <c r="N549" t="s">
        <v>148</v>
      </c>
      <c r="O549" t="s">
        <v>5761</v>
      </c>
      <c r="P549" t="s">
        <v>46</v>
      </c>
      <c r="Q549" t="s">
        <v>90</v>
      </c>
      <c r="R549" t="s">
        <v>5762</v>
      </c>
      <c r="S549">
        <v>19.04</v>
      </c>
      <c r="T549">
        <v>4</v>
      </c>
      <c r="U549">
        <v>0</v>
      </c>
      <c r="V549">
        <v>9.3295999999999992</v>
      </c>
    </row>
    <row r="550" spans="1:22" x14ac:dyDescent="0.3">
      <c r="A550">
        <v>2605</v>
      </c>
      <c r="B550" t="s">
        <v>5709</v>
      </c>
      <c r="C550">
        <v>2013</v>
      </c>
      <c r="D550" s="15">
        <v>41430</v>
      </c>
      <c r="E550" s="15">
        <v>41430</v>
      </c>
      <c r="F550" t="s">
        <v>1290</v>
      </c>
      <c r="G550" t="s">
        <v>5710</v>
      </c>
      <c r="H550" t="s">
        <v>5711</v>
      </c>
      <c r="I550" t="s">
        <v>26</v>
      </c>
      <c r="J550" t="s">
        <v>27</v>
      </c>
      <c r="K550" t="s">
        <v>266</v>
      </c>
      <c r="L550" t="s">
        <v>267</v>
      </c>
      <c r="M550">
        <v>10035</v>
      </c>
      <c r="N550" t="s">
        <v>148</v>
      </c>
      <c r="O550" t="s">
        <v>2629</v>
      </c>
      <c r="P550" t="s">
        <v>32</v>
      </c>
      <c r="Q550" t="s">
        <v>65</v>
      </c>
      <c r="R550" t="s">
        <v>2630</v>
      </c>
      <c r="S550">
        <v>61.12</v>
      </c>
      <c r="T550">
        <v>4</v>
      </c>
      <c r="U550">
        <v>0</v>
      </c>
      <c r="V550">
        <v>20.780799999999999</v>
      </c>
    </row>
    <row r="551" spans="1:22" x14ac:dyDescent="0.3">
      <c r="A551">
        <v>2604</v>
      </c>
      <c r="B551" t="s">
        <v>5709</v>
      </c>
      <c r="C551">
        <v>2013</v>
      </c>
      <c r="D551" s="15">
        <v>41430</v>
      </c>
      <c r="E551" s="15">
        <v>41430</v>
      </c>
      <c r="F551" t="s">
        <v>1290</v>
      </c>
      <c r="G551" t="s">
        <v>5710</v>
      </c>
      <c r="H551" t="s">
        <v>5711</v>
      </c>
      <c r="I551" t="s">
        <v>26</v>
      </c>
      <c r="J551" t="s">
        <v>27</v>
      </c>
      <c r="K551" t="s">
        <v>266</v>
      </c>
      <c r="L551" t="s">
        <v>267</v>
      </c>
      <c r="M551">
        <v>10035</v>
      </c>
      <c r="N551" t="s">
        <v>148</v>
      </c>
      <c r="O551" t="s">
        <v>4209</v>
      </c>
      <c r="P551" t="s">
        <v>32</v>
      </c>
      <c r="Q551" t="s">
        <v>33</v>
      </c>
      <c r="R551" t="s">
        <v>4210</v>
      </c>
      <c r="S551">
        <v>136.78399999999999</v>
      </c>
      <c r="T551">
        <v>1</v>
      </c>
      <c r="U551">
        <v>0.2</v>
      </c>
      <c r="V551">
        <v>5.129400000000004</v>
      </c>
    </row>
    <row r="552" spans="1:22" x14ac:dyDescent="0.3">
      <c r="A552">
        <v>2603</v>
      </c>
      <c r="B552" t="s">
        <v>5709</v>
      </c>
      <c r="C552">
        <v>2013</v>
      </c>
      <c r="D552" s="15">
        <v>41430</v>
      </c>
      <c r="E552" s="15">
        <v>41430</v>
      </c>
      <c r="F552" t="s">
        <v>1290</v>
      </c>
      <c r="G552" t="s">
        <v>5710</v>
      </c>
      <c r="H552" t="s">
        <v>5711</v>
      </c>
      <c r="I552" t="s">
        <v>26</v>
      </c>
      <c r="J552" t="s">
        <v>27</v>
      </c>
      <c r="K552" t="s">
        <v>266</v>
      </c>
      <c r="L552" t="s">
        <v>267</v>
      </c>
      <c r="M552">
        <v>10035</v>
      </c>
      <c r="N552" t="s">
        <v>148</v>
      </c>
      <c r="O552" t="s">
        <v>5712</v>
      </c>
      <c r="P552" t="s">
        <v>71</v>
      </c>
      <c r="Q552" t="s">
        <v>682</v>
      </c>
      <c r="R552" t="s">
        <v>5713</v>
      </c>
      <c r="S552">
        <v>1349.85</v>
      </c>
      <c r="T552">
        <v>3</v>
      </c>
      <c r="U552">
        <v>0</v>
      </c>
      <c r="V552">
        <v>364.45949999999993</v>
      </c>
    </row>
    <row r="553" spans="1:22" x14ac:dyDescent="0.3">
      <c r="A553">
        <v>2602</v>
      </c>
      <c r="B553" t="s">
        <v>5709</v>
      </c>
      <c r="C553">
        <v>2013</v>
      </c>
      <c r="D553" s="15">
        <v>41430</v>
      </c>
      <c r="E553" s="15">
        <v>41430</v>
      </c>
      <c r="F553" t="s">
        <v>1290</v>
      </c>
      <c r="G553" t="s">
        <v>5710</v>
      </c>
      <c r="H553" t="s">
        <v>5711</v>
      </c>
      <c r="I553" t="s">
        <v>26</v>
      </c>
      <c r="J553" t="s">
        <v>27</v>
      </c>
      <c r="K553" t="s">
        <v>266</v>
      </c>
      <c r="L553" t="s">
        <v>267</v>
      </c>
      <c r="M553">
        <v>10035</v>
      </c>
      <c r="N553" t="s">
        <v>148</v>
      </c>
      <c r="O553" t="s">
        <v>3185</v>
      </c>
      <c r="P553" t="s">
        <v>46</v>
      </c>
      <c r="Q553" t="s">
        <v>90</v>
      </c>
      <c r="R553" t="s">
        <v>186</v>
      </c>
      <c r="S553">
        <v>14.940000000000001</v>
      </c>
      <c r="T553">
        <v>3</v>
      </c>
      <c r="U553">
        <v>0</v>
      </c>
      <c r="V553">
        <v>7.0218000000000007</v>
      </c>
    </row>
    <row r="554" spans="1:22" x14ac:dyDescent="0.3">
      <c r="A554">
        <v>2503</v>
      </c>
      <c r="B554" t="s">
        <v>5583</v>
      </c>
      <c r="C554">
        <v>2014</v>
      </c>
      <c r="D554" s="15">
        <v>41808</v>
      </c>
      <c r="E554" s="15">
        <v>41811</v>
      </c>
      <c r="F554" t="s">
        <v>188</v>
      </c>
      <c r="G554" t="s">
        <v>5584</v>
      </c>
      <c r="H554" t="s">
        <v>5585</v>
      </c>
      <c r="I554" t="s">
        <v>41</v>
      </c>
      <c r="J554" t="s">
        <v>27</v>
      </c>
      <c r="K554" t="s">
        <v>4289</v>
      </c>
      <c r="L554" t="s">
        <v>211</v>
      </c>
      <c r="M554">
        <v>60076</v>
      </c>
      <c r="N554" t="s">
        <v>105</v>
      </c>
      <c r="O554" t="s">
        <v>2614</v>
      </c>
      <c r="P554" t="s">
        <v>46</v>
      </c>
      <c r="Q554" t="s">
        <v>75</v>
      </c>
      <c r="R554" t="s">
        <v>2615</v>
      </c>
      <c r="S554">
        <v>9.3599999999999977</v>
      </c>
      <c r="T554">
        <v>4</v>
      </c>
      <c r="U554">
        <v>0.8</v>
      </c>
      <c r="V554">
        <v>-16.380000000000003</v>
      </c>
    </row>
    <row r="555" spans="1:22" x14ac:dyDescent="0.3">
      <c r="A555">
        <v>2502</v>
      </c>
      <c r="B555" t="s">
        <v>5583</v>
      </c>
      <c r="C555">
        <v>2014</v>
      </c>
      <c r="D555" s="15">
        <v>41808</v>
      </c>
      <c r="E555" s="15">
        <v>41811</v>
      </c>
      <c r="F555" t="s">
        <v>188</v>
      </c>
      <c r="G555" t="s">
        <v>5584</v>
      </c>
      <c r="H555" t="s">
        <v>5585</v>
      </c>
      <c r="I555" t="s">
        <v>41</v>
      </c>
      <c r="J555" t="s">
        <v>27</v>
      </c>
      <c r="K555" t="s">
        <v>4289</v>
      </c>
      <c r="L555" t="s">
        <v>211</v>
      </c>
      <c r="M555">
        <v>60076</v>
      </c>
      <c r="N555" t="s">
        <v>105</v>
      </c>
      <c r="O555" t="s">
        <v>2391</v>
      </c>
      <c r="P555" t="s">
        <v>46</v>
      </c>
      <c r="Q555" t="s">
        <v>75</v>
      </c>
      <c r="R555" t="s">
        <v>2392</v>
      </c>
      <c r="S555">
        <v>2.3039999999999994</v>
      </c>
      <c r="T555">
        <v>4</v>
      </c>
      <c r="U555">
        <v>0.8</v>
      </c>
      <c r="V555">
        <v>-3.5711999999999993</v>
      </c>
    </row>
    <row r="556" spans="1:22" x14ac:dyDescent="0.3">
      <c r="A556">
        <v>2501</v>
      </c>
      <c r="B556" t="s">
        <v>5583</v>
      </c>
      <c r="C556">
        <v>2014</v>
      </c>
      <c r="D556" s="15">
        <v>41808</v>
      </c>
      <c r="E556" s="15">
        <v>41811</v>
      </c>
      <c r="F556" t="s">
        <v>188</v>
      </c>
      <c r="G556" t="s">
        <v>5584</v>
      </c>
      <c r="H556" t="s">
        <v>5585</v>
      </c>
      <c r="I556" t="s">
        <v>41</v>
      </c>
      <c r="J556" t="s">
        <v>27</v>
      </c>
      <c r="K556" t="s">
        <v>4289</v>
      </c>
      <c r="L556" t="s">
        <v>211</v>
      </c>
      <c r="M556">
        <v>60076</v>
      </c>
      <c r="N556" t="s">
        <v>105</v>
      </c>
      <c r="O556" t="s">
        <v>3239</v>
      </c>
      <c r="P556" t="s">
        <v>46</v>
      </c>
      <c r="Q556" t="s">
        <v>90</v>
      </c>
      <c r="R556" t="s">
        <v>3240</v>
      </c>
      <c r="S556">
        <v>12.224</v>
      </c>
      <c r="T556">
        <v>2</v>
      </c>
      <c r="U556">
        <v>0.2</v>
      </c>
      <c r="V556">
        <v>4.4311999999999996</v>
      </c>
    </row>
    <row r="557" spans="1:22" x14ac:dyDescent="0.3">
      <c r="A557">
        <v>2500</v>
      </c>
      <c r="B557" t="s">
        <v>5580</v>
      </c>
      <c r="C557">
        <v>2014</v>
      </c>
      <c r="D557" s="15">
        <v>41813</v>
      </c>
      <c r="E557" s="15">
        <v>41814</v>
      </c>
      <c r="F557" t="s">
        <v>188</v>
      </c>
      <c r="G557" t="s">
        <v>3535</v>
      </c>
      <c r="H557" t="s">
        <v>3536</v>
      </c>
      <c r="I557" t="s">
        <v>26</v>
      </c>
      <c r="J557" t="s">
        <v>27</v>
      </c>
      <c r="K557" t="s">
        <v>1419</v>
      </c>
      <c r="L557" t="s">
        <v>54</v>
      </c>
      <c r="M557">
        <v>33178</v>
      </c>
      <c r="N557" t="s">
        <v>30</v>
      </c>
      <c r="O557" t="s">
        <v>5581</v>
      </c>
      <c r="P557" t="s">
        <v>46</v>
      </c>
      <c r="Q557" t="s">
        <v>173</v>
      </c>
      <c r="R557" t="s">
        <v>5582</v>
      </c>
      <c r="S557">
        <v>37.608000000000004</v>
      </c>
      <c r="T557">
        <v>3</v>
      </c>
      <c r="U557">
        <v>0.2</v>
      </c>
      <c r="V557">
        <v>12.692699999999995</v>
      </c>
    </row>
    <row r="558" spans="1:22" x14ac:dyDescent="0.3">
      <c r="A558">
        <v>555</v>
      </c>
      <c r="B558" t="s">
        <v>1882</v>
      </c>
      <c r="C558">
        <v>2014</v>
      </c>
      <c r="D558" s="15">
        <v>41820</v>
      </c>
      <c r="E558" s="15">
        <v>41824</v>
      </c>
      <c r="F558" t="s">
        <v>23</v>
      </c>
      <c r="G558" t="s">
        <v>1358</v>
      </c>
      <c r="H558" t="s">
        <v>1359</v>
      </c>
      <c r="I558" t="s">
        <v>41</v>
      </c>
      <c r="J558" t="s">
        <v>27</v>
      </c>
      <c r="K558" t="s">
        <v>1883</v>
      </c>
      <c r="L558" t="s">
        <v>43</v>
      </c>
      <c r="M558">
        <v>92804</v>
      </c>
      <c r="N558" t="s">
        <v>44</v>
      </c>
      <c r="O558" t="s">
        <v>1884</v>
      </c>
      <c r="P558" t="s">
        <v>46</v>
      </c>
      <c r="Q558" t="s">
        <v>59</v>
      </c>
      <c r="R558" t="s">
        <v>1885</v>
      </c>
      <c r="S558">
        <v>1295.78</v>
      </c>
      <c r="T558">
        <v>2</v>
      </c>
      <c r="U558">
        <v>0</v>
      </c>
      <c r="V558">
        <v>310.98720000000003</v>
      </c>
    </row>
    <row r="559" spans="1:22" x14ac:dyDescent="0.3">
      <c r="A559">
        <v>2496</v>
      </c>
      <c r="B559" t="s">
        <v>5574</v>
      </c>
      <c r="C559">
        <v>2011</v>
      </c>
      <c r="D559" s="15">
        <v>40710</v>
      </c>
      <c r="E559" s="15">
        <v>40716</v>
      </c>
      <c r="F559" t="s">
        <v>50</v>
      </c>
      <c r="G559" t="s">
        <v>5575</v>
      </c>
      <c r="H559" t="s">
        <v>5576</v>
      </c>
      <c r="I559" t="s">
        <v>26</v>
      </c>
      <c r="J559" t="s">
        <v>27</v>
      </c>
      <c r="K559" t="s">
        <v>5577</v>
      </c>
      <c r="L559" t="s">
        <v>254</v>
      </c>
      <c r="M559">
        <v>46544</v>
      </c>
      <c r="N559" t="s">
        <v>105</v>
      </c>
      <c r="O559" t="s">
        <v>1585</v>
      </c>
      <c r="P559" t="s">
        <v>32</v>
      </c>
      <c r="Q559" t="s">
        <v>36</v>
      </c>
      <c r="R559" t="s">
        <v>1586</v>
      </c>
      <c r="S559">
        <v>647.84</v>
      </c>
      <c r="T559">
        <v>8</v>
      </c>
      <c r="U559">
        <v>0</v>
      </c>
      <c r="V559">
        <v>32.391999999999939</v>
      </c>
    </row>
    <row r="560" spans="1:22" x14ac:dyDescent="0.3">
      <c r="A560">
        <v>557</v>
      </c>
      <c r="B560" t="s">
        <v>1891</v>
      </c>
      <c r="C560">
        <v>2013</v>
      </c>
      <c r="D560" s="15">
        <v>41436</v>
      </c>
      <c r="E560" s="15">
        <v>41441</v>
      </c>
      <c r="F560" t="s">
        <v>50</v>
      </c>
      <c r="G560" t="s">
        <v>1892</v>
      </c>
      <c r="H560" t="s">
        <v>1893</v>
      </c>
      <c r="I560" t="s">
        <v>26</v>
      </c>
      <c r="J560" t="s">
        <v>27</v>
      </c>
      <c r="K560" t="s">
        <v>42</v>
      </c>
      <c r="L560" t="s">
        <v>43</v>
      </c>
      <c r="M560">
        <v>90045</v>
      </c>
      <c r="N560" t="s">
        <v>44</v>
      </c>
      <c r="O560" t="s">
        <v>1894</v>
      </c>
      <c r="P560" t="s">
        <v>46</v>
      </c>
      <c r="Q560" t="s">
        <v>47</v>
      </c>
      <c r="R560" t="s">
        <v>1895</v>
      </c>
      <c r="S560">
        <v>20.7</v>
      </c>
      <c r="T560">
        <v>2</v>
      </c>
      <c r="U560">
        <v>0</v>
      </c>
      <c r="V560">
        <v>9.9359999999999999</v>
      </c>
    </row>
    <row r="561" spans="1:22" x14ac:dyDescent="0.3">
      <c r="A561">
        <v>558</v>
      </c>
      <c r="B561" t="s">
        <v>1891</v>
      </c>
      <c r="C561">
        <v>2013</v>
      </c>
      <c r="D561" s="15">
        <v>41436</v>
      </c>
      <c r="E561" s="15">
        <v>41441</v>
      </c>
      <c r="F561" t="s">
        <v>50</v>
      </c>
      <c r="G561" t="s">
        <v>1892</v>
      </c>
      <c r="H561" t="s">
        <v>1893</v>
      </c>
      <c r="I561" t="s">
        <v>26</v>
      </c>
      <c r="J561" t="s">
        <v>27</v>
      </c>
      <c r="K561" t="s">
        <v>42</v>
      </c>
      <c r="L561" t="s">
        <v>43</v>
      </c>
      <c r="M561">
        <v>90045</v>
      </c>
      <c r="N561" t="s">
        <v>44</v>
      </c>
      <c r="O561" t="s">
        <v>1896</v>
      </c>
      <c r="P561" t="s">
        <v>32</v>
      </c>
      <c r="Q561" t="s">
        <v>56</v>
      </c>
      <c r="R561" t="s">
        <v>1897</v>
      </c>
      <c r="S561">
        <v>1335.68</v>
      </c>
      <c r="T561">
        <v>4</v>
      </c>
      <c r="U561">
        <v>0.2</v>
      </c>
      <c r="V561">
        <v>-217.04800000000017</v>
      </c>
    </row>
    <row r="562" spans="1:22" x14ac:dyDescent="0.3">
      <c r="A562">
        <v>559</v>
      </c>
      <c r="B562" t="s">
        <v>1891</v>
      </c>
      <c r="C562">
        <v>2013</v>
      </c>
      <c r="D562" s="15">
        <v>41436</v>
      </c>
      <c r="E562" s="15">
        <v>41441</v>
      </c>
      <c r="F562" t="s">
        <v>50</v>
      </c>
      <c r="G562" t="s">
        <v>1892</v>
      </c>
      <c r="H562" t="s">
        <v>1893</v>
      </c>
      <c r="I562" t="s">
        <v>26</v>
      </c>
      <c r="J562" t="s">
        <v>27</v>
      </c>
      <c r="K562" t="s">
        <v>42</v>
      </c>
      <c r="L562" t="s">
        <v>43</v>
      </c>
      <c r="M562">
        <v>90045</v>
      </c>
      <c r="N562" t="s">
        <v>44</v>
      </c>
      <c r="O562" t="s">
        <v>1898</v>
      </c>
      <c r="P562" t="s">
        <v>46</v>
      </c>
      <c r="Q562" t="s">
        <v>90</v>
      </c>
      <c r="R562" t="s">
        <v>1899</v>
      </c>
      <c r="S562">
        <v>32.400000000000006</v>
      </c>
      <c r="T562">
        <v>5</v>
      </c>
      <c r="U562">
        <v>0</v>
      </c>
      <c r="V562">
        <v>15.552000000000001</v>
      </c>
    </row>
    <row r="563" spans="1:22" x14ac:dyDescent="0.3">
      <c r="A563">
        <v>2481</v>
      </c>
      <c r="B563" t="s">
        <v>5549</v>
      </c>
      <c r="C563">
        <v>2014</v>
      </c>
      <c r="D563" s="15">
        <v>41810</v>
      </c>
      <c r="E563" s="15">
        <v>41816</v>
      </c>
      <c r="F563" t="s">
        <v>50</v>
      </c>
      <c r="G563" t="s">
        <v>3161</v>
      </c>
      <c r="H563" t="s">
        <v>3162</v>
      </c>
      <c r="I563" t="s">
        <v>26</v>
      </c>
      <c r="J563" t="s">
        <v>27</v>
      </c>
      <c r="K563" t="s">
        <v>815</v>
      </c>
      <c r="L563" t="s">
        <v>104</v>
      </c>
      <c r="M563">
        <v>75220</v>
      </c>
      <c r="N563" t="s">
        <v>105</v>
      </c>
      <c r="O563" t="s">
        <v>379</v>
      </c>
      <c r="P563" t="s">
        <v>46</v>
      </c>
      <c r="Q563" t="s">
        <v>59</v>
      </c>
      <c r="R563" t="s">
        <v>380</v>
      </c>
      <c r="S563">
        <v>153.584</v>
      </c>
      <c r="T563">
        <v>2</v>
      </c>
      <c r="U563">
        <v>0.2</v>
      </c>
      <c r="V563">
        <v>-32.636600000000001</v>
      </c>
    </row>
    <row r="564" spans="1:22" x14ac:dyDescent="0.3">
      <c r="A564">
        <v>2480</v>
      </c>
      <c r="B564" t="s">
        <v>5549</v>
      </c>
      <c r="C564">
        <v>2014</v>
      </c>
      <c r="D564" s="15">
        <v>41810</v>
      </c>
      <c r="E564" s="15">
        <v>41816</v>
      </c>
      <c r="F564" t="s">
        <v>50</v>
      </c>
      <c r="G564" t="s">
        <v>3161</v>
      </c>
      <c r="H564" t="s">
        <v>3162</v>
      </c>
      <c r="I564" t="s">
        <v>26</v>
      </c>
      <c r="J564" t="s">
        <v>27</v>
      </c>
      <c r="K564" t="s">
        <v>815</v>
      </c>
      <c r="L564" t="s">
        <v>104</v>
      </c>
      <c r="M564">
        <v>75220</v>
      </c>
      <c r="N564" t="s">
        <v>105</v>
      </c>
      <c r="O564" t="s">
        <v>5550</v>
      </c>
      <c r="P564" t="s">
        <v>46</v>
      </c>
      <c r="Q564" t="s">
        <v>578</v>
      </c>
      <c r="R564" t="s">
        <v>5551</v>
      </c>
      <c r="S564">
        <v>11.184000000000001</v>
      </c>
      <c r="T564">
        <v>1</v>
      </c>
      <c r="U564">
        <v>0.2</v>
      </c>
      <c r="V564">
        <v>0.83879999999999999</v>
      </c>
    </row>
    <row r="565" spans="1:22" x14ac:dyDescent="0.3">
      <c r="A565">
        <v>2430</v>
      </c>
      <c r="B565" t="s">
        <v>5484</v>
      </c>
      <c r="C565">
        <v>2013</v>
      </c>
      <c r="D565" s="15">
        <v>41437</v>
      </c>
      <c r="E565" s="15">
        <v>41443</v>
      </c>
      <c r="F565" t="s">
        <v>50</v>
      </c>
      <c r="G565" t="s">
        <v>773</v>
      </c>
      <c r="H565" t="s">
        <v>774</v>
      </c>
      <c r="I565" t="s">
        <v>41</v>
      </c>
      <c r="J565" t="s">
        <v>27</v>
      </c>
      <c r="K565" t="s">
        <v>1127</v>
      </c>
      <c r="L565" t="s">
        <v>104</v>
      </c>
      <c r="M565">
        <v>76017</v>
      </c>
      <c r="N565" t="s">
        <v>105</v>
      </c>
      <c r="O565" t="s">
        <v>4270</v>
      </c>
      <c r="P565" t="s">
        <v>32</v>
      </c>
      <c r="Q565" t="s">
        <v>65</v>
      </c>
      <c r="R565" t="s">
        <v>4271</v>
      </c>
      <c r="S565">
        <v>12.544000000000002</v>
      </c>
      <c r="T565">
        <v>7</v>
      </c>
      <c r="U565">
        <v>0.6</v>
      </c>
      <c r="V565">
        <v>-9.0944000000000038</v>
      </c>
    </row>
    <row r="566" spans="1:22" x14ac:dyDescent="0.3">
      <c r="A566">
        <v>2429</v>
      </c>
      <c r="B566" t="s">
        <v>5484</v>
      </c>
      <c r="C566">
        <v>2013</v>
      </c>
      <c r="D566" s="15">
        <v>41437</v>
      </c>
      <c r="E566" s="15">
        <v>41443</v>
      </c>
      <c r="F566" t="s">
        <v>50</v>
      </c>
      <c r="G566" t="s">
        <v>773</v>
      </c>
      <c r="H566" t="s">
        <v>774</v>
      </c>
      <c r="I566" t="s">
        <v>41</v>
      </c>
      <c r="J566" t="s">
        <v>27</v>
      </c>
      <c r="K566" t="s">
        <v>1127</v>
      </c>
      <c r="L566" t="s">
        <v>104</v>
      </c>
      <c r="M566">
        <v>76017</v>
      </c>
      <c r="N566" t="s">
        <v>105</v>
      </c>
      <c r="O566" t="s">
        <v>5487</v>
      </c>
      <c r="P566" t="s">
        <v>46</v>
      </c>
      <c r="Q566" t="s">
        <v>75</v>
      </c>
      <c r="R566" t="s">
        <v>5488</v>
      </c>
      <c r="S566">
        <v>8.2719999999999985</v>
      </c>
      <c r="T566">
        <v>4</v>
      </c>
      <c r="U566">
        <v>0.8</v>
      </c>
      <c r="V566">
        <v>-13.648800000000001</v>
      </c>
    </row>
    <row r="567" spans="1:22" x14ac:dyDescent="0.3">
      <c r="A567">
        <v>2428</v>
      </c>
      <c r="B567" t="s">
        <v>5484</v>
      </c>
      <c r="C567">
        <v>2013</v>
      </c>
      <c r="D567" s="15">
        <v>41437</v>
      </c>
      <c r="E567" s="15">
        <v>41443</v>
      </c>
      <c r="F567" t="s">
        <v>50</v>
      </c>
      <c r="G567" t="s">
        <v>773</v>
      </c>
      <c r="H567" t="s">
        <v>774</v>
      </c>
      <c r="I567" t="s">
        <v>41</v>
      </c>
      <c r="J567" t="s">
        <v>27</v>
      </c>
      <c r="K567" t="s">
        <v>1127</v>
      </c>
      <c r="L567" t="s">
        <v>104</v>
      </c>
      <c r="M567">
        <v>76017</v>
      </c>
      <c r="N567" t="s">
        <v>105</v>
      </c>
      <c r="O567" t="s">
        <v>5485</v>
      </c>
      <c r="P567" t="s">
        <v>46</v>
      </c>
      <c r="Q567" t="s">
        <v>75</v>
      </c>
      <c r="R567" t="s">
        <v>5486</v>
      </c>
      <c r="S567">
        <v>1.3439999999999996</v>
      </c>
      <c r="T567">
        <v>4</v>
      </c>
      <c r="U567">
        <v>0.8</v>
      </c>
      <c r="V567">
        <v>-2.1504000000000008</v>
      </c>
    </row>
    <row r="568" spans="1:22" x14ac:dyDescent="0.3">
      <c r="A568">
        <v>2412</v>
      </c>
      <c r="B568" t="s">
        <v>5458</v>
      </c>
      <c r="C568">
        <v>2012</v>
      </c>
      <c r="D568" s="15">
        <v>41067</v>
      </c>
      <c r="E568" s="15">
        <v>41069</v>
      </c>
      <c r="F568" t="s">
        <v>23</v>
      </c>
      <c r="G568" t="s">
        <v>5459</v>
      </c>
      <c r="H568" t="s">
        <v>5460</v>
      </c>
      <c r="I568" t="s">
        <v>41</v>
      </c>
      <c r="J568" t="s">
        <v>27</v>
      </c>
      <c r="K568" t="s">
        <v>42</v>
      </c>
      <c r="L568" t="s">
        <v>43</v>
      </c>
      <c r="M568">
        <v>90036</v>
      </c>
      <c r="N568" t="s">
        <v>44</v>
      </c>
      <c r="O568" t="s">
        <v>2427</v>
      </c>
      <c r="P568" t="s">
        <v>46</v>
      </c>
      <c r="Q568" t="s">
        <v>75</v>
      </c>
      <c r="R568" t="s">
        <v>186</v>
      </c>
      <c r="S568">
        <v>7.52</v>
      </c>
      <c r="T568">
        <v>5</v>
      </c>
      <c r="U568">
        <v>0.2</v>
      </c>
      <c r="V568">
        <v>2.6319999999999997</v>
      </c>
    </row>
    <row r="569" spans="1:22" x14ac:dyDescent="0.3">
      <c r="A569">
        <v>2313</v>
      </c>
      <c r="B569" t="s">
        <v>5319</v>
      </c>
      <c r="C569">
        <v>2014</v>
      </c>
      <c r="D569" s="15">
        <v>41802</v>
      </c>
      <c r="E569" s="15">
        <v>41803</v>
      </c>
      <c r="F569" t="s">
        <v>188</v>
      </c>
      <c r="G569" t="s">
        <v>5320</v>
      </c>
      <c r="H569" t="s">
        <v>5321</v>
      </c>
      <c r="I569" t="s">
        <v>102</v>
      </c>
      <c r="J569" t="s">
        <v>27</v>
      </c>
      <c r="K569" t="s">
        <v>1385</v>
      </c>
      <c r="L569" t="s">
        <v>310</v>
      </c>
      <c r="M569">
        <v>85345</v>
      </c>
      <c r="N569" t="s">
        <v>44</v>
      </c>
      <c r="O569" t="s">
        <v>1689</v>
      </c>
      <c r="P569" t="s">
        <v>46</v>
      </c>
      <c r="Q569" t="s">
        <v>59</v>
      </c>
      <c r="R569" t="s">
        <v>1690</v>
      </c>
      <c r="S569">
        <v>215.59200000000001</v>
      </c>
      <c r="T569">
        <v>3</v>
      </c>
      <c r="U569">
        <v>0.2</v>
      </c>
      <c r="V569">
        <v>-48.508200000000009</v>
      </c>
    </row>
    <row r="570" spans="1:22" x14ac:dyDescent="0.3">
      <c r="A570">
        <v>2312</v>
      </c>
      <c r="B570" t="s">
        <v>5319</v>
      </c>
      <c r="C570">
        <v>2014</v>
      </c>
      <c r="D570" s="15">
        <v>41802</v>
      </c>
      <c r="E570" s="15">
        <v>41803</v>
      </c>
      <c r="F570" t="s">
        <v>188</v>
      </c>
      <c r="G570" t="s">
        <v>5320</v>
      </c>
      <c r="H570" t="s">
        <v>5321</v>
      </c>
      <c r="I570" t="s">
        <v>102</v>
      </c>
      <c r="J570" t="s">
        <v>27</v>
      </c>
      <c r="K570" t="s">
        <v>1385</v>
      </c>
      <c r="L570" t="s">
        <v>310</v>
      </c>
      <c r="M570">
        <v>85345</v>
      </c>
      <c r="N570" t="s">
        <v>44</v>
      </c>
      <c r="O570" t="s">
        <v>4132</v>
      </c>
      <c r="P570" t="s">
        <v>46</v>
      </c>
      <c r="Q570" t="s">
        <v>68</v>
      </c>
      <c r="R570" t="s">
        <v>4133</v>
      </c>
      <c r="S570">
        <v>15.872</v>
      </c>
      <c r="T570">
        <v>1</v>
      </c>
      <c r="U570">
        <v>0.2</v>
      </c>
      <c r="V570">
        <v>1.9839999999999982</v>
      </c>
    </row>
    <row r="571" spans="1:22" x14ac:dyDescent="0.3">
      <c r="A571">
        <v>2311</v>
      </c>
      <c r="B571" t="s">
        <v>5319</v>
      </c>
      <c r="C571">
        <v>2014</v>
      </c>
      <c r="D571" s="15">
        <v>41802</v>
      </c>
      <c r="E571" s="15">
        <v>41803</v>
      </c>
      <c r="F571" t="s">
        <v>188</v>
      </c>
      <c r="G571" t="s">
        <v>5320</v>
      </c>
      <c r="H571" t="s">
        <v>5321</v>
      </c>
      <c r="I571" t="s">
        <v>102</v>
      </c>
      <c r="J571" t="s">
        <v>27</v>
      </c>
      <c r="K571" t="s">
        <v>1385</v>
      </c>
      <c r="L571" t="s">
        <v>310</v>
      </c>
      <c r="M571">
        <v>85345</v>
      </c>
      <c r="N571" t="s">
        <v>44</v>
      </c>
      <c r="O571" t="s">
        <v>2589</v>
      </c>
      <c r="P571" t="s">
        <v>46</v>
      </c>
      <c r="Q571" t="s">
        <v>68</v>
      </c>
      <c r="R571" t="s">
        <v>2590</v>
      </c>
      <c r="S571">
        <v>88.04</v>
      </c>
      <c r="T571">
        <v>5</v>
      </c>
      <c r="U571">
        <v>0.2</v>
      </c>
      <c r="V571">
        <v>6.602999999999998</v>
      </c>
    </row>
    <row r="572" spans="1:22" x14ac:dyDescent="0.3">
      <c r="A572">
        <v>2310</v>
      </c>
      <c r="B572" t="s">
        <v>5319</v>
      </c>
      <c r="C572">
        <v>2014</v>
      </c>
      <c r="D572" s="15">
        <v>41802</v>
      </c>
      <c r="E572" s="15">
        <v>41803</v>
      </c>
      <c r="F572" t="s">
        <v>188</v>
      </c>
      <c r="G572" t="s">
        <v>5320</v>
      </c>
      <c r="H572" t="s">
        <v>5321</v>
      </c>
      <c r="I572" t="s">
        <v>102</v>
      </c>
      <c r="J572" t="s">
        <v>27</v>
      </c>
      <c r="K572" t="s">
        <v>1385</v>
      </c>
      <c r="L572" t="s">
        <v>310</v>
      </c>
      <c r="M572">
        <v>85345</v>
      </c>
      <c r="N572" t="s">
        <v>44</v>
      </c>
      <c r="O572" t="s">
        <v>368</v>
      </c>
      <c r="P572" t="s">
        <v>46</v>
      </c>
      <c r="Q572" t="s">
        <v>59</v>
      </c>
      <c r="R572" t="s">
        <v>369</v>
      </c>
      <c r="S572">
        <v>68.448000000000008</v>
      </c>
      <c r="T572">
        <v>4</v>
      </c>
      <c r="U572">
        <v>0.2</v>
      </c>
      <c r="V572">
        <v>7.7003999999999948</v>
      </c>
    </row>
    <row r="573" spans="1:22" x14ac:dyDescent="0.3">
      <c r="A573">
        <v>2309</v>
      </c>
      <c r="B573" t="s">
        <v>5319</v>
      </c>
      <c r="C573">
        <v>2014</v>
      </c>
      <c r="D573" s="15">
        <v>41802</v>
      </c>
      <c r="E573" s="15">
        <v>41803</v>
      </c>
      <c r="F573" t="s">
        <v>188</v>
      </c>
      <c r="G573" t="s">
        <v>5320</v>
      </c>
      <c r="H573" t="s">
        <v>5321</v>
      </c>
      <c r="I573" t="s">
        <v>102</v>
      </c>
      <c r="J573" t="s">
        <v>27</v>
      </c>
      <c r="K573" t="s">
        <v>1385</v>
      </c>
      <c r="L573" t="s">
        <v>310</v>
      </c>
      <c r="M573">
        <v>85345</v>
      </c>
      <c r="N573" t="s">
        <v>44</v>
      </c>
      <c r="O573" t="s">
        <v>2555</v>
      </c>
      <c r="P573" t="s">
        <v>32</v>
      </c>
      <c r="Q573" t="s">
        <v>36</v>
      </c>
      <c r="R573" t="s">
        <v>2556</v>
      </c>
      <c r="S573">
        <v>280.79200000000003</v>
      </c>
      <c r="T573">
        <v>1</v>
      </c>
      <c r="U573">
        <v>0.2</v>
      </c>
      <c r="V573">
        <v>35.098999999999961</v>
      </c>
    </row>
    <row r="574" spans="1:22" x14ac:dyDescent="0.3">
      <c r="A574">
        <v>2289</v>
      </c>
      <c r="B574" t="s">
        <v>5298</v>
      </c>
      <c r="C574">
        <v>2014</v>
      </c>
      <c r="D574" s="15">
        <v>41801</v>
      </c>
      <c r="E574" s="15">
        <v>41804</v>
      </c>
      <c r="F574" t="s">
        <v>188</v>
      </c>
      <c r="G574" t="s">
        <v>5008</v>
      </c>
      <c r="H574" t="s">
        <v>5009</v>
      </c>
      <c r="I574" t="s">
        <v>26</v>
      </c>
      <c r="J574" t="s">
        <v>27</v>
      </c>
      <c r="K574" t="s">
        <v>42</v>
      </c>
      <c r="L574" t="s">
        <v>43</v>
      </c>
      <c r="M574">
        <v>90032</v>
      </c>
      <c r="N574" t="s">
        <v>44</v>
      </c>
      <c r="O574" t="s">
        <v>3268</v>
      </c>
      <c r="P574" t="s">
        <v>46</v>
      </c>
      <c r="Q574" t="s">
        <v>68</v>
      </c>
      <c r="R574" t="s">
        <v>3269</v>
      </c>
      <c r="S574">
        <v>16.399999999999999</v>
      </c>
      <c r="T574">
        <v>5</v>
      </c>
      <c r="U574">
        <v>0</v>
      </c>
      <c r="V574">
        <v>4.7559999999999985</v>
      </c>
    </row>
    <row r="575" spans="1:22" x14ac:dyDescent="0.3">
      <c r="A575">
        <v>2288</v>
      </c>
      <c r="B575" t="s">
        <v>5295</v>
      </c>
      <c r="C575">
        <v>2014</v>
      </c>
      <c r="D575" s="15">
        <v>41792</v>
      </c>
      <c r="E575" s="15">
        <v>41796</v>
      </c>
      <c r="F575" t="s">
        <v>23</v>
      </c>
      <c r="G575" t="s">
        <v>1025</v>
      </c>
      <c r="H575" t="s">
        <v>1026</v>
      </c>
      <c r="I575" t="s">
        <v>41</v>
      </c>
      <c r="J575" t="s">
        <v>27</v>
      </c>
      <c r="K575" t="s">
        <v>2835</v>
      </c>
      <c r="L575" t="s">
        <v>498</v>
      </c>
      <c r="M575">
        <v>43615</v>
      </c>
      <c r="N575" t="s">
        <v>148</v>
      </c>
      <c r="O575" t="s">
        <v>5296</v>
      </c>
      <c r="P575" t="s">
        <v>46</v>
      </c>
      <c r="Q575" t="s">
        <v>78</v>
      </c>
      <c r="R575" t="s">
        <v>5297</v>
      </c>
      <c r="S575">
        <v>17.480000000000004</v>
      </c>
      <c r="T575">
        <v>5</v>
      </c>
      <c r="U575">
        <v>0.2</v>
      </c>
      <c r="V575">
        <v>1.3109999999999999</v>
      </c>
    </row>
    <row r="576" spans="1:22" x14ac:dyDescent="0.3">
      <c r="A576">
        <v>2279</v>
      </c>
      <c r="B576" t="s">
        <v>5278</v>
      </c>
      <c r="C576">
        <v>2011</v>
      </c>
      <c r="D576" s="15">
        <v>40721</v>
      </c>
      <c r="E576" s="15">
        <v>40725</v>
      </c>
      <c r="F576" t="s">
        <v>50</v>
      </c>
      <c r="G576" t="s">
        <v>1851</v>
      </c>
      <c r="H576" t="s">
        <v>1852</v>
      </c>
      <c r="I576" t="s">
        <v>26</v>
      </c>
      <c r="J576" t="s">
        <v>27</v>
      </c>
      <c r="K576" t="s">
        <v>5279</v>
      </c>
      <c r="L576" t="s">
        <v>1487</v>
      </c>
      <c r="M576">
        <v>38671</v>
      </c>
      <c r="N576" t="s">
        <v>30</v>
      </c>
      <c r="O576" t="s">
        <v>856</v>
      </c>
      <c r="P576" t="s">
        <v>71</v>
      </c>
      <c r="Q576" t="s">
        <v>161</v>
      </c>
      <c r="R576" t="s">
        <v>857</v>
      </c>
      <c r="S576">
        <v>223.96</v>
      </c>
      <c r="T576">
        <v>4</v>
      </c>
      <c r="U576">
        <v>0</v>
      </c>
      <c r="V576">
        <v>53.750400000000013</v>
      </c>
    </row>
    <row r="577" spans="1:22" x14ac:dyDescent="0.3">
      <c r="A577">
        <v>2278</v>
      </c>
      <c r="B577" t="s">
        <v>5278</v>
      </c>
      <c r="C577">
        <v>2011</v>
      </c>
      <c r="D577" s="15">
        <v>40721</v>
      </c>
      <c r="E577" s="15">
        <v>40725</v>
      </c>
      <c r="F577" t="s">
        <v>50</v>
      </c>
      <c r="G577" t="s">
        <v>1851</v>
      </c>
      <c r="H577" t="s">
        <v>1852</v>
      </c>
      <c r="I577" t="s">
        <v>26</v>
      </c>
      <c r="J577" t="s">
        <v>27</v>
      </c>
      <c r="K577" t="s">
        <v>5279</v>
      </c>
      <c r="L577" t="s">
        <v>1487</v>
      </c>
      <c r="M577">
        <v>38671</v>
      </c>
      <c r="N577" t="s">
        <v>30</v>
      </c>
      <c r="O577" t="s">
        <v>3822</v>
      </c>
      <c r="P577" t="s">
        <v>32</v>
      </c>
      <c r="Q577" t="s">
        <v>56</v>
      </c>
      <c r="R577" t="s">
        <v>3274</v>
      </c>
      <c r="S577">
        <v>85.98</v>
      </c>
      <c r="T577">
        <v>1</v>
      </c>
      <c r="U577">
        <v>0</v>
      </c>
      <c r="V577">
        <v>22.354800000000004</v>
      </c>
    </row>
    <row r="578" spans="1:22" x14ac:dyDescent="0.3">
      <c r="A578">
        <v>2277</v>
      </c>
      <c r="B578" t="s">
        <v>5278</v>
      </c>
      <c r="C578">
        <v>2011</v>
      </c>
      <c r="D578" s="15">
        <v>40721</v>
      </c>
      <c r="E578" s="15">
        <v>40725</v>
      </c>
      <c r="F578" t="s">
        <v>50</v>
      </c>
      <c r="G578" t="s">
        <v>1851</v>
      </c>
      <c r="H578" t="s">
        <v>1852</v>
      </c>
      <c r="I578" t="s">
        <v>26</v>
      </c>
      <c r="J578" t="s">
        <v>27</v>
      </c>
      <c r="K578" t="s">
        <v>5279</v>
      </c>
      <c r="L578" t="s">
        <v>1487</v>
      </c>
      <c r="M578">
        <v>38671</v>
      </c>
      <c r="N578" t="s">
        <v>30</v>
      </c>
      <c r="O578" t="s">
        <v>3324</v>
      </c>
      <c r="P578" t="s">
        <v>46</v>
      </c>
      <c r="Q578" t="s">
        <v>59</v>
      </c>
      <c r="R578" t="s">
        <v>3325</v>
      </c>
      <c r="S578">
        <v>306.2</v>
      </c>
      <c r="T578">
        <v>5</v>
      </c>
      <c r="U578">
        <v>0</v>
      </c>
      <c r="V578">
        <v>0</v>
      </c>
    </row>
    <row r="579" spans="1:22" x14ac:dyDescent="0.3">
      <c r="A579">
        <v>2259</v>
      </c>
      <c r="B579" t="s">
        <v>5238</v>
      </c>
      <c r="C579">
        <v>2014</v>
      </c>
      <c r="D579" s="15">
        <v>41807</v>
      </c>
      <c r="E579" s="15">
        <v>41810</v>
      </c>
      <c r="F579" t="s">
        <v>188</v>
      </c>
      <c r="G579" t="s">
        <v>542</v>
      </c>
      <c r="H579" t="s">
        <v>543</v>
      </c>
      <c r="I579" t="s">
        <v>26</v>
      </c>
      <c r="J579" t="s">
        <v>27</v>
      </c>
      <c r="K579" t="s">
        <v>127</v>
      </c>
      <c r="L579" t="s">
        <v>43</v>
      </c>
      <c r="M579">
        <v>94122</v>
      </c>
      <c r="N579" t="s">
        <v>44</v>
      </c>
      <c r="O579" t="s">
        <v>5239</v>
      </c>
      <c r="P579" t="s">
        <v>46</v>
      </c>
      <c r="Q579" t="s">
        <v>90</v>
      </c>
      <c r="R579" t="s">
        <v>5240</v>
      </c>
      <c r="S579">
        <v>18.54</v>
      </c>
      <c r="T579">
        <v>2</v>
      </c>
      <c r="U579">
        <v>0</v>
      </c>
      <c r="V579">
        <v>8.7137999999999991</v>
      </c>
    </row>
    <row r="580" spans="1:22" x14ac:dyDescent="0.3">
      <c r="A580">
        <v>2258</v>
      </c>
      <c r="B580" t="s">
        <v>5238</v>
      </c>
      <c r="C580">
        <v>2014</v>
      </c>
      <c r="D580" s="15">
        <v>41807</v>
      </c>
      <c r="E580" s="15">
        <v>41810</v>
      </c>
      <c r="F580" t="s">
        <v>188</v>
      </c>
      <c r="G580" t="s">
        <v>542</v>
      </c>
      <c r="H580" t="s">
        <v>543</v>
      </c>
      <c r="I580" t="s">
        <v>26</v>
      </c>
      <c r="J580" t="s">
        <v>27</v>
      </c>
      <c r="K580" t="s">
        <v>127</v>
      </c>
      <c r="L580" t="s">
        <v>43</v>
      </c>
      <c r="M580">
        <v>94122</v>
      </c>
      <c r="N580" t="s">
        <v>44</v>
      </c>
      <c r="O580" t="s">
        <v>1488</v>
      </c>
      <c r="P580" t="s">
        <v>32</v>
      </c>
      <c r="Q580" t="s">
        <v>36</v>
      </c>
      <c r="R580" t="s">
        <v>1489</v>
      </c>
      <c r="S580">
        <v>1212.96</v>
      </c>
      <c r="T580">
        <v>7</v>
      </c>
      <c r="U580">
        <v>0.2</v>
      </c>
      <c r="V580">
        <v>90.97199999999998</v>
      </c>
    </row>
    <row r="581" spans="1:22" x14ac:dyDescent="0.3">
      <c r="A581">
        <v>2232</v>
      </c>
      <c r="B581" t="s">
        <v>5193</v>
      </c>
      <c r="C581">
        <v>2014</v>
      </c>
      <c r="D581" s="15">
        <v>41817</v>
      </c>
      <c r="E581" s="15">
        <v>41822</v>
      </c>
      <c r="F581" t="s">
        <v>50</v>
      </c>
      <c r="G581" t="s">
        <v>5194</v>
      </c>
      <c r="H581" t="s">
        <v>5195</v>
      </c>
      <c r="I581" t="s">
        <v>26</v>
      </c>
      <c r="J581" t="s">
        <v>27</v>
      </c>
      <c r="K581" t="s">
        <v>3289</v>
      </c>
      <c r="L581" t="s">
        <v>254</v>
      </c>
      <c r="M581">
        <v>46350</v>
      </c>
      <c r="N581" t="s">
        <v>105</v>
      </c>
      <c r="O581" t="s">
        <v>3109</v>
      </c>
      <c r="P581" t="s">
        <v>32</v>
      </c>
      <c r="Q581" t="s">
        <v>65</v>
      </c>
      <c r="R581" t="s">
        <v>3110</v>
      </c>
      <c r="S581">
        <v>526.45000000000005</v>
      </c>
      <c r="T581">
        <v>5</v>
      </c>
      <c r="U581">
        <v>0</v>
      </c>
      <c r="V581">
        <v>31.586999999999961</v>
      </c>
    </row>
    <row r="582" spans="1:22" x14ac:dyDescent="0.3">
      <c r="A582">
        <v>2205</v>
      </c>
      <c r="B582" t="s">
        <v>5145</v>
      </c>
      <c r="C582">
        <v>2012</v>
      </c>
      <c r="D582" s="15">
        <v>41089</v>
      </c>
      <c r="E582" s="15">
        <v>41095</v>
      </c>
      <c r="F582" t="s">
        <v>50</v>
      </c>
      <c r="G582" t="s">
        <v>519</v>
      </c>
      <c r="H582" t="s">
        <v>520</v>
      </c>
      <c r="I582" t="s">
        <v>26</v>
      </c>
      <c r="J582" t="s">
        <v>27</v>
      </c>
      <c r="K582" t="s">
        <v>2470</v>
      </c>
      <c r="L582" t="s">
        <v>147</v>
      </c>
      <c r="M582">
        <v>17602</v>
      </c>
      <c r="N582" t="s">
        <v>148</v>
      </c>
      <c r="O582" t="s">
        <v>3928</v>
      </c>
      <c r="P582" t="s">
        <v>32</v>
      </c>
      <c r="Q582" t="s">
        <v>65</v>
      </c>
      <c r="R582" t="s">
        <v>5146</v>
      </c>
      <c r="S582">
        <v>20.103999999999999</v>
      </c>
      <c r="T582">
        <v>1</v>
      </c>
      <c r="U582">
        <v>0.2</v>
      </c>
      <c r="V582">
        <v>1.7591000000000001</v>
      </c>
    </row>
    <row r="583" spans="1:22" x14ac:dyDescent="0.3">
      <c r="A583">
        <v>2202</v>
      </c>
      <c r="B583" t="s">
        <v>5140</v>
      </c>
      <c r="C583">
        <v>2011</v>
      </c>
      <c r="D583" s="15">
        <v>40695</v>
      </c>
      <c r="E583" s="15">
        <v>40700</v>
      </c>
      <c r="F583" t="s">
        <v>50</v>
      </c>
      <c r="G583" t="s">
        <v>2474</v>
      </c>
      <c r="H583" t="s">
        <v>2475</v>
      </c>
      <c r="I583" t="s">
        <v>26</v>
      </c>
      <c r="J583" t="s">
        <v>27</v>
      </c>
      <c r="K583" t="s">
        <v>5141</v>
      </c>
      <c r="L583" t="s">
        <v>1707</v>
      </c>
      <c r="M583">
        <v>72209</v>
      </c>
      <c r="N583" t="s">
        <v>30</v>
      </c>
      <c r="O583" t="s">
        <v>861</v>
      </c>
      <c r="P583" t="s">
        <v>71</v>
      </c>
      <c r="Q583" t="s">
        <v>72</v>
      </c>
      <c r="R583" t="s">
        <v>862</v>
      </c>
      <c r="S583">
        <v>881.93</v>
      </c>
      <c r="T583">
        <v>7</v>
      </c>
      <c r="U583">
        <v>0</v>
      </c>
      <c r="V583">
        <v>229.30180000000001</v>
      </c>
    </row>
    <row r="584" spans="1:22" x14ac:dyDescent="0.3">
      <c r="A584">
        <v>2201</v>
      </c>
      <c r="B584" t="s">
        <v>5140</v>
      </c>
      <c r="C584">
        <v>2011</v>
      </c>
      <c r="D584" s="15">
        <v>40695</v>
      </c>
      <c r="E584" s="15">
        <v>40700</v>
      </c>
      <c r="F584" t="s">
        <v>50</v>
      </c>
      <c r="G584" t="s">
        <v>2474</v>
      </c>
      <c r="H584" t="s">
        <v>2475</v>
      </c>
      <c r="I584" t="s">
        <v>26</v>
      </c>
      <c r="J584" t="s">
        <v>27</v>
      </c>
      <c r="K584" t="s">
        <v>5141</v>
      </c>
      <c r="L584" t="s">
        <v>1707</v>
      </c>
      <c r="M584">
        <v>72209</v>
      </c>
      <c r="N584" t="s">
        <v>30</v>
      </c>
      <c r="O584" t="s">
        <v>1362</v>
      </c>
      <c r="P584" t="s">
        <v>32</v>
      </c>
      <c r="Q584" t="s">
        <v>65</v>
      </c>
      <c r="R584" t="s">
        <v>1363</v>
      </c>
      <c r="S584">
        <v>22.200000000000003</v>
      </c>
      <c r="T584">
        <v>6</v>
      </c>
      <c r="U584">
        <v>0</v>
      </c>
      <c r="V584">
        <v>9.1020000000000021</v>
      </c>
    </row>
    <row r="585" spans="1:22" x14ac:dyDescent="0.3">
      <c r="A585">
        <v>2191</v>
      </c>
      <c r="B585" t="s">
        <v>5130</v>
      </c>
      <c r="C585">
        <v>2013</v>
      </c>
      <c r="D585" s="15">
        <v>41451</v>
      </c>
      <c r="E585" s="15">
        <v>41455</v>
      </c>
      <c r="F585" t="s">
        <v>50</v>
      </c>
      <c r="G585" t="s">
        <v>2009</v>
      </c>
      <c r="H585" t="s">
        <v>2010</v>
      </c>
      <c r="I585" t="s">
        <v>26</v>
      </c>
      <c r="J585" t="s">
        <v>27</v>
      </c>
      <c r="K585" t="s">
        <v>42</v>
      </c>
      <c r="L585" t="s">
        <v>43</v>
      </c>
      <c r="M585">
        <v>90049</v>
      </c>
      <c r="N585" t="s">
        <v>44</v>
      </c>
      <c r="O585" t="s">
        <v>5131</v>
      </c>
      <c r="P585" t="s">
        <v>46</v>
      </c>
      <c r="Q585" t="s">
        <v>78</v>
      </c>
      <c r="R585" t="s">
        <v>5132</v>
      </c>
      <c r="S585">
        <v>60.81</v>
      </c>
      <c r="T585">
        <v>3</v>
      </c>
      <c r="U585">
        <v>0</v>
      </c>
      <c r="V585">
        <v>17.026800000000001</v>
      </c>
    </row>
    <row r="586" spans="1:22" x14ac:dyDescent="0.3">
      <c r="A586">
        <v>2158</v>
      </c>
      <c r="B586" t="s">
        <v>5088</v>
      </c>
      <c r="C586">
        <v>2011</v>
      </c>
      <c r="D586" s="15">
        <v>40716</v>
      </c>
      <c r="E586" s="15">
        <v>40718</v>
      </c>
      <c r="F586" t="s">
        <v>188</v>
      </c>
      <c r="G586" t="s">
        <v>1962</v>
      </c>
      <c r="H586" t="s">
        <v>1963</v>
      </c>
      <c r="I586" t="s">
        <v>26</v>
      </c>
      <c r="J586" t="s">
        <v>27</v>
      </c>
      <c r="K586" t="s">
        <v>409</v>
      </c>
      <c r="L586" t="s">
        <v>229</v>
      </c>
      <c r="M586">
        <v>55407</v>
      </c>
      <c r="N586" t="s">
        <v>105</v>
      </c>
      <c r="O586" t="s">
        <v>1563</v>
      </c>
      <c r="P586" t="s">
        <v>46</v>
      </c>
      <c r="Q586" t="s">
        <v>59</v>
      </c>
      <c r="R586" t="s">
        <v>1564</v>
      </c>
      <c r="S586">
        <v>161.94</v>
      </c>
      <c r="T586">
        <v>3</v>
      </c>
      <c r="U586">
        <v>0</v>
      </c>
      <c r="V586">
        <v>9.716399999999993</v>
      </c>
    </row>
    <row r="587" spans="1:22" x14ac:dyDescent="0.3">
      <c r="A587">
        <v>2157</v>
      </c>
      <c r="B587" t="s">
        <v>5088</v>
      </c>
      <c r="C587">
        <v>2011</v>
      </c>
      <c r="D587" s="15">
        <v>40716</v>
      </c>
      <c r="E587" s="15">
        <v>40718</v>
      </c>
      <c r="F587" t="s">
        <v>188</v>
      </c>
      <c r="G587" t="s">
        <v>1962</v>
      </c>
      <c r="H587" t="s">
        <v>1963</v>
      </c>
      <c r="I587" t="s">
        <v>26</v>
      </c>
      <c r="J587" t="s">
        <v>27</v>
      </c>
      <c r="K587" t="s">
        <v>409</v>
      </c>
      <c r="L587" t="s">
        <v>229</v>
      </c>
      <c r="M587">
        <v>55407</v>
      </c>
      <c r="N587" t="s">
        <v>105</v>
      </c>
      <c r="O587" t="s">
        <v>2929</v>
      </c>
      <c r="P587" t="s">
        <v>46</v>
      </c>
      <c r="Q587" t="s">
        <v>59</v>
      </c>
      <c r="R587" t="s">
        <v>2930</v>
      </c>
      <c r="S587">
        <v>501.81000000000006</v>
      </c>
      <c r="T587">
        <v>3</v>
      </c>
      <c r="U587">
        <v>0</v>
      </c>
      <c r="V587">
        <v>0</v>
      </c>
    </row>
    <row r="588" spans="1:22" x14ac:dyDescent="0.3">
      <c r="A588">
        <v>2148</v>
      </c>
      <c r="B588" t="s">
        <v>5070</v>
      </c>
      <c r="C588">
        <v>2013</v>
      </c>
      <c r="D588" s="15">
        <v>41451</v>
      </c>
      <c r="E588" s="15">
        <v>41455</v>
      </c>
      <c r="F588" t="s">
        <v>50</v>
      </c>
      <c r="G588" t="s">
        <v>3136</v>
      </c>
      <c r="H588" t="s">
        <v>3137</v>
      </c>
      <c r="I588" t="s">
        <v>41</v>
      </c>
      <c r="J588" t="s">
        <v>27</v>
      </c>
      <c r="K588" t="s">
        <v>5071</v>
      </c>
      <c r="L588" t="s">
        <v>147</v>
      </c>
      <c r="M588">
        <v>17403</v>
      </c>
      <c r="N588" t="s">
        <v>148</v>
      </c>
      <c r="O588" t="s">
        <v>239</v>
      </c>
      <c r="P588" t="s">
        <v>46</v>
      </c>
      <c r="Q588" t="s">
        <v>59</v>
      </c>
      <c r="R588" t="s">
        <v>240</v>
      </c>
      <c r="S588">
        <v>254.35200000000003</v>
      </c>
      <c r="T588">
        <v>6</v>
      </c>
      <c r="U588">
        <v>0.2</v>
      </c>
      <c r="V588">
        <v>-50.870400000000018</v>
      </c>
    </row>
    <row r="589" spans="1:22" x14ac:dyDescent="0.3">
      <c r="A589">
        <v>2147</v>
      </c>
      <c r="B589" t="s">
        <v>5070</v>
      </c>
      <c r="C589">
        <v>2013</v>
      </c>
      <c r="D589" s="15">
        <v>41451</v>
      </c>
      <c r="E589" s="15">
        <v>41455</v>
      </c>
      <c r="F589" t="s">
        <v>50</v>
      </c>
      <c r="G589" t="s">
        <v>3136</v>
      </c>
      <c r="H589" t="s">
        <v>3137</v>
      </c>
      <c r="I589" t="s">
        <v>41</v>
      </c>
      <c r="J589" t="s">
        <v>27</v>
      </c>
      <c r="K589" t="s">
        <v>5071</v>
      </c>
      <c r="L589" t="s">
        <v>147</v>
      </c>
      <c r="M589">
        <v>17403</v>
      </c>
      <c r="N589" t="s">
        <v>148</v>
      </c>
      <c r="O589" t="s">
        <v>575</v>
      </c>
      <c r="P589" t="s">
        <v>46</v>
      </c>
      <c r="Q589" t="s">
        <v>75</v>
      </c>
      <c r="R589" t="s">
        <v>576</v>
      </c>
      <c r="S589">
        <v>38.088000000000001</v>
      </c>
      <c r="T589">
        <v>4</v>
      </c>
      <c r="U589">
        <v>0.7</v>
      </c>
      <c r="V589">
        <v>-27.93119999999999</v>
      </c>
    </row>
    <row r="590" spans="1:22" x14ac:dyDescent="0.3">
      <c r="A590">
        <v>2146</v>
      </c>
      <c r="B590" t="s">
        <v>5070</v>
      </c>
      <c r="C590">
        <v>2013</v>
      </c>
      <c r="D590" s="15">
        <v>41451</v>
      </c>
      <c r="E590" s="15">
        <v>41455</v>
      </c>
      <c r="F590" t="s">
        <v>50</v>
      </c>
      <c r="G590" t="s">
        <v>3136</v>
      </c>
      <c r="H590" t="s">
        <v>3137</v>
      </c>
      <c r="I590" t="s">
        <v>41</v>
      </c>
      <c r="J590" t="s">
        <v>27</v>
      </c>
      <c r="K590" t="s">
        <v>5071</v>
      </c>
      <c r="L590" t="s">
        <v>147</v>
      </c>
      <c r="M590">
        <v>17403</v>
      </c>
      <c r="N590" t="s">
        <v>148</v>
      </c>
      <c r="O590" t="s">
        <v>942</v>
      </c>
      <c r="P590" t="s">
        <v>32</v>
      </c>
      <c r="Q590" t="s">
        <v>36</v>
      </c>
      <c r="R590" t="s">
        <v>943</v>
      </c>
      <c r="S590">
        <v>422.05799999999994</v>
      </c>
      <c r="T590">
        <v>3</v>
      </c>
      <c r="U590">
        <v>0.3</v>
      </c>
      <c r="V590">
        <v>-18.088200000000001</v>
      </c>
    </row>
    <row r="591" spans="1:22" x14ac:dyDescent="0.3">
      <c r="A591">
        <v>2142</v>
      </c>
      <c r="B591" t="s">
        <v>5064</v>
      </c>
      <c r="C591">
        <v>2011</v>
      </c>
      <c r="D591" s="15">
        <v>40700</v>
      </c>
      <c r="E591" s="15">
        <v>40705</v>
      </c>
      <c r="F591" t="s">
        <v>50</v>
      </c>
      <c r="G591" t="s">
        <v>2219</v>
      </c>
      <c r="H591" t="s">
        <v>2220</v>
      </c>
      <c r="I591" t="s">
        <v>41</v>
      </c>
      <c r="J591" t="s">
        <v>27</v>
      </c>
      <c r="K591" t="s">
        <v>1173</v>
      </c>
      <c r="L591" t="s">
        <v>267</v>
      </c>
      <c r="M591">
        <v>11561</v>
      </c>
      <c r="N591" t="s">
        <v>148</v>
      </c>
      <c r="O591" t="s">
        <v>5067</v>
      </c>
      <c r="P591" t="s">
        <v>32</v>
      </c>
      <c r="Q591" t="s">
        <v>56</v>
      </c>
      <c r="R591" t="s">
        <v>5068</v>
      </c>
      <c r="S591">
        <v>991.76400000000012</v>
      </c>
      <c r="T591">
        <v>3</v>
      </c>
      <c r="U591">
        <v>0.4</v>
      </c>
      <c r="V591">
        <v>-347.11740000000009</v>
      </c>
    </row>
    <row r="592" spans="1:22" x14ac:dyDescent="0.3">
      <c r="A592">
        <v>2141</v>
      </c>
      <c r="B592" t="s">
        <v>5064</v>
      </c>
      <c r="C592">
        <v>2011</v>
      </c>
      <c r="D592" s="15">
        <v>40700</v>
      </c>
      <c r="E592" s="15">
        <v>40705</v>
      </c>
      <c r="F592" t="s">
        <v>50</v>
      </c>
      <c r="G592" t="s">
        <v>2219</v>
      </c>
      <c r="H592" t="s">
        <v>2220</v>
      </c>
      <c r="I592" t="s">
        <v>41</v>
      </c>
      <c r="J592" t="s">
        <v>27</v>
      </c>
      <c r="K592" t="s">
        <v>1173</v>
      </c>
      <c r="L592" t="s">
        <v>267</v>
      </c>
      <c r="M592">
        <v>11561</v>
      </c>
      <c r="N592" t="s">
        <v>148</v>
      </c>
      <c r="O592" t="s">
        <v>5065</v>
      </c>
      <c r="P592" t="s">
        <v>46</v>
      </c>
      <c r="Q592" t="s">
        <v>578</v>
      </c>
      <c r="R592" t="s">
        <v>5066</v>
      </c>
      <c r="S592">
        <v>17.14</v>
      </c>
      <c r="T592">
        <v>2</v>
      </c>
      <c r="U592">
        <v>0</v>
      </c>
      <c r="V592">
        <v>4.4564000000000004</v>
      </c>
    </row>
    <row r="593" spans="1:22" x14ac:dyDescent="0.3">
      <c r="A593">
        <v>2140</v>
      </c>
      <c r="B593" t="s">
        <v>5064</v>
      </c>
      <c r="C593">
        <v>2011</v>
      </c>
      <c r="D593" s="15">
        <v>40700</v>
      </c>
      <c r="E593" s="15">
        <v>40705</v>
      </c>
      <c r="F593" t="s">
        <v>50</v>
      </c>
      <c r="G593" t="s">
        <v>2219</v>
      </c>
      <c r="H593" t="s">
        <v>2220</v>
      </c>
      <c r="I593" t="s">
        <v>41</v>
      </c>
      <c r="J593" t="s">
        <v>27</v>
      </c>
      <c r="K593" t="s">
        <v>1173</v>
      </c>
      <c r="L593" t="s">
        <v>267</v>
      </c>
      <c r="M593">
        <v>11561</v>
      </c>
      <c r="N593" t="s">
        <v>148</v>
      </c>
      <c r="O593" t="s">
        <v>1386</v>
      </c>
      <c r="P593" t="s">
        <v>46</v>
      </c>
      <c r="Q593" t="s">
        <v>75</v>
      </c>
      <c r="R593" t="s">
        <v>1387</v>
      </c>
      <c r="S593">
        <v>149.54399999999998</v>
      </c>
      <c r="T593">
        <v>9</v>
      </c>
      <c r="U593">
        <v>0.2</v>
      </c>
      <c r="V593">
        <v>50.471099999999993</v>
      </c>
    </row>
    <row r="594" spans="1:22" x14ac:dyDescent="0.3">
      <c r="A594">
        <v>2127</v>
      </c>
      <c r="B594" t="s">
        <v>5037</v>
      </c>
      <c r="C594">
        <v>2011</v>
      </c>
      <c r="D594" s="15">
        <v>40717</v>
      </c>
      <c r="E594" s="15">
        <v>40722</v>
      </c>
      <c r="F594" t="s">
        <v>50</v>
      </c>
      <c r="G594" t="s">
        <v>5038</v>
      </c>
      <c r="H594" t="s">
        <v>5039</v>
      </c>
      <c r="I594" t="s">
        <v>26</v>
      </c>
      <c r="J594" t="s">
        <v>27</v>
      </c>
      <c r="K594" t="s">
        <v>146</v>
      </c>
      <c r="L594" t="s">
        <v>147</v>
      </c>
      <c r="M594">
        <v>19143</v>
      </c>
      <c r="N594" t="s">
        <v>148</v>
      </c>
      <c r="O594" t="s">
        <v>1414</v>
      </c>
      <c r="P594" t="s">
        <v>71</v>
      </c>
      <c r="Q594" t="s">
        <v>161</v>
      </c>
      <c r="R594" t="s">
        <v>1415</v>
      </c>
      <c r="S594">
        <v>86.376000000000005</v>
      </c>
      <c r="T594">
        <v>3</v>
      </c>
      <c r="U594">
        <v>0.2</v>
      </c>
      <c r="V594">
        <v>1.079699999999999</v>
      </c>
    </row>
    <row r="595" spans="1:22" x14ac:dyDescent="0.3">
      <c r="A595">
        <v>2089</v>
      </c>
      <c r="B595" t="s">
        <v>4975</v>
      </c>
      <c r="C595">
        <v>2013</v>
      </c>
      <c r="D595" s="15">
        <v>41449</v>
      </c>
      <c r="E595" s="15">
        <v>41454</v>
      </c>
      <c r="F595" t="s">
        <v>50</v>
      </c>
      <c r="G595" t="s">
        <v>93</v>
      </c>
      <c r="H595" t="s">
        <v>94</v>
      </c>
      <c r="I595" t="s">
        <v>26</v>
      </c>
      <c r="J595" t="s">
        <v>27</v>
      </c>
      <c r="K595" t="s">
        <v>266</v>
      </c>
      <c r="L595" t="s">
        <v>267</v>
      </c>
      <c r="M595">
        <v>10009</v>
      </c>
      <c r="N595" t="s">
        <v>148</v>
      </c>
      <c r="O595" t="s">
        <v>4978</v>
      </c>
      <c r="P595" t="s">
        <v>46</v>
      </c>
      <c r="Q595" t="s">
        <v>269</v>
      </c>
      <c r="R595" t="s">
        <v>4979</v>
      </c>
      <c r="S595">
        <v>3.96</v>
      </c>
      <c r="T595">
        <v>2</v>
      </c>
      <c r="U595">
        <v>0</v>
      </c>
      <c r="V595">
        <v>1.4651999999999998</v>
      </c>
    </row>
    <row r="596" spans="1:22" x14ac:dyDescent="0.3">
      <c r="A596">
        <v>2088</v>
      </c>
      <c r="B596" t="s">
        <v>4975</v>
      </c>
      <c r="C596">
        <v>2013</v>
      </c>
      <c r="D596" s="15">
        <v>41449</v>
      </c>
      <c r="E596" s="15">
        <v>41454</v>
      </c>
      <c r="F596" t="s">
        <v>50</v>
      </c>
      <c r="G596" t="s">
        <v>93</v>
      </c>
      <c r="H596" t="s">
        <v>94</v>
      </c>
      <c r="I596" t="s">
        <v>26</v>
      </c>
      <c r="J596" t="s">
        <v>27</v>
      </c>
      <c r="K596" t="s">
        <v>266</v>
      </c>
      <c r="L596" t="s">
        <v>267</v>
      </c>
      <c r="M596">
        <v>10009</v>
      </c>
      <c r="N596" t="s">
        <v>148</v>
      </c>
      <c r="O596" t="s">
        <v>4637</v>
      </c>
      <c r="P596" t="s">
        <v>46</v>
      </c>
      <c r="Q596" t="s">
        <v>90</v>
      </c>
      <c r="R596" t="s">
        <v>4638</v>
      </c>
      <c r="S596">
        <v>146.72999999999999</v>
      </c>
      <c r="T596">
        <v>3</v>
      </c>
      <c r="U596">
        <v>0</v>
      </c>
      <c r="V596">
        <v>68.963099999999997</v>
      </c>
    </row>
    <row r="597" spans="1:22" x14ac:dyDescent="0.3">
      <c r="A597">
        <v>2087</v>
      </c>
      <c r="B597" t="s">
        <v>4975</v>
      </c>
      <c r="C597">
        <v>2013</v>
      </c>
      <c r="D597" s="15">
        <v>41449</v>
      </c>
      <c r="E597" s="15">
        <v>41454</v>
      </c>
      <c r="F597" t="s">
        <v>50</v>
      </c>
      <c r="G597" t="s">
        <v>93</v>
      </c>
      <c r="H597" t="s">
        <v>94</v>
      </c>
      <c r="I597" t="s">
        <v>26</v>
      </c>
      <c r="J597" t="s">
        <v>27</v>
      </c>
      <c r="K597" t="s">
        <v>266</v>
      </c>
      <c r="L597" t="s">
        <v>267</v>
      </c>
      <c r="M597">
        <v>10009</v>
      </c>
      <c r="N597" t="s">
        <v>148</v>
      </c>
      <c r="O597" t="s">
        <v>1542</v>
      </c>
      <c r="P597" t="s">
        <v>46</v>
      </c>
      <c r="Q597" t="s">
        <v>59</v>
      </c>
      <c r="R597" t="s">
        <v>1543</v>
      </c>
      <c r="S597">
        <v>324.90000000000003</v>
      </c>
      <c r="T597">
        <v>5</v>
      </c>
      <c r="U597">
        <v>0</v>
      </c>
      <c r="V597">
        <v>38.988000000000014</v>
      </c>
    </row>
    <row r="598" spans="1:22" x14ac:dyDescent="0.3">
      <c r="A598">
        <v>2086</v>
      </c>
      <c r="B598" t="s">
        <v>4975</v>
      </c>
      <c r="C598">
        <v>2013</v>
      </c>
      <c r="D598" s="15">
        <v>41449</v>
      </c>
      <c r="E598" s="15">
        <v>41454</v>
      </c>
      <c r="F598" t="s">
        <v>50</v>
      </c>
      <c r="G598" t="s">
        <v>93</v>
      </c>
      <c r="H598" t="s">
        <v>94</v>
      </c>
      <c r="I598" t="s">
        <v>26</v>
      </c>
      <c r="J598" t="s">
        <v>27</v>
      </c>
      <c r="K598" t="s">
        <v>266</v>
      </c>
      <c r="L598" t="s">
        <v>267</v>
      </c>
      <c r="M598">
        <v>10009</v>
      </c>
      <c r="N598" t="s">
        <v>148</v>
      </c>
      <c r="O598" t="s">
        <v>4976</v>
      </c>
      <c r="P598" t="s">
        <v>46</v>
      </c>
      <c r="Q598" t="s">
        <v>47</v>
      </c>
      <c r="R598" t="s">
        <v>4977</v>
      </c>
      <c r="S598">
        <v>18.45</v>
      </c>
      <c r="T598">
        <v>5</v>
      </c>
      <c r="U598">
        <v>0</v>
      </c>
      <c r="V598">
        <v>8.6715</v>
      </c>
    </row>
    <row r="599" spans="1:22" x14ac:dyDescent="0.3">
      <c r="A599">
        <v>2085</v>
      </c>
      <c r="B599" t="s">
        <v>4975</v>
      </c>
      <c r="C599">
        <v>2013</v>
      </c>
      <c r="D599" s="15">
        <v>41449</v>
      </c>
      <c r="E599" s="15">
        <v>41454</v>
      </c>
      <c r="F599" t="s">
        <v>50</v>
      </c>
      <c r="G599" t="s">
        <v>93</v>
      </c>
      <c r="H599" t="s">
        <v>94</v>
      </c>
      <c r="I599" t="s">
        <v>26</v>
      </c>
      <c r="J599" t="s">
        <v>27</v>
      </c>
      <c r="K599" t="s">
        <v>266</v>
      </c>
      <c r="L599" t="s">
        <v>267</v>
      </c>
      <c r="M599">
        <v>10009</v>
      </c>
      <c r="N599" t="s">
        <v>148</v>
      </c>
      <c r="O599" t="s">
        <v>2255</v>
      </c>
      <c r="P599" t="s">
        <v>46</v>
      </c>
      <c r="Q599" t="s">
        <v>47</v>
      </c>
      <c r="R599" t="s">
        <v>2256</v>
      </c>
      <c r="S599">
        <v>122.12</v>
      </c>
      <c r="T599">
        <v>4</v>
      </c>
      <c r="U599">
        <v>0</v>
      </c>
      <c r="V599">
        <v>56.175200000000004</v>
      </c>
    </row>
    <row r="600" spans="1:22" x14ac:dyDescent="0.3">
      <c r="A600">
        <v>2042</v>
      </c>
      <c r="B600" t="s">
        <v>4915</v>
      </c>
      <c r="C600">
        <v>2012</v>
      </c>
      <c r="D600" s="15">
        <v>41078</v>
      </c>
      <c r="E600" s="15">
        <v>41083</v>
      </c>
      <c r="F600" t="s">
        <v>50</v>
      </c>
      <c r="G600" t="s">
        <v>3155</v>
      </c>
      <c r="H600" t="s">
        <v>3156</v>
      </c>
      <c r="I600" t="s">
        <v>102</v>
      </c>
      <c r="J600" t="s">
        <v>27</v>
      </c>
      <c r="K600" t="s">
        <v>1385</v>
      </c>
      <c r="L600" t="s">
        <v>310</v>
      </c>
      <c r="M600">
        <v>85345</v>
      </c>
      <c r="N600" t="s">
        <v>44</v>
      </c>
      <c r="O600" t="s">
        <v>4628</v>
      </c>
      <c r="P600" t="s">
        <v>32</v>
      </c>
      <c r="Q600" t="s">
        <v>65</v>
      </c>
      <c r="R600" t="s">
        <v>4629</v>
      </c>
      <c r="S600">
        <v>75.36</v>
      </c>
      <c r="T600">
        <v>5</v>
      </c>
      <c r="U600">
        <v>0.2</v>
      </c>
      <c r="V600">
        <v>20.724000000000007</v>
      </c>
    </row>
    <row r="601" spans="1:22" x14ac:dyDescent="0.3">
      <c r="A601">
        <v>2041</v>
      </c>
      <c r="B601" t="s">
        <v>4915</v>
      </c>
      <c r="C601">
        <v>2012</v>
      </c>
      <c r="D601" s="15">
        <v>41078</v>
      </c>
      <c r="E601" s="15">
        <v>41083</v>
      </c>
      <c r="F601" t="s">
        <v>50</v>
      </c>
      <c r="G601" t="s">
        <v>3155</v>
      </c>
      <c r="H601" t="s">
        <v>3156</v>
      </c>
      <c r="I601" t="s">
        <v>102</v>
      </c>
      <c r="J601" t="s">
        <v>27</v>
      </c>
      <c r="K601" t="s">
        <v>1385</v>
      </c>
      <c r="L601" t="s">
        <v>310</v>
      </c>
      <c r="M601">
        <v>85345</v>
      </c>
      <c r="N601" t="s">
        <v>44</v>
      </c>
      <c r="O601" t="s">
        <v>3074</v>
      </c>
      <c r="P601" t="s">
        <v>46</v>
      </c>
      <c r="Q601" t="s">
        <v>75</v>
      </c>
      <c r="R601" t="s">
        <v>3075</v>
      </c>
      <c r="S601">
        <v>9.1560000000000006</v>
      </c>
      <c r="T601">
        <v>2</v>
      </c>
      <c r="U601">
        <v>0.7</v>
      </c>
      <c r="V601">
        <v>-6.1039999999999974</v>
      </c>
    </row>
    <row r="602" spans="1:22" x14ac:dyDescent="0.3">
      <c r="A602">
        <v>2040</v>
      </c>
      <c r="B602" t="s">
        <v>4915</v>
      </c>
      <c r="C602">
        <v>2012</v>
      </c>
      <c r="D602" s="15">
        <v>41078</v>
      </c>
      <c r="E602" s="15">
        <v>41083</v>
      </c>
      <c r="F602" t="s">
        <v>50</v>
      </c>
      <c r="G602" t="s">
        <v>3155</v>
      </c>
      <c r="H602" t="s">
        <v>3156</v>
      </c>
      <c r="I602" t="s">
        <v>102</v>
      </c>
      <c r="J602" t="s">
        <v>27</v>
      </c>
      <c r="K602" t="s">
        <v>1385</v>
      </c>
      <c r="L602" t="s">
        <v>310</v>
      </c>
      <c r="M602">
        <v>85345</v>
      </c>
      <c r="N602" t="s">
        <v>44</v>
      </c>
      <c r="O602" t="s">
        <v>3391</v>
      </c>
      <c r="P602" t="s">
        <v>46</v>
      </c>
      <c r="Q602" t="s">
        <v>75</v>
      </c>
      <c r="R602" t="s">
        <v>3392</v>
      </c>
      <c r="S602">
        <v>4.5360000000000014</v>
      </c>
      <c r="T602">
        <v>7</v>
      </c>
      <c r="U602">
        <v>0.7</v>
      </c>
      <c r="V602">
        <v>-3.3263999999999996</v>
      </c>
    </row>
    <row r="603" spans="1:22" x14ac:dyDescent="0.3">
      <c r="A603">
        <v>2039</v>
      </c>
      <c r="B603" t="s">
        <v>4915</v>
      </c>
      <c r="C603">
        <v>2012</v>
      </c>
      <c r="D603" s="15">
        <v>41078</v>
      </c>
      <c r="E603" s="15">
        <v>41083</v>
      </c>
      <c r="F603" t="s">
        <v>50</v>
      </c>
      <c r="G603" t="s">
        <v>3155</v>
      </c>
      <c r="H603" t="s">
        <v>3156</v>
      </c>
      <c r="I603" t="s">
        <v>102</v>
      </c>
      <c r="J603" t="s">
        <v>27</v>
      </c>
      <c r="K603" t="s">
        <v>1385</v>
      </c>
      <c r="L603" t="s">
        <v>310</v>
      </c>
      <c r="M603">
        <v>85345</v>
      </c>
      <c r="N603" t="s">
        <v>44</v>
      </c>
      <c r="O603" t="s">
        <v>4916</v>
      </c>
      <c r="P603" t="s">
        <v>46</v>
      </c>
      <c r="Q603" t="s">
        <v>90</v>
      </c>
      <c r="R603" t="s">
        <v>4917</v>
      </c>
      <c r="S603">
        <v>11.952000000000002</v>
      </c>
      <c r="T603">
        <v>3</v>
      </c>
      <c r="U603">
        <v>0.2</v>
      </c>
      <c r="V603">
        <v>4.3326000000000002</v>
      </c>
    </row>
    <row r="604" spans="1:22" x14ac:dyDescent="0.3">
      <c r="A604">
        <v>1995</v>
      </c>
      <c r="B604" t="s">
        <v>4863</v>
      </c>
      <c r="C604">
        <v>2014</v>
      </c>
      <c r="D604" s="15">
        <v>41816</v>
      </c>
      <c r="E604" s="15">
        <v>41823</v>
      </c>
      <c r="F604" t="s">
        <v>50</v>
      </c>
      <c r="G604" t="s">
        <v>4479</v>
      </c>
      <c r="H604" t="s">
        <v>4480</v>
      </c>
      <c r="I604" t="s">
        <v>102</v>
      </c>
      <c r="J604" t="s">
        <v>27</v>
      </c>
      <c r="K604" t="s">
        <v>318</v>
      </c>
      <c r="L604" t="s">
        <v>420</v>
      </c>
      <c r="M604">
        <v>97477</v>
      </c>
      <c r="N604" t="s">
        <v>44</v>
      </c>
      <c r="O604" t="s">
        <v>4866</v>
      </c>
      <c r="P604" t="s">
        <v>46</v>
      </c>
      <c r="Q604" t="s">
        <v>269</v>
      </c>
      <c r="R604" t="s">
        <v>4867</v>
      </c>
      <c r="S604">
        <v>11.304</v>
      </c>
      <c r="T604">
        <v>3</v>
      </c>
      <c r="U604">
        <v>0.2</v>
      </c>
      <c r="V604">
        <v>-2.1194999999999999</v>
      </c>
    </row>
    <row r="605" spans="1:22" x14ac:dyDescent="0.3">
      <c r="A605">
        <v>1994</v>
      </c>
      <c r="B605" t="s">
        <v>4863</v>
      </c>
      <c r="C605">
        <v>2014</v>
      </c>
      <c r="D605" s="15">
        <v>41816</v>
      </c>
      <c r="E605" s="15">
        <v>41823</v>
      </c>
      <c r="F605" t="s">
        <v>50</v>
      </c>
      <c r="G605" t="s">
        <v>4479</v>
      </c>
      <c r="H605" t="s">
        <v>4480</v>
      </c>
      <c r="I605" t="s">
        <v>102</v>
      </c>
      <c r="J605" t="s">
        <v>27</v>
      </c>
      <c r="K605" t="s">
        <v>318</v>
      </c>
      <c r="L605" t="s">
        <v>420</v>
      </c>
      <c r="M605">
        <v>97477</v>
      </c>
      <c r="N605" t="s">
        <v>44</v>
      </c>
      <c r="O605" t="s">
        <v>4864</v>
      </c>
      <c r="P605" t="s">
        <v>46</v>
      </c>
      <c r="Q605" t="s">
        <v>68</v>
      </c>
      <c r="R605" t="s">
        <v>4865</v>
      </c>
      <c r="S605">
        <v>5.3440000000000003</v>
      </c>
      <c r="T605">
        <v>2</v>
      </c>
      <c r="U605">
        <v>0.2</v>
      </c>
      <c r="V605">
        <v>0.73479999999999923</v>
      </c>
    </row>
    <row r="606" spans="1:22" x14ac:dyDescent="0.3">
      <c r="A606">
        <v>1993</v>
      </c>
      <c r="B606" t="s">
        <v>4863</v>
      </c>
      <c r="C606">
        <v>2014</v>
      </c>
      <c r="D606" s="15">
        <v>41816</v>
      </c>
      <c r="E606" s="15">
        <v>41823</v>
      </c>
      <c r="F606" t="s">
        <v>50</v>
      </c>
      <c r="G606" t="s">
        <v>4479</v>
      </c>
      <c r="H606" t="s">
        <v>4480</v>
      </c>
      <c r="I606" t="s">
        <v>102</v>
      </c>
      <c r="J606" t="s">
        <v>27</v>
      </c>
      <c r="K606" t="s">
        <v>318</v>
      </c>
      <c r="L606" t="s">
        <v>420</v>
      </c>
      <c r="M606">
        <v>97477</v>
      </c>
      <c r="N606" t="s">
        <v>44</v>
      </c>
      <c r="O606" t="s">
        <v>1667</v>
      </c>
      <c r="P606" t="s">
        <v>46</v>
      </c>
      <c r="Q606" t="s">
        <v>47</v>
      </c>
      <c r="R606" t="s">
        <v>1668</v>
      </c>
      <c r="S606">
        <v>71.040000000000006</v>
      </c>
      <c r="T606">
        <v>6</v>
      </c>
      <c r="U606">
        <v>0.2</v>
      </c>
      <c r="V606">
        <v>26.640000000000004</v>
      </c>
    </row>
    <row r="607" spans="1:22" x14ac:dyDescent="0.3">
      <c r="A607">
        <v>1946</v>
      </c>
      <c r="B607" t="s">
        <v>4806</v>
      </c>
      <c r="C607">
        <v>2013</v>
      </c>
      <c r="D607" s="15">
        <v>41446</v>
      </c>
      <c r="E607" s="15">
        <v>41452</v>
      </c>
      <c r="F607" t="s">
        <v>50</v>
      </c>
      <c r="G607" t="s">
        <v>895</v>
      </c>
      <c r="H607" t="s">
        <v>896</v>
      </c>
      <c r="I607" t="s">
        <v>41</v>
      </c>
      <c r="J607" t="s">
        <v>27</v>
      </c>
      <c r="K607" t="s">
        <v>4214</v>
      </c>
      <c r="L607" t="s">
        <v>104</v>
      </c>
      <c r="M607">
        <v>75007</v>
      </c>
      <c r="N607" t="s">
        <v>105</v>
      </c>
      <c r="O607" t="s">
        <v>4579</v>
      </c>
      <c r="P607" t="s">
        <v>46</v>
      </c>
      <c r="Q607" t="s">
        <v>90</v>
      </c>
      <c r="R607" t="s">
        <v>4580</v>
      </c>
      <c r="S607">
        <v>10.368000000000002</v>
      </c>
      <c r="T607">
        <v>2</v>
      </c>
      <c r="U607">
        <v>0.2</v>
      </c>
      <c r="V607">
        <v>3.6288</v>
      </c>
    </row>
    <row r="608" spans="1:22" x14ac:dyDescent="0.3">
      <c r="A608">
        <v>1945</v>
      </c>
      <c r="B608" t="s">
        <v>4806</v>
      </c>
      <c r="C608">
        <v>2013</v>
      </c>
      <c r="D608" s="15">
        <v>41446</v>
      </c>
      <c r="E608" s="15">
        <v>41452</v>
      </c>
      <c r="F608" t="s">
        <v>50</v>
      </c>
      <c r="G608" t="s">
        <v>895</v>
      </c>
      <c r="H608" t="s">
        <v>896</v>
      </c>
      <c r="I608" t="s">
        <v>41</v>
      </c>
      <c r="J608" t="s">
        <v>27</v>
      </c>
      <c r="K608" t="s">
        <v>4214</v>
      </c>
      <c r="L608" t="s">
        <v>104</v>
      </c>
      <c r="M608">
        <v>75007</v>
      </c>
      <c r="N608" t="s">
        <v>105</v>
      </c>
      <c r="O608" t="s">
        <v>3995</v>
      </c>
      <c r="P608" t="s">
        <v>71</v>
      </c>
      <c r="Q608" t="s">
        <v>161</v>
      </c>
      <c r="R608" t="s">
        <v>3996</v>
      </c>
      <c r="S608">
        <v>95.968000000000004</v>
      </c>
      <c r="T608">
        <v>4</v>
      </c>
      <c r="U608">
        <v>0.2</v>
      </c>
      <c r="V608">
        <v>26.391200000000001</v>
      </c>
    </row>
    <row r="609" spans="1:22" x14ac:dyDescent="0.3">
      <c r="A609">
        <v>1927</v>
      </c>
      <c r="B609" t="s">
        <v>4780</v>
      </c>
      <c r="C609">
        <v>2013</v>
      </c>
      <c r="D609" s="15">
        <v>41435</v>
      </c>
      <c r="E609" s="15">
        <v>41441</v>
      </c>
      <c r="F609" t="s">
        <v>50</v>
      </c>
      <c r="G609" t="s">
        <v>3467</v>
      </c>
      <c r="H609" t="s">
        <v>3468</v>
      </c>
      <c r="I609" t="s">
        <v>26</v>
      </c>
      <c r="J609" t="s">
        <v>27</v>
      </c>
      <c r="K609" t="s">
        <v>42</v>
      </c>
      <c r="L609" t="s">
        <v>43</v>
      </c>
      <c r="M609">
        <v>90045</v>
      </c>
      <c r="N609" t="s">
        <v>44</v>
      </c>
      <c r="O609" t="s">
        <v>4781</v>
      </c>
      <c r="P609" t="s">
        <v>71</v>
      </c>
      <c r="Q609" t="s">
        <v>72</v>
      </c>
      <c r="R609" t="s">
        <v>4782</v>
      </c>
      <c r="S609">
        <v>177.48000000000002</v>
      </c>
      <c r="T609">
        <v>3</v>
      </c>
      <c r="U609">
        <v>0.2</v>
      </c>
      <c r="V609">
        <v>19.966499999999982</v>
      </c>
    </row>
    <row r="610" spans="1:22" x14ac:dyDescent="0.3">
      <c r="A610">
        <v>1901</v>
      </c>
      <c r="B610" t="s">
        <v>4725</v>
      </c>
      <c r="C610">
        <v>2013</v>
      </c>
      <c r="D610" s="15">
        <v>41455</v>
      </c>
      <c r="E610" s="15">
        <v>41459</v>
      </c>
      <c r="F610" t="s">
        <v>23</v>
      </c>
      <c r="G610" t="s">
        <v>3998</v>
      </c>
      <c r="H610" t="s">
        <v>3999</v>
      </c>
      <c r="I610" t="s">
        <v>26</v>
      </c>
      <c r="J610" t="s">
        <v>27</v>
      </c>
      <c r="K610" t="s">
        <v>2579</v>
      </c>
      <c r="L610" t="s">
        <v>383</v>
      </c>
      <c r="M610">
        <v>29501</v>
      </c>
      <c r="N610" t="s">
        <v>30</v>
      </c>
      <c r="O610" t="s">
        <v>3540</v>
      </c>
      <c r="P610" t="s">
        <v>46</v>
      </c>
      <c r="Q610" t="s">
        <v>59</v>
      </c>
      <c r="R610" t="s">
        <v>3541</v>
      </c>
      <c r="S610">
        <v>191.88</v>
      </c>
      <c r="T610">
        <v>6</v>
      </c>
      <c r="U610">
        <v>0</v>
      </c>
      <c r="V610">
        <v>19.188000000000002</v>
      </c>
    </row>
    <row r="611" spans="1:22" x14ac:dyDescent="0.3">
      <c r="A611">
        <v>1875</v>
      </c>
      <c r="B611" t="s">
        <v>4679</v>
      </c>
      <c r="C611">
        <v>2011</v>
      </c>
      <c r="D611" s="15">
        <v>40698</v>
      </c>
      <c r="E611" s="15">
        <v>40703</v>
      </c>
      <c r="F611" t="s">
        <v>50</v>
      </c>
      <c r="G611" t="s">
        <v>762</v>
      </c>
      <c r="H611" t="s">
        <v>763</v>
      </c>
      <c r="I611" t="s">
        <v>102</v>
      </c>
      <c r="J611" t="s">
        <v>27</v>
      </c>
      <c r="K611" t="s">
        <v>497</v>
      </c>
      <c r="L611" t="s">
        <v>498</v>
      </c>
      <c r="M611">
        <v>43229</v>
      </c>
      <c r="N611" t="s">
        <v>148</v>
      </c>
      <c r="O611" t="s">
        <v>3441</v>
      </c>
      <c r="P611" t="s">
        <v>46</v>
      </c>
      <c r="Q611" t="s">
        <v>90</v>
      </c>
      <c r="R611" t="s">
        <v>186</v>
      </c>
      <c r="S611">
        <v>16.224</v>
      </c>
      <c r="T611">
        <v>2</v>
      </c>
      <c r="U611">
        <v>0.2</v>
      </c>
      <c r="V611">
        <v>5.8812000000000006</v>
      </c>
    </row>
    <row r="612" spans="1:22" x14ac:dyDescent="0.3">
      <c r="A612">
        <v>1869</v>
      </c>
      <c r="B612" t="s">
        <v>4660</v>
      </c>
      <c r="C612">
        <v>2012</v>
      </c>
      <c r="D612" s="15">
        <v>41085</v>
      </c>
      <c r="E612" s="15">
        <v>41091</v>
      </c>
      <c r="F612" t="s">
        <v>50</v>
      </c>
      <c r="G612" t="s">
        <v>4586</v>
      </c>
      <c r="H612" t="s">
        <v>4587</v>
      </c>
      <c r="I612" t="s">
        <v>102</v>
      </c>
      <c r="J612" t="s">
        <v>27</v>
      </c>
      <c r="K612" t="s">
        <v>146</v>
      </c>
      <c r="L612" t="s">
        <v>147</v>
      </c>
      <c r="M612">
        <v>19143</v>
      </c>
      <c r="N612" t="s">
        <v>148</v>
      </c>
      <c r="O612" t="s">
        <v>4663</v>
      </c>
      <c r="P612" t="s">
        <v>46</v>
      </c>
      <c r="Q612" t="s">
        <v>59</v>
      </c>
      <c r="R612" t="s">
        <v>4664</v>
      </c>
      <c r="S612">
        <v>78.256</v>
      </c>
      <c r="T612">
        <v>2</v>
      </c>
      <c r="U612">
        <v>0.2</v>
      </c>
      <c r="V612">
        <v>-17.607599999999998</v>
      </c>
    </row>
    <row r="613" spans="1:22" x14ac:dyDescent="0.3">
      <c r="A613">
        <v>1868</v>
      </c>
      <c r="B613" t="s">
        <v>4660</v>
      </c>
      <c r="C613">
        <v>2012</v>
      </c>
      <c r="D613" s="15">
        <v>41085</v>
      </c>
      <c r="E613" s="15">
        <v>41091</v>
      </c>
      <c r="F613" t="s">
        <v>50</v>
      </c>
      <c r="G613" t="s">
        <v>4586</v>
      </c>
      <c r="H613" t="s">
        <v>4587</v>
      </c>
      <c r="I613" t="s">
        <v>102</v>
      </c>
      <c r="J613" t="s">
        <v>27</v>
      </c>
      <c r="K613" t="s">
        <v>146</v>
      </c>
      <c r="L613" t="s">
        <v>147</v>
      </c>
      <c r="M613">
        <v>19143</v>
      </c>
      <c r="N613" t="s">
        <v>148</v>
      </c>
      <c r="O613" t="s">
        <v>4661</v>
      </c>
      <c r="P613" t="s">
        <v>46</v>
      </c>
      <c r="Q613" t="s">
        <v>90</v>
      </c>
      <c r="R613" t="s">
        <v>4662</v>
      </c>
      <c r="S613">
        <v>31.104000000000006</v>
      </c>
      <c r="T613">
        <v>6</v>
      </c>
      <c r="U613">
        <v>0.2</v>
      </c>
      <c r="V613">
        <v>10.8864</v>
      </c>
    </row>
    <row r="614" spans="1:22" x14ac:dyDescent="0.3">
      <c r="A614">
        <v>1856</v>
      </c>
      <c r="B614" t="s">
        <v>4639</v>
      </c>
      <c r="C614">
        <v>2011</v>
      </c>
      <c r="D614" s="15">
        <v>40707</v>
      </c>
      <c r="E614" s="15">
        <v>40711</v>
      </c>
      <c r="F614" t="s">
        <v>50</v>
      </c>
      <c r="G614" t="s">
        <v>4427</v>
      </c>
      <c r="H614" t="s">
        <v>4428</v>
      </c>
      <c r="I614" t="s">
        <v>41</v>
      </c>
      <c r="J614" t="s">
        <v>27</v>
      </c>
      <c r="K614" t="s">
        <v>42</v>
      </c>
      <c r="L614" t="s">
        <v>43</v>
      </c>
      <c r="M614">
        <v>90032</v>
      </c>
      <c r="N614" t="s">
        <v>44</v>
      </c>
      <c r="O614" t="s">
        <v>4640</v>
      </c>
      <c r="P614" t="s">
        <v>46</v>
      </c>
      <c r="Q614" t="s">
        <v>68</v>
      </c>
      <c r="R614" t="s">
        <v>186</v>
      </c>
      <c r="S614">
        <v>14.52</v>
      </c>
      <c r="T614">
        <v>3</v>
      </c>
      <c r="U614">
        <v>0</v>
      </c>
      <c r="V614">
        <v>4.7915999999999999</v>
      </c>
    </row>
    <row r="615" spans="1:22" x14ac:dyDescent="0.3">
      <c r="A615">
        <v>1836</v>
      </c>
      <c r="B615" t="s">
        <v>4607</v>
      </c>
      <c r="C615">
        <v>2011</v>
      </c>
      <c r="D615" s="15">
        <v>40715</v>
      </c>
      <c r="E615" s="15">
        <v>40718</v>
      </c>
      <c r="F615" t="s">
        <v>188</v>
      </c>
      <c r="G615" t="s">
        <v>4468</v>
      </c>
      <c r="H615" t="s">
        <v>4469</v>
      </c>
      <c r="I615" t="s">
        <v>26</v>
      </c>
      <c r="J615" t="s">
        <v>27</v>
      </c>
      <c r="K615" t="s">
        <v>4608</v>
      </c>
      <c r="L615" t="s">
        <v>747</v>
      </c>
      <c r="M615">
        <v>6450</v>
      </c>
      <c r="N615" t="s">
        <v>148</v>
      </c>
      <c r="O615" t="s">
        <v>128</v>
      </c>
      <c r="P615" t="s">
        <v>46</v>
      </c>
      <c r="Q615" t="s">
        <v>68</v>
      </c>
      <c r="R615" t="s">
        <v>129</v>
      </c>
      <c r="S615">
        <v>21.400000000000002</v>
      </c>
      <c r="T615">
        <v>5</v>
      </c>
      <c r="U615">
        <v>0</v>
      </c>
      <c r="V615">
        <v>6.2059999999999977</v>
      </c>
    </row>
    <row r="616" spans="1:22" x14ac:dyDescent="0.3">
      <c r="A616">
        <v>1817</v>
      </c>
      <c r="B616" t="s">
        <v>4561</v>
      </c>
      <c r="C616">
        <v>2012</v>
      </c>
      <c r="D616" s="15">
        <v>41064</v>
      </c>
      <c r="E616" s="15">
        <v>41064</v>
      </c>
      <c r="F616" t="s">
        <v>1290</v>
      </c>
      <c r="G616" t="s">
        <v>2720</v>
      </c>
      <c r="H616" t="s">
        <v>2721</v>
      </c>
      <c r="I616" t="s">
        <v>26</v>
      </c>
      <c r="J616" t="s">
        <v>27</v>
      </c>
      <c r="K616" t="s">
        <v>95</v>
      </c>
      <c r="L616" t="s">
        <v>96</v>
      </c>
      <c r="M616">
        <v>98105</v>
      </c>
      <c r="N616" t="s">
        <v>44</v>
      </c>
      <c r="O616" t="s">
        <v>780</v>
      </c>
      <c r="P616" t="s">
        <v>46</v>
      </c>
      <c r="Q616" t="s">
        <v>68</v>
      </c>
      <c r="R616" t="s">
        <v>781</v>
      </c>
      <c r="S616">
        <v>9.26</v>
      </c>
      <c r="T616">
        <v>2</v>
      </c>
      <c r="U616">
        <v>0</v>
      </c>
      <c r="V616">
        <v>3.0557999999999996</v>
      </c>
    </row>
    <row r="617" spans="1:22" x14ac:dyDescent="0.3">
      <c r="A617">
        <v>1816</v>
      </c>
      <c r="B617" t="s">
        <v>4561</v>
      </c>
      <c r="C617">
        <v>2012</v>
      </c>
      <c r="D617" s="15">
        <v>41064</v>
      </c>
      <c r="E617" s="15">
        <v>41064</v>
      </c>
      <c r="F617" t="s">
        <v>1290</v>
      </c>
      <c r="G617" t="s">
        <v>2720</v>
      </c>
      <c r="H617" t="s">
        <v>2721</v>
      </c>
      <c r="I617" t="s">
        <v>26</v>
      </c>
      <c r="J617" t="s">
        <v>27</v>
      </c>
      <c r="K617" t="s">
        <v>95</v>
      </c>
      <c r="L617" t="s">
        <v>96</v>
      </c>
      <c r="M617">
        <v>98105</v>
      </c>
      <c r="N617" t="s">
        <v>44</v>
      </c>
      <c r="O617" t="s">
        <v>4562</v>
      </c>
      <c r="P617" t="s">
        <v>46</v>
      </c>
      <c r="Q617" t="s">
        <v>47</v>
      </c>
      <c r="R617" t="s">
        <v>4563</v>
      </c>
      <c r="S617">
        <v>7.38</v>
      </c>
      <c r="T617">
        <v>2</v>
      </c>
      <c r="U617">
        <v>0</v>
      </c>
      <c r="V617">
        <v>3.4685999999999999</v>
      </c>
    </row>
    <row r="618" spans="1:22" x14ac:dyDescent="0.3">
      <c r="A618">
        <v>1812</v>
      </c>
      <c r="B618" t="s">
        <v>4556</v>
      </c>
      <c r="C618">
        <v>2011</v>
      </c>
      <c r="D618" s="15">
        <v>40703</v>
      </c>
      <c r="E618" s="15">
        <v>40705</v>
      </c>
      <c r="F618" t="s">
        <v>23</v>
      </c>
      <c r="G618" t="s">
        <v>3161</v>
      </c>
      <c r="H618" t="s">
        <v>3162</v>
      </c>
      <c r="I618" t="s">
        <v>26</v>
      </c>
      <c r="J618" t="s">
        <v>27</v>
      </c>
      <c r="K618" t="s">
        <v>3323</v>
      </c>
      <c r="L618" t="s">
        <v>319</v>
      </c>
      <c r="M618">
        <v>22801</v>
      </c>
      <c r="N618" t="s">
        <v>30</v>
      </c>
      <c r="O618" t="s">
        <v>539</v>
      </c>
      <c r="P618" t="s">
        <v>32</v>
      </c>
      <c r="Q618" t="s">
        <v>56</v>
      </c>
      <c r="R618" t="s">
        <v>540</v>
      </c>
      <c r="S618">
        <v>1441.3</v>
      </c>
      <c r="T618">
        <v>7</v>
      </c>
      <c r="U618">
        <v>0</v>
      </c>
      <c r="V618">
        <v>245.0209999999999</v>
      </c>
    </row>
    <row r="619" spans="1:22" x14ac:dyDescent="0.3">
      <c r="A619">
        <v>1746</v>
      </c>
      <c r="B619" t="s">
        <v>4448</v>
      </c>
      <c r="C619">
        <v>2011</v>
      </c>
      <c r="D619" s="15">
        <v>40700</v>
      </c>
      <c r="E619" s="15">
        <v>40703</v>
      </c>
      <c r="F619" t="s">
        <v>188</v>
      </c>
      <c r="G619" t="s">
        <v>2460</v>
      </c>
      <c r="H619" t="s">
        <v>2461</v>
      </c>
      <c r="I619" t="s">
        <v>26</v>
      </c>
      <c r="J619" t="s">
        <v>27</v>
      </c>
      <c r="K619" t="s">
        <v>389</v>
      </c>
      <c r="L619" t="s">
        <v>267</v>
      </c>
      <c r="M619">
        <v>14609</v>
      </c>
      <c r="N619" t="s">
        <v>148</v>
      </c>
      <c r="O619" t="s">
        <v>688</v>
      </c>
      <c r="P619" t="s">
        <v>46</v>
      </c>
      <c r="Q619" t="s">
        <v>68</v>
      </c>
      <c r="R619" t="s">
        <v>689</v>
      </c>
      <c r="S619">
        <v>13.36</v>
      </c>
      <c r="T619">
        <v>2</v>
      </c>
      <c r="U619">
        <v>0</v>
      </c>
      <c r="V619">
        <v>4.9431999999999992</v>
      </c>
    </row>
    <row r="620" spans="1:22" x14ac:dyDescent="0.3">
      <c r="A620">
        <v>1700</v>
      </c>
      <c r="B620" t="s">
        <v>4388</v>
      </c>
      <c r="C620">
        <v>2011</v>
      </c>
      <c r="D620" s="15">
        <v>40697</v>
      </c>
      <c r="E620" s="15">
        <v>40701</v>
      </c>
      <c r="F620" t="s">
        <v>23</v>
      </c>
      <c r="G620" t="s">
        <v>519</v>
      </c>
      <c r="H620" t="s">
        <v>520</v>
      </c>
      <c r="I620" t="s">
        <v>26</v>
      </c>
      <c r="J620" t="s">
        <v>27</v>
      </c>
      <c r="K620" t="s">
        <v>95</v>
      </c>
      <c r="L620" t="s">
        <v>96</v>
      </c>
      <c r="M620">
        <v>98115</v>
      </c>
      <c r="N620" t="s">
        <v>44</v>
      </c>
      <c r="O620" t="s">
        <v>3273</v>
      </c>
      <c r="P620" t="s">
        <v>32</v>
      </c>
      <c r="Q620" t="s">
        <v>56</v>
      </c>
      <c r="R620" t="s">
        <v>3274</v>
      </c>
      <c r="S620">
        <v>515.88</v>
      </c>
      <c r="T620">
        <v>6</v>
      </c>
      <c r="U620">
        <v>0</v>
      </c>
      <c r="V620">
        <v>113.49359999999999</v>
      </c>
    </row>
    <row r="621" spans="1:22" x14ac:dyDescent="0.3">
      <c r="A621">
        <v>1694</v>
      </c>
      <c r="B621" t="s">
        <v>4378</v>
      </c>
      <c r="C621">
        <v>2013</v>
      </c>
      <c r="D621" s="15">
        <v>41452</v>
      </c>
      <c r="E621" s="15">
        <v>41455</v>
      </c>
      <c r="F621" t="s">
        <v>23</v>
      </c>
      <c r="G621" t="s">
        <v>3676</v>
      </c>
      <c r="H621" t="s">
        <v>3677</v>
      </c>
      <c r="I621" t="s">
        <v>102</v>
      </c>
      <c r="J621" t="s">
        <v>27</v>
      </c>
      <c r="K621" t="s">
        <v>4346</v>
      </c>
      <c r="L621" t="s">
        <v>104</v>
      </c>
      <c r="M621">
        <v>75023</v>
      </c>
      <c r="N621" t="s">
        <v>105</v>
      </c>
      <c r="O621" t="s">
        <v>4379</v>
      </c>
      <c r="P621" t="s">
        <v>71</v>
      </c>
      <c r="Q621" t="s">
        <v>161</v>
      </c>
      <c r="R621" t="s">
        <v>4380</v>
      </c>
      <c r="S621">
        <v>13.616</v>
      </c>
      <c r="T621">
        <v>2</v>
      </c>
      <c r="U621">
        <v>0.2</v>
      </c>
      <c r="V621">
        <v>3.5742000000000012</v>
      </c>
    </row>
    <row r="622" spans="1:22" x14ac:dyDescent="0.3">
      <c r="A622">
        <v>1630</v>
      </c>
      <c r="B622" t="s">
        <v>4269</v>
      </c>
      <c r="C622">
        <v>2014</v>
      </c>
      <c r="D622" s="15">
        <v>41812</v>
      </c>
      <c r="E622" s="15">
        <v>41816</v>
      </c>
      <c r="F622" t="s">
        <v>23</v>
      </c>
      <c r="G622" t="s">
        <v>2009</v>
      </c>
      <c r="H622" t="s">
        <v>2010</v>
      </c>
      <c r="I622" t="s">
        <v>26</v>
      </c>
      <c r="J622" t="s">
        <v>27</v>
      </c>
      <c r="K622" t="s">
        <v>2180</v>
      </c>
      <c r="L622" t="s">
        <v>498</v>
      </c>
      <c r="M622">
        <v>44105</v>
      </c>
      <c r="N622" t="s">
        <v>148</v>
      </c>
      <c r="O622" t="s">
        <v>2773</v>
      </c>
      <c r="P622" t="s">
        <v>46</v>
      </c>
      <c r="Q622" t="s">
        <v>75</v>
      </c>
      <c r="R622" t="s">
        <v>2774</v>
      </c>
      <c r="S622">
        <v>41.256000000000007</v>
      </c>
      <c r="T622">
        <v>6</v>
      </c>
      <c r="U622">
        <v>0.7</v>
      </c>
      <c r="V622">
        <v>-34.38000000000001</v>
      </c>
    </row>
    <row r="623" spans="1:22" x14ac:dyDescent="0.3">
      <c r="A623">
        <v>1629</v>
      </c>
      <c r="B623" t="s">
        <v>4269</v>
      </c>
      <c r="C623">
        <v>2014</v>
      </c>
      <c r="D623" s="15">
        <v>41812</v>
      </c>
      <c r="E623" s="15">
        <v>41816</v>
      </c>
      <c r="F623" t="s">
        <v>23</v>
      </c>
      <c r="G623" t="s">
        <v>2009</v>
      </c>
      <c r="H623" t="s">
        <v>2010</v>
      </c>
      <c r="I623" t="s">
        <v>26</v>
      </c>
      <c r="J623" t="s">
        <v>27</v>
      </c>
      <c r="K623" t="s">
        <v>2180</v>
      </c>
      <c r="L623" t="s">
        <v>498</v>
      </c>
      <c r="M623">
        <v>44105</v>
      </c>
      <c r="N623" t="s">
        <v>148</v>
      </c>
      <c r="O623" t="s">
        <v>4270</v>
      </c>
      <c r="P623" t="s">
        <v>32</v>
      </c>
      <c r="Q623" t="s">
        <v>65</v>
      </c>
      <c r="R623" t="s">
        <v>4271</v>
      </c>
      <c r="S623">
        <v>17.920000000000002</v>
      </c>
      <c r="T623">
        <v>5</v>
      </c>
      <c r="U623">
        <v>0.2</v>
      </c>
      <c r="V623">
        <v>2.4639999999999986</v>
      </c>
    </row>
    <row r="624" spans="1:22" x14ac:dyDescent="0.3">
      <c r="A624">
        <v>1593</v>
      </c>
      <c r="B624" t="s">
        <v>4198</v>
      </c>
      <c r="C624">
        <v>2012</v>
      </c>
      <c r="D624" s="15">
        <v>41083</v>
      </c>
      <c r="E624" s="15">
        <v>41085</v>
      </c>
      <c r="F624" t="s">
        <v>23</v>
      </c>
      <c r="G624" t="s">
        <v>4199</v>
      </c>
      <c r="H624" t="s">
        <v>4200</v>
      </c>
      <c r="I624" t="s">
        <v>26</v>
      </c>
      <c r="J624" t="s">
        <v>27</v>
      </c>
      <c r="K624" t="s">
        <v>3015</v>
      </c>
      <c r="L624" t="s">
        <v>96</v>
      </c>
      <c r="M624">
        <v>98502</v>
      </c>
      <c r="N624" t="s">
        <v>44</v>
      </c>
      <c r="O624" t="s">
        <v>4201</v>
      </c>
      <c r="P624" t="s">
        <v>71</v>
      </c>
      <c r="Q624" t="s">
        <v>72</v>
      </c>
      <c r="R624" t="s">
        <v>4202</v>
      </c>
      <c r="S624">
        <v>201.56800000000001</v>
      </c>
      <c r="T624">
        <v>4</v>
      </c>
      <c r="U624">
        <v>0.2</v>
      </c>
      <c r="V624">
        <v>22.676399999999994</v>
      </c>
    </row>
    <row r="625" spans="1:22" x14ac:dyDescent="0.3">
      <c r="A625">
        <v>1569</v>
      </c>
      <c r="B625" t="s">
        <v>4160</v>
      </c>
      <c r="C625">
        <v>2014</v>
      </c>
      <c r="D625" s="15">
        <v>41802</v>
      </c>
      <c r="E625" s="15">
        <v>41802</v>
      </c>
      <c r="F625" t="s">
        <v>1290</v>
      </c>
      <c r="G625" t="s">
        <v>1962</v>
      </c>
      <c r="H625" t="s">
        <v>1963</v>
      </c>
      <c r="I625" t="s">
        <v>26</v>
      </c>
      <c r="J625" t="s">
        <v>27</v>
      </c>
      <c r="K625" t="s">
        <v>42</v>
      </c>
      <c r="L625" t="s">
        <v>43</v>
      </c>
      <c r="M625">
        <v>90004</v>
      </c>
      <c r="N625" t="s">
        <v>44</v>
      </c>
      <c r="O625" t="s">
        <v>1730</v>
      </c>
      <c r="P625" t="s">
        <v>46</v>
      </c>
      <c r="Q625" t="s">
        <v>90</v>
      </c>
      <c r="R625" t="s">
        <v>1731</v>
      </c>
      <c r="S625">
        <v>122.97</v>
      </c>
      <c r="T625">
        <v>3</v>
      </c>
      <c r="U625">
        <v>0</v>
      </c>
      <c r="V625">
        <v>60.255300000000005</v>
      </c>
    </row>
    <row r="626" spans="1:22" x14ac:dyDescent="0.3">
      <c r="A626">
        <v>1552</v>
      </c>
      <c r="B626" t="s">
        <v>4111</v>
      </c>
      <c r="C626">
        <v>2013</v>
      </c>
      <c r="D626" s="15">
        <v>41443</v>
      </c>
      <c r="E626" s="15">
        <v>41448</v>
      </c>
      <c r="F626" t="s">
        <v>50</v>
      </c>
      <c r="G626" t="s">
        <v>4112</v>
      </c>
      <c r="H626" t="s">
        <v>4113</v>
      </c>
      <c r="I626" t="s">
        <v>26</v>
      </c>
      <c r="J626" t="s">
        <v>27</v>
      </c>
      <c r="K626" t="s">
        <v>947</v>
      </c>
      <c r="L626" t="s">
        <v>43</v>
      </c>
      <c r="M626">
        <v>92024</v>
      </c>
      <c r="N626" t="s">
        <v>44</v>
      </c>
      <c r="O626" t="s">
        <v>3778</v>
      </c>
      <c r="P626" t="s">
        <v>46</v>
      </c>
      <c r="Q626" t="s">
        <v>90</v>
      </c>
      <c r="R626" t="s">
        <v>3779</v>
      </c>
      <c r="S626">
        <v>111.96</v>
      </c>
      <c r="T626">
        <v>2</v>
      </c>
      <c r="U626">
        <v>0</v>
      </c>
      <c r="V626">
        <v>54.860399999999998</v>
      </c>
    </row>
    <row r="627" spans="1:22" x14ac:dyDescent="0.3">
      <c r="A627">
        <v>1512</v>
      </c>
      <c r="B627" t="s">
        <v>4038</v>
      </c>
      <c r="C627">
        <v>2014</v>
      </c>
      <c r="D627" s="15">
        <v>41815</v>
      </c>
      <c r="E627" s="15">
        <v>41822</v>
      </c>
      <c r="F627" t="s">
        <v>50</v>
      </c>
      <c r="G627" t="s">
        <v>3924</v>
      </c>
      <c r="H627" t="s">
        <v>3925</v>
      </c>
      <c r="I627" t="s">
        <v>41</v>
      </c>
      <c r="J627" t="s">
        <v>27</v>
      </c>
      <c r="K627" t="s">
        <v>4039</v>
      </c>
      <c r="L627" t="s">
        <v>43</v>
      </c>
      <c r="M627">
        <v>91767</v>
      </c>
      <c r="N627" t="s">
        <v>44</v>
      </c>
      <c r="O627" t="s">
        <v>770</v>
      </c>
      <c r="P627" t="s">
        <v>46</v>
      </c>
      <c r="Q627" t="s">
        <v>68</v>
      </c>
      <c r="R627" t="s">
        <v>771</v>
      </c>
      <c r="S627">
        <v>35.82</v>
      </c>
      <c r="T627">
        <v>9</v>
      </c>
      <c r="U627">
        <v>0</v>
      </c>
      <c r="V627">
        <v>11.820599999999997</v>
      </c>
    </row>
    <row r="628" spans="1:22" x14ac:dyDescent="0.3">
      <c r="A628">
        <v>1511</v>
      </c>
      <c r="B628" t="s">
        <v>4038</v>
      </c>
      <c r="C628">
        <v>2014</v>
      </c>
      <c r="D628" s="15">
        <v>41815</v>
      </c>
      <c r="E628" s="15">
        <v>41822</v>
      </c>
      <c r="F628" t="s">
        <v>50</v>
      </c>
      <c r="G628" t="s">
        <v>3924</v>
      </c>
      <c r="H628" t="s">
        <v>3925</v>
      </c>
      <c r="I628" t="s">
        <v>41</v>
      </c>
      <c r="J628" t="s">
        <v>27</v>
      </c>
      <c r="K628" t="s">
        <v>4039</v>
      </c>
      <c r="L628" t="s">
        <v>43</v>
      </c>
      <c r="M628">
        <v>91767</v>
      </c>
      <c r="N628" t="s">
        <v>44</v>
      </c>
      <c r="O628" t="s">
        <v>1122</v>
      </c>
      <c r="P628" t="s">
        <v>46</v>
      </c>
      <c r="Q628" t="s">
        <v>68</v>
      </c>
      <c r="R628" t="s">
        <v>1123</v>
      </c>
      <c r="S628">
        <v>385.6</v>
      </c>
      <c r="T628">
        <v>8</v>
      </c>
      <c r="U628">
        <v>0</v>
      </c>
      <c r="V628">
        <v>111.82399999999996</v>
      </c>
    </row>
    <row r="629" spans="1:22" x14ac:dyDescent="0.3">
      <c r="A629">
        <v>1457</v>
      </c>
      <c r="B629" t="s">
        <v>3914</v>
      </c>
      <c r="C629">
        <v>2014</v>
      </c>
      <c r="D629" s="15">
        <v>41803</v>
      </c>
      <c r="E629" s="15">
        <v>41810</v>
      </c>
      <c r="F629" t="s">
        <v>50</v>
      </c>
      <c r="G629" t="s">
        <v>3915</v>
      </c>
      <c r="H629" t="s">
        <v>3916</v>
      </c>
      <c r="I629" t="s">
        <v>102</v>
      </c>
      <c r="J629" t="s">
        <v>27</v>
      </c>
      <c r="K629" t="s">
        <v>497</v>
      </c>
      <c r="L629" t="s">
        <v>1272</v>
      </c>
      <c r="M629">
        <v>31907</v>
      </c>
      <c r="N629" t="s">
        <v>30</v>
      </c>
      <c r="O629" t="s">
        <v>3919</v>
      </c>
      <c r="P629" t="s">
        <v>32</v>
      </c>
      <c r="Q629" t="s">
        <v>56</v>
      </c>
      <c r="R629" t="s">
        <v>3920</v>
      </c>
      <c r="S629">
        <v>452.93999999999994</v>
      </c>
      <c r="T629">
        <v>3</v>
      </c>
      <c r="U629">
        <v>0</v>
      </c>
      <c r="V629">
        <v>67.940999999999974</v>
      </c>
    </row>
    <row r="630" spans="1:22" x14ac:dyDescent="0.3">
      <c r="A630">
        <v>1456</v>
      </c>
      <c r="B630" t="s">
        <v>3914</v>
      </c>
      <c r="C630">
        <v>2014</v>
      </c>
      <c r="D630" s="15">
        <v>41803</v>
      </c>
      <c r="E630" s="15">
        <v>41810</v>
      </c>
      <c r="F630" t="s">
        <v>50</v>
      </c>
      <c r="G630" t="s">
        <v>3915</v>
      </c>
      <c r="H630" t="s">
        <v>3916</v>
      </c>
      <c r="I630" t="s">
        <v>102</v>
      </c>
      <c r="J630" t="s">
        <v>27</v>
      </c>
      <c r="K630" t="s">
        <v>497</v>
      </c>
      <c r="L630" t="s">
        <v>1272</v>
      </c>
      <c r="M630">
        <v>31907</v>
      </c>
      <c r="N630" t="s">
        <v>30</v>
      </c>
      <c r="O630" t="s">
        <v>3917</v>
      </c>
      <c r="P630" t="s">
        <v>46</v>
      </c>
      <c r="Q630" t="s">
        <v>75</v>
      </c>
      <c r="R630" t="s">
        <v>3918</v>
      </c>
      <c r="S630">
        <v>91.199999999999989</v>
      </c>
      <c r="T630">
        <v>3</v>
      </c>
      <c r="U630">
        <v>0</v>
      </c>
      <c r="V630">
        <v>41.951999999999998</v>
      </c>
    </row>
    <row r="631" spans="1:22" x14ac:dyDescent="0.3">
      <c r="A631">
        <v>1448</v>
      </c>
      <c r="B631" t="s">
        <v>3890</v>
      </c>
      <c r="C631">
        <v>2014</v>
      </c>
      <c r="D631" s="15">
        <v>41804</v>
      </c>
      <c r="E631" s="15">
        <v>41807</v>
      </c>
      <c r="F631" t="s">
        <v>188</v>
      </c>
      <c r="G631" t="s">
        <v>1497</v>
      </c>
      <c r="H631" t="s">
        <v>1498</v>
      </c>
      <c r="I631" t="s">
        <v>102</v>
      </c>
      <c r="J631" t="s">
        <v>27</v>
      </c>
      <c r="K631" t="s">
        <v>303</v>
      </c>
      <c r="L631" t="s">
        <v>211</v>
      </c>
      <c r="M631">
        <v>60653</v>
      </c>
      <c r="N631" t="s">
        <v>105</v>
      </c>
      <c r="O631" t="s">
        <v>3893</v>
      </c>
      <c r="P631" t="s">
        <v>71</v>
      </c>
      <c r="Q631" t="s">
        <v>72</v>
      </c>
      <c r="R631" t="s">
        <v>3894</v>
      </c>
      <c r="S631">
        <v>47.984000000000002</v>
      </c>
      <c r="T631">
        <v>2</v>
      </c>
      <c r="U631">
        <v>0.2</v>
      </c>
      <c r="V631">
        <v>5.9979999999999922</v>
      </c>
    </row>
    <row r="632" spans="1:22" x14ac:dyDescent="0.3">
      <c r="A632">
        <v>1447</v>
      </c>
      <c r="B632" t="s">
        <v>3890</v>
      </c>
      <c r="C632">
        <v>2014</v>
      </c>
      <c r="D632" s="15">
        <v>41804</v>
      </c>
      <c r="E632" s="15">
        <v>41807</v>
      </c>
      <c r="F632" t="s">
        <v>188</v>
      </c>
      <c r="G632" t="s">
        <v>1497</v>
      </c>
      <c r="H632" t="s">
        <v>1498</v>
      </c>
      <c r="I632" t="s">
        <v>102</v>
      </c>
      <c r="J632" t="s">
        <v>27</v>
      </c>
      <c r="K632" t="s">
        <v>303</v>
      </c>
      <c r="L632" t="s">
        <v>211</v>
      </c>
      <c r="M632">
        <v>60653</v>
      </c>
      <c r="N632" t="s">
        <v>105</v>
      </c>
      <c r="O632" t="s">
        <v>3891</v>
      </c>
      <c r="P632" t="s">
        <v>32</v>
      </c>
      <c r="Q632" t="s">
        <v>36</v>
      </c>
      <c r="R632" t="s">
        <v>3892</v>
      </c>
      <c r="S632">
        <v>470.30199999999996</v>
      </c>
      <c r="T632">
        <v>7</v>
      </c>
      <c r="U632">
        <v>0.3</v>
      </c>
      <c r="V632">
        <v>-87.341800000000035</v>
      </c>
    </row>
    <row r="633" spans="1:22" x14ac:dyDescent="0.3">
      <c r="A633">
        <v>1446</v>
      </c>
      <c r="B633" t="s">
        <v>3890</v>
      </c>
      <c r="C633">
        <v>2014</v>
      </c>
      <c r="D633" s="15">
        <v>41804</v>
      </c>
      <c r="E633" s="15">
        <v>41807</v>
      </c>
      <c r="F633" t="s">
        <v>188</v>
      </c>
      <c r="G633" t="s">
        <v>1497</v>
      </c>
      <c r="H633" t="s">
        <v>1498</v>
      </c>
      <c r="I633" t="s">
        <v>102</v>
      </c>
      <c r="J633" t="s">
        <v>27</v>
      </c>
      <c r="K633" t="s">
        <v>303</v>
      </c>
      <c r="L633" t="s">
        <v>211</v>
      </c>
      <c r="M633">
        <v>60653</v>
      </c>
      <c r="N633" t="s">
        <v>105</v>
      </c>
      <c r="O633" t="s">
        <v>960</v>
      </c>
      <c r="P633" t="s">
        <v>46</v>
      </c>
      <c r="Q633" t="s">
        <v>59</v>
      </c>
      <c r="R633" t="s">
        <v>961</v>
      </c>
      <c r="S633">
        <v>164.73599999999999</v>
      </c>
      <c r="T633">
        <v>4</v>
      </c>
      <c r="U633">
        <v>0.2</v>
      </c>
      <c r="V633">
        <v>-39.124799999999993</v>
      </c>
    </row>
    <row r="634" spans="1:22" x14ac:dyDescent="0.3">
      <c r="A634">
        <v>1437</v>
      </c>
      <c r="B634" t="s">
        <v>3867</v>
      </c>
      <c r="C634">
        <v>2014</v>
      </c>
      <c r="D634" s="15">
        <v>41811</v>
      </c>
      <c r="E634" s="15">
        <v>41818</v>
      </c>
      <c r="F634" t="s">
        <v>50</v>
      </c>
      <c r="G634" t="s">
        <v>3868</v>
      </c>
      <c r="H634" t="s">
        <v>3869</v>
      </c>
      <c r="I634" t="s">
        <v>26</v>
      </c>
      <c r="J634" t="s">
        <v>27</v>
      </c>
      <c r="K634" t="s">
        <v>3870</v>
      </c>
      <c r="L634" t="s">
        <v>498</v>
      </c>
      <c r="M634">
        <v>44134</v>
      </c>
      <c r="N634" t="s">
        <v>148</v>
      </c>
      <c r="O634" t="s">
        <v>3716</v>
      </c>
      <c r="P634" t="s">
        <v>46</v>
      </c>
      <c r="Q634" t="s">
        <v>68</v>
      </c>
      <c r="R634" t="s">
        <v>3717</v>
      </c>
      <c r="S634">
        <v>5.2480000000000002</v>
      </c>
      <c r="T634">
        <v>2</v>
      </c>
      <c r="U634">
        <v>0.2</v>
      </c>
      <c r="V634">
        <v>0.59039999999999915</v>
      </c>
    </row>
    <row r="635" spans="1:22" x14ac:dyDescent="0.3">
      <c r="A635">
        <v>1436</v>
      </c>
      <c r="B635" t="s">
        <v>3867</v>
      </c>
      <c r="C635">
        <v>2014</v>
      </c>
      <c r="D635" s="15">
        <v>41811</v>
      </c>
      <c r="E635" s="15">
        <v>41818</v>
      </c>
      <c r="F635" t="s">
        <v>50</v>
      </c>
      <c r="G635" t="s">
        <v>3868</v>
      </c>
      <c r="H635" t="s">
        <v>3869</v>
      </c>
      <c r="I635" t="s">
        <v>26</v>
      </c>
      <c r="J635" t="s">
        <v>27</v>
      </c>
      <c r="K635" t="s">
        <v>3870</v>
      </c>
      <c r="L635" t="s">
        <v>498</v>
      </c>
      <c r="M635">
        <v>44134</v>
      </c>
      <c r="N635" t="s">
        <v>148</v>
      </c>
      <c r="O635" t="s">
        <v>3871</v>
      </c>
      <c r="P635" t="s">
        <v>46</v>
      </c>
      <c r="Q635" t="s">
        <v>90</v>
      </c>
      <c r="R635" t="s">
        <v>3872</v>
      </c>
      <c r="S635">
        <v>31.104000000000006</v>
      </c>
      <c r="T635">
        <v>6</v>
      </c>
      <c r="U635">
        <v>0.2</v>
      </c>
      <c r="V635">
        <v>10.8864</v>
      </c>
    </row>
    <row r="636" spans="1:22" x14ac:dyDescent="0.3">
      <c r="A636">
        <v>1414</v>
      </c>
      <c r="B636" t="s">
        <v>3831</v>
      </c>
      <c r="C636">
        <v>2011</v>
      </c>
      <c r="D636" s="15">
        <v>40724</v>
      </c>
      <c r="E636" s="15">
        <v>40729</v>
      </c>
      <c r="F636" t="s">
        <v>50</v>
      </c>
      <c r="G636" t="s">
        <v>3832</v>
      </c>
      <c r="H636" t="s">
        <v>3833</v>
      </c>
      <c r="I636" t="s">
        <v>26</v>
      </c>
      <c r="J636" t="s">
        <v>27</v>
      </c>
      <c r="K636" t="s">
        <v>266</v>
      </c>
      <c r="L636" t="s">
        <v>267</v>
      </c>
      <c r="M636">
        <v>10024</v>
      </c>
      <c r="N636" t="s">
        <v>148</v>
      </c>
      <c r="O636" t="s">
        <v>3834</v>
      </c>
      <c r="P636" t="s">
        <v>46</v>
      </c>
      <c r="Q636" t="s">
        <v>75</v>
      </c>
      <c r="R636" t="s">
        <v>3835</v>
      </c>
      <c r="S636">
        <v>334.76800000000003</v>
      </c>
      <c r="T636">
        <v>7</v>
      </c>
      <c r="U636">
        <v>0.2</v>
      </c>
      <c r="V636">
        <v>108.79959999999997</v>
      </c>
    </row>
    <row r="637" spans="1:22" x14ac:dyDescent="0.3">
      <c r="A637">
        <v>1332</v>
      </c>
      <c r="B637" t="s">
        <v>3675</v>
      </c>
      <c r="C637">
        <v>2014</v>
      </c>
      <c r="D637" s="15">
        <v>41793</v>
      </c>
      <c r="E637" s="15">
        <v>41797</v>
      </c>
      <c r="F637" t="s">
        <v>50</v>
      </c>
      <c r="G637" t="s">
        <v>3676</v>
      </c>
      <c r="H637" t="s">
        <v>3677</v>
      </c>
      <c r="I637" t="s">
        <v>102</v>
      </c>
      <c r="J637" t="s">
        <v>27</v>
      </c>
      <c r="K637" t="s">
        <v>2628</v>
      </c>
      <c r="L637" t="s">
        <v>498</v>
      </c>
      <c r="M637">
        <v>44052</v>
      </c>
      <c r="N637" t="s">
        <v>148</v>
      </c>
      <c r="O637" t="s">
        <v>1765</v>
      </c>
      <c r="P637" t="s">
        <v>46</v>
      </c>
      <c r="Q637" t="s">
        <v>59</v>
      </c>
      <c r="R637" t="s">
        <v>1766</v>
      </c>
      <c r="S637">
        <v>27.439999999999998</v>
      </c>
      <c r="T637">
        <v>2</v>
      </c>
      <c r="U637">
        <v>0.2</v>
      </c>
      <c r="V637">
        <v>2.4009999999999998</v>
      </c>
    </row>
    <row r="638" spans="1:22" x14ac:dyDescent="0.3">
      <c r="A638">
        <v>1331</v>
      </c>
      <c r="B638" t="s">
        <v>3675</v>
      </c>
      <c r="C638">
        <v>2014</v>
      </c>
      <c r="D638" s="15">
        <v>41793</v>
      </c>
      <c r="E638" s="15">
        <v>41797</v>
      </c>
      <c r="F638" t="s">
        <v>50</v>
      </c>
      <c r="G638" t="s">
        <v>3676</v>
      </c>
      <c r="H638" t="s">
        <v>3677</v>
      </c>
      <c r="I638" t="s">
        <v>102</v>
      </c>
      <c r="J638" t="s">
        <v>27</v>
      </c>
      <c r="K638" t="s">
        <v>2628</v>
      </c>
      <c r="L638" t="s">
        <v>498</v>
      </c>
      <c r="M638">
        <v>44052</v>
      </c>
      <c r="N638" t="s">
        <v>148</v>
      </c>
      <c r="O638" t="s">
        <v>1936</v>
      </c>
      <c r="P638" t="s">
        <v>71</v>
      </c>
      <c r="Q638" t="s">
        <v>72</v>
      </c>
      <c r="R638" t="s">
        <v>1937</v>
      </c>
      <c r="S638">
        <v>2.97</v>
      </c>
      <c r="T638">
        <v>1</v>
      </c>
      <c r="U638">
        <v>0.4</v>
      </c>
      <c r="V638">
        <v>-0.64350000000000018</v>
      </c>
    </row>
    <row r="639" spans="1:22" x14ac:dyDescent="0.3">
      <c r="A639">
        <v>1327</v>
      </c>
      <c r="B639" t="s">
        <v>3663</v>
      </c>
      <c r="C639">
        <v>2012</v>
      </c>
      <c r="D639" s="15">
        <v>41074</v>
      </c>
      <c r="E639" s="15">
        <v>41078</v>
      </c>
      <c r="F639" t="s">
        <v>50</v>
      </c>
      <c r="G639" t="s">
        <v>531</v>
      </c>
      <c r="H639" t="s">
        <v>532</v>
      </c>
      <c r="I639" t="s">
        <v>102</v>
      </c>
      <c r="J639" t="s">
        <v>27</v>
      </c>
      <c r="K639" t="s">
        <v>146</v>
      </c>
      <c r="L639" t="s">
        <v>147</v>
      </c>
      <c r="M639">
        <v>19120</v>
      </c>
      <c r="N639" t="s">
        <v>148</v>
      </c>
      <c r="O639" t="s">
        <v>3431</v>
      </c>
      <c r="P639" t="s">
        <v>32</v>
      </c>
      <c r="Q639" t="s">
        <v>65</v>
      </c>
      <c r="R639" t="s">
        <v>3432</v>
      </c>
      <c r="S639">
        <v>51.072000000000003</v>
      </c>
      <c r="T639">
        <v>6</v>
      </c>
      <c r="U639">
        <v>0.2</v>
      </c>
      <c r="V639">
        <v>5.1072000000000024</v>
      </c>
    </row>
    <row r="640" spans="1:22" x14ac:dyDescent="0.3">
      <c r="A640">
        <v>1311</v>
      </c>
      <c r="B640" t="s">
        <v>3618</v>
      </c>
      <c r="C640">
        <v>2013</v>
      </c>
      <c r="D640" s="15">
        <v>41446</v>
      </c>
      <c r="E640" s="15">
        <v>41447</v>
      </c>
      <c r="F640" t="s">
        <v>188</v>
      </c>
      <c r="G640" t="s">
        <v>984</v>
      </c>
      <c r="H640" t="s">
        <v>985</v>
      </c>
      <c r="I640" t="s">
        <v>26</v>
      </c>
      <c r="J640" t="s">
        <v>27</v>
      </c>
      <c r="K640" t="s">
        <v>602</v>
      </c>
      <c r="L640" t="s">
        <v>43</v>
      </c>
      <c r="M640">
        <v>91104</v>
      </c>
      <c r="N640" t="s">
        <v>44</v>
      </c>
      <c r="O640" t="s">
        <v>3621</v>
      </c>
      <c r="P640" t="s">
        <v>32</v>
      </c>
      <c r="Q640" t="s">
        <v>36</v>
      </c>
      <c r="R640" t="s">
        <v>3622</v>
      </c>
      <c r="S640">
        <v>161.56800000000001</v>
      </c>
      <c r="T640">
        <v>2</v>
      </c>
      <c r="U640">
        <v>0.2</v>
      </c>
      <c r="V640">
        <v>-8.0783999999999949</v>
      </c>
    </row>
    <row r="641" spans="1:22" x14ac:dyDescent="0.3">
      <c r="A641">
        <v>1310</v>
      </c>
      <c r="B641" t="s">
        <v>3618</v>
      </c>
      <c r="C641">
        <v>2013</v>
      </c>
      <c r="D641" s="15">
        <v>41446</v>
      </c>
      <c r="E641" s="15">
        <v>41447</v>
      </c>
      <c r="F641" t="s">
        <v>188</v>
      </c>
      <c r="G641" t="s">
        <v>984</v>
      </c>
      <c r="H641" t="s">
        <v>985</v>
      </c>
      <c r="I641" t="s">
        <v>26</v>
      </c>
      <c r="J641" t="s">
        <v>27</v>
      </c>
      <c r="K641" t="s">
        <v>602</v>
      </c>
      <c r="L641" t="s">
        <v>43</v>
      </c>
      <c r="M641">
        <v>91104</v>
      </c>
      <c r="N641" t="s">
        <v>44</v>
      </c>
      <c r="O641" t="s">
        <v>1563</v>
      </c>
      <c r="P641" t="s">
        <v>46</v>
      </c>
      <c r="Q641" t="s">
        <v>59</v>
      </c>
      <c r="R641" t="s">
        <v>1564</v>
      </c>
      <c r="S641">
        <v>161.94</v>
      </c>
      <c r="T641">
        <v>3</v>
      </c>
      <c r="U641">
        <v>0</v>
      </c>
      <c r="V641">
        <v>9.716399999999993</v>
      </c>
    </row>
    <row r="642" spans="1:22" x14ac:dyDescent="0.3">
      <c r="A642">
        <v>1309</v>
      </c>
      <c r="B642" t="s">
        <v>3618</v>
      </c>
      <c r="C642">
        <v>2013</v>
      </c>
      <c r="D642" s="15">
        <v>41446</v>
      </c>
      <c r="E642" s="15">
        <v>41447</v>
      </c>
      <c r="F642" t="s">
        <v>188</v>
      </c>
      <c r="G642" t="s">
        <v>984</v>
      </c>
      <c r="H642" t="s">
        <v>985</v>
      </c>
      <c r="I642" t="s">
        <v>26</v>
      </c>
      <c r="J642" t="s">
        <v>27</v>
      </c>
      <c r="K642" t="s">
        <v>602</v>
      </c>
      <c r="L642" t="s">
        <v>43</v>
      </c>
      <c r="M642">
        <v>91104</v>
      </c>
      <c r="N642" t="s">
        <v>44</v>
      </c>
      <c r="O642" t="s">
        <v>3619</v>
      </c>
      <c r="P642" t="s">
        <v>46</v>
      </c>
      <c r="Q642" t="s">
        <v>78</v>
      </c>
      <c r="R642" t="s">
        <v>3620</v>
      </c>
      <c r="S642">
        <v>21.78</v>
      </c>
      <c r="T642">
        <v>2</v>
      </c>
      <c r="U642">
        <v>0</v>
      </c>
      <c r="V642">
        <v>5.6628000000000007</v>
      </c>
    </row>
    <row r="643" spans="1:22" x14ac:dyDescent="0.3">
      <c r="A643">
        <v>1308</v>
      </c>
      <c r="B643" t="s">
        <v>3618</v>
      </c>
      <c r="C643">
        <v>2013</v>
      </c>
      <c r="D643" s="15">
        <v>41446</v>
      </c>
      <c r="E643" s="15">
        <v>41447</v>
      </c>
      <c r="F643" t="s">
        <v>188</v>
      </c>
      <c r="G643" t="s">
        <v>984</v>
      </c>
      <c r="H643" t="s">
        <v>985</v>
      </c>
      <c r="I643" t="s">
        <v>26</v>
      </c>
      <c r="J643" t="s">
        <v>27</v>
      </c>
      <c r="K643" t="s">
        <v>602</v>
      </c>
      <c r="L643" t="s">
        <v>43</v>
      </c>
      <c r="M643">
        <v>91104</v>
      </c>
      <c r="N643" t="s">
        <v>44</v>
      </c>
      <c r="O643" t="s">
        <v>3046</v>
      </c>
      <c r="P643" t="s">
        <v>46</v>
      </c>
      <c r="Q643" t="s">
        <v>75</v>
      </c>
      <c r="R643" t="s">
        <v>3047</v>
      </c>
      <c r="S643">
        <v>17.712</v>
      </c>
      <c r="T643">
        <v>3</v>
      </c>
      <c r="U643">
        <v>0.2</v>
      </c>
      <c r="V643">
        <v>6.4206000000000012</v>
      </c>
    </row>
    <row r="644" spans="1:22" x14ac:dyDescent="0.3">
      <c r="A644">
        <v>1307</v>
      </c>
      <c r="B644" t="s">
        <v>3618</v>
      </c>
      <c r="C644">
        <v>2013</v>
      </c>
      <c r="D644" s="15">
        <v>41446</v>
      </c>
      <c r="E644" s="15">
        <v>41447</v>
      </c>
      <c r="F644" t="s">
        <v>188</v>
      </c>
      <c r="G644" t="s">
        <v>984</v>
      </c>
      <c r="H644" t="s">
        <v>985</v>
      </c>
      <c r="I644" t="s">
        <v>26</v>
      </c>
      <c r="J644" t="s">
        <v>27</v>
      </c>
      <c r="K644" t="s">
        <v>602</v>
      </c>
      <c r="L644" t="s">
        <v>43</v>
      </c>
      <c r="M644">
        <v>91104</v>
      </c>
      <c r="N644" t="s">
        <v>44</v>
      </c>
      <c r="O644" t="s">
        <v>1865</v>
      </c>
      <c r="P644" t="s">
        <v>46</v>
      </c>
      <c r="Q644" t="s">
        <v>90</v>
      </c>
      <c r="R644" t="s">
        <v>1866</v>
      </c>
      <c r="S644">
        <v>46.76</v>
      </c>
      <c r="T644">
        <v>7</v>
      </c>
      <c r="U644">
        <v>0</v>
      </c>
      <c r="V644">
        <v>22.444800000000001</v>
      </c>
    </row>
    <row r="645" spans="1:22" x14ac:dyDescent="0.3">
      <c r="A645">
        <v>1286</v>
      </c>
      <c r="B645" t="s">
        <v>3574</v>
      </c>
      <c r="C645">
        <v>2013</v>
      </c>
      <c r="D645" s="15">
        <v>41452</v>
      </c>
      <c r="E645" s="15">
        <v>41459</v>
      </c>
      <c r="F645" t="s">
        <v>50</v>
      </c>
      <c r="G645" t="s">
        <v>3575</v>
      </c>
      <c r="H645" t="s">
        <v>3576</v>
      </c>
      <c r="I645" t="s">
        <v>26</v>
      </c>
      <c r="J645" t="s">
        <v>27</v>
      </c>
      <c r="K645" t="s">
        <v>3577</v>
      </c>
      <c r="L645" t="s">
        <v>1399</v>
      </c>
      <c r="M645">
        <v>2908</v>
      </c>
      <c r="N645" t="s">
        <v>148</v>
      </c>
      <c r="O645" t="s">
        <v>1513</v>
      </c>
      <c r="P645" t="s">
        <v>46</v>
      </c>
      <c r="Q645" t="s">
        <v>59</v>
      </c>
      <c r="R645" t="s">
        <v>1514</v>
      </c>
      <c r="S645">
        <v>14.9</v>
      </c>
      <c r="T645">
        <v>5</v>
      </c>
      <c r="U645">
        <v>0</v>
      </c>
      <c r="V645">
        <v>1.0429999999999984</v>
      </c>
    </row>
    <row r="646" spans="1:22" x14ac:dyDescent="0.3">
      <c r="A646">
        <v>1270</v>
      </c>
      <c r="B646" t="s">
        <v>3534</v>
      </c>
      <c r="C646">
        <v>2014</v>
      </c>
      <c r="D646" s="15">
        <v>41795</v>
      </c>
      <c r="E646" s="15">
        <v>41799</v>
      </c>
      <c r="F646" t="s">
        <v>50</v>
      </c>
      <c r="G646" t="s">
        <v>3535</v>
      </c>
      <c r="H646" t="s">
        <v>3536</v>
      </c>
      <c r="I646" t="s">
        <v>26</v>
      </c>
      <c r="J646" t="s">
        <v>27</v>
      </c>
      <c r="K646" t="s">
        <v>2579</v>
      </c>
      <c r="L646" t="s">
        <v>358</v>
      </c>
      <c r="M646">
        <v>35630</v>
      </c>
      <c r="N646" t="s">
        <v>30</v>
      </c>
      <c r="O646" t="s">
        <v>3537</v>
      </c>
      <c r="P646" t="s">
        <v>46</v>
      </c>
      <c r="Q646" t="s">
        <v>90</v>
      </c>
      <c r="R646" t="s">
        <v>3538</v>
      </c>
      <c r="S646">
        <v>12.48</v>
      </c>
      <c r="T646">
        <v>2</v>
      </c>
      <c r="U646">
        <v>0</v>
      </c>
      <c r="V646">
        <v>5.6159999999999997</v>
      </c>
    </row>
    <row r="647" spans="1:22" x14ac:dyDescent="0.3">
      <c r="A647">
        <v>644</v>
      </c>
      <c r="B647" t="s">
        <v>2121</v>
      </c>
      <c r="C647">
        <v>2014</v>
      </c>
      <c r="D647" s="15">
        <v>41801</v>
      </c>
      <c r="E647" s="15">
        <v>41806</v>
      </c>
      <c r="F647" t="s">
        <v>50</v>
      </c>
      <c r="G647" t="s">
        <v>2122</v>
      </c>
      <c r="H647" t="s">
        <v>2123</v>
      </c>
      <c r="I647" t="s">
        <v>26</v>
      </c>
      <c r="J647" t="s">
        <v>27</v>
      </c>
      <c r="K647" t="s">
        <v>2124</v>
      </c>
      <c r="L647" t="s">
        <v>238</v>
      </c>
      <c r="M647">
        <v>48307</v>
      </c>
      <c r="N647" t="s">
        <v>105</v>
      </c>
      <c r="O647" t="s">
        <v>907</v>
      </c>
      <c r="P647" t="s">
        <v>71</v>
      </c>
      <c r="Q647" t="s">
        <v>161</v>
      </c>
      <c r="R647" t="s">
        <v>1784</v>
      </c>
      <c r="S647">
        <v>132.52000000000001</v>
      </c>
      <c r="T647">
        <v>4</v>
      </c>
      <c r="U647">
        <v>0</v>
      </c>
      <c r="V647">
        <v>54.333200000000005</v>
      </c>
    </row>
    <row r="648" spans="1:22" x14ac:dyDescent="0.3">
      <c r="A648">
        <v>1182</v>
      </c>
      <c r="B648" t="s">
        <v>3380</v>
      </c>
      <c r="C648">
        <v>2011</v>
      </c>
      <c r="D648" s="15">
        <v>40715</v>
      </c>
      <c r="E648" s="15">
        <v>40719</v>
      </c>
      <c r="F648" t="s">
        <v>50</v>
      </c>
      <c r="G648" t="s">
        <v>643</v>
      </c>
      <c r="H648" t="s">
        <v>644</v>
      </c>
      <c r="I648" t="s">
        <v>26</v>
      </c>
      <c r="J648" t="s">
        <v>27</v>
      </c>
      <c r="K648" t="s">
        <v>1119</v>
      </c>
      <c r="L648" t="s">
        <v>788</v>
      </c>
      <c r="M648">
        <v>8701</v>
      </c>
      <c r="N648" t="s">
        <v>148</v>
      </c>
      <c r="O648" t="s">
        <v>3383</v>
      </c>
      <c r="P648" t="s">
        <v>46</v>
      </c>
      <c r="Q648" t="s">
        <v>68</v>
      </c>
      <c r="R648" t="s">
        <v>3384</v>
      </c>
      <c r="S648">
        <v>3.76</v>
      </c>
      <c r="T648">
        <v>2</v>
      </c>
      <c r="U648">
        <v>0</v>
      </c>
      <c r="V648">
        <v>1.0903999999999998</v>
      </c>
    </row>
    <row r="649" spans="1:22" x14ac:dyDescent="0.3">
      <c r="A649">
        <v>1181</v>
      </c>
      <c r="B649" t="s">
        <v>3380</v>
      </c>
      <c r="C649">
        <v>2011</v>
      </c>
      <c r="D649" s="15">
        <v>40715</v>
      </c>
      <c r="E649" s="15">
        <v>40719</v>
      </c>
      <c r="F649" t="s">
        <v>50</v>
      </c>
      <c r="G649" t="s">
        <v>643</v>
      </c>
      <c r="H649" t="s">
        <v>644</v>
      </c>
      <c r="I649" t="s">
        <v>26</v>
      </c>
      <c r="J649" t="s">
        <v>27</v>
      </c>
      <c r="K649" t="s">
        <v>1119</v>
      </c>
      <c r="L649" t="s">
        <v>788</v>
      </c>
      <c r="M649">
        <v>8701</v>
      </c>
      <c r="N649" t="s">
        <v>148</v>
      </c>
      <c r="O649" t="s">
        <v>3381</v>
      </c>
      <c r="P649" t="s">
        <v>71</v>
      </c>
      <c r="Q649" t="s">
        <v>72</v>
      </c>
      <c r="R649" t="s">
        <v>3382</v>
      </c>
      <c r="S649">
        <v>1322.93</v>
      </c>
      <c r="T649">
        <v>7</v>
      </c>
      <c r="U649">
        <v>0</v>
      </c>
      <c r="V649">
        <v>357.19110000000001</v>
      </c>
    </row>
    <row r="650" spans="1:22" x14ac:dyDescent="0.3">
      <c r="A650">
        <v>1161</v>
      </c>
      <c r="B650" t="s">
        <v>3331</v>
      </c>
      <c r="C650">
        <v>2014</v>
      </c>
      <c r="D650" s="15">
        <v>41820</v>
      </c>
      <c r="E650" s="15">
        <v>41825</v>
      </c>
      <c r="F650" t="s">
        <v>50</v>
      </c>
      <c r="G650" t="s">
        <v>3332</v>
      </c>
      <c r="H650" t="s">
        <v>3333</v>
      </c>
      <c r="I650" t="s">
        <v>26</v>
      </c>
      <c r="J650" t="s">
        <v>27</v>
      </c>
      <c r="K650" t="s">
        <v>409</v>
      </c>
      <c r="L650" t="s">
        <v>229</v>
      </c>
      <c r="M650">
        <v>55407</v>
      </c>
      <c r="N650" t="s">
        <v>105</v>
      </c>
      <c r="O650" t="s">
        <v>325</v>
      </c>
      <c r="P650" t="s">
        <v>46</v>
      </c>
      <c r="Q650" t="s">
        <v>75</v>
      </c>
      <c r="R650" t="s">
        <v>326</v>
      </c>
      <c r="S650">
        <v>11.54</v>
      </c>
      <c r="T650">
        <v>2</v>
      </c>
      <c r="U650">
        <v>0</v>
      </c>
      <c r="V650">
        <v>5.77</v>
      </c>
    </row>
    <row r="651" spans="1:22" x14ac:dyDescent="0.3">
      <c r="A651">
        <v>1160</v>
      </c>
      <c r="B651" t="s">
        <v>3331</v>
      </c>
      <c r="C651">
        <v>2014</v>
      </c>
      <c r="D651" s="15">
        <v>41820</v>
      </c>
      <c r="E651" s="15">
        <v>41825</v>
      </c>
      <c r="F651" t="s">
        <v>50</v>
      </c>
      <c r="G651" t="s">
        <v>3332</v>
      </c>
      <c r="H651" t="s">
        <v>3333</v>
      </c>
      <c r="I651" t="s">
        <v>26</v>
      </c>
      <c r="J651" t="s">
        <v>27</v>
      </c>
      <c r="K651" t="s">
        <v>409</v>
      </c>
      <c r="L651" t="s">
        <v>229</v>
      </c>
      <c r="M651">
        <v>55407</v>
      </c>
      <c r="N651" t="s">
        <v>105</v>
      </c>
      <c r="O651" t="s">
        <v>2512</v>
      </c>
      <c r="P651" t="s">
        <v>46</v>
      </c>
      <c r="Q651" t="s">
        <v>78</v>
      </c>
      <c r="R651" t="s">
        <v>3334</v>
      </c>
      <c r="S651">
        <v>362.94</v>
      </c>
      <c r="T651">
        <v>3</v>
      </c>
      <c r="U651">
        <v>0</v>
      </c>
      <c r="V651">
        <v>90.735000000000014</v>
      </c>
    </row>
    <row r="652" spans="1:22" x14ac:dyDescent="0.3">
      <c r="A652">
        <v>1135</v>
      </c>
      <c r="B652" t="s">
        <v>3279</v>
      </c>
      <c r="C652">
        <v>2013</v>
      </c>
      <c r="D652" s="15">
        <v>41431</v>
      </c>
      <c r="E652" s="15">
        <v>41435</v>
      </c>
      <c r="F652" t="s">
        <v>50</v>
      </c>
      <c r="G652" t="s">
        <v>1610</v>
      </c>
      <c r="H652" t="s">
        <v>1611</v>
      </c>
      <c r="I652" t="s">
        <v>102</v>
      </c>
      <c r="J652" t="s">
        <v>27</v>
      </c>
      <c r="K652" t="s">
        <v>146</v>
      </c>
      <c r="L652" t="s">
        <v>147</v>
      </c>
      <c r="M652">
        <v>19134</v>
      </c>
      <c r="N652" t="s">
        <v>148</v>
      </c>
      <c r="O652" t="s">
        <v>3280</v>
      </c>
      <c r="P652" t="s">
        <v>46</v>
      </c>
      <c r="Q652" t="s">
        <v>47</v>
      </c>
      <c r="R652" t="s">
        <v>3281</v>
      </c>
      <c r="S652">
        <v>7.5600000000000005</v>
      </c>
      <c r="T652">
        <v>3</v>
      </c>
      <c r="U652">
        <v>0.2</v>
      </c>
      <c r="V652">
        <v>2.6459999999999995</v>
      </c>
    </row>
    <row r="653" spans="1:22" x14ac:dyDescent="0.3">
      <c r="A653">
        <v>1134</v>
      </c>
      <c r="B653" t="s">
        <v>3279</v>
      </c>
      <c r="C653">
        <v>2013</v>
      </c>
      <c r="D653" s="15">
        <v>41431</v>
      </c>
      <c r="E653" s="15">
        <v>41435</v>
      </c>
      <c r="F653" t="s">
        <v>50</v>
      </c>
      <c r="G653" t="s">
        <v>1610</v>
      </c>
      <c r="H653" t="s">
        <v>1611</v>
      </c>
      <c r="I653" t="s">
        <v>102</v>
      </c>
      <c r="J653" t="s">
        <v>27</v>
      </c>
      <c r="K653" t="s">
        <v>146</v>
      </c>
      <c r="L653" t="s">
        <v>147</v>
      </c>
      <c r="M653">
        <v>19134</v>
      </c>
      <c r="N653" t="s">
        <v>148</v>
      </c>
      <c r="O653" t="s">
        <v>217</v>
      </c>
      <c r="P653" t="s">
        <v>46</v>
      </c>
      <c r="Q653" t="s">
        <v>59</v>
      </c>
      <c r="R653" t="s">
        <v>218</v>
      </c>
      <c r="S653">
        <v>124.608</v>
      </c>
      <c r="T653">
        <v>4</v>
      </c>
      <c r="U653">
        <v>0.2</v>
      </c>
      <c r="V653">
        <v>-23.364000000000019</v>
      </c>
    </row>
    <row r="654" spans="1:22" x14ac:dyDescent="0.3">
      <c r="A654">
        <v>1102</v>
      </c>
      <c r="B654" t="s">
        <v>3226</v>
      </c>
      <c r="C654">
        <v>2013</v>
      </c>
      <c r="D654" s="15">
        <v>41440</v>
      </c>
      <c r="E654" s="15">
        <v>41443</v>
      </c>
      <c r="F654" t="s">
        <v>188</v>
      </c>
      <c r="G654" t="s">
        <v>3227</v>
      </c>
      <c r="H654" t="s">
        <v>3228</v>
      </c>
      <c r="I654" t="s">
        <v>102</v>
      </c>
      <c r="J654" t="s">
        <v>27</v>
      </c>
      <c r="K654" t="s">
        <v>127</v>
      </c>
      <c r="L654" t="s">
        <v>43</v>
      </c>
      <c r="M654">
        <v>94122</v>
      </c>
      <c r="N654" t="s">
        <v>44</v>
      </c>
      <c r="O654" t="s">
        <v>3233</v>
      </c>
      <c r="P654" t="s">
        <v>46</v>
      </c>
      <c r="Q654" t="s">
        <v>68</v>
      </c>
      <c r="R654" t="s">
        <v>3234</v>
      </c>
      <c r="S654">
        <v>8.64</v>
      </c>
      <c r="T654">
        <v>3</v>
      </c>
      <c r="U654">
        <v>0</v>
      </c>
      <c r="V654">
        <v>2.5055999999999998</v>
      </c>
    </row>
    <row r="655" spans="1:22" x14ac:dyDescent="0.3">
      <c r="A655">
        <v>1101</v>
      </c>
      <c r="B655" t="s">
        <v>3226</v>
      </c>
      <c r="C655">
        <v>2013</v>
      </c>
      <c r="D655" s="15">
        <v>41440</v>
      </c>
      <c r="E655" s="15">
        <v>41443</v>
      </c>
      <c r="F655" t="s">
        <v>188</v>
      </c>
      <c r="G655" t="s">
        <v>3227</v>
      </c>
      <c r="H655" t="s">
        <v>3228</v>
      </c>
      <c r="I655" t="s">
        <v>102</v>
      </c>
      <c r="J655" t="s">
        <v>27</v>
      </c>
      <c r="K655" t="s">
        <v>127</v>
      </c>
      <c r="L655" t="s">
        <v>43</v>
      </c>
      <c r="M655">
        <v>94122</v>
      </c>
      <c r="N655" t="s">
        <v>44</v>
      </c>
      <c r="O655" t="s">
        <v>3231</v>
      </c>
      <c r="P655" t="s">
        <v>71</v>
      </c>
      <c r="Q655" t="s">
        <v>161</v>
      </c>
      <c r="R655" t="s">
        <v>3232</v>
      </c>
      <c r="S655">
        <v>29.29</v>
      </c>
      <c r="T655">
        <v>1</v>
      </c>
      <c r="U655">
        <v>0</v>
      </c>
      <c r="V655">
        <v>9.6656999999999975</v>
      </c>
    </row>
    <row r="656" spans="1:22" x14ac:dyDescent="0.3">
      <c r="A656">
        <v>653</v>
      </c>
      <c r="B656" t="s">
        <v>2148</v>
      </c>
      <c r="C656">
        <v>2014</v>
      </c>
      <c r="D656" s="15">
        <v>41810</v>
      </c>
      <c r="E656" s="15">
        <v>41814</v>
      </c>
      <c r="F656" t="s">
        <v>50</v>
      </c>
      <c r="G656" t="s">
        <v>1324</v>
      </c>
      <c r="H656" t="s">
        <v>1325</v>
      </c>
      <c r="I656" t="s">
        <v>41</v>
      </c>
      <c r="J656" t="s">
        <v>27</v>
      </c>
      <c r="K656" t="s">
        <v>266</v>
      </c>
      <c r="L656" t="s">
        <v>267</v>
      </c>
      <c r="M656">
        <v>10035</v>
      </c>
      <c r="N656" t="s">
        <v>148</v>
      </c>
      <c r="O656" t="s">
        <v>296</v>
      </c>
      <c r="P656" t="s">
        <v>46</v>
      </c>
      <c r="Q656" t="s">
        <v>90</v>
      </c>
      <c r="R656" t="s">
        <v>297</v>
      </c>
      <c r="S656">
        <v>97.82</v>
      </c>
      <c r="T656">
        <v>2</v>
      </c>
      <c r="U656">
        <v>0</v>
      </c>
      <c r="V656">
        <v>45.975399999999993</v>
      </c>
    </row>
    <row r="657" spans="1:22" x14ac:dyDescent="0.3">
      <c r="A657">
        <v>654</v>
      </c>
      <c r="B657" t="s">
        <v>2148</v>
      </c>
      <c r="C657">
        <v>2014</v>
      </c>
      <c r="D657" s="15">
        <v>41810</v>
      </c>
      <c r="E657" s="15">
        <v>41814</v>
      </c>
      <c r="F657" t="s">
        <v>50</v>
      </c>
      <c r="G657" t="s">
        <v>1324</v>
      </c>
      <c r="H657" t="s">
        <v>1325</v>
      </c>
      <c r="I657" t="s">
        <v>41</v>
      </c>
      <c r="J657" t="s">
        <v>27</v>
      </c>
      <c r="K657" t="s">
        <v>266</v>
      </c>
      <c r="L657" t="s">
        <v>267</v>
      </c>
      <c r="M657">
        <v>10035</v>
      </c>
      <c r="N657" t="s">
        <v>148</v>
      </c>
      <c r="O657" t="s">
        <v>2149</v>
      </c>
      <c r="P657" t="s">
        <v>71</v>
      </c>
      <c r="Q657" t="s">
        <v>161</v>
      </c>
      <c r="R657" t="s">
        <v>2150</v>
      </c>
      <c r="S657">
        <v>103.12</v>
      </c>
      <c r="T657">
        <v>8</v>
      </c>
      <c r="U657">
        <v>0</v>
      </c>
      <c r="V657">
        <v>10.311999999999998</v>
      </c>
    </row>
    <row r="658" spans="1:22" x14ac:dyDescent="0.3">
      <c r="A658">
        <v>1100</v>
      </c>
      <c r="B658" t="s">
        <v>3226</v>
      </c>
      <c r="C658">
        <v>2013</v>
      </c>
      <c r="D658" s="15">
        <v>41440</v>
      </c>
      <c r="E658" s="15">
        <v>41443</v>
      </c>
      <c r="F658" t="s">
        <v>188</v>
      </c>
      <c r="G658" t="s">
        <v>3227</v>
      </c>
      <c r="H658" t="s">
        <v>3228</v>
      </c>
      <c r="I658" t="s">
        <v>102</v>
      </c>
      <c r="J658" t="s">
        <v>27</v>
      </c>
      <c r="K658" t="s">
        <v>127</v>
      </c>
      <c r="L658" t="s">
        <v>43</v>
      </c>
      <c r="M658">
        <v>94122</v>
      </c>
      <c r="N658" t="s">
        <v>44</v>
      </c>
      <c r="O658" t="s">
        <v>1555</v>
      </c>
      <c r="P658" t="s">
        <v>32</v>
      </c>
      <c r="Q658" t="s">
        <v>65</v>
      </c>
      <c r="R658" t="s">
        <v>1556</v>
      </c>
      <c r="S658">
        <v>8.73</v>
      </c>
      <c r="T658">
        <v>3</v>
      </c>
      <c r="U658">
        <v>0</v>
      </c>
      <c r="V658">
        <v>4.1030999999999995</v>
      </c>
    </row>
    <row r="659" spans="1:22" x14ac:dyDescent="0.3">
      <c r="A659">
        <v>1099</v>
      </c>
      <c r="B659" t="s">
        <v>3226</v>
      </c>
      <c r="C659">
        <v>2013</v>
      </c>
      <c r="D659" s="15">
        <v>41440</v>
      </c>
      <c r="E659" s="15">
        <v>41443</v>
      </c>
      <c r="F659" t="s">
        <v>188</v>
      </c>
      <c r="G659" t="s">
        <v>3227</v>
      </c>
      <c r="H659" t="s">
        <v>3228</v>
      </c>
      <c r="I659" t="s">
        <v>102</v>
      </c>
      <c r="J659" t="s">
        <v>27</v>
      </c>
      <c r="K659" t="s">
        <v>127</v>
      </c>
      <c r="L659" t="s">
        <v>43</v>
      </c>
      <c r="M659">
        <v>94122</v>
      </c>
      <c r="N659" t="s">
        <v>44</v>
      </c>
      <c r="O659" t="s">
        <v>3229</v>
      </c>
      <c r="P659" t="s">
        <v>46</v>
      </c>
      <c r="Q659" t="s">
        <v>68</v>
      </c>
      <c r="R659" t="s">
        <v>3230</v>
      </c>
      <c r="S659">
        <v>7.04</v>
      </c>
      <c r="T659">
        <v>4</v>
      </c>
      <c r="U659">
        <v>0</v>
      </c>
      <c r="V659">
        <v>2.0415999999999999</v>
      </c>
    </row>
    <row r="660" spans="1:22" x14ac:dyDescent="0.3">
      <c r="A660">
        <v>1098</v>
      </c>
      <c r="B660" t="s">
        <v>3223</v>
      </c>
      <c r="C660">
        <v>2011</v>
      </c>
      <c r="D660" s="15">
        <v>40719</v>
      </c>
      <c r="E660" s="15">
        <v>40722</v>
      </c>
      <c r="F660" t="s">
        <v>188</v>
      </c>
      <c r="G660" t="s">
        <v>3094</v>
      </c>
      <c r="H660" t="s">
        <v>3095</v>
      </c>
      <c r="I660" t="s">
        <v>41</v>
      </c>
      <c r="J660" t="s">
        <v>27</v>
      </c>
      <c r="K660" t="s">
        <v>42</v>
      </c>
      <c r="L660" t="s">
        <v>43</v>
      </c>
      <c r="M660">
        <v>90049</v>
      </c>
      <c r="N660" t="s">
        <v>44</v>
      </c>
      <c r="O660" t="s">
        <v>3224</v>
      </c>
      <c r="P660" t="s">
        <v>32</v>
      </c>
      <c r="Q660" t="s">
        <v>56</v>
      </c>
      <c r="R660" t="s">
        <v>3225</v>
      </c>
      <c r="S660">
        <v>447.84</v>
      </c>
      <c r="T660">
        <v>5</v>
      </c>
      <c r="U660">
        <v>0.2</v>
      </c>
      <c r="V660">
        <v>11.19599999999997</v>
      </c>
    </row>
    <row r="661" spans="1:22" x14ac:dyDescent="0.3">
      <c r="A661">
        <v>1091</v>
      </c>
      <c r="B661" t="s">
        <v>3202</v>
      </c>
      <c r="C661">
        <v>2014</v>
      </c>
      <c r="D661" s="15">
        <v>41795</v>
      </c>
      <c r="E661" s="15">
        <v>41801</v>
      </c>
      <c r="F661" t="s">
        <v>50</v>
      </c>
      <c r="G661" t="s">
        <v>2908</v>
      </c>
      <c r="H661" t="s">
        <v>2909</v>
      </c>
      <c r="I661" t="s">
        <v>41</v>
      </c>
      <c r="J661" t="s">
        <v>27</v>
      </c>
      <c r="K661" t="s">
        <v>735</v>
      </c>
      <c r="L661" t="s">
        <v>88</v>
      </c>
      <c r="M661">
        <v>28110</v>
      </c>
      <c r="N661" t="s">
        <v>30</v>
      </c>
      <c r="O661" t="s">
        <v>3203</v>
      </c>
      <c r="P661" t="s">
        <v>71</v>
      </c>
      <c r="Q661" t="s">
        <v>72</v>
      </c>
      <c r="R661" t="s">
        <v>3204</v>
      </c>
      <c r="S661">
        <v>71.984000000000009</v>
      </c>
      <c r="T661">
        <v>2</v>
      </c>
      <c r="U661">
        <v>0.2</v>
      </c>
      <c r="V661">
        <v>25.194399999999995</v>
      </c>
    </row>
    <row r="662" spans="1:22" x14ac:dyDescent="0.3">
      <c r="A662">
        <v>1090</v>
      </c>
      <c r="B662" t="s">
        <v>3202</v>
      </c>
      <c r="C662">
        <v>2014</v>
      </c>
      <c r="D662" s="15">
        <v>41795</v>
      </c>
      <c r="E662" s="15">
        <v>41801</v>
      </c>
      <c r="F662" t="s">
        <v>50</v>
      </c>
      <c r="G662" t="s">
        <v>2908</v>
      </c>
      <c r="H662" t="s">
        <v>2909</v>
      </c>
      <c r="I662" t="s">
        <v>41</v>
      </c>
      <c r="J662" t="s">
        <v>27</v>
      </c>
      <c r="K662" t="s">
        <v>735</v>
      </c>
      <c r="L662" t="s">
        <v>88</v>
      </c>
      <c r="M662">
        <v>28110</v>
      </c>
      <c r="N662" t="s">
        <v>30</v>
      </c>
      <c r="O662" t="s">
        <v>1186</v>
      </c>
      <c r="P662" t="s">
        <v>32</v>
      </c>
      <c r="Q662" t="s">
        <v>65</v>
      </c>
      <c r="R662" t="s">
        <v>1187</v>
      </c>
      <c r="S662">
        <v>31.983999999999998</v>
      </c>
      <c r="T662">
        <v>2</v>
      </c>
      <c r="U662">
        <v>0.2</v>
      </c>
      <c r="V662">
        <v>1.9989999999999979</v>
      </c>
    </row>
    <row r="663" spans="1:22" x14ac:dyDescent="0.3">
      <c r="A663">
        <v>1038</v>
      </c>
      <c r="B663" t="s">
        <v>3071</v>
      </c>
      <c r="C663">
        <v>2012</v>
      </c>
      <c r="D663" s="15">
        <v>41073</v>
      </c>
      <c r="E663" s="15">
        <v>41074</v>
      </c>
      <c r="F663" t="s">
        <v>188</v>
      </c>
      <c r="G663" t="s">
        <v>3072</v>
      </c>
      <c r="H663" t="s">
        <v>3073</v>
      </c>
      <c r="I663" t="s">
        <v>26</v>
      </c>
      <c r="J663" t="s">
        <v>27</v>
      </c>
      <c r="K663" t="s">
        <v>42</v>
      </c>
      <c r="L663" t="s">
        <v>43</v>
      </c>
      <c r="M663">
        <v>90004</v>
      </c>
      <c r="N663" t="s">
        <v>44</v>
      </c>
      <c r="O663" t="s">
        <v>3074</v>
      </c>
      <c r="P663" t="s">
        <v>46</v>
      </c>
      <c r="Q663" t="s">
        <v>75</v>
      </c>
      <c r="R663" t="s">
        <v>3075</v>
      </c>
      <c r="S663">
        <v>36.624000000000002</v>
      </c>
      <c r="T663">
        <v>3</v>
      </c>
      <c r="U663">
        <v>0.2</v>
      </c>
      <c r="V663">
        <v>13.734</v>
      </c>
    </row>
    <row r="664" spans="1:22" x14ac:dyDescent="0.3">
      <c r="A664">
        <v>1024</v>
      </c>
      <c r="B664" t="s">
        <v>3040</v>
      </c>
      <c r="C664">
        <v>2012</v>
      </c>
      <c r="D664" s="15">
        <v>41076</v>
      </c>
      <c r="E664" s="15">
        <v>41080</v>
      </c>
      <c r="F664" t="s">
        <v>50</v>
      </c>
      <c r="G664" t="s">
        <v>1459</v>
      </c>
      <c r="H664" t="s">
        <v>1460</v>
      </c>
      <c r="I664" t="s">
        <v>26</v>
      </c>
      <c r="J664" t="s">
        <v>27</v>
      </c>
      <c r="K664" t="s">
        <v>146</v>
      </c>
      <c r="L664" t="s">
        <v>147</v>
      </c>
      <c r="M664">
        <v>19134</v>
      </c>
      <c r="N664" t="s">
        <v>148</v>
      </c>
      <c r="O664" t="s">
        <v>3041</v>
      </c>
      <c r="P664" t="s">
        <v>46</v>
      </c>
      <c r="Q664" t="s">
        <v>173</v>
      </c>
      <c r="R664" t="s">
        <v>3042</v>
      </c>
      <c r="S664">
        <v>6.2080000000000002</v>
      </c>
      <c r="T664">
        <v>2</v>
      </c>
      <c r="U664">
        <v>0.2</v>
      </c>
      <c r="V664">
        <v>2.1728000000000001</v>
      </c>
    </row>
    <row r="665" spans="1:22" x14ac:dyDescent="0.3">
      <c r="A665">
        <v>1013</v>
      </c>
      <c r="B665" t="s">
        <v>3014</v>
      </c>
      <c r="C665">
        <v>2014</v>
      </c>
      <c r="D665" s="15">
        <v>41808</v>
      </c>
      <c r="E665" s="15">
        <v>41812</v>
      </c>
      <c r="F665" t="s">
        <v>23</v>
      </c>
      <c r="G665" t="s">
        <v>536</v>
      </c>
      <c r="H665" t="s">
        <v>537</v>
      </c>
      <c r="I665" t="s">
        <v>26</v>
      </c>
      <c r="J665" t="s">
        <v>27</v>
      </c>
      <c r="K665" t="s">
        <v>3015</v>
      </c>
      <c r="L665" t="s">
        <v>96</v>
      </c>
      <c r="M665">
        <v>98502</v>
      </c>
      <c r="N665" t="s">
        <v>44</v>
      </c>
      <c r="O665" t="s">
        <v>3016</v>
      </c>
      <c r="P665" t="s">
        <v>46</v>
      </c>
      <c r="Q665" t="s">
        <v>59</v>
      </c>
      <c r="R665" t="s">
        <v>3017</v>
      </c>
      <c r="S665">
        <v>14.03</v>
      </c>
      <c r="T665">
        <v>1</v>
      </c>
      <c r="U665">
        <v>0</v>
      </c>
      <c r="V665">
        <v>4.068699999999998</v>
      </c>
    </row>
    <row r="666" spans="1:22" x14ac:dyDescent="0.3">
      <c r="A666">
        <v>1012</v>
      </c>
      <c r="B666" t="s">
        <v>3014</v>
      </c>
      <c r="C666">
        <v>2014</v>
      </c>
      <c r="D666" s="15">
        <v>41808</v>
      </c>
      <c r="E666" s="15">
        <v>41812</v>
      </c>
      <c r="F666" t="s">
        <v>23</v>
      </c>
      <c r="G666" t="s">
        <v>536</v>
      </c>
      <c r="H666" t="s">
        <v>537</v>
      </c>
      <c r="I666" t="s">
        <v>26</v>
      </c>
      <c r="J666" t="s">
        <v>27</v>
      </c>
      <c r="K666" t="s">
        <v>3015</v>
      </c>
      <c r="L666" t="s">
        <v>96</v>
      </c>
      <c r="M666">
        <v>98502</v>
      </c>
      <c r="N666" t="s">
        <v>44</v>
      </c>
      <c r="O666" t="s">
        <v>170</v>
      </c>
      <c r="P666" t="s">
        <v>32</v>
      </c>
      <c r="Q666" t="s">
        <v>65</v>
      </c>
      <c r="R666" t="s">
        <v>171</v>
      </c>
      <c r="S666">
        <v>155.25</v>
      </c>
      <c r="T666">
        <v>3</v>
      </c>
      <c r="U666">
        <v>0</v>
      </c>
      <c r="V666">
        <v>46.574999999999996</v>
      </c>
    </row>
    <row r="667" spans="1:22" x14ac:dyDescent="0.3">
      <c r="A667">
        <v>941</v>
      </c>
      <c r="B667" t="s">
        <v>2860</v>
      </c>
      <c r="C667">
        <v>2013</v>
      </c>
      <c r="D667" s="15">
        <v>41445</v>
      </c>
      <c r="E667" s="15">
        <v>41446</v>
      </c>
      <c r="F667" t="s">
        <v>188</v>
      </c>
      <c r="G667" t="s">
        <v>2861</v>
      </c>
      <c r="H667" t="s">
        <v>2862</v>
      </c>
      <c r="I667" t="s">
        <v>41</v>
      </c>
      <c r="J667" t="s">
        <v>27</v>
      </c>
      <c r="K667" t="s">
        <v>127</v>
      </c>
      <c r="L667" t="s">
        <v>43</v>
      </c>
      <c r="M667">
        <v>94110</v>
      </c>
      <c r="N667" t="s">
        <v>44</v>
      </c>
      <c r="O667" t="s">
        <v>2863</v>
      </c>
      <c r="P667" t="s">
        <v>46</v>
      </c>
      <c r="Q667" t="s">
        <v>90</v>
      </c>
      <c r="R667" t="s">
        <v>2864</v>
      </c>
      <c r="S667">
        <v>17.12</v>
      </c>
      <c r="T667">
        <v>2</v>
      </c>
      <c r="U667">
        <v>0</v>
      </c>
      <c r="V667">
        <v>8.0464000000000002</v>
      </c>
    </row>
    <row r="668" spans="1:22" x14ac:dyDescent="0.3">
      <c r="A668">
        <v>937</v>
      </c>
      <c r="B668" t="s">
        <v>2843</v>
      </c>
      <c r="C668">
        <v>2013</v>
      </c>
      <c r="D668" s="15">
        <v>41446</v>
      </c>
      <c r="E668" s="15">
        <v>41450</v>
      </c>
      <c r="F668" t="s">
        <v>50</v>
      </c>
      <c r="G668" t="s">
        <v>2844</v>
      </c>
      <c r="H668" t="s">
        <v>2845</v>
      </c>
      <c r="I668" t="s">
        <v>102</v>
      </c>
      <c r="J668" t="s">
        <v>27</v>
      </c>
      <c r="K668" t="s">
        <v>146</v>
      </c>
      <c r="L668" t="s">
        <v>147</v>
      </c>
      <c r="M668">
        <v>19120</v>
      </c>
      <c r="N668" t="s">
        <v>148</v>
      </c>
      <c r="O668" t="s">
        <v>597</v>
      </c>
      <c r="P668" t="s">
        <v>46</v>
      </c>
      <c r="Q668" t="s">
        <v>78</v>
      </c>
      <c r="R668" t="s">
        <v>598</v>
      </c>
      <c r="S668">
        <v>447.69600000000003</v>
      </c>
      <c r="T668">
        <v>2</v>
      </c>
      <c r="U668">
        <v>0.2</v>
      </c>
      <c r="V668">
        <v>33.577199999999976</v>
      </c>
    </row>
    <row r="669" spans="1:22" x14ac:dyDescent="0.3">
      <c r="A669">
        <v>666</v>
      </c>
      <c r="B669" t="s">
        <v>2170</v>
      </c>
      <c r="C669">
        <v>2014</v>
      </c>
      <c r="D669" s="15">
        <v>41799</v>
      </c>
      <c r="E669" s="15">
        <v>41801</v>
      </c>
      <c r="F669" t="s">
        <v>23</v>
      </c>
      <c r="G669" t="s">
        <v>2171</v>
      </c>
      <c r="H669" t="s">
        <v>2172</v>
      </c>
      <c r="I669" t="s">
        <v>41</v>
      </c>
      <c r="J669" t="s">
        <v>27</v>
      </c>
      <c r="K669" t="s">
        <v>815</v>
      </c>
      <c r="L669" t="s">
        <v>104</v>
      </c>
      <c r="M669">
        <v>75081</v>
      </c>
      <c r="N669" t="s">
        <v>105</v>
      </c>
      <c r="O669" t="s">
        <v>2173</v>
      </c>
      <c r="P669" t="s">
        <v>46</v>
      </c>
      <c r="Q669" t="s">
        <v>578</v>
      </c>
      <c r="R669" t="s">
        <v>2174</v>
      </c>
      <c r="S669">
        <v>23.76</v>
      </c>
      <c r="T669">
        <v>3</v>
      </c>
      <c r="U669">
        <v>0.2</v>
      </c>
      <c r="V669">
        <v>2.0789999999999997</v>
      </c>
    </row>
    <row r="670" spans="1:22" x14ac:dyDescent="0.3">
      <c r="A670">
        <v>667</v>
      </c>
      <c r="B670" t="s">
        <v>2170</v>
      </c>
      <c r="C670">
        <v>2014</v>
      </c>
      <c r="D670" s="15">
        <v>41799</v>
      </c>
      <c r="E670" s="15">
        <v>41801</v>
      </c>
      <c r="F670" t="s">
        <v>23</v>
      </c>
      <c r="G670" t="s">
        <v>2171</v>
      </c>
      <c r="H670" t="s">
        <v>2172</v>
      </c>
      <c r="I670" t="s">
        <v>41</v>
      </c>
      <c r="J670" t="s">
        <v>27</v>
      </c>
      <c r="K670" t="s">
        <v>815</v>
      </c>
      <c r="L670" t="s">
        <v>104</v>
      </c>
      <c r="M670">
        <v>75081</v>
      </c>
      <c r="N670" t="s">
        <v>105</v>
      </c>
      <c r="O670" t="s">
        <v>1054</v>
      </c>
      <c r="P670" t="s">
        <v>46</v>
      </c>
      <c r="Q670" t="s">
        <v>90</v>
      </c>
      <c r="R670" t="s">
        <v>186</v>
      </c>
      <c r="S670">
        <v>85.055999999999997</v>
      </c>
      <c r="T670">
        <v>3</v>
      </c>
      <c r="U670">
        <v>0.2</v>
      </c>
      <c r="V670">
        <v>28.706399999999991</v>
      </c>
    </row>
    <row r="671" spans="1:22" x14ac:dyDescent="0.3">
      <c r="A671">
        <v>668</v>
      </c>
      <c r="B671" t="s">
        <v>2170</v>
      </c>
      <c r="C671">
        <v>2014</v>
      </c>
      <c r="D671" s="15">
        <v>41799</v>
      </c>
      <c r="E671" s="15">
        <v>41801</v>
      </c>
      <c r="F671" t="s">
        <v>23</v>
      </c>
      <c r="G671" t="s">
        <v>2171</v>
      </c>
      <c r="H671" t="s">
        <v>2172</v>
      </c>
      <c r="I671" t="s">
        <v>41</v>
      </c>
      <c r="J671" t="s">
        <v>27</v>
      </c>
      <c r="K671" t="s">
        <v>815</v>
      </c>
      <c r="L671" t="s">
        <v>104</v>
      </c>
      <c r="M671">
        <v>75081</v>
      </c>
      <c r="N671" t="s">
        <v>105</v>
      </c>
      <c r="O671" t="s">
        <v>2175</v>
      </c>
      <c r="P671" t="s">
        <v>71</v>
      </c>
      <c r="Q671" t="s">
        <v>72</v>
      </c>
      <c r="R671" t="s">
        <v>2176</v>
      </c>
      <c r="S671">
        <v>381.57600000000002</v>
      </c>
      <c r="T671">
        <v>3</v>
      </c>
      <c r="U671">
        <v>0.2</v>
      </c>
      <c r="V671">
        <v>28.618200000000002</v>
      </c>
    </row>
    <row r="672" spans="1:22" x14ac:dyDescent="0.3">
      <c r="A672">
        <v>936</v>
      </c>
      <c r="B672" t="s">
        <v>2843</v>
      </c>
      <c r="C672">
        <v>2013</v>
      </c>
      <c r="D672" s="15">
        <v>41446</v>
      </c>
      <c r="E672" s="15">
        <v>41450</v>
      </c>
      <c r="F672" t="s">
        <v>50</v>
      </c>
      <c r="G672" t="s">
        <v>2844</v>
      </c>
      <c r="H672" t="s">
        <v>2845</v>
      </c>
      <c r="I672" t="s">
        <v>102</v>
      </c>
      <c r="J672" t="s">
        <v>27</v>
      </c>
      <c r="K672" t="s">
        <v>146</v>
      </c>
      <c r="L672" t="s">
        <v>147</v>
      </c>
      <c r="M672">
        <v>19120</v>
      </c>
      <c r="N672" t="s">
        <v>148</v>
      </c>
      <c r="O672" t="s">
        <v>2643</v>
      </c>
      <c r="P672" t="s">
        <v>46</v>
      </c>
      <c r="Q672" t="s">
        <v>90</v>
      </c>
      <c r="R672" t="s">
        <v>2644</v>
      </c>
      <c r="S672">
        <v>15.552000000000003</v>
      </c>
      <c r="T672">
        <v>3</v>
      </c>
      <c r="U672">
        <v>0.2</v>
      </c>
      <c r="V672">
        <v>5.4432</v>
      </c>
    </row>
    <row r="673" spans="1:22" x14ac:dyDescent="0.3">
      <c r="A673">
        <v>670</v>
      </c>
      <c r="B673" t="s">
        <v>2183</v>
      </c>
      <c r="C673">
        <v>2014</v>
      </c>
      <c r="D673" s="15">
        <v>41800</v>
      </c>
      <c r="E673" s="15">
        <v>41804</v>
      </c>
      <c r="F673" t="s">
        <v>50</v>
      </c>
      <c r="G673" t="s">
        <v>2067</v>
      </c>
      <c r="H673" t="s">
        <v>2068</v>
      </c>
      <c r="I673" t="s">
        <v>102</v>
      </c>
      <c r="J673" t="s">
        <v>27</v>
      </c>
      <c r="K673" t="s">
        <v>303</v>
      </c>
      <c r="L673" t="s">
        <v>211</v>
      </c>
      <c r="M673">
        <v>60653</v>
      </c>
      <c r="N673" t="s">
        <v>105</v>
      </c>
      <c r="O673" t="s">
        <v>2184</v>
      </c>
      <c r="P673" t="s">
        <v>32</v>
      </c>
      <c r="Q673" t="s">
        <v>65</v>
      </c>
      <c r="R673" t="s">
        <v>2185</v>
      </c>
      <c r="S673">
        <v>23.976000000000003</v>
      </c>
      <c r="T673">
        <v>3</v>
      </c>
      <c r="U673">
        <v>0.6</v>
      </c>
      <c r="V673">
        <v>-14.385599999999997</v>
      </c>
    </row>
    <row r="674" spans="1:22" x14ac:dyDescent="0.3">
      <c r="A674">
        <v>671</v>
      </c>
      <c r="B674" t="s">
        <v>2183</v>
      </c>
      <c r="C674">
        <v>2014</v>
      </c>
      <c r="D674" s="15">
        <v>41800</v>
      </c>
      <c r="E674" s="15">
        <v>41804</v>
      </c>
      <c r="F674" t="s">
        <v>50</v>
      </c>
      <c r="G674" t="s">
        <v>2067</v>
      </c>
      <c r="H674" t="s">
        <v>2068</v>
      </c>
      <c r="I674" t="s">
        <v>102</v>
      </c>
      <c r="J674" t="s">
        <v>27</v>
      </c>
      <c r="K674" t="s">
        <v>303</v>
      </c>
      <c r="L674" t="s">
        <v>211</v>
      </c>
      <c r="M674">
        <v>60653</v>
      </c>
      <c r="N674" t="s">
        <v>105</v>
      </c>
      <c r="O674" t="s">
        <v>2186</v>
      </c>
      <c r="P674" t="s">
        <v>32</v>
      </c>
      <c r="Q674" t="s">
        <v>56</v>
      </c>
      <c r="R674" t="s">
        <v>2187</v>
      </c>
      <c r="S674">
        <v>108.925</v>
      </c>
      <c r="T674">
        <v>1</v>
      </c>
      <c r="U674">
        <v>0.5</v>
      </c>
      <c r="V674">
        <v>-71.890500000000017</v>
      </c>
    </row>
    <row r="675" spans="1:22" x14ac:dyDescent="0.3">
      <c r="A675">
        <v>672</v>
      </c>
      <c r="B675" t="s">
        <v>2183</v>
      </c>
      <c r="C675">
        <v>2014</v>
      </c>
      <c r="D675" s="15">
        <v>41800</v>
      </c>
      <c r="E675" s="15">
        <v>41804</v>
      </c>
      <c r="F675" t="s">
        <v>50</v>
      </c>
      <c r="G675" t="s">
        <v>2067</v>
      </c>
      <c r="H675" t="s">
        <v>2068</v>
      </c>
      <c r="I675" t="s">
        <v>102</v>
      </c>
      <c r="J675" t="s">
        <v>27</v>
      </c>
      <c r="K675" t="s">
        <v>303</v>
      </c>
      <c r="L675" t="s">
        <v>211</v>
      </c>
      <c r="M675">
        <v>60653</v>
      </c>
      <c r="N675" t="s">
        <v>105</v>
      </c>
      <c r="O675" t="s">
        <v>560</v>
      </c>
      <c r="P675" t="s">
        <v>46</v>
      </c>
      <c r="Q675" t="s">
        <v>90</v>
      </c>
      <c r="R675" t="s">
        <v>2188</v>
      </c>
      <c r="S675">
        <v>36.351999999999997</v>
      </c>
      <c r="T675">
        <v>8</v>
      </c>
      <c r="U675">
        <v>0.2</v>
      </c>
      <c r="V675">
        <v>11.359999999999998</v>
      </c>
    </row>
    <row r="676" spans="1:22" x14ac:dyDescent="0.3">
      <c r="A676">
        <v>673</v>
      </c>
      <c r="B676" t="s">
        <v>2189</v>
      </c>
      <c r="C676">
        <v>2014</v>
      </c>
      <c r="D676" s="15">
        <v>41806</v>
      </c>
      <c r="E676" s="15">
        <v>41813</v>
      </c>
      <c r="F676" t="s">
        <v>50</v>
      </c>
      <c r="G676" t="s">
        <v>1242</v>
      </c>
      <c r="H676" t="s">
        <v>1243</v>
      </c>
      <c r="I676" t="s">
        <v>26</v>
      </c>
      <c r="J676" t="s">
        <v>27</v>
      </c>
      <c r="K676" t="s">
        <v>1320</v>
      </c>
      <c r="L676" t="s">
        <v>211</v>
      </c>
      <c r="M676">
        <v>62301</v>
      </c>
      <c r="N676" t="s">
        <v>105</v>
      </c>
      <c r="O676" t="s">
        <v>2190</v>
      </c>
      <c r="P676" t="s">
        <v>46</v>
      </c>
      <c r="Q676" t="s">
        <v>68</v>
      </c>
      <c r="R676" t="s">
        <v>2191</v>
      </c>
      <c r="S676">
        <v>19.559999999999999</v>
      </c>
      <c r="T676">
        <v>5</v>
      </c>
      <c r="U676">
        <v>0.2</v>
      </c>
      <c r="V676">
        <v>1.7115</v>
      </c>
    </row>
    <row r="677" spans="1:22" x14ac:dyDescent="0.3">
      <c r="A677">
        <v>935</v>
      </c>
      <c r="B677" t="s">
        <v>2843</v>
      </c>
      <c r="C677">
        <v>2013</v>
      </c>
      <c r="D677" s="15">
        <v>41446</v>
      </c>
      <c r="E677" s="15">
        <v>41450</v>
      </c>
      <c r="F677" t="s">
        <v>50</v>
      </c>
      <c r="G677" t="s">
        <v>2844</v>
      </c>
      <c r="H677" t="s">
        <v>2845</v>
      </c>
      <c r="I677" t="s">
        <v>102</v>
      </c>
      <c r="J677" t="s">
        <v>27</v>
      </c>
      <c r="K677" t="s">
        <v>146</v>
      </c>
      <c r="L677" t="s">
        <v>147</v>
      </c>
      <c r="M677">
        <v>19120</v>
      </c>
      <c r="N677" t="s">
        <v>148</v>
      </c>
      <c r="O677" t="s">
        <v>2848</v>
      </c>
      <c r="P677" t="s">
        <v>46</v>
      </c>
      <c r="Q677" t="s">
        <v>75</v>
      </c>
      <c r="R677" t="s">
        <v>2849</v>
      </c>
      <c r="S677">
        <v>29.718000000000007</v>
      </c>
      <c r="T677">
        <v>6</v>
      </c>
      <c r="U677">
        <v>0.7</v>
      </c>
      <c r="V677">
        <v>-21.793199999999992</v>
      </c>
    </row>
    <row r="678" spans="1:22" x14ac:dyDescent="0.3">
      <c r="A678">
        <v>934</v>
      </c>
      <c r="B678" t="s">
        <v>2843</v>
      </c>
      <c r="C678">
        <v>2013</v>
      </c>
      <c r="D678" s="15">
        <v>41446</v>
      </c>
      <c r="E678" s="15">
        <v>41450</v>
      </c>
      <c r="F678" t="s">
        <v>50</v>
      </c>
      <c r="G678" t="s">
        <v>2844</v>
      </c>
      <c r="H678" t="s">
        <v>2845</v>
      </c>
      <c r="I678" t="s">
        <v>102</v>
      </c>
      <c r="J678" t="s">
        <v>27</v>
      </c>
      <c r="K678" t="s">
        <v>146</v>
      </c>
      <c r="L678" t="s">
        <v>147</v>
      </c>
      <c r="M678">
        <v>19120</v>
      </c>
      <c r="N678" t="s">
        <v>148</v>
      </c>
      <c r="O678" t="s">
        <v>2846</v>
      </c>
      <c r="P678" t="s">
        <v>46</v>
      </c>
      <c r="Q678" t="s">
        <v>90</v>
      </c>
      <c r="R678" t="s">
        <v>2847</v>
      </c>
      <c r="S678">
        <v>45.056000000000004</v>
      </c>
      <c r="T678">
        <v>8</v>
      </c>
      <c r="U678">
        <v>0.2</v>
      </c>
      <c r="V678">
        <v>15.206399999999997</v>
      </c>
    </row>
    <row r="679" spans="1:22" x14ac:dyDescent="0.3">
      <c r="A679">
        <v>918</v>
      </c>
      <c r="B679" t="s">
        <v>2802</v>
      </c>
      <c r="C679">
        <v>2011</v>
      </c>
      <c r="D679" s="15">
        <v>40709</v>
      </c>
      <c r="E679" s="15">
        <v>40715</v>
      </c>
      <c r="F679" t="s">
        <v>50</v>
      </c>
      <c r="G679" t="s">
        <v>1079</v>
      </c>
      <c r="H679" t="s">
        <v>1080</v>
      </c>
      <c r="I679" t="s">
        <v>41</v>
      </c>
      <c r="J679" t="s">
        <v>27</v>
      </c>
      <c r="K679" t="s">
        <v>678</v>
      </c>
      <c r="L679" t="s">
        <v>104</v>
      </c>
      <c r="M679">
        <v>78207</v>
      </c>
      <c r="N679" t="s">
        <v>105</v>
      </c>
      <c r="O679" t="s">
        <v>1102</v>
      </c>
      <c r="P679" t="s">
        <v>46</v>
      </c>
      <c r="Q679" t="s">
        <v>75</v>
      </c>
      <c r="R679" t="s">
        <v>1103</v>
      </c>
      <c r="S679">
        <v>8.5679999999999978</v>
      </c>
      <c r="T679">
        <v>3</v>
      </c>
      <c r="U679">
        <v>0.8</v>
      </c>
      <c r="V679">
        <v>-14.5656</v>
      </c>
    </row>
    <row r="680" spans="1:22" x14ac:dyDescent="0.3">
      <c r="A680">
        <v>917</v>
      </c>
      <c r="B680" t="s">
        <v>2802</v>
      </c>
      <c r="C680">
        <v>2011</v>
      </c>
      <c r="D680" s="15">
        <v>40709</v>
      </c>
      <c r="E680" s="15">
        <v>40715</v>
      </c>
      <c r="F680" t="s">
        <v>50</v>
      </c>
      <c r="G680" t="s">
        <v>1079</v>
      </c>
      <c r="H680" t="s">
        <v>1080</v>
      </c>
      <c r="I680" t="s">
        <v>41</v>
      </c>
      <c r="J680" t="s">
        <v>27</v>
      </c>
      <c r="K680" t="s">
        <v>678</v>
      </c>
      <c r="L680" t="s">
        <v>104</v>
      </c>
      <c r="M680">
        <v>78207</v>
      </c>
      <c r="N680" t="s">
        <v>105</v>
      </c>
      <c r="O680" t="s">
        <v>1793</v>
      </c>
      <c r="P680" t="s">
        <v>32</v>
      </c>
      <c r="Q680" t="s">
        <v>36</v>
      </c>
      <c r="R680" t="s">
        <v>1794</v>
      </c>
      <c r="S680">
        <v>797.94399999999996</v>
      </c>
      <c r="T680">
        <v>4</v>
      </c>
      <c r="U680">
        <v>0.3</v>
      </c>
      <c r="V680">
        <v>-56.995999999999981</v>
      </c>
    </row>
    <row r="681" spans="1:22" x14ac:dyDescent="0.3">
      <c r="A681">
        <v>916</v>
      </c>
      <c r="B681" t="s">
        <v>2802</v>
      </c>
      <c r="C681">
        <v>2011</v>
      </c>
      <c r="D681" s="15">
        <v>40709</v>
      </c>
      <c r="E681" s="15">
        <v>40715</v>
      </c>
      <c r="F681" t="s">
        <v>50</v>
      </c>
      <c r="G681" t="s">
        <v>1079</v>
      </c>
      <c r="H681" t="s">
        <v>1080</v>
      </c>
      <c r="I681" t="s">
        <v>41</v>
      </c>
      <c r="J681" t="s">
        <v>27</v>
      </c>
      <c r="K681" t="s">
        <v>678</v>
      </c>
      <c r="L681" t="s">
        <v>104</v>
      </c>
      <c r="M681">
        <v>78207</v>
      </c>
      <c r="N681" t="s">
        <v>105</v>
      </c>
      <c r="O681" t="s">
        <v>2803</v>
      </c>
      <c r="P681" t="s">
        <v>32</v>
      </c>
      <c r="Q681" t="s">
        <v>56</v>
      </c>
      <c r="R681" t="s">
        <v>2804</v>
      </c>
      <c r="S681">
        <v>99.918000000000006</v>
      </c>
      <c r="T681">
        <v>2</v>
      </c>
      <c r="U681">
        <v>0.3</v>
      </c>
      <c r="V681">
        <v>-18.556200000000018</v>
      </c>
    </row>
    <row r="682" spans="1:22" x14ac:dyDescent="0.3">
      <c r="A682">
        <v>894</v>
      </c>
      <c r="B682" t="s">
        <v>2740</v>
      </c>
      <c r="C682">
        <v>2014</v>
      </c>
      <c r="D682" s="15">
        <v>41817</v>
      </c>
      <c r="E682" s="15">
        <v>41818</v>
      </c>
      <c r="F682" t="s">
        <v>188</v>
      </c>
      <c r="G682" t="s">
        <v>2284</v>
      </c>
      <c r="H682" t="s">
        <v>2285</v>
      </c>
      <c r="I682" t="s">
        <v>102</v>
      </c>
      <c r="J682" t="s">
        <v>27</v>
      </c>
      <c r="K682" t="s">
        <v>880</v>
      </c>
      <c r="L682" t="s">
        <v>238</v>
      </c>
      <c r="M682">
        <v>48227</v>
      </c>
      <c r="N682" t="s">
        <v>105</v>
      </c>
      <c r="O682" t="s">
        <v>2745</v>
      </c>
      <c r="P682" t="s">
        <v>71</v>
      </c>
      <c r="Q682" t="s">
        <v>72</v>
      </c>
      <c r="R682" t="s">
        <v>2746</v>
      </c>
      <c r="S682">
        <v>543.91999999999996</v>
      </c>
      <c r="T682">
        <v>8</v>
      </c>
      <c r="U682">
        <v>0</v>
      </c>
      <c r="V682">
        <v>135.98000000000002</v>
      </c>
    </row>
    <row r="683" spans="1:22" x14ac:dyDescent="0.3">
      <c r="A683">
        <v>893</v>
      </c>
      <c r="B683" t="s">
        <v>2740</v>
      </c>
      <c r="C683">
        <v>2014</v>
      </c>
      <c r="D683" s="15">
        <v>41817</v>
      </c>
      <c r="E683" s="15">
        <v>41818</v>
      </c>
      <c r="F683" t="s">
        <v>188</v>
      </c>
      <c r="G683" t="s">
        <v>2284</v>
      </c>
      <c r="H683" t="s">
        <v>2285</v>
      </c>
      <c r="I683" t="s">
        <v>102</v>
      </c>
      <c r="J683" t="s">
        <v>27</v>
      </c>
      <c r="K683" t="s">
        <v>880</v>
      </c>
      <c r="L683" t="s">
        <v>238</v>
      </c>
      <c r="M683">
        <v>48227</v>
      </c>
      <c r="N683" t="s">
        <v>105</v>
      </c>
      <c r="O683" t="s">
        <v>2743</v>
      </c>
      <c r="P683" t="s">
        <v>46</v>
      </c>
      <c r="Q683" t="s">
        <v>68</v>
      </c>
      <c r="R683" t="s">
        <v>2744</v>
      </c>
      <c r="S683">
        <v>15.92</v>
      </c>
      <c r="T683">
        <v>4</v>
      </c>
      <c r="U683">
        <v>0</v>
      </c>
      <c r="V683">
        <v>5.4127999999999989</v>
      </c>
    </row>
    <row r="684" spans="1:22" x14ac:dyDescent="0.3">
      <c r="A684">
        <v>892</v>
      </c>
      <c r="B684" t="s">
        <v>2740</v>
      </c>
      <c r="C684">
        <v>2014</v>
      </c>
      <c r="D684" s="15">
        <v>41817</v>
      </c>
      <c r="E684" s="15">
        <v>41818</v>
      </c>
      <c r="F684" t="s">
        <v>188</v>
      </c>
      <c r="G684" t="s">
        <v>2284</v>
      </c>
      <c r="H684" t="s">
        <v>2285</v>
      </c>
      <c r="I684" t="s">
        <v>102</v>
      </c>
      <c r="J684" t="s">
        <v>27</v>
      </c>
      <c r="K684" t="s">
        <v>880</v>
      </c>
      <c r="L684" t="s">
        <v>238</v>
      </c>
      <c r="M684">
        <v>48227</v>
      </c>
      <c r="N684" t="s">
        <v>105</v>
      </c>
      <c r="O684" t="s">
        <v>2741</v>
      </c>
      <c r="P684" t="s">
        <v>46</v>
      </c>
      <c r="Q684" t="s">
        <v>90</v>
      </c>
      <c r="R684" t="s">
        <v>2742</v>
      </c>
      <c r="S684">
        <v>4.54</v>
      </c>
      <c r="T684">
        <v>1</v>
      </c>
      <c r="U684">
        <v>0</v>
      </c>
      <c r="V684">
        <v>2.0429999999999997</v>
      </c>
    </row>
    <row r="685" spans="1:22" x14ac:dyDescent="0.3">
      <c r="A685">
        <v>891</v>
      </c>
      <c r="B685" t="s">
        <v>2737</v>
      </c>
      <c r="C685">
        <v>2014</v>
      </c>
      <c r="D685" s="15">
        <v>41811</v>
      </c>
      <c r="E685" s="15">
        <v>41817</v>
      </c>
      <c r="F685" t="s">
        <v>50</v>
      </c>
      <c r="G685" t="s">
        <v>1645</v>
      </c>
      <c r="H685" t="s">
        <v>1646</v>
      </c>
      <c r="I685" t="s">
        <v>26</v>
      </c>
      <c r="J685" t="s">
        <v>27</v>
      </c>
      <c r="K685" t="s">
        <v>1499</v>
      </c>
      <c r="L685" t="s">
        <v>267</v>
      </c>
      <c r="M685">
        <v>10801</v>
      </c>
      <c r="N685" t="s">
        <v>148</v>
      </c>
      <c r="O685" t="s">
        <v>1596</v>
      </c>
      <c r="P685" t="s">
        <v>46</v>
      </c>
      <c r="Q685" t="s">
        <v>75</v>
      </c>
      <c r="R685" t="s">
        <v>1597</v>
      </c>
      <c r="S685">
        <v>51.311999999999998</v>
      </c>
      <c r="T685">
        <v>3</v>
      </c>
      <c r="U685">
        <v>0.2</v>
      </c>
      <c r="V685">
        <v>18.600599999999996</v>
      </c>
    </row>
    <row r="686" spans="1:22" x14ac:dyDescent="0.3">
      <c r="A686">
        <v>890</v>
      </c>
      <c r="B686" t="s">
        <v>2737</v>
      </c>
      <c r="C686">
        <v>2014</v>
      </c>
      <c r="D686" s="15">
        <v>41811</v>
      </c>
      <c r="E686" s="15">
        <v>41817</v>
      </c>
      <c r="F686" t="s">
        <v>50</v>
      </c>
      <c r="G686" t="s">
        <v>1645</v>
      </c>
      <c r="H686" t="s">
        <v>1646</v>
      </c>
      <c r="I686" t="s">
        <v>26</v>
      </c>
      <c r="J686" t="s">
        <v>27</v>
      </c>
      <c r="K686" t="s">
        <v>1499</v>
      </c>
      <c r="L686" t="s">
        <v>267</v>
      </c>
      <c r="M686">
        <v>10801</v>
      </c>
      <c r="N686" t="s">
        <v>148</v>
      </c>
      <c r="O686" t="s">
        <v>2738</v>
      </c>
      <c r="P686" t="s">
        <v>71</v>
      </c>
      <c r="Q686" t="s">
        <v>161</v>
      </c>
      <c r="R686" t="s">
        <v>2739</v>
      </c>
      <c r="S686">
        <v>149.94999999999999</v>
      </c>
      <c r="T686">
        <v>5</v>
      </c>
      <c r="U686">
        <v>0</v>
      </c>
      <c r="V686">
        <v>14.994999999999994</v>
      </c>
    </row>
    <row r="687" spans="1:22" x14ac:dyDescent="0.3">
      <c r="A687">
        <v>887</v>
      </c>
      <c r="B687" t="s">
        <v>2729</v>
      </c>
      <c r="C687">
        <v>2014</v>
      </c>
      <c r="D687" s="15">
        <v>41817</v>
      </c>
      <c r="E687" s="15">
        <v>41823</v>
      </c>
      <c r="F687" t="s">
        <v>50</v>
      </c>
      <c r="G687" t="s">
        <v>1892</v>
      </c>
      <c r="H687" t="s">
        <v>1893</v>
      </c>
      <c r="I687" t="s">
        <v>26</v>
      </c>
      <c r="J687" t="s">
        <v>27</v>
      </c>
      <c r="K687" t="s">
        <v>947</v>
      </c>
      <c r="L687" t="s">
        <v>43</v>
      </c>
      <c r="M687">
        <v>92105</v>
      </c>
      <c r="N687" t="s">
        <v>44</v>
      </c>
      <c r="O687" t="s">
        <v>2730</v>
      </c>
      <c r="P687" t="s">
        <v>46</v>
      </c>
      <c r="Q687" t="s">
        <v>59</v>
      </c>
      <c r="R687" t="s">
        <v>2731</v>
      </c>
      <c r="S687">
        <v>83.76</v>
      </c>
      <c r="T687">
        <v>12</v>
      </c>
      <c r="U687">
        <v>0</v>
      </c>
      <c r="V687">
        <v>1.6751999999999967</v>
      </c>
    </row>
    <row r="688" spans="1:22" x14ac:dyDescent="0.3">
      <c r="A688">
        <v>862</v>
      </c>
      <c r="B688" t="s">
        <v>2659</v>
      </c>
      <c r="C688">
        <v>2011</v>
      </c>
      <c r="D688" s="15">
        <v>40703</v>
      </c>
      <c r="E688" s="15">
        <v>40710</v>
      </c>
      <c r="F688" t="s">
        <v>50</v>
      </c>
      <c r="G688" t="s">
        <v>2660</v>
      </c>
      <c r="H688" t="s">
        <v>2661</v>
      </c>
      <c r="I688" t="s">
        <v>26</v>
      </c>
      <c r="J688" t="s">
        <v>27</v>
      </c>
      <c r="K688" t="s">
        <v>127</v>
      </c>
      <c r="L688" t="s">
        <v>43</v>
      </c>
      <c r="M688">
        <v>94122</v>
      </c>
      <c r="N688" t="s">
        <v>44</v>
      </c>
      <c r="O688" t="s">
        <v>2662</v>
      </c>
      <c r="P688" t="s">
        <v>46</v>
      </c>
      <c r="Q688" t="s">
        <v>68</v>
      </c>
      <c r="R688" t="s">
        <v>2663</v>
      </c>
      <c r="S688">
        <v>23.1</v>
      </c>
      <c r="T688">
        <v>2</v>
      </c>
      <c r="U688">
        <v>0</v>
      </c>
      <c r="V688">
        <v>10.625999999999999</v>
      </c>
    </row>
    <row r="689" spans="1:22" x14ac:dyDescent="0.3">
      <c r="A689">
        <v>861</v>
      </c>
      <c r="B689" t="s">
        <v>2659</v>
      </c>
      <c r="C689">
        <v>2011</v>
      </c>
      <c r="D689" s="15">
        <v>40703</v>
      </c>
      <c r="E689" s="15">
        <v>40710</v>
      </c>
      <c r="F689" t="s">
        <v>50</v>
      </c>
      <c r="G689" t="s">
        <v>2660</v>
      </c>
      <c r="H689" t="s">
        <v>2661</v>
      </c>
      <c r="I689" t="s">
        <v>26</v>
      </c>
      <c r="J689" t="s">
        <v>27</v>
      </c>
      <c r="K689" t="s">
        <v>127</v>
      </c>
      <c r="L689" t="s">
        <v>43</v>
      </c>
      <c r="M689">
        <v>94122</v>
      </c>
      <c r="N689" t="s">
        <v>44</v>
      </c>
      <c r="O689" t="s">
        <v>1296</v>
      </c>
      <c r="P689" t="s">
        <v>46</v>
      </c>
      <c r="Q689" t="s">
        <v>578</v>
      </c>
      <c r="R689" t="s">
        <v>186</v>
      </c>
      <c r="S689">
        <v>7.36</v>
      </c>
      <c r="T689">
        <v>2</v>
      </c>
      <c r="U689">
        <v>0</v>
      </c>
      <c r="V689">
        <v>0.14719999999999978</v>
      </c>
    </row>
    <row r="690" spans="1:22" x14ac:dyDescent="0.3">
      <c r="A690">
        <v>852</v>
      </c>
      <c r="B690" t="s">
        <v>2637</v>
      </c>
      <c r="C690">
        <v>2013</v>
      </c>
      <c r="D690" s="15">
        <v>41446</v>
      </c>
      <c r="E690" s="15">
        <v>41451</v>
      </c>
      <c r="F690" t="s">
        <v>23</v>
      </c>
      <c r="G690" t="s">
        <v>2638</v>
      </c>
      <c r="H690" t="s">
        <v>2639</v>
      </c>
      <c r="I690" t="s">
        <v>41</v>
      </c>
      <c r="J690" t="s">
        <v>27</v>
      </c>
      <c r="K690" t="s">
        <v>2640</v>
      </c>
      <c r="L690" t="s">
        <v>43</v>
      </c>
      <c r="M690">
        <v>93905</v>
      </c>
      <c r="N690" t="s">
        <v>44</v>
      </c>
      <c r="O690" t="s">
        <v>2643</v>
      </c>
      <c r="P690" t="s">
        <v>46</v>
      </c>
      <c r="Q690" t="s">
        <v>90</v>
      </c>
      <c r="R690" t="s">
        <v>2644</v>
      </c>
      <c r="S690">
        <v>38.880000000000003</v>
      </c>
      <c r="T690">
        <v>6</v>
      </c>
      <c r="U690">
        <v>0</v>
      </c>
      <c r="V690">
        <v>18.662400000000002</v>
      </c>
    </row>
    <row r="691" spans="1:22" x14ac:dyDescent="0.3">
      <c r="A691">
        <v>851</v>
      </c>
      <c r="B691" t="s">
        <v>2637</v>
      </c>
      <c r="C691">
        <v>2013</v>
      </c>
      <c r="D691" s="15">
        <v>41446</v>
      </c>
      <c r="E691" s="15">
        <v>41451</v>
      </c>
      <c r="F691" t="s">
        <v>23</v>
      </c>
      <c r="G691" t="s">
        <v>2638</v>
      </c>
      <c r="H691" t="s">
        <v>2639</v>
      </c>
      <c r="I691" t="s">
        <v>41</v>
      </c>
      <c r="J691" t="s">
        <v>27</v>
      </c>
      <c r="K691" t="s">
        <v>2640</v>
      </c>
      <c r="L691" t="s">
        <v>43</v>
      </c>
      <c r="M691">
        <v>93905</v>
      </c>
      <c r="N691" t="s">
        <v>44</v>
      </c>
      <c r="O691" t="s">
        <v>2641</v>
      </c>
      <c r="P691" t="s">
        <v>46</v>
      </c>
      <c r="Q691" t="s">
        <v>68</v>
      </c>
      <c r="R691" t="s">
        <v>2642</v>
      </c>
      <c r="S691">
        <v>5.16</v>
      </c>
      <c r="T691">
        <v>2</v>
      </c>
      <c r="U691">
        <v>0</v>
      </c>
      <c r="V691">
        <v>1.3416000000000001</v>
      </c>
    </row>
    <row r="692" spans="1:22" x14ac:dyDescent="0.3">
      <c r="A692">
        <v>833</v>
      </c>
      <c r="B692" t="s">
        <v>2578</v>
      </c>
      <c r="C692">
        <v>2014</v>
      </c>
      <c r="D692" s="15">
        <v>41807</v>
      </c>
      <c r="E692" s="15">
        <v>41812</v>
      </c>
      <c r="F692" t="s">
        <v>23</v>
      </c>
      <c r="G692" t="s">
        <v>332</v>
      </c>
      <c r="H692" t="s">
        <v>333</v>
      </c>
      <c r="I692" t="s">
        <v>26</v>
      </c>
      <c r="J692" t="s">
        <v>27</v>
      </c>
      <c r="K692" t="s">
        <v>2579</v>
      </c>
      <c r="L692" t="s">
        <v>29</v>
      </c>
      <c r="M692">
        <v>41042</v>
      </c>
      <c r="N692" t="s">
        <v>30</v>
      </c>
      <c r="O692" t="s">
        <v>2586</v>
      </c>
      <c r="P692" t="s">
        <v>71</v>
      </c>
      <c r="Q692" t="s">
        <v>72</v>
      </c>
      <c r="R692" t="s">
        <v>2587</v>
      </c>
      <c r="S692">
        <v>65.989999999999995</v>
      </c>
      <c r="T692">
        <v>1</v>
      </c>
      <c r="U692">
        <v>0</v>
      </c>
      <c r="V692">
        <v>17.157400000000003</v>
      </c>
    </row>
    <row r="693" spans="1:22" x14ac:dyDescent="0.3">
      <c r="A693">
        <v>690</v>
      </c>
      <c r="B693" t="s">
        <v>2234</v>
      </c>
      <c r="C693">
        <v>2011</v>
      </c>
      <c r="D693" s="15">
        <v>40715</v>
      </c>
      <c r="E693" s="15">
        <v>40717</v>
      </c>
      <c r="F693" t="s">
        <v>23</v>
      </c>
      <c r="G693" t="s">
        <v>2235</v>
      </c>
      <c r="H693" t="s">
        <v>2236</v>
      </c>
      <c r="I693" t="s">
        <v>26</v>
      </c>
      <c r="J693" t="s">
        <v>27</v>
      </c>
      <c r="K693" t="s">
        <v>2237</v>
      </c>
      <c r="L693" t="s">
        <v>319</v>
      </c>
      <c r="M693">
        <v>22980</v>
      </c>
      <c r="N693" t="s">
        <v>30</v>
      </c>
      <c r="O693" t="s">
        <v>2238</v>
      </c>
      <c r="P693" t="s">
        <v>32</v>
      </c>
      <c r="Q693" t="s">
        <v>65</v>
      </c>
      <c r="R693" t="s">
        <v>2239</v>
      </c>
      <c r="S693">
        <v>104.01</v>
      </c>
      <c r="T693">
        <v>1</v>
      </c>
      <c r="U693">
        <v>0</v>
      </c>
      <c r="V693">
        <v>14.561400000000006</v>
      </c>
    </row>
    <row r="694" spans="1:22" x14ac:dyDescent="0.3">
      <c r="A694">
        <v>691</v>
      </c>
      <c r="B694" t="s">
        <v>2234</v>
      </c>
      <c r="C694">
        <v>2011</v>
      </c>
      <c r="D694" s="15">
        <v>40715</v>
      </c>
      <c r="E694" s="15">
        <v>40717</v>
      </c>
      <c r="F694" t="s">
        <v>23</v>
      </c>
      <c r="G694" t="s">
        <v>2235</v>
      </c>
      <c r="H694" t="s">
        <v>2236</v>
      </c>
      <c r="I694" t="s">
        <v>26</v>
      </c>
      <c r="J694" t="s">
        <v>27</v>
      </c>
      <c r="K694" t="s">
        <v>2237</v>
      </c>
      <c r="L694" t="s">
        <v>319</v>
      </c>
      <c r="M694">
        <v>22980</v>
      </c>
      <c r="N694" t="s">
        <v>30</v>
      </c>
      <c r="O694" t="s">
        <v>82</v>
      </c>
      <c r="P694" t="s">
        <v>71</v>
      </c>
      <c r="Q694" t="s">
        <v>72</v>
      </c>
      <c r="R694" t="s">
        <v>83</v>
      </c>
      <c r="S694">
        <v>284.82</v>
      </c>
      <c r="T694">
        <v>1</v>
      </c>
      <c r="U694">
        <v>0</v>
      </c>
      <c r="V694">
        <v>74.053200000000004</v>
      </c>
    </row>
    <row r="695" spans="1:22" x14ac:dyDescent="0.3">
      <c r="A695">
        <v>692</v>
      </c>
      <c r="B695" t="s">
        <v>2234</v>
      </c>
      <c r="C695">
        <v>2011</v>
      </c>
      <c r="D695" s="15">
        <v>40715</v>
      </c>
      <c r="E695" s="15">
        <v>40717</v>
      </c>
      <c r="F695" t="s">
        <v>23</v>
      </c>
      <c r="G695" t="s">
        <v>2235</v>
      </c>
      <c r="H695" t="s">
        <v>2236</v>
      </c>
      <c r="I695" t="s">
        <v>26</v>
      </c>
      <c r="J695" t="s">
        <v>27</v>
      </c>
      <c r="K695" t="s">
        <v>2237</v>
      </c>
      <c r="L695" t="s">
        <v>319</v>
      </c>
      <c r="M695">
        <v>22980</v>
      </c>
      <c r="N695" t="s">
        <v>30</v>
      </c>
      <c r="O695" t="s">
        <v>2240</v>
      </c>
      <c r="P695" t="s">
        <v>46</v>
      </c>
      <c r="Q695" t="s">
        <v>59</v>
      </c>
      <c r="R695" t="s">
        <v>2241</v>
      </c>
      <c r="S695">
        <v>36.839999999999996</v>
      </c>
      <c r="T695">
        <v>3</v>
      </c>
      <c r="U695">
        <v>0</v>
      </c>
      <c r="V695">
        <v>10.315199999999999</v>
      </c>
    </row>
    <row r="696" spans="1:22" x14ac:dyDescent="0.3">
      <c r="A696">
        <v>832</v>
      </c>
      <c r="B696" t="s">
        <v>2578</v>
      </c>
      <c r="C696">
        <v>2014</v>
      </c>
      <c r="D696" s="15">
        <v>41807</v>
      </c>
      <c r="E696" s="15">
        <v>41812</v>
      </c>
      <c r="F696" t="s">
        <v>23</v>
      </c>
      <c r="G696" t="s">
        <v>332</v>
      </c>
      <c r="H696" t="s">
        <v>333</v>
      </c>
      <c r="I696" t="s">
        <v>26</v>
      </c>
      <c r="J696" t="s">
        <v>27</v>
      </c>
      <c r="K696" t="s">
        <v>2579</v>
      </c>
      <c r="L696" t="s">
        <v>29</v>
      </c>
      <c r="M696">
        <v>41042</v>
      </c>
      <c r="N696" t="s">
        <v>30</v>
      </c>
      <c r="O696" t="s">
        <v>2584</v>
      </c>
      <c r="P696" t="s">
        <v>71</v>
      </c>
      <c r="Q696" t="s">
        <v>72</v>
      </c>
      <c r="R696" t="s">
        <v>2585</v>
      </c>
      <c r="S696">
        <v>191.98</v>
      </c>
      <c r="T696">
        <v>2</v>
      </c>
      <c r="U696">
        <v>0</v>
      </c>
      <c r="V696">
        <v>51.834599999999995</v>
      </c>
    </row>
    <row r="697" spans="1:22" x14ac:dyDescent="0.3">
      <c r="A697">
        <v>831</v>
      </c>
      <c r="B697" t="s">
        <v>2578</v>
      </c>
      <c r="C697">
        <v>2014</v>
      </c>
      <c r="D697" s="15">
        <v>41807</v>
      </c>
      <c r="E697" s="15">
        <v>41812</v>
      </c>
      <c r="F697" t="s">
        <v>23</v>
      </c>
      <c r="G697" t="s">
        <v>332</v>
      </c>
      <c r="H697" t="s">
        <v>333</v>
      </c>
      <c r="I697" t="s">
        <v>26</v>
      </c>
      <c r="J697" t="s">
        <v>27</v>
      </c>
      <c r="K697" t="s">
        <v>2579</v>
      </c>
      <c r="L697" t="s">
        <v>29</v>
      </c>
      <c r="M697">
        <v>41042</v>
      </c>
      <c r="N697" t="s">
        <v>30</v>
      </c>
      <c r="O697" t="s">
        <v>2582</v>
      </c>
      <c r="P697" t="s">
        <v>46</v>
      </c>
      <c r="Q697" t="s">
        <v>78</v>
      </c>
      <c r="R697" t="s">
        <v>2583</v>
      </c>
      <c r="S697">
        <v>180.66</v>
      </c>
      <c r="T697">
        <v>3</v>
      </c>
      <c r="U697">
        <v>0</v>
      </c>
      <c r="V697">
        <v>50.584800000000008</v>
      </c>
    </row>
    <row r="698" spans="1:22" x14ac:dyDescent="0.3">
      <c r="A698">
        <v>830</v>
      </c>
      <c r="B698" t="s">
        <v>2578</v>
      </c>
      <c r="C698">
        <v>2014</v>
      </c>
      <c r="D698" s="15">
        <v>41807</v>
      </c>
      <c r="E698" s="15">
        <v>41812</v>
      </c>
      <c r="F698" t="s">
        <v>23</v>
      </c>
      <c r="G698" t="s">
        <v>332</v>
      </c>
      <c r="H698" t="s">
        <v>333</v>
      </c>
      <c r="I698" t="s">
        <v>26</v>
      </c>
      <c r="J698" t="s">
        <v>27</v>
      </c>
      <c r="K698" t="s">
        <v>2579</v>
      </c>
      <c r="L698" t="s">
        <v>29</v>
      </c>
      <c r="M698">
        <v>41042</v>
      </c>
      <c r="N698" t="s">
        <v>30</v>
      </c>
      <c r="O698" t="s">
        <v>2580</v>
      </c>
      <c r="P698" t="s">
        <v>32</v>
      </c>
      <c r="Q698" t="s">
        <v>36</v>
      </c>
      <c r="R698" t="s">
        <v>2581</v>
      </c>
      <c r="S698">
        <v>301.95999999999998</v>
      </c>
      <c r="T698">
        <v>2</v>
      </c>
      <c r="U698">
        <v>0</v>
      </c>
      <c r="V698">
        <v>90.587999999999965</v>
      </c>
    </row>
    <row r="699" spans="1:22" x14ac:dyDescent="0.3">
      <c r="A699">
        <v>824</v>
      </c>
      <c r="B699" t="s">
        <v>2561</v>
      </c>
      <c r="C699">
        <v>2014</v>
      </c>
      <c r="D699" s="15">
        <v>41811</v>
      </c>
      <c r="E699" s="15">
        <v>41818</v>
      </c>
      <c r="F699" t="s">
        <v>50</v>
      </c>
      <c r="G699" t="s">
        <v>2562</v>
      </c>
      <c r="H699" t="s">
        <v>2563</v>
      </c>
      <c r="I699" t="s">
        <v>26</v>
      </c>
      <c r="J699" t="s">
        <v>27</v>
      </c>
      <c r="K699" t="s">
        <v>1093</v>
      </c>
      <c r="L699" t="s">
        <v>788</v>
      </c>
      <c r="M699">
        <v>7109</v>
      </c>
      <c r="N699" t="s">
        <v>148</v>
      </c>
      <c r="O699" t="s">
        <v>2365</v>
      </c>
      <c r="P699" t="s">
        <v>46</v>
      </c>
      <c r="Q699" t="s">
        <v>47</v>
      </c>
      <c r="R699" t="s">
        <v>2366</v>
      </c>
      <c r="S699">
        <v>9.82</v>
      </c>
      <c r="T699">
        <v>2</v>
      </c>
      <c r="U699">
        <v>0</v>
      </c>
      <c r="V699">
        <v>4.8117999999999999</v>
      </c>
    </row>
    <row r="700" spans="1:22" x14ac:dyDescent="0.3">
      <c r="A700">
        <v>823</v>
      </c>
      <c r="B700" t="s">
        <v>2561</v>
      </c>
      <c r="C700">
        <v>2014</v>
      </c>
      <c r="D700" s="15">
        <v>41811</v>
      </c>
      <c r="E700" s="15">
        <v>41818</v>
      </c>
      <c r="F700" t="s">
        <v>50</v>
      </c>
      <c r="G700" t="s">
        <v>2562</v>
      </c>
      <c r="H700" t="s">
        <v>2563</v>
      </c>
      <c r="I700" t="s">
        <v>26</v>
      </c>
      <c r="J700" t="s">
        <v>27</v>
      </c>
      <c r="K700" t="s">
        <v>1093</v>
      </c>
      <c r="L700" t="s">
        <v>788</v>
      </c>
      <c r="M700">
        <v>7109</v>
      </c>
      <c r="N700" t="s">
        <v>148</v>
      </c>
      <c r="O700" t="s">
        <v>2564</v>
      </c>
      <c r="P700" t="s">
        <v>71</v>
      </c>
      <c r="Q700" t="s">
        <v>161</v>
      </c>
      <c r="R700" t="s">
        <v>2565</v>
      </c>
      <c r="S700">
        <v>239.96999999999997</v>
      </c>
      <c r="T700">
        <v>3</v>
      </c>
      <c r="U700">
        <v>0</v>
      </c>
      <c r="V700">
        <v>71.990999999999985</v>
      </c>
    </row>
    <row r="701" spans="1:22" x14ac:dyDescent="0.3">
      <c r="A701">
        <v>822</v>
      </c>
      <c r="B701" t="s">
        <v>2552</v>
      </c>
      <c r="C701">
        <v>2011</v>
      </c>
      <c r="D701" s="15">
        <v>40722</v>
      </c>
      <c r="E701" s="15">
        <v>40726</v>
      </c>
      <c r="F701" t="s">
        <v>50</v>
      </c>
      <c r="G701" t="s">
        <v>1906</v>
      </c>
      <c r="H701" t="s">
        <v>1907</v>
      </c>
      <c r="I701" t="s">
        <v>26</v>
      </c>
      <c r="J701" t="s">
        <v>27</v>
      </c>
      <c r="K701" t="s">
        <v>146</v>
      </c>
      <c r="L701" t="s">
        <v>147</v>
      </c>
      <c r="M701">
        <v>19140</v>
      </c>
      <c r="N701" t="s">
        <v>148</v>
      </c>
      <c r="O701" t="s">
        <v>2559</v>
      </c>
      <c r="P701" t="s">
        <v>46</v>
      </c>
      <c r="Q701" t="s">
        <v>90</v>
      </c>
      <c r="R701" t="s">
        <v>2560</v>
      </c>
      <c r="S701">
        <v>335.52</v>
      </c>
      <c r="T701">
        <v>4</v>
      </c>
      <c r="U701">
        <v>0.2</v>
      </c>
      <c r="V701">
        <v>117.43199999999999</v>
      </c>
    </row>
    <row r="702" spans="1:22" x14ac:dyDescent="0.3">
      <c r="A702">
        <v>821</v>
      </c>
      <c r="B702" t="s">
        <v>2552</v>
      </c>
      <c r="C702">
        <v>2011</v>
      </c>
      <c r="D702" s="15">
        <v>40722</v>
      </c>
      <c r="E702" s="15">
        <v>40726</v>
      </c>
      <c r="F702" t="s">
        <v>50</v>
      </c>
      <c r="G702" t="s">
        <v>1906</v>
      </c>
      <c r="H702" t="s">
        <v>1907</v>
      </c>
      <c r="I702" t="s">
        <v>26</v>
      </c>
      <c r="J702" t="s">
        <v>27</v>
      </c>
      <c r="K702" t="s">
        <v>146</v>
      </c>
      <c r="L702" t="s">
        <v>147</v>
      </c>
      <c r="M702">
        <v>19140</v>
      </c>
      <c r="N702" t="s">
        <v>148</v>
      </c>
      <c r="O702" t="s">
        <v>2557</v>
      </c>
      <c r="P702" t="s">
        <v>46</v>
      </c>
      <c r="Q702" t="s">
        <v>75</v>
      </c>
      <c r="R702" t="s">
        <v>2558</v>
      </c>
      <c r="S702">
        <v>31.086000000000006</v>
      </c>
      <c r="T702">
        <v>3</v>
      </c>
      <c r="U702">
        <v>0.7</v>
      </c>
      <c r="V702">
        <v>-22.796399999999991</v>
      </c>
    </row>
    <row r="703" spans="1:22" x14ac:dyDescent="0.3">
      <c r="A703">
        <v>820</v>
      </c>
      <c r="B703" t="s">
        <v>2552</v>
      </c>
      <c r="C703">
        <v>2011</v>
      </c>
      <c r="D703" s="15">
        <v>40722</v>
      </c>
      <c r="E703" s="15">
        <v>40726</v>
      </c>
      <c r="F703" t="s">
        <v>50</v>
      </c>
      <c r="G703" t="s">
        <v>1906</v>
      </c>
      <c r="H703" t="s">
        <v>1907</v>
      </c>
      <c r="I703" t="s">
        <v>26</v>
      </c>
      <c r="J703" t="s">
        <v>27</v>
      </c>
      <c r="K703" t="s">
        <v>146</v>
      </c>
      <c r="L703" t="s">
        <v>147</v>
      </c>
      <c r="M703">
        <v>19140</v>
      </c>
      <c r="N703" t="s">
        <v>148</v>
      </c>
      <c r="O703" t="s">
        <v>2555</v>
      </c>
      <c r="P703" t="s">
        <v>32</v>
      </c>
      <c r="Q703" t="s">
        <v>36</v>
      </c>
      <c r="R703" t="s">
        <v>2556</v>
      </c>
      <c r="S703">
        <v>1228.4649999999999</v>
      </c>
      <c r="T703">
        <v>5</v>
      </c>
      <c r="U703">
        <v>0.3</v>
      </c>
      <c r="V703">
        <v>0</v>
      </c>
    </row>
    <row r="704" spans="1:22" x14ac:dyDescent="0.3">
      <c r="A704">
        <v>819</v>
      </c>
      <c r="B704" t="s">
        <v>2552</v>
      </c>
      <c r="C704">
        <v>2011</v>
      </c>
      <c r="D704" s="15">
        <v>40722</v>
      </c>
      <c r="E704" s="15">
        <v>40726</v>
      </c>
      <c r="F704" t="s">
        <v>50</v>
      </c>
      <c r="G704" t="s">
        <v>1906</v>
      </c>
      <c r="H704" t="s">
        <v>1907</v>
      </c>
      <c r="I704" t="s">
        <v>26</v>
      </c>
      <c r="J704" t="s">
        <v>27</v>
      </c>
      <c r="K704" t="s">
        <v>146</v>
      </c>
      <c r="L704" t="s">
        <v>147</v>
      </c>
      <c r="M704">
        <v>19140</v>
      </c>
      <c r="N704" t="s">
        <v>148</v>
      </c>
      <c r="O704" t="s">
        <v>2553</v>
      </c>
      <c r="P704" t="s">
        <v>46</v>
      </c>
      <c r="Q704" t="s">
        <v>75</v>
      </c>
      <c r="R704" t="s">
        <v>2554</v>
      </c>
      <c r="S704">
        <v>3.168000000000001</v>
      </c>
      <c r="T704">
        <v>3</v>
      </c>
      <c r="U704">
        <v>0.7</v>
      </c>
      <c r="V704">
        <v>-2.4287999999999998</v>
      </c>
    </row>
    <row r="705" spans="1:22" x14ac:dyDescent="0.3">
      <c r="A705">
        <v>818</v>
      </c>
      <c r="B705" t="s">
        <v>2552</v>
      </c>
      <c r="C705">
        <v>2011</v>
      </c>
      <c r="D705" s="15">
        <v>40722</v>
      </c>
      <c r="E705" s="15">
        <v>40726</v>
      </c>
      <c r="F705" t="s">
        <v>50</v>
      </c>
      <c r="G705" t="s">
        <v>1906</v>
      </c>
      <c r="H705" t="s">
        <v>1907</v>
      </c>
      <c r="I705" t="s">
        <v>26</v>
      </c>
      <c r="J705" t="s">
        <v>27</v>
      </c>
      <c r="K705" t="s">
        <v>146</v>
      </c>
      <c r="L705" t="s">
        <v>147</v>
      </c>
      <c r="M705">
        <v>19140</v>
      </c>
      <c r="N705" t="s">
        <v>148</v>
      </c>
      <c r="O705" t="s">
        <v>404</v>
      </c>
      <c r="P705" t="s">
        <v>46</v>
      </c>
      <c r="Q705" t="s">
        <v>90</v>
      </c>
      <c r="R705" t="s">
        <v>405</v>
      </c>
      <c r="S705">
        <v>41.472000000000008</v>
      </c>
      <c r="T705">
        <v>8</v>
      </c>
      <c r="U705">
        <v>0.2</v>
      </c>
      <c r="V705">
        <v>14.5152</v>
      </c>
    </row>
    <row r="706" spans="1:22" x14ac:dyDescent="0.3">
      <c r="A706">
        <v>792</v>
      </c>
      <c r="B706" t="s">
        <v>2478</v>
      </c>
      <c r="C706">
        <v>2012</v>
      </c>
      <c r="D706" s="15">
        <v>41086</v>
      </c>
      <c r="E706" s="15">
        <v>41090</v>
      </c>
      <c r="F706" t="s">
        <v>50</v>
      </c>
      <c r="G706" t="s">
        <v>1674</v>
      </c>
      <c r="H706" t="s">
        <v>1675</v>
      </c>
      <c r="I706" t="s">
        <v>26</v>
      </c>
      <c r="J706" t="s">
        <v>27</v>
      </c>
      <c r="K706" t="s">
        <v>1464</v>
      </c>
      <c r="L706" t="s">
        <v>319</v>
      </c>
      <c r="M706">
        <v>23223</v>
      </c>
      <c r="N706" t="s">
        <v>30</v>
      </c>
      <c r="O706" t="s">
        <v>2481</v>
      </c>
      <c r="P706" t="s">
        <v>32</v>
      </c>
      <c r="Q706" t="s">
        <v>36</v>
      </c>
      <c r="R706" t="s">
        <v>2482</v>
      </c>
      <c r="S706">
        <v>332.94</v>
      </c>
      <c r="T706">
        <v>3</v>
      </c>
      <c r="U706">
        <v>0</v>
      </c>
      <c r="V706">
        <v>79.905599999999993</v>
      </c>
    </row>
    <row r="707" spans="1:22" x14ac:dyDescent="0.3">
      <c r="A707">
        <v>791</v>
      </c>
      <c r="B707" t="s">
        <v>2478</v>
      </c>
      <c r="C707">
        <v>2012</v>
      </c>
      <c r="D707" s="15">
        <v>41086</v>
      </c>
      <c r="E707" s="15">
        <v>41090</v>
      </c>
      <c r="F707" t="s">
        <v>50</v>
      </c>
      <c r="G707" t="s">
        <v>1674</v>
      </c>
      <c r="H707" t="s">
        <v>1675</v>
      </c>
      <c r="I707" t="s">
        <v>26</v>
      </c>
      <c r="J707" t="s">
        <v>27</v>
      </c>
      <c r="K707" t="s">
        <v>1464</v>
      </c>
      <c r="L707" t="s">
        <v>319</v>
      </c>
      <c r="M707">
        <v>23223</v>
      </c>
      <c r="N707" t="s">
        <v>30</v>
      </c>
      <c r="O707" t="s">
        <v>2479</v>
      </c>
      <c r="P707" t="s">
        <v>46</v>
      </c>
      <c r="Q707" t="s">
        <v>75</v>
      </c>
      <c r="R707" t="s">
        <v>2480</v>
      </c>
      <c r="S707">
        <v>43.04</v>
      </c>
      <c r="T707">
        <v>8</v>
      </c>
      <c r="U707">
        <v>0</v>
      </c>
      <c r="V707">
        <v>21.089600000000001</v>
      </c>
    </row>
    <row r="708" spans="1:22" x14ac:dyDescent="0.3">
      <c r="A708">
        <v>790</v>
      </c>
      <c r="B708" t="s">
        <v>2478</v>
      </c>
      <c r="C708">
        <v>2012</v>
      </c>
      <c r="D708" s="15">
        <v>41086</v>
      </c>
      <c r="E708" s="15">
        <v>41090</v>
      </c>
      <c r="F708" t="s">
        <v>50</v>
      </c>
      <c r="G708" t="s">
        <v>1674</v>
      </c>
      <c r="H708" t="s">
        <v>1675</v>
      </c>
      <c r="I708" t="s">
        <v>26</v>
      </c>
      <c r="J708" t="s">
        <v>27</v>
      </c>
      <c r="K708" t="s">
        <v>1464</v>
      </c>
      <c r="L708" t="s">
        <v>319</v>
      </c>
      <c r="M708">
        <v>23223</v>
      </c>
      <c r="N708" t="s">
        <v>30</v>
      </c>
      <c r="O708" t="s">
        <v>1635</v>
      </c>
      <c r="P708" t="s">
        <v>46</v>
      </c>
      <c r="Q708" t="s">
        <v>59</v>
      </c>
      <c r="R708" t="s">
        <v>1636</v>
      </c>
      <c r="S708">
        <v>15.42</v>
      </c>
      <c r="T708">
        <v>1</v>
      </c>
      <c r="U708">
        <v>0</v>
      </c>
      <c r="V708">
        <v>4.1634000000000011</v>
      </c>
    </row>
    <row r="709" spans="1:22" x14ac:dyDescent="0.3">
      <c r="A709">
        <v>789</v>
      </c>
      <c r="B709" t="s">
        <v>2478</v>
      </c>
      <c r="C709">
        <v>2012</v>
      </c>
      <c r="D709" s="15">
        <v>41086</v>
      </c>
      <c r="E709" s="15">
        <v>41090</v>
      </c>
      <c r="F709" t="s">
        <v>50</v>
      </c>
      <c r="G709" t="s">
        <v>1674</v>
      </c>
      <c r="H709" t="s">
        <v>1675</v>
      </c>
      <c r="I709" t="s">
        <v>26</v>
      </c>
      <c r="J709" t="s">
        <v>27</v>
      </c>
      <c r="K709" t="s">
        <v>1464</v>
      </c>
      <c r="L709" t="s">
        <v>319</v>
      </c>
      <c r="M709">
        <v>23223</v>
      </c>
      <c r="N709" t="s">
        <v>30</v>
      </c>
      <c r="O709" t="s">
        <v>1494</v>
      </c>
      <c r="P709" t="s">
        <v>46</v>
      </c>
      <c r="Q709" t="s">
        <v>75</v>
      </c>
      <c r="R709" t="s">
        <v>1495</v>
      </c>
      <c r="S709">
        <v>143.96</v>
      </c>
      <c r="T709">
        <v>4</v>
      </c>
      <c r="U709">
        <v>0</v>
      </c>
      <c r="V709">
        <v>69.100800000000007</v>
      </c>
    </row>
    <row r="710" spans="1:22" x14ac:dyDescent="0.3">
      <c r="A710">
        <v>777</v>
      </c>
      <c r="B710" t="s">
        <v>2449</v>
      </c>
      <c r="C710">
        <v>2011</v>
      </c>
      <c r="D710" s="15">
        <v>40723</v>
      </c>
      <c r="E710" s="15">
        <v>40730</v>
      </c>
      <c r="F710" t="s">
        <v>50</v>
      </c>
      <c r="G710" t="s">
        <v>2450</v>
      </c>
      <c r="H710" t="s">
        <v>2451</v>
      </c>
      <c r="I710" t="s">
        <v>26</v>
      </c>
      <c r="J710" t="s">
        <v>27</v>
      </c>
      <c r="K710" t="s">
        <v>1007</v>
      </c>
      <c r="L710" t="s">
        <v>498</v>
      </c>
      <c r="M710">
        <v>45231</v>
      </c>
      <c r="N710" t="s">
        <v>148</v>
      </c>
      <c r="O710" t="s">
        <v>2452</v>
      </c>
      <c r="P710" t="s">
        <v>46</v>
      </c>
      <c r="Q710" t="s">
        <v>68</v>
      </c>
      <c r="R710" t="s">
        <v>2453</v>
      </c>
      <c r="S710">
        <v>32.76</v>
      </c>
      <c r="T710">
        <v>7</v>
      </c>
      <c r="U710">
        <v>0.2</v>
      </c>
      <c r="V710">
        <v>3.6854999999999958</v>
      </c>
    </row>
    <row r="711" spans="1:22" x14ac:dyDescent="0.3">
      <c r="A711">
        <v>720</v>
      </c>
      <c r="B711" t="s">
        <v>2309</v>
      </c>
      <c r="C711">
        <v>2011</v>
      </c>
      <c r="D711" s="15">
        <v>40696</v>
      </c>
      <c r="E711" s="15">
        <v>40701</v>
      </c>
      <c r="F711" t="s">
        <v>50</v>
      </c>
      <c r="G711" t="s">
        <v>2310</v>
      </c>
      <c r="H711" t="s">
        <v>2311</v>
      </c>
      <c r="I711" t="s">
        <v>102</v>
      </c>
      <c r="J711" t="s">
        <v>27</v>
      </c>
      <c r="K711" t="s">
        <v>154</v>
      </c>
      <c r="L711" t="s">
        <v>121</v>
      </c>
      <c r="M711">
        <v>84057</v>
      </c>
      <c r="N711" t="s">
        <v>44</v>
      </c>
      <c r="O711" t="s">
        <v>1540</v>
      </c>
      <c r="P711" t="s">
        <v>32</v>
      </c>
      <c r="Q711" t="s">
        <v>65</v>
      </c>
      <c r="R711" t="s">
        <v>1541</v>
      </c>
      <c r="S711">
        <v>73.320000000000007</v>
      </c>
      <c r="T711">
        <v>6</v>
      </c>
      <c r="U711">
        <v>0</v>
      </c>
      <c r="V711">
        <v>21.995999999999992</v>
      </c>
    </row>
    <row r="712" spans="1:22" x14ac:dyDescent="0.3">
      <c r="A712">
        <v>719</v>
      </c>
      <c r="B712" t="s">
        <v>2309</v>
      </c>
      <c r="C712">
        <v>2011</v>
      </c>
      <c r="D712" s="15">
        <v>40696</v>
      </c>
      <c r="E712" s="15">
        <v>40701</v>
      </c>
      <c r="F712" t="s">
        <v>50</v>
      </c>
      <c r="G712" t="s">
        <v>2310</v>
      </c>
      <c r="H712" t="s">
        <v>2311</v>
      </c>
      <c r="I712" t="s">
        <v>102</v>
      </c>
      <c r="J712" t="s">
        <v>27</v>
      </c>
      <c r="K712" t="s">
        <v>154</v>
      </c>
      <c r="L712" t="s">
        <v>121</v>
      </c>
      <c r="M712">
        <v>84057</v>
      </c>
      <c r="N712" t="s">
        <v>44</v>
      </c>
      <c r="O712" t="s">
        <v>1724</v>
      </c>
      <c r="P712" t="s">
        <v>46</v>
      </c>
      <c r="Q712" t="s">
        <v>75</v>
      </c>
      <c r="R712" t="s">
        <v>1725</v>
      </c>
      <c r="S712">
        <v>59.808000000000007</v>
      </c>
      <c r="T712">
        <v>3</v>
      </c>
      <c r="U712">
        <v>0.2</v>
      </c>
      <c r="V712">
        <v>19.4376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E255E-75AC-4CAA-B61F-F548C33389EE}">
  <dimension ref="A3:C16"/>
  <sheetViews>
    <sheetView workbookViewId="0">
      <selection activeCell="B4" sqref="B4:C16"/>
    </sheetView>
  </sheetViews>
  <sheetFormatPr defaultRowHeight="14.4" x14ac:dyDescent="0.3"/>
  <cols>
    <col min="1" max="1" width="12.44140625" customWidth="1"/>
    <col min="2" max="2" width="11.21875" customWidth="1"/>
    <col min="3" max="3" width="11.6640625" customWidth="1"/>
  </cols>
  <sheetData>
    <row r="3" spans="1:3" x14ac:dyDescent="0.3">
      <c r="A3" s="11" t="s">
        <v>10932</v>
      </c>
      <c r="B3" t="s">
        <v>10946</v>
      </c>
      <c r="C3" t="s">
        <v>10947</v>
      </c>
    </row>
    <row r="4" spans="1:3" x14ac:dyDescent="0.3">
      <c r="A4" s="12" t="s">
        <v>10934</v>
      </c>
      <c r="B4" s="34">
        <v>95365.937600000019</v>
      </c>
      <c r="C4" s="34">
        <v>9199.2699999999986</v>
      </c>
    </row>
    <row r="5" spans="1:3" x14ac:dyDescent="0.3">
      <c r="A5" s="12" t="s">
        <v>10935</v>
      </c>
      <c r="B5" s="34">
        <v>60172.649400000024</v>
      </c>
      <c r="C5" s="34">
        <v>10288.898699999991</v>
      </c>
    </row>
    <row r="6" spans="1:3" x14ac:dyDescent="0.3">
      <c r="A6" s="12" t="s">
        <v>10936</v>
      </c>
      <c r="B6" s="34">
        <v>199252.98399999991</v>
      </c>
      <c r="C6" s="34">
        <v>26806.573700000015</v>
      </c>
    </row>
    <row r="7" spans="1:3" x14ac:dyDescent="0.3">
      <c r="A7" s="12" t="s">
        <v>10937</v>
      </c>
      <c r="B7" s="34">
        <v>141851.5674</v>
      </c>
      <c r="C7" s="34">
        <v>13437.806799999998</v>
      </c>
    </row>
    <row r="8" spans="1:3" x14ac:dyDescent="0.3">
      <c r="A8" s="12" t="s">
        <v>10938</v>
      </c>
      <c r="B8" s="34">
        <v>156122.28669999994</v>
      </c>
      <c r="C8" s="34">
        <v>22308.51279999999</v>
      </c>
    </row>
    <row r="9" spans="1:3" x14ac:dyDescent="0.3">
      <c r="A9" s="12" t="s">
        <v>10939</v>
      </c>
      <c r="B9" s="34">
        <v>147082.61130000011</v>
      </c>
      <c r="C9" s="34">
        <v>20899.334500000012</v>
      </c>
    </row>
    <row r="10" spans="1:3" x14ac:dyDescent="0.3">
      <c r="A10" s="12" t="s">
        <v>10940</v>
      </c>
      <c r="B10" s="34">
        <v>149580.83800000031</v>
      </c>
      <c r="C10" s="34">
        <v>13535.38299999998</v>
      </c>
    </row>
    <row r="11" spans="1:3" x14ac:dyDescent="0.3">
      <c r="A11" s="12" t="s">
        <v>10941</v>
      </c>
      <c r="B11" s="34">
        <v>159589.45099999988</v>
      </c>
      <c r="C11" s="34">
        <v>21896.715399999972</v>
      </c>
    </row>
    <row r="12" spans="1:3" x14ac:dyDescent="0.3">
      <c r="A12" s="12" t="s">
        <v>10942</v>
      </c>
      <c r="B12" s="34">
        <v>309770.09970000025</v>
      </c>
      <c r="C12" s="34">
        <v>37293.192500000034</v>
      </c>
    </row>
    <row r="13" spans="1:3" x14ac:dyDescent="0.3">
      <c r="A13" s="12" t="s">
        <v>10943</v>
      </c>
      <c r="B13" s="34">
        <v>197115.20170000009</v>
      </c>
      <c r="C13" s="34">
        <v>31469.663800000035</v>
      </c>
    </row>
    <row r="14" spans="1:3" x14ac:dyDescent="0.3">
      <c r="A14" s="12" t="s">
        <v>10944</v>
      </c>
      <c r="B14" s="34">
        <v>349120.07400000008</v>
      </c>
      <c r="C14" s="34">
        <v>35825.536599999927</v>
      </c>
    </row>
    <row r="15" spans="1:3" x14ac:dyDescent="0.3">
      <c r="A15" s="12" t="s">
        <v>10945</v>
      </c>
      <c r="B15" s="34">
        <v>332177.15950000001</v>
      </c>
      <c r="C15" s="34">
        <v>43436.13390000003</v>
      </c>
    </row>
    <row r="16" spans="1:3" x14ac:dyDescent="0.3">
      <c r="A16" s="12" t="s">
        <v>10933</v>
      </c>
      <c r="B16" s="34">
        <v>2297200.8603000008</v>
      </c>
      <c r="C16" s="34">
        <v>286397.02169999998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C6244-3C15-4DB9-A52B-362B240C4CC4}">
  <dimension ref="A3:E7"/>
  <sheetViews>
    <sheetView workbookViewId="0">
      <selection activeCell="E11" sqref="E11"/>
    </sheetView>
  </sheetViews>
  <sheetFormatPr defaultRowHeight="14.4" x14ac:dyDescent="0.3"/>
  <cols>
    <col min="1" max="1" width="13.109375" bestFit="1" customWidth="1"/>
    <col min="2" max="2" width="11.6640625" customWidth="1"/>
    <col min="4" max="4" width="13.109375" customWidth="1"/>
    <col min="5" max="5" width="12" customWidth="1"/>
  </cols>
  <sheetData>
    <row r="3" spans="1:5" x14ac:dyDescent="0.3">
      <c r="A3" s="11" t="s">
        <v>10932</v>
      </c>
      <c r="B3" t="s">
        <v>10947</v>
      </c>
      <c r="D3" t="s">
        <v>15</v>
      </c>
      <c r="E3" t="s">
        <v>21</v>
      </c>
    </row>
    <row r="4" spans="1:5" x14ac:dyDescent="0.3">
      <c r="A4" s="12" t="s">
        <v>32</v>
      </c>
      <c r="B4" s="13">
        <v>18451.272799999992</v>
      </c>
      <c r="D4" t="str">
        <f>A4</f>
        <v>Furniture</v>
      </c>
      <c r="E4" s="13">
        <f>GETPIVOTDATA("Profit",$A$3,"Category","Furniture")</f>
        <v>18451.272799999992</v>
      </c>
    </row>
    <row r="5" spans="1:5" x14ac:dyDescent="0.3">
      <c r="A5" s="12" t="s">
        <v>46</v>
      </c>
      <c r="B5" s="13">
        <v>122490.8008000001</v>
      </c>
      <c r="D5" t="str">
        <f t="shared" ref="D5:D6" si="0">A5</f>
        <v>Office Supplies</v>
      </c>
      <c r="E5" s="13">
        <f>GETPIVOTDATA("Profit",$A$3,"Category","Office Supplies")</f>
        <v>122490.8008000001</v>
      </c>
    </row>
    <row r="6" spans="1:5" x14ac:dyDescent="0.3">
      <c r="A6" s="12" t="s">
        <v>71</v>
      </c>
      <c r="B6" s="13">
        <v>145454.9480999998</v>
      </c>
      <c r="D6" t="str">
        <f t="shared" si="0"/>
        <v>Technology</v>
      </c>
      <c r="E6" s="13">
        <f>GETPIVOTDATA("Profit",$A$3,"Category","Technology")</f>
        <v>145454.9480999998</v>
      </c>
    </row>
    <row r="7" spans="1:5" x14ac:dyDescent="0.3">
      <c r="A7" s="12" t="s">
        <v>10933</v>
      </c>
      <c r="B7" s="13">
        <v>286397.02169999992</v>
      </c>
      <c r="D7" t="s">
        <v>10933</v>
      </c>
      <c r="E7" s="13">
        <f>GETPIVOTDATA("Profit",$A$3)</f>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13D97-58EF-4AE3-82FE-E0DE83DE174E}">
  <dimension ref="A3:B7"/>
  <sheetViews>
    <sheetView workbookViewId="0">
      <selection activeCell="I5" sqref="I5"/>
    </sheetView>
  </sheetViews>
  <sheetFormatPr defaultRowHeight="14.4" x14ac:dyDescent="0.3"/>
  <cols>
    <col min="1" max="1" width="13.109375" bestFit="1" customWidth="1"/>
    <col min="2" max="2" width="11.21875" customWidth="1"/>
  </cols>
  <sheetData>
    <row r="3" spans="1:2" x14ac:dyDescent="0.3">
      <c r="A3" s="11" t="s">
        <v>10932</v>
      </c>
      <c r="B3" t="s">
        <v>10946</v>
      </c>
    </row>
    <row r="4" spans="1:2" x14ac:dyDescent="0.3">
      <c r="A4" s="12" t="s">
        <v>32</v>
      </c>
      <c r="B4" s="14">
        <v>0.32300170530281774</v>
      </c>
    </row>
    <row r="5" spans="1:2" x14ac:dyDescent="0.3">
      <c r="A5" s="12" t="s">
        <v>46</v>
      </c>
      <c r="B5" s="14">
        <v>0.31301008302169103</v>
      </c>
    </row>
    <row r="6" spans="1:2" x14ac:dyDescent="0.3">
      <c r="A6" s="12" t="s">
        <v>71</v>
      </c>
      <c r="B6" s="14">
        <v>0.36398821167549117</v>
      </c>
    </row>
    <row r="7" spans="1:2" x14ac:dyDescent="0.3">
      <c r="A7" s="12" t="s">
        <v>10933</v>
      </c>
      <c r="B7" s="1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676CA-282B-43B1-8FED-924751A68A5C}">
  <dimension ref="A1:E53"/>
  <sheetViews>
    <sheetView zoomScale="71" workbookViewId="0">
      <selection activeCell="N27" sqref="N27"/>
    </sheetView>
  </sheetViews>
  <sheetFormatPr defaultRowHeight="14.4" x14ac:dyDescent="0.3"/>
  <cols>
    <col min="1" max="1" width="18.5546875" bestFit="1" customWidth="1"/>
    <col min="2" max="2" width="13.109375" bestFit="1" customWidth="1"/>
    <col min="4" max="4" width="17.33203125" customWidth="1"/>
    <col min="5" max="5" width="13.21875" customWidth="1"/>
  </cols>
  <sheetData>
    <row r="1" spans="1:5" x14ac:dyDescent="0.3">
      <c r="A1" s="5" t="s">
        <v>10932</v>
      </c>
      <c r="B1" s="6" t="s">
        <v>10946</v>
      </c>
      <c r="D1" s="31" t="s">
        <v>10953</v>
      </c>
      <c r="E1" s="31" t="s">
        <v>10954</v>
      </c>
    </row>
    <row r="2" spans="1:5" x14ac:dyDescent="0.3">
      <c r="A2" s="7" t="s">
        <v>358</v>
      </c>
      <c r="B2" s="35">
        <v>19510.639999999992</v>
      </c>
      <c r="D2" t="str">
        <f>A2</f>
        <v>Alabama</v>
      </c>
      <c r="E2" s="13">
        <f>GETPIVOTDATA("Sales",$A$1,"State",A2)</f>
        <v>19510.639999999992</v>
      </c>
    </row>
    <row r="3" spans="1:5" x14ac:dyDescent="0.3">
      <c r="A3" s="8" t="s">
        <v>310</v>
      </c>
      <c r="B3" s="36">
        <v>35282.000999999997</v>
      </c>
      <c r="D3" t="str">
        <f t="shared" ref="D3:D50" si="0">A3</f>
        <v>Arizona</v>
      </c>
      <c r="E3" s="13">
        <f t="shared" ref="E3:E50" si="1">GETPIVOTDATA("Sales",$A$1,"State",A3)</f>
        <v>35282.000999999997</v>
      </c>
    </row>
    <row r="4" spans="1:5" x14ac:dyDescent="0.3">
      <c r="A4" s="8" t="s">
        <v>1707</v>
      </c>
      <c r="B4" s="36">
        <v>11678.129999999997</v>
      </c>
      <c r="D4" t="str">
        <f t="shared" si="0"/>
        <v>Arkansas</v>
      </c>
      <c r="E4" s="13">
        <f t="shared" si="1"/>
        <v>11678.129999999997</v>
      </c>
    </row>
    <row r="5" spans="1:5" x14ac:dyDescent="0.3">
      <c r="A5" s="8" t="s">
        <v>43</v>
      </c>
      <c r="B5" s="36">
        <v>457687.63150000101</v>
      </c>
      <c r="D5" t="str">
        <f t="shared" si="0"/>
        <v>California</v>
      </c>
      <c r="E5" s="13">
        <f t="shared" si="1"/>
        <v>457687.63150000101</v>
      </c>
    </row>
    <row r="6" spans="1:5" x14ac:dyDescent="0.3">
      <c r="A6" s="8" t="s">
        <v>457</v>
      </c>
      <c r="B6" s="36">
        <v>32108.117999999995</v>
      </c>
      <c r="D6" t="str">
        <f t="shared" si="0"/>
        <v>Colorado</v>
      </c>
      <c r="E6" s="13">
        <f t="shared" si="1"/>
        <v>32108.117999999995</v>
      </c>
    </row>
    <row r="7" spans="1:5" x14ac:dyDescent="0.3">
      <c r="A7" s="8" t="s">
        <v>747</v>
      </c>
      <c r="B7" s="36">
        <v>13384.356999999996</v>
      </c>
      <c r="D7" t="str">
        <f t="shared" si="0"/>
        <v>Connecticut</v>
      </c>
      <c r="E7" s="13">
        <f t="shared" si="1"/>
        <v>13384.356999999996</v>
      </c>
    </row>
    <row r="8" spans="1:5" x14ac:dyDescent="0.3">
      <c r="A8" s="8" t="s">
        <v>245</v>
      </c>
      <c r="B8" s="36">
        <v>27451.068999999992</v>
      </c>
      <c r="D8" t="str">
        <f t="shared" si="0"/>
        <v>Delaware</v>
      </c>
      <c r="E8" s="13">
        <f t="shared" si="1"/>
        <v>27451.068999999992</v>
      </c>
    </row>
    <row r="9" spans="1:5" x14ac:dyDescent="0.3">
      <c r="A9" s="8" t="s">
        <v>3034</v>
      </c>
      <c r="B9" s="36">
        <v>2865.0199999999995</v>
      </c>
      <c r="D9" t="str">
        <f t="shared" si="0"/>
        <v>District of Columbia</v>
      </c>
      <c r="E9" s="13">
        <f t="shared" si="1"/>
        <v>2865.0199999999995</v>
      </c>
    </row>
    <row r="10" spans="1:5" x14ac:dyDescent="0.3">
      <c r="A10" s="8" t="s">
        <v>54</v>
      </c>
      <c r="B10" s="36">
        <v>89473.707999999999</v>
      </c>
      <c r="D10" t="str">
        <f t="shared" si="0"/>
        <v>Florida</v>
      </c>
      <c r="E10" s="13">
        <f t="shared" si="1"/>
        <v>89473.707999999999</v>
      </c>
    </row>
    <row r="11" spans="1:5" x14ac:dyDescent="0.3">
      <c r="A11" s="8" t="s">
        <v>1272</v>
      </c>
      <c r="B11" s="36">
        <v>49095.840000000004</v>
      </c>
      <c r="D11" t="str">
        <f t="shared" si="0"/>
        <v>Georgia</v>
      </c>
      <c r="E11" s="13">
        <f t="shared" si="1"/>
        <v>49095.840000000004</v>
      </c>
    </row>
    <row r="12" spans="1:5" x14ac:dyDescent="0.3">
      <c r="A12" s="8" t="s">
        <v>6260</v>
      </c>
      <c r="B12" s="36">
        <v>4382.4860000000017</v>
      </c>
      <c r="D12" t="str">
        <f t="shared" si="0"/>
        <v>Idaho</v>
      </c>
      <c r="E12" s="13">
        <f t="shared" si="1"/>
        <v>4382.4860000000017</v>
      </c>
    </row>
    <row r="13" spans="1:5" x14ac:dyDescent="0.3">
      <c r="A13" s="8" t="s">
        <v>211</v>
      </c>
      <c r="B13" s="36">
        <v>80166.10099999985</v>
      </c>
      <c r="D13" t="str">
        <f t="shared" si="0"/>
        <v>Illinois</v>
      </c>
      <c r="E13" s="13">
        <f t="shared" si="1"/>
        <v>80166.10099999985</v>
      </c>
    </row>
    <row r="14" spans="1:5" x14ac:dyDescent="0.3">
      <c r="A14" s="8" t="s">
        <v>254</v>
      </c>
      <c r="B14" s="36">
        <v>53555.360000000001</v>
      </c>
      <c r="D14" t="str">
        <f t="shared" si="0"/>
        <v>Indiana</v>
      </c>
      <c r="E14" s="13">
        <f t="shared" si="1"/>
        <v>53555.360000000001</v>
      </c>
    </row>
    <row r="15" spans="1:5" x14ac:dyDescent="0.3">
      <c r="A15" s="8" t="s">
        <v>489</v>
      </c>
      <c r="B15" s="36">
        <v>4579.7599999999993</v>
      </c>
      <c r="D15" t="str">
        <f t="shared" si="0"/>
        <v>Iowa</v>
      </c>
      <c r="E15" s="13">
        <f t="shared" si="1"/>
        <v>4579.7599999999993</v>
      </c>
    </row>
    <row r="16" spans="1:5" x14ac:dyDescent="0.3">
      <c r="A16" s="8" t="s">
        <v>4530</v>
      </c>
      <c r="B16" s="36">
        <v>2914.31</v>
      </c>
      <c r="D16" t="str">
        <f t="shared" si="0"/>
        <v>Kansas</v>
      </c>
      <c r="E16" s="13">
        <f t="shared" si="1"/>
        <v>2914.31</v>
      </c>
    </row>
    <row r="17" spans="1:5" x14ac:dyDescent="0.3">
      <c r="A17" s="8" t="s">
        <v>29</v>
      </c>
      <c r="B17" s="36">
        <v>36591.749999999971</v>
      </c>
      <c r="D17" t="str">
        <f t="shared" si="0"/>
        <v>Kentucky</v>
      </c>
      <c r="E17" s="13">
        <f t="shared" si="1"/>
        <v>36591.749999999971</v>
      </c>
    </row>
    <row r="18" spans="1:5" x14ac:dyDescent="0.3">
      <c r="A18" s="8" t="s">
        <v>736</v>
      </c>
      <c r="B18" s="36">
        <v>9217.0299999999988</v>
      </c>
      <c r="D18" t="str">
        <f t="shared" si="0"/>
        <v>Louisiana</v>
      </c>
      <c r="E18" s="13">
        <f t="shared" si="1"/>
        <v>9217.0299999999988</v>
      </c>
    </row>
    <row r="19" spans="1:5" x14ac:dyDescent="0.3">
      <c r="A19" s="8" t="s">
        <v>5235</v>
      </c>
      <c r="B19" s="36">
        <v>1270.53</v>
      </c>
      <c r="D19" t="str">
        <f t="shared" si="0"/>
        <v>Maine</v>
      </c>
      <c r="E19" s="13">
        <f t="shared" si="1"/>
        <v>1270.53</v>
      </c>
    </row>
    <row r="20" spans="1:5" x14ac:dyDescent="0.3">
      <c r="A20" s="8" t="s">
        <v>2735</v>
      </c>
      <c r="B20" s="36">
        <v>23705.523000000005</v>
      </c>
      <c r="D20" t="str">
        <f t="shared" si="0"/>
        <v>Maryland</v>
      </c>
      <c r="E20" s="13">
        <f t="shared" si="1"/>
        <v>23705.523000000005</v>
      </c>
    </row>
    <row r="21" spans="1:5" x14ac:dyDescent="0.3">
      <c r="A21" s="8" t="s">
        <v>1245</v>
      </c>
      <c r="B21" s="36">
        <v>28634.43399999999</v>
      </c>
      <c r="D21" t="str">
        <f t="shared" si="0"/>
        <v>Massachusetts</v>
      </c>
      <c r="E21" s="13">
        <f t="shared" si="1"/>
        <v>28634.43399999999</v>
      </c>
    </row>
    <row r="22" spans="1:5" x14ac:dyDescent="0.3">
      <c r="A22" s="8" t="s">
        <v>238</v>
      </c>
      <c r="B22" s="36">
        <v>76269.614000000016</v>
      </c>
      <c r="D22" t="str">
        <f t="shared" si="0"/>
        <v>Michigan</v>
      </c>
      <c r="E22" s="13">
        <f t="shared" si="1"/>
        <v>76269.614000000016</v>
      </c>
    </row>
    <row r="23" spans="1:5" x14ac:dyDescent="0.3">
      <c r="A23" s="8" t="s">
        <v>229</v>
      </c>
      <c r="B23" s="36">
        <v>29863.149999999994</v>
      </c>
      <c r="D23" t="str">
        <f t="shared" si="0"/>
        <v>Minnesota</v>
      </c>
      <c r="E23" s="13">
        <f t="shared" si="1"/>
        <v>29863.149999999994</v>
      </c>
    </row>
    <row r="24" spans="1:5" x14ac:dyDescent="0.3">
      <c r="A24" s="8" t="s">
        <v>1487</v>
      </c>
      <c r="B24" s="36">
        <v>10771.34</v>
      </c>
      <c r="D24" t="str">
        <f t="shared" si="0"/>
        <v>Mississippi</v>
      </c>
      <c r="E24" s="13">
        <f t="shared" si="1"/>
        <v>10771.34</v>
      </c>
    </row>
    <row r="25" spans="1:5" x14ac:dyDescent="0.3">
      <c r="A25" s="8" t="s">
        <v>596</v>
      </c>
      <c r="B25" s="36">
        <v>22205.149999999998</v>
      </c>
      <c r="D25" t="str">
        <f t="shared" si="0"/>
        <v>Missouri</v>
      </c>
      <c r="E25" s="13">
        <f t="shared" si="1"/>
        <v>22205.149999999998</v>
      </c>
    </row>
    <row r="26" spans="1:5" x14ac:dyDescent="0.3">
      <c r="A26" s="8" t="s">
        <v>1762</v>
      </c>
      <c r="B26" s="36">
        <v>5589.3519999999971</v>
      </c>
      <c r="D26" t="str">
        <f t="shared" si="0"/>
        <v>Montana</v>
      </c>
      <c r="E26" s="13">
        <f t="shared" si="1"/>
        <v>5589.3519999999971</v>
      </c>
    </row>
    <row r="27" spans="1:5" x14ac:dyDescent="0.3">
      <c r="A27" s="8" t="s">
        <v>138</v>
      </c>
      <c r="B27" s="36">
        <v>7464.9299999999985</v>
      </c>
      <c r="D27" t="str">
        <f t="shared" si="0"/>
        <v>Nebraska</v>
      </c>
      <c r="E27" s="13">
        <f t="shared" si="1"/>
        <v>7464.9299999999985</v>
      </c>
    </row>
    <row r="28" spans="1:5" x14ac:dyDescent="0.3">
      <c r="A28" s="8" t="s">
        <v>1392</v>
      </c>
      <c r="B28" s="36">
        <v>16729.101999999999</v>
      </c>
      <c r="D28" t="str">
        <f t="shared" si="0"/>
        <v>Nevada</v>
      </c>
      <c r="E28" s="13">
        <f t="shared" si="1"/>
        <v>16729.101999999999</v>
      </c>
    </row>
    <row r="29" spans="1:5" x14ac:dyDescent="0.3">
      <c r="A29" s="8" t="s">
        <v>2694</v>
      </c>
      <c r="B29" s="36">
        <v>7292.5239999999994</v>
      </c>
      <c r="D29" t="str">
        <f t="shared" si="0"/>
        <v>New Hampshire</v>
      </c>
      <c r="E29" s="13">
        <f t="shared" si="1"/>
        <v>7292.5239999999994</v>
      </c>
    </row>
    <row r="30" spans="1:5" x14ac:dyDescent="0.3">
      <c r="A30" s="8" t="s">
        <v>788</v>
      </c>
      <c r="B30" s="36">
        <v>35764.312000000013</v>
      </c>
      <c r="D30" t="str">
        <f t="shared" si="0"/>
        <v>New Jersey</v>
      </c>
      <c r="E30" s="13">
        <f t="shared" si="1"/>
        <v>35764.312000000013</v>
      </c>
    </row>
    <row r="31" spans="1:5" x14ac:dyDescent="0.3">
      <c r="A31" s="8" t="s">
        <v>668</v>
      </c>
      <c r="B31" s="36">
        <v>4783.5220000000008</v>
      </c>
      <c r="D31" t="str">
        <f t="shared" si="0"/>
        <v>New Mexico</v>
      </c>
      <c r="E31" s="13">
        <f t="shared" si="1"/>
        <v>4783.5220000000008</v>
      </c>
    </row>
    <row r="32" spans="1:5" x14ac:dyDescent="0.3">
      <c r="A32" s="8" t="s">
        <v>267</v>
      </c>
      <c r="B32" s="36">
        <v>310876.27099999978</v>
      </c>
      <c r="D32" t="str">
        <f t="shared" si="0"/>
        <v>New York</v>
      </c>
      <c r="E32" s="13">
        <f t="shared" si="1"/>
        <v>310876.27099999978</v>
      </c>
    </row>
    <row r="33" spans="1:5" x14ac:dyDescent="0.3">
      <c r="A33" s="8" t="s">
        <v>88</v>
      </c>
      <c r="B33" s="36">
        <v>55603.163999999968</v>
      </c>
      <c r="D33" t="str">
        <f t="shared" si="0"/>
        <v>North Carolina</v>
      </c>
      <c r="E33" s="13">
        <f t="shared" si="1"/>
        <v>55603.163999999968</v>
      </c>
    </row>
    <row r="34" spans="1:5" x14ac:dyDescent="0.3">
      <c r="A34" s="8" t="s">
        <v>7449</v>
      </c>
      <c r="B34" s="36">
        <v>919.91</v>
      </c>
      <c r="D34" t="str">
        <f t="shared" si="0"/>
        <v>North Dakota</v>
      </c>
      <c r="E34" s="13">
        <f t="shared" si="1"/>
        <v>919.91</v>
      </c>
    </row>
    <row r="35" spans="1:5" x14ac:dyDescent="0.3">
      <c r="A35" s="8" t="s">
        <v>498</v>
      </c>
      <c r="B35" s="36">
        <v>78258.135999999926</v>
      </c>
      <c r="D35" t="str">
        <f t="shared" si="0"/>
        <v>Ohio</v>
      </c>
      <c r="E35" s="13">
        <f t="shared" si="1"/>
        <v>78258.135999999926</v>
      </c>
    </row>
    <row r="36" spans="1:5" x14ac:dyDescent="0.3">
      <c r="A36" s="8" t="s">
        <v>649</v>
      </c>
      <c r="B36" s="36">
        <v>19683.390000000003</v>
      </c>
      <c r="D36" t="str">
        <f t="shared" si="0"/>
        <v>Oklahoma</v>
      </c>
      <c r="E36" s="13">
        <f t="shared" si="1"/>
        <v>19683.390000000003</v>
      </c>
    </row>
    <row r="37" spans="1:5" x14ac:dyDescent="0.3">
      <c r="A37" s="8" t="s">
        <v>420</v>
      </c>
      <c r="B37" s="36">
        <v>17431.149999999991</v>
      </c>
      <c r="D37" t="str">
        <f t="shared" si="0"/>
        <v>Oregon</v>
      </c>
      <c r="E37" s="13">
        <f t="shared" si="1"/>
        <v>17431.149999999991</v>
      </c>
    </row>
    <row r="38" spans="1:5" x14ac:dyDescent="0.3">
      <c r="A38" s="8" t="s">
        <v>147</v>
      </c>
      <c r="B38" s="36">
        <v>116511.91400000003</v>
      </c>
      <c r="D38" t="str">
        <f t="shared" si="0"/>
        <v>Pennsylvania</v>
      </c>
      <c r="E38" s="13">
        <f t="shared" si="1"/>
        <v>116511.91400000003</v>
      </c>
    </row>
    <row r="39" spans="1:5" x14ac:dyDescent="0.3">
      <c r="A39" s="8" t="s">
        <v>1399</v>
      </c>
      <c r="B39" s="36">
        <v>22627.955999999995</v>
      </c>
      <c r="D39" t="str">
        <f t="shared" si="0"/>
        <v>Rhode Island</v>
      </c>
      <c r="E39" s="13">
        <f t="shared" si="1"/>
        <v>22627.955999999995</v>
      </c>
    </row>
    <row r="40" spans="1:5" x14ac:dyDescent="0.3">
      <c r="A40" s="8" t="s">
        <v>383</v>
      </c>
      <c r="B40" s="36">
        <v>8481.7099999999991</v>
      </c>
      <c r="D40" t="str">
        <f t="shared" si="0"/>
        <v>South Carolina</v>
      </c>
      <c r="E40" s="13">
        <f t="shared" si="1"/>
        <v>8481.7099999999991</v>
      </c>
    </row>
    <row r="41" spans="1:5" x14ac:dyDescent="0.3">
      <c r="A41" s="8" t="s">
        <v>5326</v>
      </c>
      <c r="B41" s="36">
        <v>1315.5600000000002</v>
      </c>
      <c r="D41" t="str">
        <f t="shared" si="0"/>
        <v>South Dakota</v>
      </c>
      <c r="E41" s="13">
        <f t="shared" si="1"/>
        <v>1315.5600000000002</v>
      </c>
    </row>
    <row r="42" spans="1:5" x14ac:dyDescent="0.3">
      <c r="A42" s="8" t="s">
        <v>335</v>
      </c>
      <c r="B42" s="36">
        <v>30661.872999999981</v>
      </c>
      <c r="D42" t="str">
        <f t="shared" si="0"/>
        <v>Tennessee</v>
      </c>
      <c r="E42" s="13">
        <f t="shared" si="1"/>
        <v>30661.872999999981</v>
      </c>
    </row>
    <row r="43" spans="1:5" x14ac:dyDescent="0.3">
      <c r="A43" s="8" t="s">
        <v>104</v>
      </c>
      <c r="B43" s="36">
        <v>170188.04580000002</v>
      </c>
      <c r="D43" t="str">
        <f t="shared" si="0"/>
        <v>Texas</v>
      </c>
      <c r="E43" s="13">
        <f t="shared" si="1"/>
        <v>170188.04580000002</v>
      </c>
    </row>
    <row r="44" spans="1:5" x14ac:dyDescent="0.3">
      <c r="A44" s="8" t="s">
        <v>121</v>
      </c>
      <c r="B44" s="36">
        <v>11220.055999999999</v>
      </c>
      <c r="D44" t="str">
        <f t="shared" si="0"/>
        <v>Utah</v>
      </c>
      <c r="E44" s="13">
        <f t="shared" si="1"/>
        <v>11220.055999999999</v>
      </c>
    </row>
    <row r="45" spans="1:5" x14ac:dyDescent="0.3">
      <c r="A45" s="8" t="s">
        <v>5203</v>
      </c>
      <c r="B45" s="36">
        <v>8929.369999999999</v>
      </c>
      <c r="D45" t="str">
        <f t="shared" si="0"/>
        <v>Vermont</v>
      </c>
      <c r="E45" s="13">
        <f t="shared" si="1"/>
        <v>8929.369999999999</v>
      </c>
    </row>
    <row r="46" spans="1:5" x14ac:dyDescent="0.3">
      <c r="A46" s="8" t="s">
        <v>319</v>
      </c>
      <c r="B46" s="36">
        <v>70636.719999999987</v>
      </c>
      <c r="D46" t="str">
        <f t="shared" si="0"/>
        <v>Virginia</v>
      </c>
      <c r="E46" s="13">
        <f t="shared" si="1"/>
        <v>70636.719999999987</v>
      </c>
    </row>
    <row r="47" spans="1:5" x14ac:dyDescent="0.3">
      <c r="A47" s="8" t="s">
        <v>96</v>
      </c>
      <c r="B47" s="36">
        <v>138641.26999999993</v>
      </c>
      <c r="D47" t="str">
        <f t="shared" si="0"/>
        <v>Washington</v>
      </c>
      <c r="E47" s="13">
        <f t="shared" si="1"/>
        <v>138641.26999999993</v>
      </c>
    </row>
    <row r="48" spans="1:5" x14ac:dyDescent="0.3">
      <c r="A48" s="8" t="s">
        <v>9726</v>
      </c>
      <c r="B48" s="36">
        <v>1209.8240000000001</v>
      </c>
      <c r="D48" t="str">
        <f t="shared" si="0"/>
        <v>West Virginia</v>
      </c>
      <c r="E48" s="13">
        <f t="shared" si="1"/>
        <v>1209.8240000000001</v>
      </c>
    </row>
    <row r="49" spans="1:5" x14ac:dyDescent="0.3">
      <c r="A49" s="8" t="s">
        <v>114</v>
      </c>
      <c r="B49" s="36">
        <v>32114.610000000019</v>
      </c>
      <c r="D49" t="str">
        <f t="shared" si="0"/>
        <v>Wisconsin</v>
      </c>
      <c r="E49" s="13">
        <f t="shared" si="1"/>
        <v>32114.610000000019</v>
      </c>
    </row>
    <row r="50" spans="1:5" x14ac:dyDescent="0.3">
      <c r="A50" s="8" t="s">
        <v>8542</v>
      </c>
      <c r="B50" s="36">
        <v>1603.1360000000002</v>
      </c>
      <c r="D50" t="str">
        <f t="shared" si="0"/>
        <v>Wyoming</v>
      </c>
      <c r="E50" s="13">
        <f t="shared" si="1"/>
        <v>1603.1360000000002</v>
      </c>
    </row>
    <row r="51" spans="1:5" x14ac:dyDescent="0.3">
      <c r="A51" s="9" t="s">
        <v>10933</v>
      </c>
      <c r="B51" s="37">
        <v>2297200.8603000003</v>
      </c>
      <c r="E51" s="13"/>
    </row>
    <row r="52" spans="1:5" x14ac:dyDescent="0.3">
      <c r="E52" s="13"/>
    </row>
    <row r="53" spans="1:5" x14ac:dyDescent="0.3">
      <c r="E53" s="13"/>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B94E1-AF7C-4CC0-A7F3-D6EF5F79962C}">
  <dimension ref="A3:B9"/>
  <sheetViews>
    <sheetView workbookViewId="0">
      <selection activeCell="B5" sqref="B5"/>
    </sheetView>
  </sheetViews>
  <sheetFormatPr defaultRowHeight="14.4" x14ac:dyDescent="0.3"/>
  <cols>
    <col min="1" max="1" width="12.44140625" customWidth="1"/>
    <col min="2" max="2" width="11.21875" customWidth="1"/>
  </cols>
  <sheetData>
    <row r="3" spans="1:2" x14ac:dyDescent="0.3">
      <c r="A3" s="11" t="s">
        <v>10932</v>
      </c>
      <c r="B3" t="s">
        <v>10946</v>
      </c>
    </row>
    <row r="4" spans="1:2" x14ac:dyDescent="0.3">
      <c r="A4" s="12" t="s">
        <v>75</v>
      </c>
      <c r="B4" s="13">
        <v>203412.73300000009</v>
      </c>
    </row>
    <row r="5" spans="1:2" x14ac:dyDescent="0.3">
      <c r="A5" s="12" t="s">
        <v>56</v>
      </c>
      <c r="B5" s="13">
        <v>206965.53200000009</v>
      </c>
    </row>
    <row r="6" spans="1:2" x14ac:dyDescent="0.3">
      <c r="A6" s="12" t="s">
        <v>59</v>
      </c>
      <c r="B6" s="13">
        <v>223843.60800000012</v>
      </c>
    </row>
    <row r="7" spans="1:2" x14ac:dyDescent="0.3">
      <c r="A7" s="12" t="s">
        <v>36</v>
      </c>
      <c r="B7" s="13">
        <v>328449.1030000007</v>
      </c>
    </row>
    <row r="8" spans="1:2" x14ac:dyDescent="0.3">
      <c r="A8" s="12" t="s">
        <v>72</v>
      </c>
      <c r="B8" s="13">
        <v>330007.05400000012</v>
      </c>
    </row>
    <row r="9" spans="1:2" x14ac:dyDescent="0.3">
      <c r="A9" s="12" t="s">
        <v>10933</v>
      </c>
      <c r="B9" s="13">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C93ED-090F-45A6-B058-15FDBCD01978}">
  <dimension ref="A3:N18"/>
  <sheetViews>
    <sheetView zoomScale="86" zoomScaleNormal="115" workbookViewId="0">
      <selection activeCell="F31" sqref="F31"/>
    </sheetView>
  </sheetViews>
  <sheetFormatPr defaultRowHeight="14.4" x14ac:dyDescent="0.3"/>
  <cols>
    <col min="1" max="1" width="13" customWidth="1"/>
    <col min="2" max="2" width="11.44140625" customWidth="1"/>
    <col min="3" max="3" width="15.88671875" customWidth="1"/>
    <col min="4" max="4" width="13" customWidth="1"/>
    <col min="5" max="5" width="11.6640625" customWidth="1"/>
    <col min="6" max="6" width="12.21875" customWidth="1"/>
    <col min="7" max="7" width="13" customWidth="1"/>
    <col min="8" max="8" width="14.44140625" customWidth="1"/>
    <col min="10" max="10" width="13" customWidth="1"/>
    <col min="11" max="11" width="15.77734375" customWidth="1"/>
    <col min="12" max="12" width="6.88671875" customWidth="1"/>
    <col min="13" max="13" width="13" customWidth="1"/>
    <col min="14" max="14" width="19.33203125" customWidth="1"/>
    <col min="15" max="15" width="18.33203125" customWidth="1"/>
  </cols>
  <sheetData>
    <row r="3" spans="1:14" x14ac:dyDescent="0.3">
      <c r="A3" s="11" t="s">
        <v>10932</v>
      </c>
      <c r="B3" t="s">
        <v>10946</v>
      </c>
      <c r="D3" s="11" t="s">
        <v>10932</v>
      </c>
      <c r="E3" t="s">
        <v>10947</v>
      </c>
      <c r="G3" s="11" t="s">
        <v>10932</v>
      </c>
      <c r="H3" t="s">
        <v>10949</v>
      </c>
      <c r="J3" s="11" t="s">
        <v>10932</v>
      </c>
      <c r="K3" t="s">
        <v>10948</v>
      </c>
      <c r="M3" s="22" t="s">
        <v>10932</v>
      </c>
      <c r="N3" s="14" t="s">
        <v>10950</v>
      </c>
    </row>
    <row r="4" spans="1:14" x14ac:dyDescent="0.3">
      <c r="A4" s="12" t="s">
        <v>10934</v>
      </c>
      <c r="B4" s="13">
        <v>95365.937600000019</v>
      </c>
      <c r="D4" s="12" t="s">
        <v>10934</v>
      </c>
      <c r="E4" s="13">
        <v>9199.2699999999986</v>
      </c>
      <c r="G4" s="12" t="s">
        <v>10934</v>
      </c>
      <c r="H4" s="19">
        <v>1500</v>
      </c>
      <c r="J4" s="12" t="s">
        <v>10934</v>
      </c>
      <c r="K4" s="19">
        <v>387</v>
      </c>
      <c r="L4" s="12"/>
      <c r="M4" s="23" t="s">
        <v>10934</v>
      </c>
      <c r="N4" s="14">
        <v>9.6462848596792869E-2</v>
      </c>
    </row>
    <row r="5" spans="1:14" x14ac:dyDescent="0.3">
      <c r="A5" s="12" t="s">
        <v>10935</v>
      </c>
      <c r="B5" s="13">
        <v>60172.649400000024</v>
      </c>
      <c r="D5" s="12" t="s">
        <v>10935</v>
      </c>
      <c r="E5" s="13">
        <v>10288.898699999991</v>
      </c>
      <c r="G5" s="12" t="s">
        <v>10935</v>
      </c>
      <c r="H5" s="19">
        <v>1068</v>
      </c>
      <c r="J5" s="12" t="s">
        <v>10935</v>
      </c>
      <c r="K5" s="19">
        <v>301</v>
      </c>
      <c r="L5" s="12"/>
      <c r="M5" s="23" t="s">
        <v>10935</v>
      </c>
      <c r="N5" s="14">
        <v>0.17098962406664425</v>
      </c>
    </row>
    <row r="6" spans="1:14" x14ac:dyDescent="0.3">
      <c r="A6" s="12" t="s">
        <v>10936</v>
      </c>
      <c r="B6" s="13">
        <v>199252.98399999991</v>
      </c>
      <c r="D6" s="12" t="s">
        <v>10936</v>
      </c>
      <c r="E6" s="13">
        <v>26806.573700000015</v>
      </c>
      <c r="G6" s="12" t="s">
        <v>10936</v>
      </c>
      <c r="H6" s="19">
        <v>2491</v>
      </c>
      <c r="J6" s="12" t="s">
        <v>10936</v>
      </c>
      <c r="K6" s="19">
        <v>680</v>
      </c>
      <c r="L6" s="12"/>
      <c r="M6" s="23" t="s">
        <v>10936</v>
      </c>
      <c r="N6" s="14">
        <v>0.13453536886554246</v>
      </c>
    </row>
    <row r="7" spans="1:14" x14ac:dyDescent="0.3">
      <c r="A7" s="12" t="s">
        <v>10937</v>
      </c>
      <c r="B7" s="13">
        <v>141851.5674</v>
      </c>
      <c r="D7" s="12" t="s">
        <v>10937</v>
      </c>
      <c r="E7" s="13">
        <v>13437.806799999998</v>
      </c>
      <c r="G7" s="12" t="s">
        <v>10937</v>
      </c>
      <c r="H7" s="19">
        <v>2441</v>
      </c>
      <c r="J7" s="12" t="s">
        <v>10937</v>
      </c>
      <c r="K7" s="19">
        <v>663</v>
      </c>
      <c r="L7" s="12"/>
      <c r="M7" s="23" t="s">
        <v>10937</v>
      </c>
      <c r="N7" s="14">
        <v>9.4731465053942004E-2</v>
      </c>
    </row>
    <row r="8" spans="1:14" x14ac:dyDescent="0.3">
      <c r="A8" s="12" t="s">
        <v>10938</v>
      </c>
      <c r="B8" s="13">
        <v>156122.28669999994</v>
      </c>
      <c r="D8" s="12" t="s">
        <v>10938</v>
      </c>
      <c r="E8" s="13">
        <v>22308.51279999999</v>
      </c>
      <c r="G8" s="12" t="s">
        <v>10938</v>
      </c>
      <c r="H8" s="19">
        <v>2850</v>
      </c>
      <c r="J8" s="12" t="s">
        <v>10938</v>
      </c>
      <c r="K8" s="19">
        <v>750</v>
      </c>
      <c r="L8" s="12"/>
      <c r="M8" s="23" t="s">
        <v>10938</v>
      </c>
      <c r="N8" s="14">
        <v>0.14289127626517142</v>
      </c>
    </row>
    <row r="9" spans="1:14" x14ac:dyDescent="0.3">
      <c r="A9" s="12" t="s">
        <v>10939</v>
      </c>
      <c r="B9" s="13">
        <v>147082.61130000011</v>
      </c>
      <c r="D9" s="12" t="s">
        <v>10939</v>
      </c>
      <c r="E9" s="13">
        <v>20899.334500000012</v>
      </c>
      <c r="G9" s="12" t="s">
        <v>10939</v>
      </c>
      <c r="H9" s="19">
        <v>2644</v>
      </c>
      <c r="J9" s="12" t="s">
        <v>10939</v>
      </c>
      <c r="K9" s="19">
        <v>709</v>
      </c>
      <c r="L9" s="12"/>
      <c r="M9" s="23" t="s">
        <v>10939</v>
      </c>
      <c r="N9" s="14">
        <v>0.1420924901678027</v>
      </c>
    </row>
    <row r="10" spans="1:14" x14ac:dyDescent="0.3">
      <c r="A10" s="12" t="s">
        <v>10940</v>
      </c>
      <c r="B10" s="13">
        <v>149580.83800000031</v>
      </c>
      <c r="D10" s="12" t="s">
        <v>10940</v>
      </c>
      <c r="E10" s="13">
        <v>13535.38299999998</v>
      </c>
      <c r="G10" s="12" t="s">
        <v>10940</v>
      </c>
      <c r="H10" s="19">
        <v>2705</v>
      </c>
      <c r="J10" s="12" t="s">
        <v>10940</v>
      </c>
      <c r="K10" s="19">
        <v>708</v>
      </c>
      <c r="L10" s="12"/>
      <c r="M10" s="23" t="s">
        <v>10940</v>
      </c>
      <c r="N10" s="14">
        <v>9.0488749635163512E-2</v>
      </c>
    </row>
    <row r="11" spans="1:14" x14ac:dyDescent="0.3">
      <c r="A11" s="12" t="s">
        <v>10941</v>
      </c>
      <c r="B11" s="13">
        <v>159589.45099999988</v>
      </c>
      <c r="D11" s="12" t="s">
        <v>10941</v>
      </c>
      <c r="E11" s="13">
        <v>21896.715399999972</v>
      </c>
      <c r="G11" s="12" t="s">
        <v>10941</v>
      </c>
      <c r="H11" s="19">
        <v>2796</v>
      </c>
      <c r="J11" s="12" t="s">
        <v>10941</v>
      </c>
      <c r="K11" s="19">
        <v>710</v>
      </c>
      <c r="L11" s="12"/>
      <c r="M11" s="23" t="s">
        <v>10941</v>
      </c>
      <c r="N11" s="14">
        <v>0.13720653378273723</v>
      </c>
    </row>
    <row r="12" spans="1:14" x14ac:dyDescent="0.3">
      <c r="A12" s="12" t="s">
        <v>10942</v>
      </c>
      <c r="B12" s="13">
        <v>309770.09970000025</v>
      </c>
      <c r="D12" s="12" t="s">
        <v>10942</v>
      </c>
      <c r="E12" s="13">
        <v>37293.192500000034</v>
      </c>
      <c r="G12" s="12" t="s">
        <v>10942</v>
      </c>
      <c r="H12" s="19">
        <v>5073</v>
      </c>
      <c r="J12" s="12" t="s">
        <v>10942</v>
      </c>
      <c r="K12" s="19">
        <v>1386</v>
      </c>
      <c r="L12" s="12"/>
      <c r="M12" s="23" t="s">
        <v>10942</v>
      </c>
      <c r="N12" s="14">
        <v>0.12038990379031732</v>
      </c>
    </row>
    <row r="13" spans="1:14" x14ac:dyDescent="0.3">
      <c r="A13" s="12" t="s">
        <v>10943</v>
      </c>
      <c r="B13" s="13">
        <v>197115.20170000009</v>
      </c>
      <c r="D13" s="12" t="s">
        <v>10943</v>
      </c>
      <c r="E13" s="13">
        <v>31469.663800000035</v>
      </c>
      <c r="G13" s="12" t="s">
        <v>10943</v>
      </c>
      <c r="H13" s="19">
        <v>3095</v>
      </c>
      <c r="J13" s="12" t="s">
        <v>10943</v>
      </c>
      <c r="K13" s="19">
        <v>817</v>
      </c>
      <c r="L13" s="12"/>
      <c r="M13" s="23" t="s">
        <v>10943</v>
      </c>
      <c r="N13" s="14">
        <v>0.15965112547684351</v>
      </c>
    </row>
    <row r="14" spans="1:14" x14ac:dyDescent="0.3">
      <c r="A14" s="12" t="s">
        <v>10944</v>
      </c>
      <c r="B14" s="13">
        <v>349120.07400000008</v>
      </c>
      <c r="D14" s="12" t="s">
        <v>10944</v>
      </c>
      <c r="E14" s="13">
        <v>35825.536599999927</v>
      </c>
      <c r="G14" s="12" t="s">
        <v>10944</v>
      </c>
      <c r="H14" s="19">
        <v>5741</v>
      </c>
      <c r="J14" s="12" t="s">
        <v>10944</v>
      </c>
      <c r="K14" s="19">
        <v>1462</v>
      </c>
      <c r="L14" s="12"/>
      <c r="M14" s="23" t="s">
        <v>10944</v>
      </c>
      <c r="N14" s="14">
        <v>0.10261666191099604</v>
      </c>
    </row>
    <row r="15" spans="1:14" x14ac:dyDescent="0.3">
      <c r="A15" s="12" t="s">
        <v>10945</v>
      </c>
      <c r="B15" s="13">
        <v>332177.15950000001</v>
      </c>
      <c r="D15" s="12" t="s">
        <v>10945</v>
      </c>
      <c r="E15" s="13">
        <v>43436.13390000003</v>
      </c>
      <c r="G15" s="12" t="s">
        <v>10945</v>
      </c>
      <c r="H15" s="19">
        <v>5469</v>
      </c>
      <c r="J15" s="12" t="s">
        <v>10945</v>
      </c>
      <c r="K15" s="19">
        <v>1421</v>
      </c>
      <c r="L15" s="12"/>
      <c r="M15" s="23" t="s">
        <v>10945</v>
      </c>
      <c r="N15" s="14">
        <v>0.13076195234308405</v>
      </c>
    </row>
    <row r="16" spans="1:14" x14ac:dyDescent="0.3">
      <c r="A16" s="12" t="s">
        <v>10933</v>
      </c>
      <c r="B16" s="13">
        <v>2297200.8603000008</v>
      </c>
      <c r="D16" s="12" t="s">
        <v>10933</v>
      </c>
      <c r="E16" s="13">
        <v>286397.02169999998</v>
      </c>
      <c r="G16" s="12" t="s">
        <v>10933</v>
      </c>
      <c r="H16" s="19">
        <v>37873</v>
      </c>
      <c r="J16" s="12" t="s">
        <v>10933</v>
      </c>
      <c r="K16" s="19">
        <v>9994</v>
      </c>
      <c r="L16" s="12"/>
      <c r="M16" s="23" t="s">
        <v>10933</v>
      </c>
      <c r="N16" s="14">
        <v>0.12467217240315856</v>
      </c>
    </row>
    <row r="17" spans="2:14" ht="15" thickBot="1" x14ac:dyDescent="0.35"/>
    <row r="18" spans="2:14" ht="15" thickTop="1" x14ac:dyDescent="0.3">
      <c r="B18" s="26">
        <f>GETPIVOTDATA("Sum of Sales",$A$3)</f>
        <v>2297200.8603000008</v>
      </c>
      <c r="C18" s="18"/>
      <c r="D18" s="19"/>
      <c r="E18" s="27">
        <f>GETPIVOTDATA("Profit",$D$3)</f>
        <v>286397.02169999998</v>
      </c>
      <c r="F18" s="20"/>
      <c r="H18" s="24">
        <f xml:space="preserve"> GETPIVOTDATA("Quantity",$G$3)</f>
        <v>37873</v>
      </c>
      <c r="K18" s="24">
        <f>GETPIVOTDATA("Order ID",$J$3)</f>
        <v>9994</v>
      </c>
      <c r="N18" s="28">
        <f>GETPIVOTDATA("Profit Mergin",$M$3)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1FFC2-B528-49FF-9BA4-241DBAFDD131}">
  <dimension ref="A3:L11"/>
  <sheetViews>
    <sheetView workbookViewId="0">
      <selection activeCell="D14" sqref="D14"/>
    </sheetView>
  </sheetViews>
  <sheetFormatPr defaultColWidth="8.88671875" defaultRowHeight="14.4" x14ac:dyDescent="0.3"/>
  <cols>
    <col min="1" max="1" width="12.44140625" customWidth="1"/>
    <col min="2" max="2" width="12" bestFit="1" customWidth="1"/>
    <col min="3" max="3" width="11.6640625" customWidth="1"/>
    <col min="4" max="4" width="19" customWidth="1"/>
    <col min="5" max="5" width="15.5546875" customWidth="1"/>
    <col min="6" max="6" width="14.21875" customWidth="1"/>
    <col min="7" max="9" width="10.77734375" customWidth="1"/>
    <col min="10" max="10" width="11.33203125" customWidth="1"/>
    <col min="11" max="11" width="10.77734375" customWidth="1"/>
  </cols>
  <sheetData>
    <row r="3" spans="1:12" x14ac:dyDescent="0.3">
      <c r="A3" s="5" t="s">
        <v>10932</v>
      </c>
      <c r="B3" s="4" t="s">
        <v>10946</v>
      </c>
      <c r="C3" s="17" t="s">
        <v>10947</v>
      </c>
      <c r="D3" s="17" t="s">
        <v>10950</v>
      </c>
      <c r="E3" s="17" t="s">
        <v>10948</v>
      </c>
      <c r="F3" s="10" t="s">
        <v>10949</v>
      </c>
    </row>
    <row r="4" spans="1:12" x14ac:dyDescent="0.3">
      <c r="A4" s="7">
        <v>2011</v>
      </c>
      <c r="B4" s="38">
        <v>484247.49810000096</v>
      </c>
      <c r="C4" s="39">
        <v>49543.974100000007</v>
      </c>
      <c r="D4" s="39">
        <v>0.10231126499236715</v>
      </c>
      <c r="E4" s="39">
        <v>1993</v>
      </c>
      <c r="F4" s="40">
        <v>7581</v>
      </c>
    </row>
    <row r="5" spans="1:12" x14ac:dyDescent="0.3">
      <c r="A5" s="8">
        <v>2012</v>
      </c>
      <c r="B5" s="41">
        <v>470532.50899999985</v>
      </c>
      <c r="C5" s="42">
        <v>61618.603700000051</v>
      </c>
      <c r="D5" s="42">
        <v>0.13095504034557592</v>
      </c>
      <c r="E5" s="42">
        <v>2102</v>
      </c>
      <c r="F5" s="43">
        <v>7979</v>
      </c>
    </row>
    <row r="6" spans="1:12" x14ac:dyDescent="0.3">
      <c r="A6" s="8">
        <v>2013</v>
      </c>
      <c r="B6" s="41">
        <v>608473.83000000066</v>
      </c>
      <c r="C6" s="42">
        <v>81726.930800000177</v>
      </c>
      <c r="D6" s="42">
        <v>0.13431461924993568</v>
      </c>
      <c r="E6" s="42">
        <v>2580</v>
      </c>
      <c r="F6" s="43">
        <v>9810</v>
      </c>
    </row>
    <row r="7" spans="1:12" x14ac:dyDescent="0.3">
      <c r="A7" s="29">
        <v>2014</v>
      </c>
      <c r="B7" s="44">
        <v>733947.0231999997</v>
      </c>
      <c r="C7" s="45">
        <v>93507.513099999967</v>
      </c>
      <c r="D7" s="45">
        <v>0.12740362743390987</v>
      </c>
      <c r="E7" s="45">
        <v>3319</v>
      </c>
      <c r="F7" s="46">
        <v>12503</v>
      </c>
    </row>
    <row r="11" spans="1:12" x14ac:dyDescent="0.3">
      <c r="G11" s="30">
        <f>(GETPIVOTDATA("Sum of Sales",$A$3,"Year",2014)/GETPIVOTDATA("Sum of Sales",$A$3,"Year",2013))-1</f>
        <v>0.20620967905883303</v>
      </c>
      <c r="H11" s="30">
        <f>(GETPIVOTDATA("Sum of Profit",$A$3,"Year",2014)/GETPIVOTDATA("Sum of Profit",$A$3,"Year",2013))-1</f>
        <v>0.14414565902185772</v>
      </c>
      <c r="I11" s="30">
        <f>(GETPIVOTDATA("Count of Order ID",$A$3,"Year",2014)/GETPIVOTDATA("Count of Order ID",$A$3,"Year",2013))-1</f>
        <v>0.2864341085271318</v>
      </c>
      <c r="J11" s="30">
        <f>(GETPIVOTDATA("Sum of Quantity",$A$3,"Year",2014)/GETPIVOTDATA("Sum of Quantity",$A$3,"Year",2013))-1</f>
        <v>0.27451580020387367</v>
      </c>
      <c r="K11" s="30">
        <f>(GETPIVOTDATA("Sum of Profit Mergin2",$A$3,"Year",2014)/GETPIVOTDATA("Sum of Profit Mergin2",$A$3,"Year",2013))-1</f>
        <v>-5.1453757264990463E-2</v>
      </c>
      <c r="L11" s="1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C7B8-F3B4-4F2F-A2C3-087C7A47F481}">
  <dimension ref="A1:AH45"/>
  <sheetViews>
    <sheetView showGridLines="0" showRowColHeaders="0" tabSelected="1" showRuler="0" zoomScale="62" zoomScaleNormal="77" zoomScalePageLayoutView="59" workbookViewId="0">
      <selection activeCell="AC13" sqref="AC13"/>
    </sheetView>
  </sheetViews>
  <sheetFormatPr defaultRowHeight="14.4" x14ac:dyDescent="0.3"/>
  <sheetData>
    <row r="1" spans="1:34" x14ac:dyDescent="0.3">
      <c r="A1" s="33" t="s">
        <v>10952</v>
      </c>
      <c r="B1" s="33"/>
      <c r="C1" s="33"/>
      <c r="D1" s="33"/>
      <c r="E1" s="33"/>
      <c r="F1" s="33"/>
      <c r="G1" s="33"/>
      <c r="H1" s="33"/>
      <c r="I1" s="33"/>
      <c r="J1" s="33"/>
      <c r="K1" s="33"/>
      <c r="L1" s="33"/>
      <c r="M1" s="33"/>
      <c r="N1" s="33"/>
      <c r="O1" s="33"/>
      <c r="P1" s="33"/>
      <c r="Q1" s="33"/>
      <c r="R1" s="33"/>
      <c r="S1" s="33"/>
      <c r="T1" s="33"/>
      <c r="U1" s="33"/>
      <c r="V1" s="33"/>
      <c r="W1" s="33"/>
      <c r="X1" s="33"/>
      <c r="Y1" s="33"/>
      <c r="Z1" s="33"/>
      <c r="AA1" s="33"/>
      <c r="AB1" s="25"/>
      <c r="AC1" s="25"/>
      <c r="AD1" s="25"/>
      <c r="AE1" s="25"/>
      <c r="AF1" s="25"/>
      <c r="AG1" s="25"/>
      <c r="AH1" s="25"/>
    </row>
    <row r="2" spans="1:34" x14ac:dyDescent="0.3">
      <c r="A2" s="33"/>
      <c r="B2" s="33"/>
      <c r="C2" s="33"/>
      <c r="D2" s="33"/>
      <c r="E2" s="33"/>
      <c r="F2" s="33"/>
      <c r="G2" s="33"/>
      <c r="H2" s="33"/>
      <c r="I2" s="33"/>
      <c r="J2" s="33"/>
      <c r="K2" s="33"/>
      <c r="L2" s="33"/>
      <c r="M2" s="33"/>
      <c r="N2" s="33"/>
      <c r="O2" s="33"/>
      <c r="P2" s="33"/>
      <c r="Q2" s="33"/>
      <c r="R2" s="33"/>
      <c r="S2" s="33"/>
      <c r="T2" s="33"/>
      <c r="U2" s="33"/>
      <c r="V2" s="33"/>
      <c r="W2" s="33"/>
      <c r="X2" s="33"/>
      <c r="Y2" s="33"/>
      <c r="Z2" s="33"/>
      <c r="AA2" s="33"/>
      <c r="AB2" s="25"/>
      <c r="AC2" s="25"/>
      <c r="AD2" s="25"/>
      <c r="AE2" s="25"/>
      <c r="AF2" s="25"/>
      <c r="AG2" s="25"/>
      <c r="AH2" s="25"/>
    </row>
    <row r="3" spans="1:34" x14ac:dyDescent="0.3">
      <c r="A3" s="33"/>
      <c r="B3" s="33"/>
      <c r="C3" s="33"/>
      <c r="D3" s="33"/>
      <c r="E3" s="33"/>
      <c r="F3" s="33"/>
      <c r="G3" s="33"/>
      <c r="H3" s="33"/>
      <c r="I3" s="33"/>
      <c r="J3" s="33"/>
      <c r="K3" s="33"/>
      <c r="L3" s="33"/>
      <c r="M3" s="33"/>
      <c r="N3" s="33"/>
      <c r="O3" s="33"/>
      <c r="P3" s="33"/>
      <c r="Q3" s="33"/>
      <c r="R3" s="33"/>
      <c r="S3" s="33"/>
      <c r="T3" s="33"/>
      <c r="U3" s="33"/>
      <c r="V3" s="33"/>
      <c r="W3" s="33"/>
      <c r="X3" s="33"/>
      <c r="Y3" s="33"/>
      <c r="Z3" s="33"/>
      <c r="AA3" s="33"/>
      <c r="AB3" s="25"/>
      <c r="AC3" s="25"/>
      <c r="AD3" s="25"/>
      <c r="AE3" s="25"/>
      <c r="AF3" s="25"/>
      <c r="AG3" s="25"/>
      <c r="AH3" s="25"/>
    </row>
    <row r="4" spans="1:34" x14ac:dyDescent="0.3">
      <c r="A4" s="25"/>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row>
    <row r="5" spans="1:34" x14ac:dyDescent="0.3">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row>
    <row r="6" spans="1:34" x14ac:dyDescent="0.3">
      <c r="A6" s="25"/>
      <c r="B6" s="25"/>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row>
    <row r="7" spans="1:34" x14ac:dyDescent="0.3">
      <c r="A7" s="25"/>
      <c r="B7" s="25"/>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row>
    <row r="8" spans="1:34" x14ac:dyDescent="0.3">
      <c r="A8" s="25"/>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row>
    <row r="9" spans="1:34" x14ac:dyDescent="0.3">
      <c r="A9" s="25"/>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row>
    <row r="10" spans="1:34" x14ac:dyDescent="0.3">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row>
    <row r="11" spans="1:34" x14ac:dyDescent="0.3">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row>
    <row r="12" spans="1:34" x14ac:dyDescent="0.3">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row>
    <row r="13" spans="1:34" x14ac:dyDescent="0.3">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32"/>
      <c r="AC13" s="25"/>
      <c r="AD13" s="25"/>
      <c r="AE13" s="25"/>
      <c r="AF13" s="25"/>
      <c r="AG13" s="25"/>
      <c r="AH13" s="25"/>
    </row>
    <row r="14" spans="1:34" x14ac:dyDescent="0.3">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row>
    <row r="15" spans="1:34" x14ac:dyDescent="0.3">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row>
    <row r="16" spans="1:34" x14ac:dyDescent="0.3">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row>
    <row r="17" spans="1:34" x14ac:dyDescent="0.3">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row>
    <row r="18" spans="1:34" x14ac:dyDescent="0.3">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row>
    <row r="19" spans="1:34" x14ac:dyDescent="0.3">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row>
    <row r="20" spans="1:34" x14ac:dyDescent="0.3">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row>
    <row r="21" spans="1:34" x14ac:dyDescent="0.3">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row>
    <row r="22" spans="1:34" x14ac:dyDescent="0.3">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row>
    <row r="23" spans="1:34" x14ac:dyDescent="0.3">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row>
    <row r="24" spans="1:34" x14ac:dyDescent="0.3">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row>
    <row r="25" spans="1:34" x14ac:dyDescent="0.3">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row>
    <row r="26" spans="1:34" x14ac:dyDescent="0.3">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row>
    <row r="27" spans="1:34" x14ac:dyDescent="0.3">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row>
    <row r="28" spans="1:34" x14ac:dyDescent="0.3">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row>
    <row r="29" spans="1:34" x14ac:dyDescent="0.3">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row>
    <row r="30" spans="1:34" x14ac:dyDescent="0.3">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row>
    <row r="31" spans="1:34" x14ac:dyDescent="0.3">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row>
    <row r="32" spans="1:34" x14ac:dyDescent="0.3">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row>
    <row r="33" spans="1:34" x14ac:dyDescent="0.3">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row>
    <row r="34" spans="1:34" x14ac:dyDescent="0.3">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row>
    <row r="35" spans="1:34" x14ac:dyDescent="0.3">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row>
    <row r="36" spans="1:34" x14ac:dyDescent="0.3">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row>
    <row r="37" spans="1:34" x14ac:dyDescent="0.3">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row>
    <row r="38" spans="1:34" x14ac:dyDescent="0.3">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row>
    <row r="39" spans="1:34" x14ac:dyDescent="0.3">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row>
    <row r="40" spans="1:34" x14ac:dyDescent="0.3">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row>
    <row r="41" spans="1:34" x14ac:dyDescent="0.3">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row>
    <row r="42" spans="1:34" x14ac:dyDescent="0.3">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row>
    <row r="43" spans="1:34" x14ac:dyDescent="0.3">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row>
    <row r="44" spans="1:34" x14ac:dyDescent="0.3">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row>
    <row r="45" spans="1:34" x14ac:dyDescent="0.3">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row>
  </sheetData>
  <mergeCells count="1">
    <mergeCell ref="A1:AA3"/>
  </mergeCells>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Detail1</vt:lpstr>
      <vt:lpstr>sales &amp; profit </vt:lpstr>
      <vt:lpstr>category vs profit</vt:lpstr>
      <vt:lpstr>sales by category</vt:lpstr>
      <vt:lpstr>map</vt:lpstr>
      <vt:lpstr>sub cat.</vt:lpstr>
      <vt:lpstr>kpi</vt:lpstr>
      <vt:lpstr>yoy growth</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Dipayan Satvaya</cp:lastModifiedBy>
  <dcterms:created xsi:type="dcterms:W3CDTF">2015-06-05T18:17:20Z</dcterms:created>
  <dcterms:modified xsi:type="dcterms:W3CDTF">2025-06-04T18:09:13Z</dcterms:modified>
</cp:coreProperties>
</file>