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Gunslingr\Documents\Data Science Bootcamp\Crowdfunding analysis\"/>
    </mc:Choice>
  </mc:AlternateContent>
  <xr:revisionPtr revIDLastSave="0" documentId="13_ncr:1_{815FB552-14B9-4BA9-8349-FA8A69FDAABE}" xr6:coauthVersionLast="46" xr6:coauthVersionMax="46" xr10:uidLastSave="{00000000-0000-0000-0000-000000000000}"/>
  <bookViews>
    <workbookView xWindow="-120" yWindow="-120" windowWidth="29040" windowHeight="15840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9" r:id="rId4"/>
    <sheet name="Outcomes Based on Goals" sheetId="10" r:id="rId5"/>
    <sheet name="Kickstarter" sheetId="1" r:id="rId6"/>
    <sheet name="Descriptive Statistics" sheetId="8" r:id="rId7"/>
    <sheet name="Edinburgh Research" sheetId="5" r:id="rId8"/>
  </sheets>
  <definedNames>
    <definedName name="_xlnm._FilterDatabase" localSheetId="5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D13" i="10"/>
  <c r="C13" i="10"/>
  <c r="B13" i="10"/>
  <c r="E12" i="10"/>
  <c r="D12" i="10"/>
  <c r="C12" i="10"/>
  <c r="B12" i="10"/>
  <c r="E11" i="10"/>
  <c r="D11" i="10"/>
  <c r="C11" i="10"/>
  <c r="B11" i="10"/>
  <c r="E10" i="10"/>
  <c r="D10" i="10"/>
  <c r="C10" i="10"/>
  <c r="B10" i="10"/>
  <c r="E9" i="10"/>
  <c r="D9" i="10"/>
  <c r="C9" i="10"/>
  <c r="B9" i="10"/>
  <c r="D8" i="10"/>
  <c r="C8" i="10"/>
  <c r="B8" i="10"/>
  <c r="E8" i="10" s="1"/>
  <c r="D7" i="10"/>
  <c r="C7" i="10"/>
  <c r="B7" i="10"/>
  <c r="E7" i="10" s="1"/>
  <c r="D6" i="10"/>
  <c r="C6" i="10"/>
  <c r="B6" i="10"/>
  <c r="E6" i="10" s="1"/>
  <c r="D5" i="10"/>
  <c r="C5" i="10"/>
  <c r="B5" i="10"/>
  <c r="E5" i="10" s="1"/>
  <c r="D4" i="10"/>
  <c r="C4" i="10"/>
  <c r="E4" i="10" s="1"/>
  <c r="B4" i="10"/>
  <c r="D3" i="10"/>
  <c r="C3" i="10"/>
  <c r="B3" i="10"/>
  <c r="E3" i="10" s="1"/>
  <c r="D2" i="10"/>
  <c r="C2" i="10"/>
  <c r="B2" i="10"/>
  <c r="E2" i="10" s="1"/>
  <c r="C6" i="8"/>
  <c r="C5" i="8"/>
  <c r="B6" i="8"/>
  <c r="B5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402" i="1"/>
  <c r="T618" i="1"/>
  <c r="T3889" i="1"/>
  <c r="T2396" i="1"/>
  <c r="T630" i="1"/>
  <c r="T130" i="1"/>
  <c r="T1570" i="1"/>
  <c r="T1063" i="1"/>
  <c r="T2577" i="1"/>
  <c r="T1456" i="1"/>
  <c r="T135" i="1"/>
  <c r="T149" i="1"/>
  <c r="T2569" i="1"/>
  <c r="T2565" i="1"/>
  <c r="T640" i="1"/>
  <c r="T619" i="1"/>
  <c r="T620" i="1"/>
  <c r="T2397" i="1"/>
  <c r="T2662" i="1"/>
  <c r="T131" i="1"/>
  <c r="T2958" i="1"/>
  <c r="T1323" i="1"/>
  <c r="T621" i="1"/>
  <c r="T1044" i="1"/>
  <c r="T1058" i="1"/>
  <c r="T638" i="1"/>
  <c r="T1457" i="1"/>
  <c r="T1055" i="1"/>
  <c r="T2378" i="1"/>
  <c r="T1232" i="1"/>
  <c r="T2660" i="1"/>
  <c r="T3124" i="1"/>
  <c r="T3870" i="1"/>
  <c r="T2379" i="1"/>
  <c r="T151" i="1"/>
  <c r="T3884" i="1"/>
  <c r="T2361" i="1"/>
  <c r="T617" i="1"/>
  <c r="T641" i="1"/>
  <c r="T3875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1002" i="1"/>
  <c r="T1233" i="1"/>
  <c r="T2563" i="1"/>
  <c r="T1332" i="1"/>
  <c r="T152" i="1"/>
  <c r="T1003" i="1"/>
  <c r="T1004" i="1"/>
  <c r="T127" i="1"/>
  <c r="T2953" i="1"/>
  <c r="T138" i="1"/>
  <c r="T1330" i="1"/>
  <c r="T2570" i="1"/>
  <c r="T1234" i="1"/>
  <c r="T2398" i="1"/>
  <c r="T1235" i="1"/>
  <c r="T134" i="1"/>
  <c r="T1005" i="1"/>
  <c r="T161" i="1"/>
  <c r="T128" i="1"/>
  <c r="T3886" i="1"/>
  <c r="T2348" i="1"/>
  <c r="T1571" i="1"/>
  <c r="T1049" i="1"/>
  <c r="T2566" i="1"/>
  <c r="T1006" i="1"/>
  <c r="T1572" i="1"/>
  <c r="T1573" i="1"/>
  <c r="T3872" i="1"/>
  <c r="T1007" i="1"/>
  <c r="T2959" i="1"/>
  <c r="T1322" i="1"/>
  <c r="T2380" i="1"/>
  <c r="T1458" i="1"/>
  <c r="T1236" i="1"/>
  <c r="T1008" i="1"/>
  <c r="T1574" i="1"/>
  <c r="T602" i="1"/>
  <c r="T2578" i="1"/>
  <c r="T2960" i="1"/>
  <c r="T3882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3881" i="1"/>
  <c r="T1009" i="1"/>
  <c r="T1231" i="1"/>
  <c r="T1459" i="1"/>
  <c r="T1575" i="1"/>
  <c r="T2961" i="1"/>
  <c r="T631" i="1"/>
  <c r="T2349" i="1"/>
  <c r="T2575" i="1"/>
  <c r="T2381" i="1"/>
  <c r="T2656" i="1"/>
  <c r="T1460" i="1"/>
  <c r="T1010" i="1"/>
  <c r="T1576" i="1"/>
  <c r="T1237" i="1"/>
  <c r="T1229" i="1"/>
  <c r="T2579" i="1"/>
  <c r="T3125" i="1"/>
  <c r="T1461" i="1"/>
  <c r="T2374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2572" i="1"/>
  <c r="T122" i="1"/>
  <c r="T137" i="1"/>
  <c r="T2580" i="1"/>
  <c r="T1056" i="1"/>
  <c r="T1238" i="1"/>
  <c r="T622" i="1"/>
  <c r="T603" i="1"/>
  <c r="T1333" i="1"/>
  <c r="T1324" i="1"/>
  <c r="T608" i="1"/>
  <c r="T132" i="1"/>
  <c r="T637" i="1"/>
  <c r="T153" i="1"/>
  <c r="T609" i="1"/>
  <c r="T628" i="1"/>
  <c r="T1239" i="1"/>
  <c r="T1240" i="1"/>
  <c r="T2368" i="1"/>
  <c r="T148" i="1"/>
  <c r="T1011" i="1"/>
  <c r="T632" i="1"/>
  <c r="T124" i="1"/>
  <c r="T140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334" i="1"/>
  <c r="T623" i="1"/>
  <c r="T2382" i="1"/>
  <c r="T604" i="1"/>
  <c r="T1012" i="1"/>
  <c r="T616" i="1"/>
  <c r="T3876" i="1"/>
  <c r="T1013" i="1"/>
  <c r="T1014" i="1"/>
  <c r="T141" i="1"/>
  <c r="T2383" i="1"/>
  <c r="T1061" i="1"/>
  <c r="T610" i="1"/>
  <c r="T1577" i="1"/>
  <c r="T142" i="1"/>
  <c r="T611" i="1"/>
  <c r="T1064" i="1"/>
  <c r="T1015" i="1"/>
  <c r="T139" i="1"/>
  <c r="T13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369" i="1"/>
  <c r="T2350" i="1"/>
  <c r="T2654" i="1"/>
  <c r="T2384" i="1"/>
  <c r="T1241" i="1"/>
  <c r="T1321" i="1"/>
  <c r="T1462" i="1"/>
  <c r="T3126" i="1"/>
  <c r="T639" i="1"/>
  <c r="T2370" i="1"/>
  <c r="T2957" i="1"/>
  <c r="T2581" i="1"/>
  <c r="T2567" i="1"/>
  <c r="T2962" i="1"/>
  <c r="T2371" i="1"/>
  <c r="T1048" i="1"/>
  <c r="T2582" i="1"/>
  <c r="T3873" i="1"/>
  <c r="T2362" i="1"/>
  <c r="T1335" i="1"/>
  <c r="T2385" i="1"/>
  <c r="T1563" i="1"/>
  <c r="T2645" i="1"/>
  <c r="T2376" i="1"/>
  <c r="T2568" i="1"/>
  <c r="T2386" i="1"/>
  <c r="T2363" i="1"/>
  <c r="T3127" i="1"/>
  <c r="T1320" i="1"/>
  <c r="T612" i="1"/>
  <c r="T2661" i="1"/>
  <c r="T1578" i="1"/>
  <c r="T2646" i="1"/>
  <c r="T2387" i="1"/>
  <c r="T2351" i="1"/>
  <c r="T2388" i="1"/>
  <c r="T157" i="1"/>
  <c r="T1579" i="1"/>
  <c r="T2389" i="1"/>
  <c r="T2390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5" i="1"/>
  <c r="T1331" i="1"/>
  <c r="T1580" i="1"/>
  <c r="T158" i="1"/>
  <c r="T1336" i="1"/>
  <c r="T1016" i="1"/>
  <c r="T1050" i="1"/>
  <c r="T1017" i="1"/>
  <c r="T2366" i="1"/>
  <c r="T3887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42" i="1"/>
  <c r="T633" i="1"/>
  <c r="T1051" i="1"/>
  <c r="T1243" i="1"/>
  <c r="T634" i="1"/>
  <c r="T2352" i="1"/>
  <c r="T1227" i="1"/>
  <c r="T1581" i="1"/>
  <c r="T2353" i="1"/>
  <c r="T1052" i="1"/>
  <c r="T1327" i="1"/>
  <c r="T613" i="1"/>
  <c r="T1230" i="1"/>
  <c r="T1244" i="1"/>
  <c r="T1245" i="1"/>
  <c r="T1018" i="1"/>
  <c r="T1306" i="1"/>
  <c r="T160" i="1"/>
  <c r="T627" i="1"/>
  <c r="T159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1019" i="1"/>
  <c r="T1045" i="1"/>
  <c r="T1307" i="1"/>
  <c r="T143" i="1"/>
  <c r="T624" i="1"/>
  <c r="T2399" i="1"/>
  <c r="T144" i="1"/>
  <c r="T2564" i="1"/>
  <c r="T3874" i="1"/>
  <c r="T2391" i="1"/>
  <c r="T1454" i="1"/>
  <c r="T605" i="1"/>
  <c r="T145" i="1"/>
  <c r="T2364" i="1"/>
  <c r="T1065" i="1"/>
  <c r="T1308" i="1"/>
  <c r="T2347" i="1"/>
  <c r="T154" i="1"/>
  <c r="T1059" i="1"/>
  <c r="T1020" i="1"/>
  <c r="T126" i="1"/>
  <c r="T129" i="1"/>
  <c r="T2956" i="1"/>
  <c r="T123" i="1"/>
  <c r="T146" i="1"/>
  <c r="T1582" i="1"/>
  <c r="T2392" i="1"/>
  <c r="T2372" i="1"/>
  <c r="T2343" i="1"/>
  <c r="T2344" i="1"/>
  <c r="T606" i="1"/>
  <c r="T1046" i="1"/>
  <c r="T3880" i="1"/>
  <c r="T1569" i="1"/>
  <c r="T1309" i="1"/>
  <c r="T625" i="1"/>
  <c r="T614" i="1"/>
  <c r="T2655" i="1"/>
  <c r="T2354" i="1"/>
  <c r="T1337" i="1"/>
  <c r="T2574" i="1"/>
  <c r="T626" i="1"/>
  <c r="T1310" i="1"/>
  <c r="T147" i="1"/>
  <c r="T2401" i="1"/>
  <c r="T2355" i="1"/>
  <c r="T2954" i="1"/>
  <c r="T2367" i="1"/>
  <c r="T1345" i="1"/>
  <c r="T3878" i="1"/>
  <c r="T1564" i="1"/>
  <c r="T636" i="1"/>
  <c r="T2647" i="1"/>
  <c r="T1021" i="1"/>
  <c r="T2360" i="1"/>
  <c r="T1042" i="1"/>
  <c r="T2657" i="1"/>
  <c r="T635" i="1"/>
  <c r="T1328" i="1"/>
  <c r="T239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648" i="1"/>
  <c r="T1311" i="1"/>
  <c r="T1565" i="1"/>
  <c r="T2373" i="1"/>
  <c r="T1312" i="1"/>
  <c r="T2365" i="1"/>
  <c r="T2375" i="1"/>
  <c r="T1313" i="1"/>
  <c r="T1054" i="1"/>
  <c r="T1057" i="1"/>
  <c r="T2649" i="1"/>
  <c r="T2356" i="1"/>
  <c r="T1226" i="1"/>
  <c r="T1314" i="1"/>
  <c r="T2573" i="1"/>
  <c r="T1315" i="1"/>
  <c r="T1338" i="1"/>
  <c r="T1053" i="1"/>
  <c r="T3123" i="1"/>
  <c r="T1228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3883" i="1"/>
  <c r="T2650" i="1"/>
  <c r="T1566" i="1"/>
  <c r="T3877" i="1"/>
  <c r="T615" i="1"/>
  <c r="T1326" i="1"/>
  <c r="T2658" i="1"/>
  <c r="T2400" i="1"/>
  <c r="T3128" i="1"/>
  <c r="T2651" i="1"/>
  <c r="T2395" i="1"/>
  <c r="T2652" i="1"/>
  <c r="T1339" i="1"/>
  <c r="T2955" i="1"/>
  <c r="T2357" i="1"/>
  <c r="T2576" i="1"/>
  <c r="T2377" i="1"/>
  <c r="T1567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394" i="1"/>
  <c r="T1568" i="1"/>
  <c r="T3871" i="1"/>
  <c r="T1340" i="1"/>
  <c r="T150" i="1"/>
  <c r="T1062" i="1"/>
  <c r="T1341" i="1"/>
  <c r="T2571" i="1"/>
  <c r="T1316" i="1"/>
  <c r="T3888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155" i="1"/>
  <c r="T125" i="1"/>
  <c r="T2659" i="1"/>
  <c r="T3879" i="1"/>
  <c r="T3885" i="1"/>
  <c r="T2345" i="1"/>
  <c r="T2653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1043" i="1"/>
  <c r="T1329" i="1"/>
  <c r="T1317" i="1"/>
  <c r="T156" i="1"/>
  <c r="T1342" i="1"/>
  <c r="T1047" i="1"/>
  <c r="T136" i="1"/>
  <c r="T2358" i="1"/>
  <c r="T629" i="1"/>
  <c r="T2346" i="1"/>
  <c r="T1453" i="1"/>
  <c r="T1343" i="1"/>
  <c r="T1060" i="1"/>
  <c r="T133" i="1"/>
  <c r="T2359" i="1"/>
  <c r="T1344" i="1"/>
  <c r="T1318" i="1"/>
  <c r="T3129" i="1"/>
  <c r="T1319" i="1"/>
  <c r="T607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2402" i="1"/>
  <c r="U2402" i="1" s="1"/>
  <c r="S618" i="1"/>
  <c r="U618" i="1" s="1"/>
  <c r="S3889" i="1"/>
  <c r="U3889" i="1" s="1"/>
  <c r="S2396" i="1"/>
  <c r="U2396" i="1" s="1"/>
  <c r="S630" i="1"/>
  <c r="U630" i="1" s="1"/>
  <c r="S130" i="1"/>
  <c r="U130" i="1" s="1"/>
  <c r="S1570" i="1"/>
  <c r="U1570" i="1" s="1"/>
  <c r="S1063" i="1"/>
  <c r="U1063" i="1" s="1"/>
  <c r="S2577" i="1"/>
  <c r="U2577" i="1" s="1"/>
  <c r="S1456" i="1"/>
  <c r="U1456" i="1" s="1"/>
  <c r="S135" i="1"/>
  <c r="U135" i="1" s="1"/>
  <c r="S149" i="1"/>
  <c r="U149" i="1" s="1"/>
  <c r="S2569" i="1"/>
  <c r="U2569" i="1" s="1"/>
  <c r="S2565" i="1"/>
  <c r="U2565" i="1" s="1"/>
  <c r="S640" i="1"/>
  <c r="U640" i="1" s="1"/>
  <c r="S619" i="1"/>
  <c r="U619" i="1" s="1"/>
  <c r="S620" i="1"/>
  <c r="U620" i="1" s="1"/>
  <c r="S2397" i="1"/>
  <c r="U2397" i="1" s="1"/>
  <c r="S2662" i="1"/>
  <c r="U2662" i="1" s="1"/>
  <c r="S131" i="1"/>
  <c r="U131" i="1" s="1"/>
  <c r="S2958" i="1"/>
  <c r="U2958" i="1" s="1"/>
  <c r="S1323" i="1"/>
  <c r="U1323" i="1" s="1"/>
  <c r="S621" i="1"/>
  <c r="U621" i="1" s="1"/>
  <c r="S1044" i="1"/>
  <c r="U1044" i="1" s="1"/>
  <c r="S1058" i="1"/>
  <c r="U1058" i="1" s="1"/>
  <c r="S638" i="1"/>
  <c r="U638" i="1" s="1"/>
  <c r="S1457" i="1"/>
  <c r="U1457" i="1" s="1"/>
  <c r="S1055" i="1"/>
  <c r="U1055" i="1" s="1"/>
  <c r="S2378" i="1"/>
  <c r="U2378" i="1" s="1"/>
  <c r="S1232" i="1"/>
  <c r="U1232" i="1" s="1"/>
  <c r="S2660" i="1"/>
  <c r="U2660" i="1" s="1"/>
  <c r="S3124" i="1"/>
  <c r="U3124" i="1" s="1"/>
  <c r="S3870" i="1"/>
  <c r="U3870" i="1" s="1"/>
  <c r="S2379" i="1"/>
  <c r="U2379" i="1" s="1"/>
  <c r="S151" i="1"/>
  <c r="U151" i="1" s="1"/>
  <c r="S3884" i="1"/>
  <c r="U3884" i="1" s="1"/>
  <c r="S2361" i="1"/>
  <c r="U2361" i="1" s="1"/>
  <c r="S617" i="1"/>
  <c r="U617" i="1" s="1"/>
  <c r="S641" i="1"/>
  <c r="U641" i="1" s="1"/>
  <c r="S3875" i="1"/>
  <c r="U3875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1002" i="1"/>
  <c r="U1002" i="1" s="1"/>
  <c r="S1233" i="1"/>
  <c r="U1233" i="1" s="1"/>
  <c r="S2563" i="1"/>
  <c r="U2563" i="1" s="1"/>
  <c r="S1332" i="1"/>
  <c r="U1332" i="1" s="1"/>
  <c r="S152" i="1"/>
  <c r="U152" i="1" s="1"/>
  <c r="S1003" i="1"/>
  <c r="U1003" i="1" s="1"/>
  <c r="S1004" i="1"/>
  <c r="U1004" i="1" s="1"/>
  <c r="S127" i="1"/>
  <c r="U127" i="1" s="1"/>
  <c r="S2953" i="1"/>
  <c r="U2953" i="1" s="1"/>
  <c r="S138" i="1"/>
  <c r="U138" i="1" s="1"/>
  <c r="S1330" i="1"/>
  <c r="U1330" i="1" s="1"/>
  <c r="S2570" i="1"/>
  <c r="U2570" i="1" s="1"/>
  <c r="S1234" i="1"/>
  <c r="U1234" i="1" s="1"/>
  <c r="S2398" i="1"/>
  <c r="U2398" i="1" s="1"/>
  <c r="S1235" i="1"/>
  <c r="U1235" i="1" s="1"/>
  <c r="S134" i="1"/>
  <c r="U134" i="1" s="1"/>
  <c r="S1005" i="1"/>
  <c r="U1005" i="1" s="1"/>
  <c r="S161" i="1"/>
  <c r="U161" i="1" s="1"/>
  <c r="S128" i="1"/>
  <c r="U128" i="1" s="1"/>
  <c r="S3886" i="1"/>
  <c r="U3886" i="1" s="1"/>
  <c r="S2348" i="1"/>
  <c r="U2348" i="1" s="1"/>
  <c r="S1571" i="1"/>
  <c r="U1571" i="1" s="1"/>
  <c r="S1049" i="1"/>
  <c r="U1049" i="1" s="1"/>
  <c r="S2566" i="1"/>
  <c r="U2566" i="1" s="1"/>
  <c r="S1006" i="1"/>
  <c r="U1006" i="1" s="1"/>
  <c r="S1572" i="1"/>
  <c r="U1572" i="1" s="1"/>
  <c r="S1573" i="1"/>
  <c r="U1573" i="1" s="1"/>
  <c r="S3872" i="1"/>
  <c r="U3872" i="1" s="1"/>
  <c r="S1007" i="1"/>
  <c r="U1007" i="1" s="1"/>
  <c r="S2959" i="1"/>
  <c r="U2959" i="1" s="1"/>
  <c r="S1322" i="1"/>
  <c r="U1322" i="1" s="1"/>
  <c r="S2380" i="1"/>
  <c r="U2380" i="1" s="1"/>
  <c r="S1458" i="1"/>
  <c r="U1458" i="1" s="1"/>
  <c r="S1236" i="1"/>
  <c r="U1236" i="1" s="1"/>
  <c r="S1008" i="1"/>
  <c r="U1008" i="1" s="1"/>
  <c r="S1574" i="1"/>
  <c r="U1574" i="1" s="1"/>
  <c r="S602" i="1"/>
  <c r="U602" i="1" s="1"/>
  <c r="S2578" i="1"/>
  <c r="U2578" i="1" s="1"/>
  <c r="S2960" i="1"/>
  <c r="U2960" i="1" s="1"/>
  <c r="S3882" i="1"/>
  <c r="U3882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3881" i="1"/>
  <c r="U3881" i="1" s="1"/>
  <c r="S1009" i="1"/>
  <c r="U1009" i="1" s="1"/>
  <c r="S1231" i="1"/>
  <c r="U1231" i="1" s="1"/>
  <c r="S1459" i="1"/>
  <c r="U1459" i="1" s="1"/>
  <c r="S1575" i="1"/>
  <c r="U1575" i="1" s="1"/>
  <c r="S2961" i="1"/>
  <c r="U2961" i="1" s="1"/>
  <c r="S631" i="1"/>
  <c r="U631" i="1" s="1"/>
  <c r="S2349" i="1"/>
  <c r="U2349" i="1" s="1"/>
  <c r="S2575" i="1"/>
  <c r="U2575" i="1" s="1"/>
  <c r="S2381" i="1"/>
  <c r="U2381" i="1" s="1"/>
  <c r="S2656" i="1"/>
  <c r="U2656" i="1" s="1"/>
  <c r="S1460" i="1"/>
  <c r="U1460" i="1" s="1"/>
  <c r="S1010" i="1"/>
  <c r="U1010" i="1" s="1"/>
  <c r="S1576" i="1"/>
  <c r="U1576" i="1" s="1"/>
  <c r="S1237" i="1"/>
  <c r="U1237" i="1" s="1"/>
  <c r="S1229" i="1"/>
  <c r="U1229" i="1" s="1"/>
  <c r="S2579" i="1"/>
  <c r="U2579" i="1" s="1"/>
  <c r="S3125" i="1"/>
  <c r="U3125" i="1" s="1"/>
  <c r="S1461" i="1"/>
  <c r="U1461" i="1" s="1"/>
  <c r="S2374" i="1"/>
  <c r="U2374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2572" i="1"/>
  <c r="U2572" i="1" s="1"/>
  <c r="S122" i="1"/>
  <c r="U122" i="1" s="1"/>
  <c r="S137" i="1"/>
  <c r="U137" i="1" s="1"/>
  <c r="S2580" i="1"/>
  <c r="U2580" i="1" s="1"/>
  <c r="S1056" i="1"/>
  <c r="U1056" i="1" s="1"/>
  <c r="S1238" i="1"/>
  <c r="U1238" i="1" s="1"/>
  <c r="S622" i="1"/>
  <c r="U622" i="1" s="1"/>
  <c r="S603" i="1"/>
  <c r="U603" i="1" s="1"/>
  <c r="S1333" i="1"/>
  <c r="U1333" i="1" s="1"/>
  <c r="S1324" i="1"/>
  <c r="U1324" i="1" s="1"/>
  <c r="S608" i="1"/>
  <c r="U608" i="1" s="1"/>
  <c r="S132" i="1"/>
  <c r="U132" i="1" s="1"/>
  <c r="S637" i="1"/>
  <c r="U637" i="1" s="1"/>
  <c r="S153" i="1"/>
  <c r="U153" i="1" s="1"/>
  <c r="S609" i="1"/>
  <c r="U609" i="1" s="1"/>
  <c r="S628" i="1"/>
  <c r="U628" i="1" s="1"/>
  <c r="S1239" i="1"/>
  <c r="U1239" i="1" s="1"/>
  <c r="S1240" i="1"/>
  <c r="U1240" i="1" s="1"/>
  <c r="S2368" i="1"/>
  <c r="U2368" i="1" s="1"/>
  <c r="S148" i="1"/>
  <c r="U148" i="1" s="1"/>
  <c r="S1011" i="1"/>
  <c r="U1011" i="1" s="1"/>
  <c r="S632" i="1"/>
  <c r="U632" i="1" s="1"/>
  <c r="S124" i="1"/>
  <c r="U124" i="1" s="1"/>
  <c r="S140" i="1"/>
  <c r="U140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334" i="1"/>
  <c r="U1334" i="1" s="1"/>
  <c r="S623" i="1"/>
  <c r="U623" i="1" s="1"/>
  <c r="S2382" i="1"/>
  <c r="U2382" i="1" s="1"/>
  <c r="S604" i="1"/>
  <c r="U604" i="1" s="1"/>
  <c r="S1012" i="1"/>
  <c r="U1012" i="1" s="1"/>
  <c r="S616" i="1"/>
  <c r="U616" i="1" s="1"/>
  <c r="S3876" i="1"/>
  <c r="U3876" i="1" s="1"/>
  <c r="S1013" i="1"/>
  <c r="U1013" i="1" s="1"/>
  <c r="S1014" i="1"/>
  <c r="U1014" i="1" s="1"/>
  <c r="S141" i="1"/>
  <c r="U141" i="1" s="1"/>
  <c r="S2383" i="1"/>
  <c r="U2383" i="1" s="1"/>
  <c r="S1061" i="1"/>
  <c r="U1061" i="1" s="1"/>
  <c r="S610" i="1"/>
  <c r="U610" i="1" s="1"/>
  <c r="S1577" i="1"/>
  <c r="U1577" i="1" s="1"/>
  <c r="S142" i="1"/>
  <c r="U142" i="1" s="1"/>
  <c r="S611" i="1"/>
  <c r="U611" i="1" s="1"/>
  <c r="S1064" i="1"/>
  <c r="U1064" i="1" s="1"/>
  <c r="S1015" i="1"/>
  <c r="U1015" i="1" s="1"/>
  <c r="S139" i="1"/>
  <c r="U139" i="1" s="1"/>
  <c r="S1325" i="1"/>
  <c r="U132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2369" i="1"/>
  <c r="U2369" i="1" s="1"/>
  <c r="S2350" i="1"/>
  <c r="U2350" i="1" s="1"/>
  <c r="S2654" i="1"/>
  <c r="U2654" i="1" s="1"/>
  <c r="S2384" i="1"/>
  <c r="U2384" i="1" s="1"/>
  <c r="S1241" i="1"/>
  <c r="U1241" i="1" s="1"/>
  <c r="S1321" i="1"/>
  <c r="U1321" i="1" s="1"/>
  <c r="S1462" i="1"/>
  <c r="U1462" i="1" s="1"/>
  <c r="S3126" i="1"/>
  <c r="U3126" i="1" s="1"/>
  <c r="S639" i="1"/>
  <c r="U639" i="1" s="1"/>
  <c r="S2370" i="1"/>
  <c r="U2370" i="1" s="1"/>
  <c r="S2957" i="1"/>
  <c r="U2957" i="1" s="1"/>
  <c r="S2581" i="1"/>
  <c r="U2581" i="1" s="1"/>
  <c r="S2567" i="1"/>
  <c r="U2567" i="1" s="1"/>
  <c r="S2962" i="1"/>
  <c r="U2962" i="1" s="1"/>
  <c r="S2371" i="1"/>
  <c r="U2371" i="1" s="1"/>
  <c r="S1048" i="1"/>
  <c r="U1048" i="1" s="1"/>
  <c r="S2582" i="1"/>
  <c r="U2582" i="1" s="1"/>
  <c r="S3873" i="1"/>
  <c r="U3873" i="1" s="1"/>
  <c r="S2362" i="1"/>
  <c r="U2362" i="1" s="1"/>
  <c r="S1335" i="1"/>
  <c r="U1335" i="1" s="1"/>
  <c r="S2385" i="1"/>
  <c r="U2385" i="1" s="1"/>
  <c r="S1563" i="1"/>
  <c r="U1563" i="1" s="1"/>
  <c r="S2645" i="1"/>
  <c r="U2645" i="1" s="1"/>
  <c r="S2376" i="1"/>
  <c r="U2376" i="1" s="1"/>
  <c r="S2568" i="1"/>
  <c r="U2568" i="1" s="1"/>
  <c r="S2386" i="1"/>
  <c r="U2386" i="1" s="1"/>
  <c r="S2363" i="1"/>
  <c r="U2363" i="1" s="1"/>
  <c r="S3127" i="1"/>
  <c r="U3127" i="1" s="1"/>
  <c r="S1320" i="1"/>
  <c r="U1320" i="1" s="1"/>
  <c r="S612" i="1"/>
  <c r="U612" i="1" s="1"/>
  <c r="S2661" i="1"/>
  <c r="U2661" i="1" s="1"/>
  <c r="S1578" i="1"/>
  <c r="U1578" i="1" s="1"/>
  <c r="S2646" i="1"/>
  <c r="U2646" i="1" s="1"/>
  <c r="S2387" i="1"/>
  <c r="U2387" i="1" s="1"/>
  <c r="S2351" i="1"/>
  <c r="U2351" i="1" s="1"/>
  <c r="S2388" i="1"/>
  <c r="U2388" i="1" s="1"/>
  <c r="S157" i="1"/>
  <c r="U157" i="1" s="1"/>
  <c r="S1579" i="1"/>
  <c r="U1579" i="1" s="1"/>
  <c r="S2389" i="1"/>
  <c r="U2389" i="1" s="1"/>
  <c r="S2390" i="1"/>
  <c r="U2390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5" i="1"/>
  <c r="U1455" i="1" s="1"/>
  <c r="S1331" i="1"/>
  <c r="U1331" i="1" s="1"/>
  <c r="S1580" i="1"/>
  <c r="U1580" i="1" s="1"/>
  <c r="S158" i="1"/>
  <c r="U158" i="1" s="1"/>
  <c r="S1336" i="1"/>
  <c r="U1336" i="1" s="1"/>
  <c r="S1016" i="1"/>
  <c r="U1016" i="1" s="1"/>
  <c r="S1050" i="1"/>
  <c r="U1050" i="1" s="1"/>
  <c r="S1017" i="1"/>
  <c r="U1017" i="1" s="1"/>
  <c r="S2366" i="1"/>
  <c r="U2366" i="1" s="1"/>
  <c r="S3887" i="1"/>
  <c r="U3887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242" i="1"/>
  <c r="U1242" i="1" s="1"/>
  <c r="S633" i="1"/>
  <c r="U633" i="1" s="1"/>
  <c r="S1051" i="1"/>
  <c r="U1051" i="1" s="1"/>
  <c r="S1243" i="1"/>
  <c r="U1243" i="1" s="1"/>
  <c r="S634" i="1"/>
  <c r="U634" i="1" s="1"/>
  <c r="S2352" i="1"/>
  <c r="U2352" i="1" s="1"/>
  <c r="S1227" i="1"/>
  <c r="U1227" i="1" s="1"/>
  <c r="S1581" i="1"/>
  <c r="U1581" i="1" s="1"/>
  <c r="S2353" i="1"/>
  <c r="U2353" i="1" s="1"/>
  <c r="S1052" i="1"/>
  <c r="U1052" i="1" s="1"/>
  <c r="S1327" i="1"/>
  <c r="U1327" i="1" s="1"/>
  <c r="S613" i="1"/>
  <c r="U613" i="1" s="1"/>
  <c r="S1230" i="1"/>
  <c r="U1230" i="1" s="1"/>
  <c r="S1244" i="1"/>
  <c r="U1244" i="1" s="1"/>
  <c r="S1245" i="1"/>
  <c r="U1245" i="1" s="1"/>
  <c r="S1018" i="1"/>
  <c r="U1018" i="1" s="1"/>
  <c r="S1306" i="1"/>
  <c r="U1306" i="1" s="1"/>
  <c r="S160" i="1"/>
  <c r="U160" i="1" s="1"/>
  <c r="S627" i="1"/>
  <c r="U627" i="1" s="1"/>
  <c r="S159" i="1"/>
  <c r="U159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1019" i="1"/>
  <c r="U1019" i="1" s="1"/>
  <c r="S1045" i="1"/>
  <c r="U1045" i="1" s="1"/>
  <c r="S1307" i="1"/>
  <c r="U1307" i="1" s="1"/>
  <c r="S143" i="1"/>
  <c r="U143" i="1" s="1"/>
  <c r="S624" i="1"/>
  <c r="U624" i="1" s="1"/>
  <c r="S2399" i="1"/>
  <c r="U2399" i="1" s="1"/>
  <c r="S144" i="1"/>
  <c r="U144" i="1" s="1"/>
  <c r="S2564" i="1"/>
  <c r="U2564" i="1" s="1"/>
  <c r="S3874" i="1"/>
  <c r="U3874" i="1" s="1"/>
  <c r="S2391" i="1"/>
  <c r="U2391" i="1" s="1"/>
  <c r="S1454" i="1"/>
  <c r="U1454" i="1" s="1"/>
  <c r="S605" i="1"/>
  <c r="U605" i="1" s="1"/>
  <c r="S145" i="1"/>
  <c r="U145" i="1" s="1"/>
  <c r="S2364" i="1"/>
  <c r="U2364" i="1" s="1"/>
  <c r="S1065" i="1"/>
  <c r="U1065" i="1" s="1"/>
  <c r="S1308" i="1"/>
  <c r="U1308" i="1" s="1"/>
  <c r="S2347" i="1"/>
  <c r="U2347" i="1" s="1"/>
  <c r="S154" i="1"/>
  <c r="U154" i="1" s="1"/>
  <c r="S1059" i="1"/>
  <c r="U1059" i="1" s="1"/>
  <c r="S1020" i="1"/>
  <c r="U1020" i="1" s="1"/>
  <c r="S126" i="1"/>
  <c r="U126" i="1" s="1"/>
  <c r="S129" i="1"/>
  <c r="U129" i="1" s="1"/>
  <c r="S2956" i="1"/>
  <c r="U2956" i="1" s="1"/>
  <c r="S123" i="1"/>
  <c r="U123" i="1" s="1"/>
  <c r="S146" i="1"/>
  <c r="U146" i="1" s="1"/>
  <c r="S1582" i="1"/>
  <c r="U1582" i="1" s="1"/>
  <c r="S2392" i="1"/>
  <c r="U2392" i="1" s="1"/>
  <c r="S2372" i="1"/>
  <c r="U2372" i="1" s="1"/>
  <c r="S2343" i="1"/>
  <c r="U2343" i="1" s="1"/>
  <c r="S2344" i="1"/>
  <c r="U2344" i="1" s="1"/>
  <c r="S606" i="1"/>
  <c r="U606" i="1" s="1"/>
  <c r="S1046" i="1"/>
  <c r="U1046" i="1" s="1"/>
  <c r="S3880" i="1"/>
  <c r="U3880" i="1" s="1"/>
  <c r="S1569" i="1"/>
  <c r="U1569" i="1" s="1"/>
  <c r="S1309" i="1"/>
  <c r="U1309" i="1" s="1"/>
  <c r="S625" i="1"/>
  <c r="U625" i="1" s="1"/>
  <c r="S614" i="1"/>
  <c r="U614" i="1" s="1"/>
  <c r="S2655" i="1"/>
  <c r="U2655" i="1" s="1"/>
  <c r="S2354" i="1"/>
  <c r="U2354" i="1" s="1"/>
  <c r="S1337" i="1"/>
  <c r="U1337" i="1" s="1"/>
  <c r="S2574" i="1"/>
  <c r="U2574" i="1" s="1"/>
  <c r="S626" i="1"/>
  <c r="U626" i="1" s="1"/>
  <c r="S1310" i="1"/>
  <c r="U1310" i="1" s="1"/>
  <c r="S147" i="1"/>
  <c r="U147" i="1" s="1"/>
  <c r="S2401" i="1"/>
  <c r="U2401" i="1" s="1"/>
  <c r="S2355" i="1"/>
  <c r="U2355" i="1" s="1"/>
  <c r="S2954" i="1"/>
  <c r="U2954" i="1" s="1"/>
  <c r="S2367" i="1"/>
  <c r="U2367" i="1" s="1"/>
  <c r="S1345" i="1"/>
  <c r="U1345" i="1" s="1"/>
  <c r="S3878" i="1"/>
  <c r="U3878" i="1" s="1"/>
  <c r="S1564" i="1"/>
  <c r="U1564" i="1" s="1"/>
  <c r="S636" i="1"/>
  <c r="U636" i="1" s="1"/>
  <c r="S2647" i="1"/>
  <c r="U2647" i="1" s="1"/>
  <c r="S1021" i="1"/>
  <c r="U1021" i="1" s="1"/>
  <c r="S2360" i="1"/>
  <c r="U2360" i="1" s="1"/>
  <c r="S1042" i="1"/>
  <c r="U1042" i="1" s="1"/>
  <c r="S2657" i="1"/>
  <c r="U2657" i="1" s="1"/>
  <c r="S635" i="1"/>
  <c r="U635" i="1" s="1"/>
  <c r="S1328" i="1"/>
  <c r="U1328" i="1" s="1"/>
  <c r="S2393" i="1"/>
  <c r="U2393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648" i="1"/>
  <c r="U2648" i="1" s="1"/>
  <c r="S1311" i="1"/>
  <c r="U1311" i="1" s="1"/>
  <c r="S1565" i="1"/>
  <c r="U1565" i="1" s="1"/>
  <c r="S2373" i="1"/>
  <c r="U2373" i="1" s="1"/>
  <c r="S1312" i="1"/>
  <c r="U1312" i="1" s="1"/>
  <c r="S2365" i="1"/>
  <c r="U2365" i="1" s="1"/>
  <c r="S2375" i="1"/>
  <c r="U2375" i="1" s="1"/>
  <c r="S1313" i="1"/>
  <c r="U1313" i="1" s="1"/>
  <c r="S1054" i="1"/>
  <c r="U1054" i="1" s="1"/>
  <c r="S1057" i="1"/>
  <c r="U1057" i="1" s="1"/>
  <c r="S2649" i="1"/>
  <c r="U2649" i="1" s="1"/>
  <c r="S2356" i="1"/>
  <c r="U2356" i="1" s="1"/>
  <c r="S1226" i="1"/>
  <c r="U1226" i="1" s="1"/>
  <c r="S1314" i="1"/>
  <c r="U1314" i="1" s="1"/>
  <c r="S2573" i="1"/>
  <c r="U2573" i="1" s="1"/>
  <c r="S1315" i="1"/>
  <c r="U1315" i="1" s="1"/>
  <c r="S1338" i="1"/>
  <c r="U1338" i="1" s="1"/>
  <c r="S1053" i="1"/>
  <c r="U1053" i="1" s="1"/>
  <c r="S3123" i="1"/>
  <c r="U3123" i="1" s="1"/>
  <c r="S1228" i="1"/>
  <c r="U1228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3883" i="1"/>
  <c r="U3883" i="1" s="1"/>
  <c r="S2650" i="1"/>
  <c r="U2650" i="1" s="1"/>
  <c r="S1566" i="1"/>
  <c r="U1566" i="1" s="1"/>
  <c r="S3877" i="1"/>
  <c r="U3877" i="1" s="1"/>
  <c r="S615" i="1"/>
  <c r="U615" i="1" s="1"/>
  <c r="S1326" i="1"/>
  <c r="U1326" i="1" s="1"/>
  <c r="S2658" i="1"/>
  <c r="U2658" i="1" s="1"/>
  <c r="S2400" i="1"/>
  <c r="U2400" i="1" s="1"/>
  <c r="S3128" i="1"/>
  <c r="U3128" i="1" s="1"/>
  <c r="S2651" i="1"/>
  <c r="U2651" i="1" s="1"/>
  <c r="S2395" i="1"/>
  <c r="U2395" i="1" s="1"/>
  <c r="S2652" i="1"/>
  <c r="U2652" i="1" s="1"/>
  <c r="S1339" i="1"/>
  <c r="U1339" i="1" s="1"/>
  <c r="S2955" i="1"/>
  <c r="U2955" i="1" s="1"/>
  <c r="S2357" i="1"/>
  <c r="U2357" i="1" s="1"/>
  <c r="S2576" i="1"/>
  <c r="U2576" i="1" s="1"/>
  <c r="S2377" i="1"/>
  <c r="U2377" i="1" s="1"/>
  <c r="S1567" i="1"/>
  <c r="U1567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394" i="1"/>
  <c r="U2394" i="1" s="1"/>
  <c r="S1568" i="1"/>
  <c r="U1568" i="1" s="1"/>
  <c r="S3871" i="1"/>
  <c r="U3871" i="1" s="1"/>
  <c r="S1340" i="1"/>
  <c r="U1340" i="1" s="1"/>
  <c r="S150" i="1"/>
  <c r="U150" i="1" s="1"/>
  <c r="S1062" i="1"/>
  <c r="U1062" i="1" s="1"/>
  <c r="S1341" i="1"/>
  <c r="U1341" i="1" s="1"/>
  <c r="S2571" i="1"/>
  <c r="U2571" i="1" s="1"/>
  <c r="S1316" i="1"/>
  <c r="U1316" i="1" s="1"/>
  <c r="S3888" i="1"/>
  <c r="U3888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155" i="1"/>
  <c r="U155" i="1" s="1"/>
  <c r="S125" i="1"/>
  <c r="U125" i="1" s="1"/>
  <c r="S2659" i="1"/>
  <c r="U2659" i="1" s="1"/>
  <c r="S3879" i="1"/>
  <c r="U3879" i="1" s="1"/>
  <c r="S3885" i="1"/>
  <c r="U3885" i="1" s="1"/>
  <c r="S2345" i="1"/>
  <c r="U2345" i="1" s="1"/>
  <c r="S2653" i="1"/>
  <c r="U2653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1043" i="1"/>
  <c r="U1043" i="1" s="1"/>
  <c r="S1329" i="1"/>
  <c r="U1329" i="1" s="1"/>
  <c r="S1317" i="1"/>
  <c r="U1317" i="1" s="1"/>
  <c r="S156" i="1"/>
  <c r="U156" i="1" s="1"/>
  <c r="S1342" i="1"/>
  <c r="U1342" i="1" s="1"/>
  <c r="S1047" i="1"/>
  <c r="U1047" i="1" s="1"/>
  <c r="S136" i="1"/>
  <c r="U136" i="1" s="1"/>
  <c r="S2358" i="1"/>
  <c r="U2358" i="1" s="1"/>
  <c r="S629" i="1"/>
  <c r="U629" i="1" s="1"/>
  <c r="S2346" i="1"/>
  <c r="U2346" i="1" s="1"/>
  <c r="S1453" i="1"/>
  <c r="U1453" i="1" s="1"/>
  <c r="S1343" i="1"/>
  <c r="U1343" i="1" s="1"/>
  <c r="S1060" i="1"/>
  <c r="U1060" i="1" s="1"/>
  <c r="S133" i="1"/>
  <c r="U133" i="1" s="1"/>
  <c r="S2359" i="1"/>
  <c r="U2359" i="1" s="1"/>
  <c r="S1344" i="1"/>
  <c r="U1344" i="1" s="1"/>
  <c r="S1318" i="1"/>
  <c r="U1318" i="1" s="1"/>
  <c r="S3129" i="1"/>
  <c r="U3129" i="1" s="1"/>
  <c r="S1319" i="1"/>
  <c r="U1319" i="1" s="1"/>
  <c r="S607" i="1"/>
  <c r="U607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02" i="1"/>
  <c r="P618" i="1"/>
  <c r="P3889" i="1"/>
  <c r="P2396" i="1"/>
  <c r="P630" i="1"/>
  <c r="P130" i="1"/>
  <c r="P1570" i="1"/>
  <c r="P1063" i="1"/>
  <c r="P2577" i="1"/>
  <c r="P1456" i="1"/>
  <c r="P135" i="1"/>
  <c r="P149" i="1"/>
  <c r="P2569" i="1"/>
  <c r="P2565" i="1"/>
  <c r="P640" i="1"/>
  <c r="P619" i="1"/>
  <c r="P620" i="1"/>
  <c r="P2397" i="1"/>
  <c r="P2662" i="1"/>
  <c r="P131" i="1"/>
  <c r="P2958" i="1"/>
  <c r="P1323" i="1"/>
  <c r="P621" i="1"/>
  <c r="P1044" i="1"/>
  <c r="P1058" i="1"/>
  <c r="P638" i="1"/>
  <c r="P1457" i="1"/>
  <c r="P1055" i="1"/>
  <c r="P2378" i="1"/>
  <c r="P1232" i="1"/>
  <c r="P2660" i="1"/>
  <c r="P3124" i="1"/>
  <c r="P3870" i="1"/>
  <c r="P2379" i="1"/>
  <c r="P151" i="1"/>
  <c r="P3884" i="1"/>
  <c r="P2361" i="1"/>
  <c r="P617" i="1"/>
  <c r="P641" i="1"/>
  <c r="P3875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002" i="1"/>
  <c r="P1233" i="1"/>
  <c r="P2563" i="1"/>
  <c r="P1332" i="1"/>
  <c r="P152" i="1"/>
  <c r="P1003" i="1"/>
  <c r="P1004" i="1"/>
  <c r="P127" i="1"/>
  <c r="P2953" i="1"/>
  <c r="P138" i="1"/>
  <c r="P1330" i="1"/>
  <c r="P2570" i="1"/>
  <c r="P1234" i="1"/>
  <c r="P2398" i="1"/>
  <c r="P1235" i="1"/>
  <c r="P134" i="1"/>
  <c r="P1005" i="1"/>
  <c r="P161" i="1"/>
  <c r="P128" i="1"/>
  <c r="P3886" i="1"/>
  <c r="P2348" i="1"/>
  <c r="P1571" i="1"/>
  <c r="P1049" i="1"/>
  <c r="P2566" i="1"/>
  <c r="P1006" i="1"/>
  <c r="P1572" i="1"/>
  <c r="P1573" i="1"/>
  <c r="P3872" i="1"/>
  <c r="P1007" i="1"/>
  <c r="P2959" i="1"/>
  <c r="P1322" i="1"/>
  <c r="P2380" i="1"/>
  <c r="P1458" i="1"/>
  <c r="P1236" i="1"/>
  <c r="P1008" i="1"/>
  <c r="P1574" i="1"/>
  <c r="P602" i="1"/>
  <c r="P2578" i="1"/>
  <c r="P2960" i="1"/>
  <c r="P388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3881" i="1"/>
  <c r="P1009" i="1"/>
  <c r="P1231" i="1"/>
  <c r="P1459" i="1"/>
  <c r="P1575" i="1"/>
  <c r="P2961" i="1"/>
  <c r="P631" i="1"/>
  <c r="P2349" i="1"/>
  <c r="P2575" i="1"/>
  <c r="P2381" i="1"/>
  <c r="P2656" i="1"/>
  <c r="P1460" i="1"/>
  <c r="P1010" i="1"/>
  <c r="P1576" i="1"/>
  <c r="P1237" i="1"/>
  <c r="P1229" i="1"/>
  <c r="P2579" i="1"/>
  <c r="P3125" i="1"/>
  <c r="P1461" i="1"/>
  <c r="P2374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2572" i="1"/>
  <c r="P122" i="1"/>
  <c r="P137" i="1"/>
  <c r="P2580" i="1"/>
  <c r="P1056" i="1"/>
  <c r="P1238" i="1"/>
  <c r="P622" i="1"/>
  <c r="P603" i="1"/>
  <c r="P1333" i="1"/>
  <c r="P1324" i="1"/>
  <c r="P608" i="1"/>
  <c r="P132" i="1"/>
  <c r="P637" i="1"/>
  <c r="P153" i="1"/>
  <c r="P609" i="1"/>
  <c r="P628" i="1"/>
  <c r="P1239" i="1"/>
  <c r="P1240" i="1"/>
  <c r="P2368" i="1"/>
  <c r="P148" i="1"/>
  <c r="P1011" i="1"/>
  <c r="P632" i="1"/>
  <c r="P124" i="1"/>
  <c r="P140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334" i="1"/>
  <c r="P623" i="1"/>
  <c r="P2382" i="1"/>
  <c r="P604" i="1"/>
  <c r="P1012" i="1"/>
  <c r="P616" i="1"/>
  <c r="P3876" i="1"/>
  <c r="P1013" i="1"/>
  <c r="P1014" i="1"/>
  <c r="P141" i="1"/>
  <c r="P2383" i="1"/>
  <c r="P1061" i="1"/>
  <c r="P610" i="1"/>
  <c r="P1577" i="1"/>
  <c r="P142" i="1"/>
  <c r="P611" i="1"/>
  <c r="P1064" i="1"/>
  <c r="P1015" i="1"/>
  <c r="P139" i="1"/>
  <c r="P13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369" i="1"/>
  <c r="P2350" i="1"/>
  <c r="P2654" i="1"/>
  <c r="P2384" i="1"/>
  <c r="P1241" i="1"/>
  <c r="P1321" i="1"/>
  <c r="P1462" i="1"/>
  <c r="P3126" i="1"/>
  <c r="P639" i="1"/>
  <c r="P2370" i="1"/>
  <c r="P2957" i="1"/>
  <c r="P2581" i="1"/>
  <c r="P2567" i="1"/>
  <c r="P2962" i="1"/>
  <c r="P2371" i="1"/>
  <c r="P1048" i="1"/>
  <c r="P2582" i="1"/>
  <c r="P3873" i="1"/>
  <c r="P2362" i="1"/>
  <c r="P1335" i="1"/>
  <c r="P2385" i="1"/>
  <c r="P1563" i="1"/>
  <c r="P2645" i="1"/>
  <c r="P2376" i="1"/>
  <c r="P2568" i="1"/>
  <c r="P2386" i="1"/>
  <c r="P2363" i="1"/>
  <c r="P3127" i="1"/>
  <c r="P1320" i="1"/>
  <c r="P612" i="1"/>
  <c r="P2661" i="1"/>
  <c r="P1578" i="1"/>
  <c r="P2646" i="1"/>
  <c r="P2387" i="1"/>
  <c r="P2351" i="1"/>
  <c r="P2388" i="1"/>
  <c r="P157" i="1"/>
  <c r="P1579" i="1"/>
  <c r="P2389" i="1"/>
  <c r="P2390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5" i="1"/>
  <c r="P1331" i="1"/>
  <c r="P1580" i="1"/>
  <c r="P158" i="1"/>
  <c r="P1336" i="1"/>
  <c r="P1016" i="1"/>
  <c r="P1050" i="1"/>
  <c r="P1017" i="1"/>
  <c r="P2366" i="1"/>
  <c r="P3887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242" i="1"/>
  <c r="P633" i="1"/>
  <c r="P1051" i="1"/>
  <c r="P1243" i="1"/>
  <c r="P634" i="1"/>
  <c r="P2352" i="1"/>
  <c r="P1227" i="1"/>
  <c r="P1581" i="1"/>
  <c r="P2353" i="1"/>
  <c r="P1052" i="1"/>
  <c r="P1327" i="1"/>
  <c r="P613" i="1"/>
  <c r="P1230" i="1"/>
  <c r="P1244" i="1"/>
  <c r="P1245" i="1"/>
  <c r="P1018" i="1"/>
  <c r="P1306" i="1"/>
  <c r="P160" i="1"/>
  <c r="P627" i="1"/>
  <c r="P159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1019" i="1"/>
  <c r="P1045" i="1"/>
  <c r="P1307" i="1"/>
  <c r="P143" i="1"/>
  <c r="P624" i="1"/>
  <c r="P2399" i="1"/>
  <c r="P144" i="1"/>
  <c r="P2564" i="1"/>
  <c r="P3874" i="1"/>
  <c r="P2391" i="1"/>
  <c r="P1454" i="1"/>
  <c r="P605" i="1"/>
  <c r="P145" i="1"/>
  <c r="P2364" i="1"/>
  <c r="P1065" i="1"/>
  <c r="P1308" i="1"/>
  <c r="P2347" i="1"/>
  <c r="P154" i="1"/>
  <c r="P1059" i="1"/>
  <c r="P1020" i="1"/>
  <c r="P126" i="1"/>
  <c r="P129" i="1"/>
  <c r="P2956" i="1"/>
  <c r="P123" i="1"/>
  <c r="P146" i="1"/>
  <c r="P1582" i="1"/>
  <c r="P2392" i="1"/>
  <c r="P2372" i="1"/>
  <c r="P2343" i="1"/>
  <c r="P2344" i="1"/>
  <c r="P606" i="1"/>
  <c r="P1046" i="1"/>
  <c r="P3880" i="1"/>
  <c r="P1569" i="1"/>
  <c r="P1309" i="1"/>
  <c r="P625" i="1"/>
  <c r="P614" i="1"/>
  <c r="P2655" i="1"/>
  <c r="P2354" i="1"/>
  <c r="P1337" i="1"/>
  <c r="P2574" i="1"/>
  <c r="P626" i="1"/>
  <c r="P1310" i="1"/>
  <c r="P147" i="1"/>
  <c r="P2401" i="1"/>
  <c r="P2355" i="1"/>
  <c r="P2954" i="1"/>
  <c r="P2367" i="1"/>
  <c r="P1345" i="1"/>
  <c r="P3878" i="1"/>
  <c r="P1564" i="1"/>
  <c r="P636" i="1"/>
  <c r="P2647" i="1"/>
  <c r="P1021" i="1"/>
  <c r="P2360" i="1"/>
  <c r="P1042" i="1"/>
  <c r="P2657" i="1"/>
  <c r="P635" i="1"/>
  <c r="P1328" i="1"/>
  <c r="P2393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48" i="1"/>
  <c r="P1311" i="1"/>
  <c r="P1565" i="1"/>
  <c r="P2373" i="1"/>
  <c r="P1312" i="1"/>
  <c r="P2365" i="1"/>
  <c r="P2375" i="1"/>
  <c r="P1313" i="1"/>
  <c r="P1054" i="1"/>
  <c r="P1057" i="1"/>
  <c r="P2649" i="1"/>
  <c r="P2356" i="1"/>
  <c r="P1226" i="1"/>
  <c r="P1314" i="1"/>
  <c r="P2573" i="1"/>
  <c r="P1315" i="1"/>
  <c r="P1338" i="1"/>
  <c r="P1053" i="1"/>
  <c r="P3123" i="1"/>
  <c r="P1228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3883" i="1"/>
  <c r="P2650" i="1"/>
  <c r="P1566" i="1"/>
  <c r="P3877" i="1"/>
  <c r="P615" i="1"/>
  <c r="P1326" i="1"/>
  <c r="P2658" i="1"/>
  <c r="P2400" i="1"/>
  <c r="P3128" i="1"/>
  <c r="P2651" i="1"/>
  <c r="P2395" i="1"/>
  <c r="P2652" i="1"/>
  <c r="P1339" i="1"/>
  <c r="P2955" i="1"/>
  <c r="P2357" i="1"/>
  <c r="P2576" i="1"/>
  <c r="P2377" i="1"/>
  <c r="P1567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394" i="1"/>
  <c r="P1568" i="1"/>
  <c r="P3871" i="1"/>
  <c r="P1340" i="1"/>
  <c r="P150" i="1"/>
  <c r="P1062" i="1"/>
  <c r="P1341" i="1"/>
  <c r="P2571" i="1"/>
  <c r="P1316" i="1"/>
  <c r="P3888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155" i="1"/>
  <c r="P125" i="1"/>
  <c r="P2659" i="1"/>
  <c r="P3879" i="1"/>
  <c r="P3885" i="1"/>
  <c r="P2345" i="1"/>
  <c r="P2653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1043" i="1"/>
  <c r="P1329" i="1"/>
  <c r="P1317" i="1"/>
  <c r="P156" i="1"/>
  <c r="P1342" i="1"/>
  <c r="P1047" i="1"/>
  <c r="P136" i="1"/>
  <c r="P2358" i="1"/>
  <c r="P629" i="1"/>
  <c r="P2346" i="1"/>
  <c r="P1453" i="1"/>
  <c r="P1343" i="1"/>
  <c r="P1060" i="1"/>
  <c r="P133" i="1"/>
  <c r="P2359" i="1"/>
  <c r="P1344" i="1"/>
  <c r="P1318" i="1"/>
  <c r="P3129" i="1"/>
  <c r="P1319" i="1"/>
  <c r="P607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888" i="1"/>
  <c r="O3887" i="1"/>
  <c r="O494" i="1"/>
  <c r="O2680" i="1"/>
  <c r="O226" i="1"/>
  <c r="O2952" i="1"/>
  <c r="O3198" i="1"/>
  <c r="O3075" i="1"/>
  <c r="O3886" i="1"/>
  <c r="O3082" i="1"/>
  <c r="O165" i="1"/>
  <c r="O197" i="1"/>
  <c r="O225" i="1"/>
  <c r="O233" i="1"/>
  <c r="O3885" i="1"/>
  <c r="O3884" i="1"/>
  <c r="O3081" i="1"/>
  <c r="O3122" i="1"/>
  <c r="O3883" i="1"/>
  <c r="O3083" i="1"/>
  <c r="O194" i="1"/>
  <c r="O3631" i="1"/>
  <c r="O3882" i="1"/>
  <c r="O3063" i="1"/>
  <c r="O1107" i="1"/>
  <c r="O3881" i="1"/>
  <c r="O3880" i="1"/>
  <c r="O3879" i="1"/>
  <c r="O488" i="1"/>
  <c r="O3878" i="1"/>
  <c r="O3877" i="1"/>
  <c r="O1097" i="1"/>
  <c r="O2142" i="1"/>
  <c r="O191" i="1"/>
  <c r="O1118" i="1"/>
  <c r="O1449" i="1"/>
  <c r="O2950" i="1"/>
  <c r="O3875" i="1"/>
  <c r="O3876" i="1"/>
  <c r="O3120" i="1"/>
  <c r="O180" i="1"/>
  <c r="O688" i="1"/>
  <c r="O2644" i="1"/>
  <c r="O3874" i="1"/>
  <c r="O3873" i="1"/>
  <c r="O3872" i="1"/>
  <c r="O1973" i="1"/>
  <c r="O3871" i="1"/>
  <c r="O2149" i="1"/>
  <c r="O1919" i="1"/>
  <c r="O3870" i="1"/>
  <c r="O3129" i="1"/>
  <c r="O2155" i="1"/>
  <c r="O235" i="1"/>
  <c r="O3068" i="1"/>
  <c r="O686" i="1"/>
  <c r="O2160" i="1"/>
  <c r="O957" i="1"/>
  <c r="O1698" i="1"/>
  <c r="O1517" i="1"/>
  <c r="O206" i="1"/>
  <c r="O3128" i="1"/>
  <c r="O2066" i="1"/>
  <c r="O1943" i="1"/>
  <c r="O3126" i="1"/>
  <c r="O3125" i="1"/>
  <c r="O3127" i="1"/>
  <c r="O3070" i="1"/>
  <c r="O1123" i="1"/>
  <c r="O544" i="1"/>
  <c r="O2437" i="1"/>
  <c r="O1863" i="1"/>
  <c r="O3124" i="1"/>
  <c r="O561" i="1"/>
  <c r="O3092" i="1"/>
  <c r="O478" i="1"/>
  <c r="O3062" i="1"/>
  <c r="O1981" i="1"/>
  <c r="O2961" i="1"/>
  <c r="O691" i="1"/>
  <c r="O996" i="1"/>
  <c r="O3123" i="1"/>
  <c r="O508" i="1"/>
  <c r="O668" i="1"/>
  <c r="O2958" i="1"/>
  <c r="O671" i="1"/>
  <c r="O1423" i="1"/>
  <c r="O2960" i="1"/>
  <c r="O3953" i="1"/>
  <c r="O2962" i="1"/>
  <c r="O665" i="1"/>
  <c r="O2944" i="1"/>
  <c r="O2959" i="1"/>
  <c r="O1450" i="1"/>
  <c r="O1975" i="1"/>
  <c r="O2957" i="1"/>
  <c r="O2911" i="1"/>
  <c r="O1984" i="1"/>
  <c r="O1443" i="1"/>
  <c r="O2515" i="1"/>
  <c r="O2078" i="1"/>
  <c r="O2956" i="1"/>
  <c r="O698" i="1"/>
  <c r="O1178" i="1"/>
  <c r="O980" i="1"/>
  <c r="O2015" i="1"/>
  <c r="O1876" i="1"/>
  <c r="O373" i="1"/>
  <c r="O328" i="1"/>
  <c r="O2715" i="1"/>
  <c r="O2955" i="1"/>
  <c r="O1068" i="1"/>
  <c r="O2662" i="1"/>
  <c r="O2953" i="1"/>
  <c r="O2954" i="1"/>
  <c r="O696" i="1"/>
  <c r="O2521" i="1"/>
  <c r="O2904" i="1"/>
  <c r="O3807" i="1"/>
  <c r="O238" i="1"/>
  <c r="O2878" i="1"/>
  <c r="O3638" i="1"/>
  <c r="O559" i="1"/>
  <c r="O1001" i="1"/>
  <c r="O978" i="1"/>
  <c r="O2431" i="1"/>
  <c r="O1998" i="1"/>
  <c r="O2661" i="1"/>
  <c r="O701" i="1"/>
  <c r="O2660" i="1"/>
  <c r="O1447" i="1"/>
  <c r="O300" i="1"/>
  <c r="O2041" i="1"/>
  <c r="O2659" i="1"/>
  <c r="O2658" i="1"/>
  <c r="O1175" i="1"/>
  <c r="O1700" i="1"/>
  <c r="O580" i="1"/>
  <c r="O2072" i="1"/>
  <c r="O2657" i="1"/>
  <c r="O166" i="1"/>
  <c r="O2438" i="1"/>
  <c r="O2985" i="1"/>
  <c r="O2656" i="1"/>
  <c r="O2654" i="1"/>
  <c r="O2504" i="1"/>
  <c r="O4094" i="1"/>
  <c r="O169" i="1"/>
  <c r="O437" i="1"/>
  <c r="O2655" i="1"/>
  <c r="O1867" i="1"/>
  <c r="O966" i="1"/>
  <c r="O3115" i="1"/>
  <c r="O985" i="1"/>
  <c r="O1950" i="1"/>
  <c r="O1968" i="1"/>
  <c r="O2025" i="1"/>
  <c r="O2075" i="1"/>
  <c r="O2024" i="1"/>
  <c r="O2029" i="1"/>
  <c r="O334" i="1"/>
  <c r="O3036" i="1"/>
  <c r="O2607" i="1"/>
  <c r="O2728" i="1"/>
  <c r="O3559" i="1"/>
  <c r="O2646" i="1"/>
  <c r="O2581" i="1"/>
  <c r="O695" i="1"/>
  <c r="O700" i="1"/>
  <c r="O2580" i="1"/>
  <c r="O2579" i="1"/>
  <c r="O977" i="1"/>
  <c r="O2134" i="1"/>
  <c r="O2650" i="1"/>
  <c r="O2577" i="1"/>
  <c r="O3094" i="1"/>
  <c r="O2645" i="1"/>
  <c r="O994" i="1"/>
  <c r="O597" i="1"/>
  <c r="O719" i="1"/>
  <c r="O1597" i="1"/>
  <c r="O973" i="1"/>
  <c r="O675" i="1"/>
  <c r="O593" i="1"/>
  <c r="O2652" i="1"/>
  <c r="O2647" i="1"/>
  <c r="O1099" i="1"/>
  <c r="O1103" i="1"/>
  <c r="O3855" i="1"/>
  <c r="O3096" i="1"/>
  <c r="O2433" i="1"/>
  <c r="O1452" i="1"/>
  <c r="O464" i="1"/>
  <c r="O584" i="1"/>
  <c r="O913" i="1"/>
  <c r="O2522" i="1"/>
  <c r="O2653" i="1"/>
  <c r="O3630" i="1"/>
  <c r="O3840" i="1"/>
  <c r="O219" i="1"/>
  <c r="O689" i="1"/>
  <c r="O2578" i="1"/>
  <c r="O2513" i="1"/>
  <c r="O1947" i="1"/>
  <c r="O713" i="1"/>
  <c r="O947" i="1"/>
  <c r="O707" i="1"/>
  <c r="O2582" i="1"/>
  <c r="O708" i="1"/>
  <c r="O2782" i="1"/>
  <c r="O2064" i="1"/>
  <c r="O678" i="1"/>
  <c r="O562" i="1"/>
  <c r="O2648" i="1"/>
  <c r="O271" i="1"/>
  <c r="O2651" i="1"/>
  <c r="O2649" i="1"/>
  <c r="O1903" i="1"/>
  <c r="O2576" i="1"/>
  <c r="O2049" i="1"/>
  <c r="O517" i="1"/>
  <c r="O963" i="1"/>
  <c r="O174" i="1"/>
  <c r="O2511" i="1"/>
  <c r="O455" i="1"/>
  <c r="O2575" i="1"/>
  <c r="O1066" i="1"/>
  <c r="O3979" i="1"/>
  <c r="O1126" i="1"/>
  <c r="O2584" i="1"/>
  <c r="O672" i="1"/>
  <c r="O1966" i="1"/>
  <c r="O575" i="1"/>
  <c r="O983" i="1"/>
  <c r="O1114" i="1"/>
  <c r="O2574" i="1"/>
  <c r="O2050" i="1"/>
  <c r="O250" i="1"/>
  <c r="O2572" i="1"/>
  <c r="O572" i="1"/>
  <c r="O2573" i="1"/>
  <c r="O1912" i="1"/>
  <c r="O1436" i="1"/>
  <c r="O2037" i="1"/>
  <c r="O2692" i="1"/>
  <c r="O2569" i="1"/>
  <c r="O1147" i="1"/>
  <c r="O2138" i="1"/>
  <c r="O578" i="1"/>
  <c r="O2596" i="1"/>
  <c r="O2571" i="1"/>
  <c r="O2124" i="1"/>
  <c r="O486" i="1"/>
  <c r="O2027" i="1"/>
  <c r="O2570" i="1"/>
  <c r="O2036" i="1"/>
  <c r="O282" i="1"/>
  <c r="O655" i="1"/>
  <c r="O261" i="1"/>
  <c r="O330" i="1"/>
  <c r="O294" i="1"/>
  <c r="O1078" i="1"/>
  <c r="O2159" i="1"/>
  <c r="O682" i="1"/>
  <c r="O3066" i="1"/>
  <c r="O553" i="1"/>
  <c r="O2568" i="1"/>
  <c r="O3790" i="1"/>
  <c r="O1074" i="1"/>
  <c r="O1180" i="1"/>
  <c r="O2567" i="1"/>
  <c r="O3116" i="1"/>
  <c r="O4100" i="1"/>
  <c r="O3636" i="1"/>
  <c r="O565" i="1"/>
  <c r="O2566" i="1"/>
  <c r="O491" i="1"/>
  <c r="O2565" i="1"/>
  <c r="O2074" i="1"/>
  <c r="O1027" i="1"/>
  <c r="O995" i="1"/>
  <c r="O3800" i="1"/>
  <c r="O2686" i="1"/>
  <c r="O2564" i="1"/>
  <c r="O2563" i="1"/>
  <c r="O1962" i="1"/>
  <c r="O2402" i="1"/>
  <c r="O391" i="1"/>
  <c r="O1083" i="1"/>
  <c r="O709" i="1"/>
  <c r="O500" i="1"/>
  <c r="O279" i="1"/>
  <c r="O1683" i="1"/>
  <c r="O2401" i="1"/>
  <c r="O3090" i="1"/>
  <c r="O457" i="1"/>
  <c r="O2020" i="1"/>
  <c r="O2693" i="1"/>
  <c r="O2622" i="1"/>
  <c r="O1958" i="1"/>
  <c r="O2712" i="1"/>
  <c r="O2398" i="1"/>
  <c r="O2698" i="1"/>
  <c r="O1169" i="1"/>
  <c r="O2127" i="1"/>
  <c r="O697" i="1"/>
  <c r="O2400" i="1"/>
  <c r="O2417" i="1"/>
  <c r="O3911" i="1"/>
  <c r="O3080" i="1"/>
  <c r="O548" i="1"/>
  <c r="O2399" i="1"/>
  <c r="O1164" i="1"/>
  <c r="O2425" i="1"/>
  <c r="O447" i="1"/>
  <c r="O498" i="1"/>
  <c r="O1106" i="1"/>
  <c r="O3920" i="1"/>
  <c r="O1592" i="1"/>
  <c r="O577" i="1"/>
  <c r="O1000" i="1"/>
  <c r="O1181" i="1"/>
  <c r="O355" i="1"/>
  <c r="O681" i="1"/>
  <c r="O2158" i="1"/>
  <c r="O962" i="1"/>
  <c r="O344" i="1"/>
  <c r="O473" i="1"/>
  <c r="O465" i="1"/>
  <c r="O2396" i="1"/>
  <c r="O3191" i="1"/>
  <c r="O2003" i="1"/>
  <c r="O2397" i="1"/>
  <c r="O706" i="1"/>
  <c r="O1076" i="1"/>
  <c r="O1813" i="1"/>
  <c r="O1503" i="1"/>
  <c r="O2395" i="1"/>
  <c r="O1480" i="1"/>
  <c r="O1980" i="1"/>
  <c r="O1956" i="1"/>
  <c r="O1979" i="1"/>
  <c r="O2054" i="1"/>
  <c r="O1970" i="1"/>
  <c r="O2008" i="1"/>
  <c r="O2006" i="1"/>
  <c r="O2004" i="1"/>
  <c r="O1953" i="1"/>
  <c r="O2058" i="1"/>
  <c r="O297" i="1"/>
  <c r="O2071" i="1"/>
  <c r="O1482" i="1"/>
  <c r="O2079" i="1"/>
  <c r="O395" i="1"/>
  <c r="O2735" i="1"/>
  <c r="O327" i="1"/>
  <c r="O403" i="1"/>
  <c r="O290" i="1"/>
  <c r="O360" i="1"/>
  <c r="O3000" i="1"/>
  <c r="O2390" i="1"/>
  <c r="O2711" i="1"/>
  <c r="O2310" i="1"/>
  <c r="O218" i="1"/>
  <c r="O2387" i="1"/>
  <c r="O1908" i="1"/>
  <c r="O961" i="1"/>
  <c r="O953" i="1"/>
  <c r="O674" i="1"/>
  <c r="O3895" i="1"/>
  <c r="O221" i="1"/>
  <c r="O515" i="1"/>
  <c r="O946" i="1"/>
  <c r="O2381" i="1"/>
  <c r="O1182" i="1"/>
  <c r="O2384" i="1"/>
  <c r="O2385" i="1"/>
  <c r="O2602" i="1"/>
  <c r="O2388" i="1"/>
  <c r="O2382" i="1"/>
  <c r="O662" i="1"/>
  <c r="O2589" i="1"/>
  <c r="O943" i="1"/>
  <c r="O2394" i="1"/>
  <c r="O1780" i="1"/>
  <c r="O958" i="1"/>
  <c r="O2392" i="1"/>
  <c r="O2386" i="1"/>
  <c r="O510" i="1"/>
  <c r="O452" i="1"/>
  <c r="O222" i="1"/>
  <c r="O2379" i="1"/>
  <c r="O976" i="1"/>
  <c r="O693" i="1"/>
  <c r="O1112" i="1"/>
  <c r="O906" i="1"/>
  <c r="O2389" i="1"/>
  <c r="O1151" i="1"/>
  <c r="O2512" i="1"/>
  <c r="O3054" i="1"/>
  <c r="O2690" i="1"/>
  <c r="O684" i="1"/>
  <c r="O1906" i="1"/>
  <c r="O2378" i="1"/>
  <c r="O601" i="1"/>
  <c r="O3110" i="1"/>
  <c r="O215" i="1"/>
  <c r="O2865" i="1"/>
  <c r="O676" i="1"/>
  <c r="O2687" i="1"/>
  <c r="O427" i="1"/>
  <c r="O163" i="1"/>
  <c r="O1183" i="1"/>
  <c r="O3995" i="1"/>
  <c r="O173" i="1"/>
  <c r="O2429" i="1"/>
  <c r="O3202" i="1"/>
  <c r="O223" i="1"/>
  <c r="O1418" i="1"/>
  <c r="O2896" i="1"/>
  <c r="O2947" i="1"/>
  <c r="O2152" i="1"/>
  <c r="O3148" i="1"/>
  <c r="O3141" i="1"/>
  <c r="O2051" i="1"/>
  <c r="O1951" i="1"/>
  <c r="O864" i="1"/>
  <c r="O2383" i="1"/>
  <c r="O3059" i="1"/>
  <c r="O2013" i="1"/>
  <c r="O1982" i="1"/>
  <c r="O2011" i="1"/>
  <c r="O2033" i="1"/>
  <c r="O547" i="1"/>
  <c r="O679" i="1"/>
  <c r="O989" i="1"/>
  <c r="O669" i="1"/>
  <c r="O564" i="1"/>
  <c r="O2391" i="1"/>
  <c r="O2591" i="1"/>
  <c r="O2123" i="1"/>
  <c r="O1750" i="1"/>
  <c r="O2139" i="1"/>
  <c r="O2380" i="1"/>
  <c r="O1085" i="1"/>
  <c r="O489" i="1"/>
  <c r="O210" i="1"/>
  <c r="O2393" i="1"/>
  <c r="O954" i="1"/>
  <c r="O2377" i="1"/>
  <c r="O3100" i="1"/>
  <c r="O714" i="1"/>
  <c r="O1952" i="1"/>
  <c r="O2118" i="1"/>
  <c r="O2376" i="1"/>
  <c r="O1915" i="1"/>
  <c r="O737" i="1"/>
  <c r="O1802" i="1"/>
  <c r="O1535" i="1"/>
  <c r="O2927" i="1"/>
  <c r="O284" i="1"/>
  <c r="O2374" i="1"/>
  <c r="O1090" i="1"/>
  <c r="O1145" i="1"/>
  <c r="O2886" i="1"/>
  <c r="O2375" i="1"/>
  <c r="O2153" i="1"/>
  <c r="O870" i="1"/>
  <c r="O554" i="1"/>
  <c r="O1471" i="1"/>
  <c r="O6" i="1"/>
  <c r="O1524" i="1"/>
  <c r="O2509" i="1"/>
  <c r="O1913" i="1"/>
  <c r="O1957" i="1"/>
  <c r="O2132" i="1"/>
  <c r="O1366" i="1"/>
  <c r="O1946" i="1"/>
  <c r="O2021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2370" i="1"/>
  <c r="O2675" i="1"/>
  <c r="O1785" i="1"/>
  <c r="O3109" i="1"/>
  <c r="O482" i="1"/>
  <c r="O2371" i="1"/>
  <c r="O1771" i="1"/>
  <c r="O3847" i="1"/>
  <c r="O424" i="1"/>
  <c r="O2681" i="1"/>
  <c r="O2372" i="1"/>
  <c r="O1117" i="1"/>
  <c r="O2368" i="1"/>
  <c r="O1434" i="1"/>
  <c r="O187" i="1"/>
  <c r="O2705" i="1"/>
  <c r="O2067" i="1"/>
  <c r="O2369" i="1"/>
  <c r="O710" i="1"/>
  <c r="O2727" i="1"/>
  <c r="O2373" i="1"/>
  <c r="O1133" i="1"/>
  <c r="O2765" i="1"/>
  <c r="O664" i="1"/>
  <c r="O461" i="1"/>
  <c r="O2672" i="1"/>
  <c r="O389" i="1"/>
  <c r="O368" i="1"/>
  <c r="O773" i="1"/>
  <c r="O2859" i="1"/>
  <c r="O487" i="1"/>
  <c r="O1523" i="1"/>
  <c r="O2367" i="1"/>
  <c r="O2366" i="1"/>
  <c r="O243" i="1"/>
  <c r="O2146" i="1"/>
  <c r="O2329" i="1"/>
  <c r="O2611" i="1"/>
  <c r="O2998" i="1"/>
  <c r="O3168" i="1"/>
  <c r="O1532" i="1"/>
  <c r="O650" i="1"/>
  <c r="O342" i="1"/>
  <c r="O357" i="1"/>
  <c r="O3549" i="1"/>
  <c r="O2708" i="1"/>
  <c r="O363" i="1"/>
  <c r="O26" i="1"/>
  <c r="O259" i="1"/>
  <c r="O406" i="1"/>
  <c r="O2332" i="1"/>
  <c r="O332" i="1"/>
  <c r="O2456" i="1"/>
  <c r="O3239" i="1"/>
  <c r="O3217" i="1"/>
  <c r="O981" i="1"/>
  <c r="O2676" i="1"/>
  <c r="O2363" i="1"/>
  <c r="O1784" i="1"/>
  <c r="O1911" i="1"/>
  <c r="O1129" i="1"/>
  <c r="O965" i="1"/>
  <c r="O685" i="1"/>
  <c r="O1140" i="1"/>
  <c r="O1720" i="1"/>
  <c r="O2850" i="1"/>
  <c r="O2364" i="1"/>
  <c r="O2430" i="1"/>
  <c r="O2691" i="1"/>
  <c r="O2506" i="1"/>
  <c r="O2365" i="1"/>
  <c r="O2056" i="1"/>
  <c r="O2362" i="1"/>
  <c r="O323" i="1"/>
  <c r="O1954" i="1"/>
  <c r="O2598" i="1"/>
  <c r="O2361" i="1"/>
  <c r="O353" i="1"/>
  <c r="O346" i="1"/>
  <c r="O1792" i="1"/>
  <c r="O1985" i="1"/>
  <c r="O2360" i="1"/>
  <c r="O410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2349" i="1"/>
  <c r="O1782" i="1"/>
  <c r="O673" i="1"/>
  <c r="O1693" i="1"/>
  <c r="O2350" i="1"/>
  <c r="O2352" i="1"/>
  <c r="O2357" i="1"/>
  <c r="O915" i="1"/>
  <c r="O1775" i="1"/>
  <c r="O483" i="1"/>
  <c r="O2141" i="1"/>
  <c r="O3983" i="1"/>
  <c r="O1162" i="1"/>
  <c r="O2351" i="1"/>
  <c r="O475" i="1"/>
  <c r="O904" i="1"/>
  <c r="O1909" i="1"/>
  <c r="O2154" i="1"/>
  <c r="O2587" i="1"/>
  <c r="O2594" i="1"/>
  <c r="O1070" i="1"/>
  <c r="O3134" i="1"/>
  <c r="O4008" i="1"/>
  <c r="O2696" i="1"/>
  <c r="O2353" i="1"/>
  <c r="O2354" i="1"/>
  <c r="O2356" i="1"/>
  <c r="O2688" i="1"/>
  <c r="O2890" i="1"/>
  <c r="O971" i="1"/>
  <c r="O4097" i="1"/>
  <c r="O449" i="1"/>
  <c r="O2912" i="1"/>
  <c r="O495" i="1"/>
  <c r="O3851" i="1"/>
  <c r="O987" i="1"/>
  <c r="O3200" i="1"/>
  <c r="O2358" i="1"/>
  <c r="O589" i="1"/>
  <c r="O1087" i="1"/>
  <c r="O2348" i="1"/>
  <c r="O2355" i="1"/>
  <c r="O1425" i="1"/>
  <c r="O2359" i="1"/>
  <c r="O3950" i="1"/>
  <c r="O680" i="1"/>
  <c r="O228" i="1"/>
  <c r="O660" i="1"/>
  <c r="O34" i="1"/>
  <c r="O2270" i="1"/>
  <c r="O1810" i="1"/>
  <c r="O2403" i="1"/>
  <c r="O3959" i="1"/>
  <c r="O229" i="1"/>
  <c r="O2129" i="1"/>
  <c r="O1797" i="1"/>
  <c r="O856" i="1"/>
  <c r="O717" i="1"/>
  <c r="O2732" i="1"/>
  <c r="O280" i="1"/>
  <c r="O924" i="1"/>
  <c r="O2347" i="1"/>
  <c r="O1219" i="1"/>
  <c r="O3111" i="1"/>
  <c r="O295" i="1"/>
  <c r="O1822" i="1"/>
  <c r="O3954" i="1"/>
  <c r="O240" i="1"/>
  <c r="O1081" i="1"/>
  <c r="O2252" i="1"/>
  <c r="O2272" i="1"/>
  <c r="O2034" i="1"/>
  <c r="O646" i="1"/>
  <c r="O2341" i="1"/>
  <c r="O2062" i="1"/>
  <c r="O2035" i="1"/>
  <c r="O1276" i="1"/>
  <c r="O1474" i="1"/>
  <c r="O2180" i="1"/>
  <c r="O2028" i="1"/>
  <c r="O724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575" i="1"/>
  <c r="O1794" i="1"/>
  <c r="O1139" i="1"/>
  <c r="O1576" i="1"/>
  <c r="O1079" i="1"/>
  <c r="O3091" i="1"/>
  <c r="O1578" i="1"/>
  <c r="O1573" i="1"/>
  <c r="O1581" i="1"/>
  <c r="O2673" i="1"/>
  <c r="O891" i="1"/>
  <c r="O1716" i="1"/>
  <c r="O2677" i="1"/>
  <c r="O1100" i="1"/>
  <c r="O1570" i="1"/>
  <c r="O2346" i="1"/>
  <c r="O1870" i="1"/>
  <c r="O2949" i="1"/>
  <c r="O2345" i="1"/>
  <c r="O1110" i="1"/>
  <c r="O3087" i="1"/>
  <c r="O2411" i="1"/>
  <c r="O1910" i="1"/>
  <c r="O2426" i="1"/>
  <c r="O967" i="1"/>
  <c r="O200" i="1"/>
  <c r="O1571" i="1"/>
  <c r="O1920" i="1"/>
  <c r="O1157" i="1"/>
  <c r="O2413" i="1"/>
  <c r="O1868" i="1"/>
  <c r="O555" i="1"/>
  <c r="O573" i="1"/>
  <c r="O1407" i="1"/>
  <c r="O2344" i="1"/>
  <c r="O1907" i="1"/>
  <c r="O596" i="1"/>
  <c r="O992" i="1"/>
  <c r="O1173" i="1"/>
  <c r="O3067" i="1"/>
  <c r="O3112" i="1"/>
  <c r="O2420" i="1"/>
  <c r="O1574" i="1"/>
  <c r="O2943" i="1"/>
  <c r="O3641" i="1"/>
  <c r="O211" i="1"/>
  <c r="O1122" i="1"/>
  <c r="O1153" i="1"/>
  <c r="O1577" i="1"/>
  <c r="O2343" i="1"/>
  <c r="O3058" i="1"/>
  <c r="O3147" i="1"/>
  <c r="O3645" i="1"/>
  <c r="O1424" i="1"/>
  <c r="O41" i="1"/>
  <c r="O1579" i="1"/>
  <c r="O1582" i="1"/>
  <c r="O1172" i="1"/>
  <c r="O2916" i="1"/>
  <c r="O567" i="1"/>
  <c r="O715" i="1"/>
  <c r="O3076" i="1"/>
  <c r="O1580" i="1"/>
  <c r="O1818" i="1"/>
  <c r="O1572" i="1"/>
  <c r="O1149" i="1"/>
  <c r="O3956" i="1"/>
  <c r="O1204" i="1"/>
  <c r="O113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2699" i="1"/>
  <c r="O703" i="1"/>
  <c r="O2612" i="1"/>
  <c r="O3798" i="1"/>
  <c r="O1807" i="1"/>
  <c r="O420" i="1"/>
  <c r="O39" i="1"/>
  <c r="O309" i="1"/>
  <c r="O3019" i="1"/>
  <c r="O1269" i="1"/>
  <c r="O2409" i="1"/>
  <c r="O3802" i="1"/>
  <c r="O1569" i="1"/>
  <c r="O1595" i="1"/>
  <c r="O2518" i="1"/>
  <c r="O1186" i="1"/>
  <c r="O1504" i="1"/>
  <c r="O3079" i="1"/>
  <c r="O545" i="1"/>
  <c r="O3247" i="1"/>
  <c r="O1195" i="1"/>
  <c r="O2778" i="1"/>
  <c r="O2227" i="1"/>
  <c r="O2189" i="1"/>
  <c r="O2338" i="1"/>
  <c r="O2269" i="1"/>
  <c r="O1969" i="1"/>
  <c r="O2273" i="1"/>
  <c r="O2073" i="1"/>
  <c r="O2445" i="1"/>
  <c r="O2991" i="1"/>
  <c r="O1541" i="1"/>
  <c r="O732" i="1"/>
  <c r="O2495" i="1"/>
  <c r="O3149" i="1"/>
  <c r="O2633" i="1"/>
  <c r="O386" i="1"/>
  <c r="O2188" i="1"/>
  <c r="O1299" i="1"/>
  <c r="O3041" i="1"/>
  <c r="O277" i="1"/>
  <c r="O3231" i="1"/>
  <c r="O263" i="1"/>
  <c r="O2664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462" i="1"/>
  <c r="O692" i="1"/>
  <c r="O2772" i="1"/>
  <c r="O501" i="1"/>
  <c r="O440" i="1"/>
  <c r="O3730" i="1"/>
  <c r="O1082" i="1"/>
  <c r="O1568" i="1"/>
  <c r="O3098" i="1"/>
  <c r="O509" i="1"/>
  <c r="O1461" i="1"/>
  <c r="O1177" i="1"/>
  <c r="O4064" i="1"/>
  <c r="O1563" i="1"/>
  <c r="O3931" i="1"/>
  <c r="O975" i="1"/>
  <c r="O504" i="1"/>
  <c r="O1874" i="1"/>
  <c r="O2871" i="1"/>
  <c r="O425" i="1"/>
  <c r="O3089" i="1"/>
  <c r="O1457" i="1"/>
  <c r="O1918" i="1"/>
  <c r="O921" i="1"/>
  <c r="O1460" i="1"/>
  <c r="O3085" i="1"/>
  <c r="O1488" i="1"/>
  <c r="O496" i="1"/>
  <c r="O2436" i="1"/>
  <c r="O1564" i="1"/>
  <c r="O1131" i="1"/>
  <c r="O1567" i="1"/>
  <c r="O4051" i="1"/>
  <c r="O1869" i="1"/>
  <c r="O2128" i="1"/>
  <c r="O2877" i="1"/>
  <c r="O598" i="1"/>
  <c r="O2418" i="1"/>
  <c r="O3057" i="1"/>
  <c r="O1456" i="1"/>
  <c r="O453" i="1"/>
  <c r="O929" i="1"/>
  <c r="O2428" i="1"/>
  <c r="O2510" i="1"/>
  <c r="O1565" i="1"/>
  <c r="O3743" i="1"/>
  <c r="O3938" i="1"/>
  <c r="O4031" i="1"/>
  <c r="O1212" i="1"/>
  <c r="O1026" i="1"/>
  <c r="O29" i="1"/>
  <c r="O4073" i="1"/>
  <c r="O1971" i="1"/>
  <c r="O1976" i="1"/>
  <c r="O2710" i="1"/>
  <c r="O401" i="1"/>
  <c r="O322" i="1"/>
  <c r="O988" i="1"/>
  <c r="O694" i="1"/>
  <c r="O177" i="1"/>
  <c r="O1808" i="1"/>
  <c r="O872" i="1"/>
  <c r="O1585" i="1"/>
  <c r="O644" i="1"/>
  <c r="O2080" i="1"/>
  <c r="O1459" i="1"/>
  <c r="O951" i="1"/>
  <c r="O3088" i="1"/>
  <c r="O1458" i="1"/>
  <c r="O1440" i="1"/>
  <c r="O2665" i="1"/>
  <c r="O459" i="1"/>
  <c r="O1566" i="1"/>
  <c r="O1556" i="1"/>
  <c r="O2773" i="1"/>
  <c r="O1225" i="1"/>
  <c r="O2679" i="1"/>
  <c r="O2225" i="1"/>
  <c r="O2192" i="1"/>
  <c r="O1531" i="1"/>
  <c r="O2706" i="1"/>
  <c r="O1965" i="1"/>
  <c r="O1798" i="1"/>
  <c r="O1455" i="1"/>
  <c r="O1454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1864" i="1"/>
  <c r="O1170" i="1"/>
  <c r="O1088" i="1"/>
  <c r="O1453" i="1"/>
  <c r="O1543" i="1"/>
  <c r="O1163" i="1"/>
  <c r="O3060" i="1"/>
  <c r="O566" i="1"/>
  <c r="O2519" i="1"/>
  <c r="O3955" i="1"/>
  <c r="O2666" i="1"/>
  <c r="O1805" i="1"/>
  <c r="O984" i="1"/>
  <c r="O772" i="1"/>
  <c r="O1511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800" i="1"/>
  <c r="O1154" i="1"/>
  <c r="O2746" i="1"/>
  <c r="O911" i="1"/>
  <c r="O1512" i="1"/>
  <c r="O3104" i="1"/>
  <c r="O1507" i="1"/>
  <c r="O1345" i="1"/>
  <c r="O3276" i="1"/>
  <c r="O1806" i="1"/>
  <c r="O2195" i="1"/>
  <c r="O1199" i="1"/>
  <c r="O1955" i="1"/>
  <c r="O1520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1282" i="1"/>
  <c r="O340" i="1"/>
  <c r="O3404" i="1"/>
  <c r="O288" i="1"/>
  <c r="O3130" i="1"/>
  <c r="O2046" i="1"/>
  <c r="O242" i="1"/>
  <c r="O398" i="1"/>
  <c r="O1279" i="1"/>
  <c r="O2620" i="1"/>
  <c r="O2997" i="1"/>
  <c r="O3306" i="1"/>
  <c r="O2318" i="1"/>
  <c r="O3781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956" i="1"/>
  <c r="O2870" i="1"/>
  <c r="O481" i="1"/>
  <c r="O923" i="1"/>
  <c r="O704" i="1"/>
  <c r="O2147" i="1"/>
  <c r="O1986" i="1"/>
  <c r="O1339" i="1"/>
  <c r="O1168" i="1"/>
  <c r="O3892" i="1"/>
  <c r="O3926" i="1"/>
  <c r="O716" i="1"/>
  <c r="O2597" i="1"/>
  <c r="O1336" i="1"/>
  <c r="O4079" i="1"/>
  <c r="O1335" i="1"/>
  <c r="O3077" i="1"/>
  <c r="O1334" i="1"/>
  <c r="O1176" i="1"/>
  <c r="O705" i="1"/>
  <c r="O670" i="1"/>
  <c r="O1332" i="1"/>
  <c r="O3896" i="1"/>
  <c r="O2416" i="1"/>
  <c r="O3061" i="1"/>
  <c r="O781" i="1"/>
  <c r="O925" i="1"/>
  <c r="O423" i="1"/>
  <c r="O948" i="1"/>
  <c r="O1341" i="1"/>
  <c r="O1105" i="1"/>
  <c r="O1333" i="1"/>
  <c r="O519" i="1"/>
  <c r="O721" i="1"/>
  <c r="O955" i="1"/>
  <c r="O4023" i="1"/>
  <c r="O2328" i="1"/>
  <c r="O1150" i="1"/>
  <c r="O2697" i="1"/>
  <c r="O711" i="1"/>
  <c r="O232" i="1"/>
  <c r="O563" i="1"/>
  <c r="O1337" i="1"/>
  <c r="O239" i="1"/>
  <c r="O1561" i="1"/>
  <c r="O2440" i="1"/>
  <c r="O2685" i="1"/>
  <c r="O2410" i="1"/>
  <c r="O4068" i="1"/>
  <c r="O3972" i="1"/>
  <c r="O542" i="1"/>
  <c r="O1499" i="1"/>
  <c r="O3914" i="1"/>
  <c r="O908" i="1"/>
  <c r="O1599" i="1"/>
  <c r="O1820" i="1"/>
  <c r="O2143" i="1"/>
  <c r="O2406" i="1"/>
  <c r="O1338" i="1"/>
  <c r="O2689" i="1"/>
  <c r="O1340" i="1"/>
  <c r="O3792" i="1"/>
  <c r="O1342" i="1"/>
  <c r="O536" i="1"/>
  <c r="O2059" i="1"/>
  <c r="O291" i="1"/>
  <c r="O367" i="1"/>
  <c r="O485" i="1"/>
  <c r="O1343" i="1"/>
  <c r="O1344" i="1"/>
  <c r="O1222" i="1"/>
  <c r="O1091" i="1"/>
  <c r="O702" i="1"/>
  <c r="O1437" i="1"/>
  <c r="O1755" i="1"/>
  <c r="O318" i="1"/>
  <c r="O3045" i="1"/>
  <c r="O2130" i="1"/>
  <c r="O1490" i="1"/>
  <c r="O2412" i="1"/>
  <c r="O3097" i="1"/>
  <c r="O347" i="1"/>
  <c r="O930" i="1"/>
  <c r="O1198" i="1"/>
  <c r="O1406" i="1"/>
  <c r="O2914" i="1"/>
  <c r="O287" i="1"/>
  <c r="O1218" i="1"/>
  <c r="O44" i="1"/>
  <c r="O2198" i="1"/>
  <c r="O1513" i="1"/>
  <c r="O797" i="1"/>
  <c r="O862" i="1"/>
  <c r="O3973" i="1"/>
  <c r="O2434" i="1"/>
  <c r="O512" i="1"/>
  <c r="O1331" i="1"/>
  <c r="O1593" i="1"/>
  <c r="O209" i="1"/>
  <c r="O1330" i="1"/>
  <c r="O4036" i="1"/>
  <c r="O1329" i="1"/>
  <c r="O258" i="1"/>
  <c r="O303" i="1"/>
  <c r="O244" i="1"/>
  <c r="O3165" i="1"/>
  <c r="O1206" i="1"/>
  <c r="O743" i="1"/>
  <c r="O3850" i="1"/>
  <c r="O1427" i="1"/>
  <c r="O1328" i="1"/>
  <c r="O2229" i="1"/>
  <c r="O3256" i="1"/>
  <c r="O1207" i="1"/>
  <c r="O1442" i="1"/>
  <c r="O1445" i="1"/>
  <c r="O2237" i="1"/>
  <c r="O1092" i="1"/>
  <c r="O415" i="1"/>
  <c r="O2864" i="1"/>
  <c r="O208" i="1"/>
  <c r="O1281" i="1"/>
  <c r="O2523" i="1"/>
  <c r="O1187" i="1"/>
  <c r="O370" i="1"/>
  <c r="O827" i="1"/>
  <c r="O1767" i="1"/>
  <c r="O1699" i="1"/>
  <c r="O3794" i="1"/>
  <c r="O216" i="1"/>
  <c r="O185" i="1"/>
  <c r="O1196" i="1"/>
  <c r="O399" i="1"/>
  <c r="O3264" i="1"/>
  <c r="O1327" i="1"/>
  <c r="O521" i="1"/>
  <c r="O2604" i="1"/>
  <c r="O656" i="1"/>
  <c r="O2717" i="1"/>
  <c r="O1538" i="1"/>
  <c r="O1260" i="1"/>
  <c r="O1892" i="1"/>
  <c r="O2725" i="1"/>
  <c r="O2734" i="1"/>
  <c r="O1270" i="1"/>
  <c r="O379" i="1"/>
  <c r="O2339" i="1"/>
  <c r="O3046" i="1"/>
  <c r="O82" i="1"/>
  <c r="O310" i="1"/>
  <c r="O3679" i="1"/>
  <c r="O1765" i="1"/>
  <c r="O362" i="1"/>
  <c r="O3250" i="1"/>
  <c r="O30" i="1"/>
  <c r="O18" i="1"/>
  <c r="O51" i="1"/>
  <c r="O527" i="1"/>
  <c r="O3073" i="1"/>
  <c r="O212" i="1"/>
  <c r="O2882" i="1"/>
  <c r="O3805" i="1"/>
  <c r="O1098" i="1"/>
  <c r="O3102" i="1"/>
  <c r="O968" i="1"/>
  <c r="O1325" i="1"/>
  <c r="O1697" i="1"/>
  <c r="O1323" i="1"/>
  <c r="O666" i="1"/>
  <c r="O430" i="1"/>
  <c r="O2899" i="1"/>
  <c r="O959" i="1"/>
  <c r="O2516" i="1"/>
  <c r="O581" i="1"/>
  <c r="O1326" i="1"/>
  <c r="O720" i="1"/>
  <c r="O507" i="1"/>
  <c r="O2404" i="1"/>
  <c r="O192" i="1"/>
  <c r="O3074" i="1"/>
  <c r="O3934" i="1"/>
  <c r="O490" i="1"/>
  <c r="O1324" i="1"/>
  <c r="O2194" i="1"/>
  <c r="O3216" i="1"/>
  <c r="O3220" i="1"/>
  <c r="O1816" i="1"/>
  <c r="O1539" i="1"/>
  <c r="O1435" i="1"/>
  <c r="O1408" i="1"/>
  <c r="O1322" i="1"/>
  <c r="O3318" i="1"/>
  <c r="O1321" i="1"/>
  <c r="O3925" i="1"/>
  <c r="O2637" i="1"/>
  <c r="O351" i="1"/>
  <c r="O2881" i="1"/>
  <c r="O576" i="1"/>
  <c r="O3985" i="1"/>
  <c r="O53" i="1"/>
  <c r="O2608" i="1"/>
  <c r="O1781" i="1"/>
  <c r="O3856" i="1"/>
  <c r="O3114" i="1"/>
  <c r="O3196" i="1"/>
  <c r="O1766" i="1"/>
  <c r="O2613" i="1"/>
  <c r="O2503" i="1"/>
  <c r="O3007" i="1"/>
  <c r="O2323" i="1"/>
  <c r="O3622" i="1"/>
  <c r="O2616" i="1"/>
  <c r="O419" i="1"/>
  <c r="O3849" i="1"/>
  <c r="O448" i="1"/>
  <c r="O2144" i="1"/>
  <c r="O3" i="1"/>
  <c r="O1320" i="1"/>
  <c r="O1751" i="1"/>
  <c r="O1945" i="1"/>
  <c r="O2244" i="1"/>
  <c r="O1963" i="1"/>
  <c r="O2018" i="1"/>
  <c r="O2196" i="1"/>
  <c r="O2729" i="1"/>
  <c r="O2052" i="1"/>
  <c r="O45" i="1"/>
  <c r="O2039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3258" i="1"/>
  <c r="O755" i="1"/>
  <c r="O2805" i="1"/>
  <c r="O3244" i="1"/>
  <c r="O1845" i="1"/>
  <c r="O2044" i="1"/>
  <c r="O534" i="1"/>
  <c r="O3470" i="1"/>
  <c r="O2048" i="1"/>
  <c r="O842" i="1"/>
  <c r="O1836" i="1"/>
  <c r="O354" i="1"/>
  <c r="O54" i="1"/>
  <c r="O2009" i="1"/>
  <c r="O2453" i="1"/>
  <c r="O1272" i="1"/>
  <c r="O3391" i="1"/>
  <c r="O1399" i="1"/>
  <c r="O2968" i="1"/>
  <c r="O251" i="1"/>
  <c r="O402" i="1"/>
  <c r="O1381" i="1"/>
  <c r="O3248" i="1"/>
  <c r="O71" i="1"/>
  <c r="O1941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3024" i="1"/>
  <c r="O529" i="1"/>
  <c r="O3457" i="1"/>
  <c r="O304" i="1"/>
  <c r="O3402" i="1"/>
  <c r="O3408" i="1"/>
  <c r="O2541" i="1"/>
  <c r="O1635" i="1"/>
  <c r="O2992" i="1"/>
  <c r="O3146" i="1"/>
  <c r="O1799" i="1"/>
  <c r="O3064" i="1"/>
  <c r="O4037" i="1"/>
  <c r="O2704" i="1"/>
  <c r="O2674" i="1"/>
  <c r="O1689" i="1"/>
  <c r="O1237" i="1"/>
  <c r="O1245" i="1"/>
  <c r="O1167" i="1"/>
  <c r="O2885" i="1"/>
  <c r="O667" i="1"/>
  <c r="O991" i="1"/>
  <c r="O1789" i="1"/>
  <c r="O3078" i="1"/>
  <c r="O1317" i="1"/>
  <c r="O982" i="1"/>
  <c r="O1236" i="1"/>
  <c r="O1241" i="1"/>
  <c r="O1713" i="1"/>
  <c r="O2758" i="1"/>
  <c r="O3915" i="1"/>
  <c r="O3843" i="1"/>
  <c r="O997" i="1"/>
  <c r="O1725" i="1"/>
  <c r="O3994" i="1"/>
  <c r="O1244" i="1"/>
  <c r="O3648" i="1"/>
  <c r="O2873" i="1"/>
  <c r="O3801" i="1"/>
  <c r="O3132" i="1"/>
  <c r="O172" i="1"/>
  <c r="O1307" i="1"/>
  <c r="O2893" i="1"/>
  <c r="O1238" i="1"/>
  <c r="O777" i="1"/>
  <c r="O1159" i="1"/>
  <c r="O428" i="1"/>
  <c r="O3901" i="1"/>
  <c r="O2751" i="1"/>
  <c r="O986" i="1"/>
  <c r="O4019" i="1"/>
  <c r="O1312" i="1"/>
  <c r="O2946" i="1"/>
  <c r="O663" i="1"/>
  <c r="O1232" i="1"/>
  <c r="O2162" i="1"/>
  <c r="O456" i="1"/>
  <c r="O468" i="1"/>
  <c r="O1072" i="1"/>
  <c r="O1242" i="1"/>
  <c r="O588" i="1"/>
  <c r="O1084" i="1"/>
  <c r="O1306" i="1"/>
  <c r="O1877" i="1"/>
  <c r="O1111" i="1"/>
  <c r="O3055" i="1"/>
  <c r="O4044" i="1"/>
  <c r="O3854" i="1"/>
  <c r="O1171" i="1"/>
  <c r="O484" i="1"/>
  <c r="O1243" i="1"/>
  <c r="O1696" i="1"/>
  <c r="O3121" i="1"/>
  <c r="O3906" i="1"/>
  <c r="O2915" i="1"/>
  <c r="O201" i="1"/>
  <c r="O237" i="1"/>
  <c r="O480" i="1"/>
  <c r="O493" i="1"/>
  <c r="O503" i="1"/>
  <c r="O569" i="1"/>
  <c r="O1235" i="1"/>
  <c r="O1239" i="1"/>
  <c r="O1240" i="1"/>
  <c r="O1109" i="1"/>
  <c r="O1166" i="1"/>
  <c r="O1431" i="1"/>
  <c r="O1489" i="1"/>
  <c r="O1731" i="1"/>
  <c r="O1735" i="1"/>
  <c r="O1871" i="1"/>
  <c r="O1309" i="1"/>
  <c r="O2435" i="1"/>
  <c r="O2441" i="1"/>
  <c r="O2505" i="1"/>
  <c r="O1314" i="1"/>
  <c r="O1315" i="1"/>
  <c r="O2586" i="1"/>
  <c r="O2595" i="1"/>
  <c r="O2756" i="1"/>
  <c r="O2901" i="1"/>
  <c r="O1318" i="1"/>
  <c r="O1031" i="1"/>
  <c r="O3117" i="1"/>
  <c r="O2987" i="1"/>
  <c r="O1310" i="1"/>
  <c r="O3199" i="1"/>
  <c r="O2081" i="1"/>
  <c r="O1030" i="1"/>
  <c r="O2932" i="1"/>
  <c r="O2813" i="1"/>
  <c r="O3290" i="1"/>
  <c r="O1922" i="1"/>
  <c r="O3099" i="1"/>
  <c r="O460" i="1"/>
  <c r="O3072" i="1"/>
  <c r="O3194" i="1"/>
  <c r="O1313" i="1"/>
  <c r="O550" i="1"/>
  <c r="O1316" i="1"/>
  <c r="O4099" i="1"/>
  <c r="O1197" i="1"/>
  <c r="O2718" i="1"/>
  <c r="O3142" i="1"/>
  <c r="O1438" i="1"/>
  <c r="O1311" i="1"/>
  <c r="O1234" i="1"/>
  <c r="O1308" i="1"/>
  <c r="O3465" i="1"/>
  <c r="O1134" i="1"/>
  <c r="O4062" i="1"/>
  <c r="O4061" i="1"/>
  <c r="O1233" i="1"/>
  <c r="O445" i="1"/>
  <c r="O3965" i="1"/>
  <c r="O3483" i="1"/>
  <c r="O2795" i="1"/>
  <c r="O3951" i="1"/>
  <c r="O1319" i="1"/>
  <c r="O3932" i="1"/>
  <c r="O2077" i="1"/>
  <c r="O1231" i="1"/>
  <c r="O2702" i="1"/>
  <c r="O269" i="1"/>
  <c r="O2282" i="1"/>
  <c r="O3846" i="1"/>
  <c r="O364" i="1"/>
  <c r="O2910" i="1"/>
  <c r="O4089" i="1"/>
  <c r="O2043" i="1"/>
  <c r="O3211" i="1"/>
  <c r="O1470" i="1"/>
  <c r="O1268" i="1"/>
  <c r="O3435" i="1"/>
  <c r="O934" i="1"/>
  <c r="O2830" i="1"/>
  <c r="O4065" i="1"/>
  <c r="O2855" i="1"/>
  <c r="O1146" i="1"/>
  <c r="O1897" i="1"/>
  <c r="O2601" i="1"/>
  <c r="O1220" i="1"/>
  <c r="O1401" i="1"/>
  <c r="O1191" i="1"/>
  <c r="O2313" i="1"/>
  <c r="O1521" i="1"/>
  <c r="O1852" i="1"/>
  <c r="O9" i="1"/>
  <c r="O942" i="1"/>
  <c r="O1796" i="1"/>
  <c r="O585" i="1"/>
  <c r="O1174" i="1"/>
  <c r="O3084" i="1"/>
  <c r="O4016" i="1"/>
  <c r="O3362" i="1"/>
  <c r="O1749" i="1"/>
  <c r="O587" i="1"/>
  <c r="O2254" i="1"/>
  <c r="O2201" i="1"/>
  <c r="O590" i="1"/>
  <c r="O1229" i="1"/>
  <c r="O1230" i="1"/>
  <c r="O365" i="1"/>
  <c r="O458" i="1"/>
  <c r="O1451" i="1"/>
  <c r="O4056" i="1"/>
  <c r="O871" i="1"/>
  <c r="O1189" i="1"/>
  <c r="O1815" i="1"/>
  <c r="O1857" i="1"/>
  <c r="O57" i="1"/>
  <c r="O2279" i="1"/>
  <c r="O2" i="1"/>
  <c r="O2253" i="1"/>
  <c r="O2232" i="1"/>
  <c r="O3243" i="1"/>
  <c r="O2993" i="1"/>
  <c r="O337" i="1"/>
  <c r="O3018" i="1"/>
  <c r="O326" i="1"/>
  <c r="O2462" i="1"/>
  <c r="O1227" i="1"/>
  <c r="O3748" i="1"/>
  <c r="O1228" i="1"/>
  <c r="O462" i="1"/>
  <c r="O736" i="1"/>
  <c r="O1756" i="1"/>
  <c r="O3304" i="1"/>
  <c r="O48" i="1"/>
  <c r="O3043" i="1"/>
  <c r="O723" i="1"/>
  <c r="O2231" i="1"/>
  <c r="O2626" i="1"/>
  <c r="O2609" i="1"/>
  <c r="O2709" i="1"/>
  <c r="O2610" i="1"/>
  <c r="O657" i="1"/>
  <c r="O2333" i="1"/>
  <c r="O2053" i="1"/>
  <c r="O2480" i="1"/>
  <c r="O2092" i="1"/>
  <c r="O1617" i="1"/>
  <c r="O2255" i="1"/>
  <c r="O314" i="1"/>
  <c r="O1686" i="1"/>
  <c r="O257" i="1"/>
  <c r="O3778" i="1"/>
  <c r="O8" i="1"/>
  <c r="O796" i="1"/>
  <c r="O808" i="1"/>
  <c r="O1384" i="1"/>
  <c r="O3341" i="1"/>
  <c r="O3171" i="1"/>
  <c r="O2941" i="1"/>
  <c r="O3245" i="1"/>
  <c r="O1664" i="1"/>
  <c r="O1670" i="1"/>
  <c r="O2931" i="1"/>
  <c r="O3328" i="1"/>
  <c r="O1628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893" i="1"/>
  <c r="O1064" i="1"/>
  <c r="O558" i="1"/>
  <c r="O897" i="1"/>
  <c r="O1063" i="1"/>
  <c r="O3891" i="1"/>
  <c r="O970" i="1"/>
  <c r="O874" i="1"/>
  <c r="O2683" i="1"/>
  <c r="O1155" i="1"/>
  <c r="O1791" i="1"/>
  <c r="O2743" i="1"/>
  <c r="O2700" i="1"/>
  <c r="O514" i="1"/>
  <c r="O4002" i="1"/>
  <c r="O1141" i="1"/>
  <c r="O2439" i="1"/>
  <c r="O1226" i="1"/>
  <c r="O2774" i="1"/>
  <c r="O2848" i="1"/>
  <c r="O3806" i="1"/>
  <c r="O3933" i="1"/>
  <c r="O3069" i="1"/>
  <c r="O2040" i="1"/>
  <c r="O1515" i="1"/>
  <c r="O58" i="1"/>
  <c r="O2799" i="1"/>
  <c r="O3271" i="1"/>
  <c r="O3379" i="1"/>
  <c r="O3207" i="1"/>
  <c r="O230" i="1"/>
  <c r="O1387" i="1"/>
  <c r="O2414" i="1"/>
  <c r="O2738" i="1"/>
  <c r="O3008" i="1"/>
  <c r="O3664" i="1"/>
  <c r="O1875" i="1"/>
  <c r="O1065" i="1"/>
  <c r="O1880" i="1"/>
  <c r="O3048" i="1"/>
  <c r="O1062" i="1"/>
  <c r="O1663" i="1"/>
  <c r="O2105" i="1"/>
  <c r="O960" i="1"/>
  <c r="O3365" i="1"/>
  <c r="O1061" i="1"/>
  <c r="O1029" i="1"/>
  <c r="O1536" i="1"/>
  <c r="O1627" i="1"/>
  <c r="O3714" i="1"/>
  <c r="O1948" i="1"/>
  <c r="O2474" i="1"/>
  <c r="O307" i="1"/>
  <c r="O1368" i="1"/>
  <c r="O400" i="1"/>
  <c r="O1938" i="1"/>
  <c r="O2535" i="1"/>
  <c r="O3588" i="1"/>
  <c r="O2223" i="1"/>
  <c r="O2443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26" i="1"/>
  <c r="O1059" i="1"/>
  <c r="O944" i="1"/>
  <c r="O2900" i="1"/>
  <c r="O594" i="1"/>
  <c r="O3968" i="1"/>
  <c r="O1160" i="1"/>
  <c r="O599" i="1"/>
  <c r="O591" i="1"/>
  <c r="O1589" i="1"/>
  <c r="O3864" i="1"/>
  <c r="O470" i="1"/>
  <c r="O2265" i="1"/>
  <c r="O1188" i="1"/>
  <c r="O2326" i="1"/>
  <c r="O1060" i="1"/>
  <c r="O549" i="1"/>
  <c r="O557" i="1"/>
  <c r="O1058" i="1"/>
  <c r="O1983" i="1"/>
  <c r="O3808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004" i="1"/>
  <c r="O726" i="1"/>
  <c r="O3260" i="1"/>
  <c r="O2115" i="1"/>
  <c r="O1540" i="1"/>
  <c r="O3230" i="1"/>
  <c r="O3184" i="1"/>
  <c r="O3022" i="1"/>
  <c r="O3795" i="1"/>
  <c r="O778" i="1"/>
  <c r="O767" i="1"/>
  <c r="O4001" i="1"/>
  <c r="O3935" i="1"/>
  <c r="O2770" i="1"/>
  <c r="O718" i="1"/>
  <c r="O1414" i="1"/>
  <c r="O3848" i="1"/>
  <c r="O1057" i="1"/>
  <c r="O1485" i="1"/>
  <c r="O940" i="1"/>
  <c r="O1056" i="1"/>
  <c r="O4017" i="1"/>
  <c r="O497" i="1"/>
  <c r="O928" i="1"/>
  <c r="O1710" i="1"/>
  <c r="O2507" i="1"/>
  <c r="O4025" i="1"/>
  <c r="O3173" i="1"/>
  <c r="O2250" i="1"/>
  <c r="O1028" i="1"/>
  <c r="O1055" i="1"/>
  <c r="O749" i="1"/>
  <c r="O67" i="1"/>
  <c r="O439" i="1"/>
  <c r="O1373" i="1"/>
  <c r="O1624" i="1"/>
  <c r="O1161" i="1"/>
  <c r="O1256" i="1"/>
  <c r="O1487" i="1"/>
  <c r="O1280" i="1"/>
  <c r="O371" i="1"/>
  <c r="O2552" i="1"/>
  <c r="O3312" i="1"/>
  <c r="O2532" i="1"/>
  <c r="O1873" i="1"/>
  <c r="O1866" i="1"/>
  <c r="O866" i="1"/>
  <c r="O1728" i="1"/>
  <c r="O917" i="1"/>
  <c r="O502" i="1"/>
  <c r="O907" i="1"/>
  <c r="O1054" i="1"/>
  <c r="O429" i="1"/>
  <c r="O903" i="1"/>
  <c r="O1158" i="1"/>
  <c r="O1999" i="1"/>
  <c r="O1506" i="1"/>
  <c r="O1215" i="1"/>
  <c r="O1814" i="1"/>
  <c r="O505" i="1"/>
  <c r="O1264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2087" i="1"/>
  <c r="O2786" i="1"/>
  <c r="O3529" i="1"/>
  <c r="O91" i="1"/>
  <c r="O2214" i="1"/>
  <c r="O3788" i="1"/>
  <c r="O2721" i="1"/>
  <c r="O341" i="1"/>
  <c r="O1398" i="1"/>
  <c r="O2311" i="1"/>
  <c r="O2286" i="1"/>
  <c r="O1211" i="1"/>
  <c r="O2972" i="1"/>
  <c r="O2531" i="1"/>
  <c r="O1631" i="1"/>
  <c r="O3426" i="1"/>
  <c r="O1253" i="1"/>
  <c r="O835" i="1"/>
  <c r="O3344" i="1"/>
  <c r="O410" i="1"/>
  <c r="O804" i="1"/>
  <c r="O2094" i="1"/>
  <c r="O2306" i="1"/>
  <c r="O1607" i="1"/>
  <c r="O3752" i="1"/>
  <c r="O1745" i="1"/>
  <c r="O2100" i="1"/>
  <c r="O3386" i="1"/>
  <c r="O2498" i="1"/>
  <c r="O2824" i="1"/>
  <c r="O3334" i="1"/>
  <c r="O3799" i="1"/>
  <c r="O4038" i="1"/>
  <c r="O1052" i="1"/>
  <c r="O894" i="1"/>
  <c r="O2684" i="1"/>
  <c r="O202" i="1"/>
  <c r="O3862" i="1"/>
  <c r="O677" i="1"/>
  <c r="O2879" i="1"/>
  <c r="O434" i="1"/>
  <c r="O2908" i="1"/>
  <c r="O1148" i="1"/>
  <c r="O1049" i="1"/>
  <c r="O873" i="1"/>
  <c r="O2590" i="1"/>
  <c r="O3948" i="1"/>
  <c r="O3912" i="1"/>
  <c r="O927" i="1"/>
  <c r="O2136" i="1"/>
  <c r="O1726" i="1"/>
  <c r="O1990" i="1"/>
  <c r="O2423" i="1"/>
  <c r="O204" i="1"/>
  <c r="O1050" i="1"/>
  <c r="O1555" i="1"/>
  <c r="O1684" i="1"/>
  <c r="O1053" i="1"/>
  <c r="O3865" i="1"/>
  <c r="O1363" i="1"/>
  <c r="O1203" i="1"/>
  <c r="O3215" i="1"/>
  <c r="O3981" i="1"/>
  <c r="O1051" i="1"/>
  <c r="O1116" i="1"/>
  <c r="O471" i="1"/>
  <c r="O1179" i="1"/>
  <c r="O1679" i="1"/>
  <c r="O88" i="1"/>
  <c r="O2550" i="1"/>
  <c r="O1412" i="1"/>
  <c r="O176" i="1"/>
  <c r="O16" i="1"/>
  <c r="O2745" i="1"/>
  <c r="O1350" i="1"/>
  <c r="O3241" i="1"/>
  <c r="O3107" i="1"/>
  <c r="O3281" i="1"/>
  <c r="O3576" i="1"/>
  <c r="O1048" i="1"/>
  <c r="O4048" i="1"/>
  <c r="O1860" i="1"/>
  <c r="O1259" i="1"/>
  <c r="O2714" i="1"/>
  <c r="O836" i="1"/>
  <c r="O283" i="1"/>
  <c r="O2549" i="1"/>
  <c r="O3555" i="1"/>
  <c r="O3251" i="1"/>
  <c r="O1758" i="1"/>
  <c r="O2166" i="1"/>
  <c r="O3544" i="1"/>
  <c r="O3158" i="1"/>
  <c r="O828" i="1"/>
  <c r="O3350" i="1"/>
  <c r="O806" i="1"/>
  <c r="O2902" i="1"/>
  <c r="O3209" i="1"/>
  <c r="O1783" i="1"/>
  <c r="O2780" i="1"/>
  <c r="O3733" i="1"/>
  <c r="O1727" i="1"/>
  <c r="O2894" i="1"/>
  <c r="O3943" i="1"/>
  <c r="O922" i="1"/>
  <c r="O1045" i="1"/>
  <c r="O2883" i="1"/>
  <c r="O1047" i="1"/>
  <c r="O3958" i="1"/>
  <c r="O1746" i="1"/>
  <c r="O3299" i="1"/>
  <c r="O1989" i="1"/>
  <c r="O1774" i="1"/>
  <c r="O1790" i="1"/>
  <c r="O1708" i="1"/>
  <c r="O1046" i="1"/>
  <c r="O1044" i="1"/>
  <c r="O2190" i="1"/>
  <c r="O325" i="1"/>
  <c r="O1034" i="1"/>
  <c r="O1934" i="1"/>
  <c r="O35" i="1"/>
  <c r="O1165" i="1"/>
  <c r="O1701" i="1"/>
  <c r="O1703" i="1"/>
  <c r="O1010" i="1"/>
  <c r="O1972" i="1"/>
  <c r="O1217" i="1"/>
  <c r="O22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676" i="1"/>
  <c r="O1752" i="1"/>
  <c r="O1838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788" i="1"/>
  <c r="O115" i="1"/>
  <c r="O1390" i="1"/>
  <c r="O249" i="1"/>
  <c r="O2303" i="1"/>
  <c r="O1036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841" i="1"/>
  <c r="O3657" i="1"/>
  <c r="O1759" i="1"/>
  <c r="O1369" i="1"/>
  <c r="O3160" i="1"/>
  <c r="O2969" i="1"/>
  <c r="O3363" i="1"/>
  <c r="O3556" i="1"/>
  <c r="O120" i="1"/>
  <c r="O321" i="1"/>
  <c r="O270" i="1"/>
  <c r="O267" i="1"/>
  <c r="O1647" i="1"/>
  <c r="O1370" i="1"/>
  <c r="O3700" i="1"/>
  <c r="O3774" i="1"/>
  <c r="O2460" i="1"/>
  <c r="O2963" i="1"/>
  <c r="O3177" i="1"/>
  <c r="O725" i="1"/>
  <c r="O3262" i="1"/>
  <c r="O2322" i="1"/>
  <c r="O3775" i="1"/>
  <c r="O2063" i="1"/>
  <c r="O275" i="1"/>
  <c r="O49" i="1"/>
  <c r="O2182" i="1"/>
  <c r="O1383" i="1"/>
  <c r="O1761" i="1"/>
  <c r="O1274" i="1"/>
  <c r="O3438" i="1"/>
  <c r="O3687" i="1"/>
  <c r="O3827" i="1"/>
  <c r="O405" i="1"/>
  <c r="O3442" i="1"/>
  <c r="O1649" i="1"/>
  <c r="O2116" i="1"/>
  <c r="O2787" i="1"/>
  <c r="O523" i="1"/>
  <c r="O3333" i="1"/>
  <c r="O1251" i="1"/>
  <c r="O1352" i="1"/>
  <c r="O114" i="1"/>
  <c r="O247" i="1"/>
  <c r="O3750" i="1"/>
  <c r="O3210" i="1"/>
  <c r="O3755" i="1"/>
  <c r="O2663" i="1"/>
  <c r="O1616" i="1"/>
  <c r="O3466" i="1"/>
  <c r="O746" i="1"/>
  <c r="O2976" i="1"/>
  <c r="O2981" i="1"/>
  <c r="O843" i="1"/>
  <c r="O2055" i="1"/>
  <c r="O3762" i="1"/>
  <c r="O838" i="1"/>
  <c r="O2546" i="1"/>
  <c r="O3723" i="1"/>
  <c r="O2966" i="1"/>
  <c r="O108" i="1"/>
  <c r="O3571" i="1"/>
  <c r="O3689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015" i="1"/>
  <c r="O1694" i="1"/>
  <c r="O1769" i="1"/>
  <c r="O213" i="1"/>
  <c r="O885" i="1"/>
  <c r="O1786" i="1"/>
  <c r="O3945" i="1"/>
  <c r="O3635" i="1"/>
  <c r="O1012" i="1"/>
  <c r="O2920" i="1"/>
  <c r="O869" i="1"/>
  <c r="O2407" i="1"/>
  <c r="O3845" i="1"/>
  <c r="O2517" i="1"/>
  <c r="O3646" i="1"/>
  <c r="O189" i="1"/>
  <c r="O3093" i="1"/>
  <c r="O2872" i="1"/>
  <c r="O3930" i="1"/>
  <c r="O1018" i="1"/>
  <c r="O1809" i="1"/>
  <c r="O3936" i="1"/>
  <c r="O2583" i="1"/>
  <c r="O3970" i="1"/>
  <c r="O1709" i="1"/>
  <c r="O2137" i="1"/>
  <c r="O1496" i="1"/>
  <c r="O3803" i="1"/>
  <c r="O1432" i="1"/>
  <c r="O1602" i="1"/>
  <c r="O3731" i="1"/>
  <c r="O1156" i="1"/>
  <c r="O2876" i="1"/>
  <c r="O3859" i="1"/>
  <c r="O4091" i="1"/>
  <c r="O763" i="1"/>
  <c r="O1770" i="1"/>
  <c r="O769" i="1"/>
  <c r="O905" i="1"/>
  <c r="O513" i="1"/>
  <c r="O2777" i="1"/>
  <c r="O1003" i="1"/>
  <c r="O4049" i="1"/>
  <c r="O220" i="1"/>
  <c r="O1002" i="1"/>
  <c r="O2768" i="1"/>
  <c r="O3744" i="1"/>
  <c r="O2854" i="1"/>
  <c r="O880" i="1"/>
  <c r="O999" i="1"/>
  <c r="O3866" i="1"/>
  <c r="O2750" i="1"/>
  <c r="O472" i="1"/>
  <c r="O1705" i="1"/>
  <c r="O1011" i="1"/>
  <c r="O1991" i="1"/>
  <c r="O2868" i="1"/>
  <c r="O1014" i="1"/>
  <c r="O2695" i="1"/>
  <c r="O2905" i="1"/>
  <c r="O2763" i="1"/>
  <c r="O919" i="1"/>
  <c r="O2895" i="1"/>
  <c r="O902" i="1"/>
  <c r="O1740" i="1"/>
  <c r="O1125" i="1"/>
  <c r="O1132" i="1"/>
  <c r="O1717" i="1"/>
  <c r="O3942" i="1"/>
  <c r="O579" i="1"/>
  <c r="O442" i="1"/>
  <c r="O1484" i="1"/>
  <c r="O568" i="1"/>
  <c r="O1008" i="1"/>
  <c r="O2148" i="1"/>
  <c r="O3858" i="1"/>
  <c r="O640" i="1"/>
  <c r="O641" i="1"/>
  <c r="O162" i="1"/>
  <c r="O188" i="1"/>
  <c r="O431" i="1"/>
  <c r="O1006" i="1"/>
  <c r="O1007" i="1"/>
  <c r="O766" i="1"/>
  <c r="O877" i="1"/>
  <c r="O1013" i="1"/>
  <c r="O1017" i="1"/>
  <c r="O1491" i="1"/>
  <c r="O1714" i="1"/>
  <c r="O1723" i="1"/>
  <c r="O1019" i="1"/>
  <c r="O2520" i="1"/>
  <c r="O3208" i="1"/>
  <c r="O3946" i="1"/>
  <c r="O4033" i="1"/>
  <c r="O2187" i="1"/>
  <c r="O3157" i="1"/>
  <c r="O2631" i="1"/>
  <c r="O2801" i="1"/>
  <c r="O3491" i="1"/>
  <c r="O3279" i="1"/>
  <c r="O3354" i="1"/>
  <c r="O2821" i="1"/>
  <c r="O1009" i="1"/>
  <c r="O522" i="1"/>
  <c r="O2984" i="1"/>
  <c r="O761" i="1"/>
  <c r="O2800" i="1"/>
  <c r="O3353" i="1"/>
  <c r="O3337" i="1"/>
  <c r="O3592" i="1"/>
  <c r="O3844" i="1"/>
  <c r="O1882" i="1"/>
  <c r="O4057" i="1"/>
  <c r="O3195" i="1"/>
  <c r="O3988" i="1"/>
  <c r="O1778" i="1"/>
  <c r="O592" i="1"/>
  <c r="O993" i="1"/>
  <c r="O2157" i="1"/>
  <c r="O3921" i="1"/>
  <c r="O3796" i="1"/>
  <c r="O2508" i="1"/>
  <c r="O1101" i="1"/>
  <c r="O3963" i="1"/>
  <c r="O4043" i="1"/>
  <c r="O511" i="1"/>
  <c r="O1043" i="1"/>
  <c r="O518" i="1"/>
  <c r="O1142" i="1"/>
  <c r="O2762" i="1"/>
  <c r="O3824" i="1"/>
  <c r="O3371" i="1"/>
  <c r="O699" i="1"/>
  <c r="O1429" i="1"/>
  <c r="O4027" i="1"/>
  <c r="O1016" i="1"/>
  <c r="O1712" i="1"/>
  <c r="O1004" i="1"/>
  <c r="O2442" i="1"/>
  <c r="O1881" i="1"/>
  <c r="O1021" i="1"/>
  <c r="O1005" i="1"/>
  <c r="O990" i="1"/>
  <c r="O3658" i="1"/>
  <c r="O1042" i="1"/>
  <c r="O1351" i="1"/>
  <c r="O3614" i="1"/>
  <c r="O2814" i="1"/>
  <c r="O3497" i="1"/>
  <c r="O94" i="1"/>
  <c r="O972" i="1"/>
  <c r="O936" i="1"/>
  <c r="O952" i="1"/>
  <c r="O2002" i="1"/>
  <c r="O1483" i="1"/>
  <c r="O552" i="1"/>
  <c r="O1688" i="1"/>
  <c r="O1020" i="1"/>
  <c r="O1534" i="1"/>
  <c r="O754" i="1"/>
  <c r="O193" i="1"/>
  <c r="O3928" i="1"/>
  <c r="O3941" i="1"/>
  <c r="O4047" i="1"/>
  <c r="O3287" i="1"/>
  <c r="O1446" i="1"/>
  <c r="O2047" i="1"/>
  <c r="O1348" i="1"/>
  <c r="O3475" i="1"/>
  <c r="O1202" i="1"/>
  <c r="O2754" i="1"/>
  <c r="O1779" i="1"/>
  <c r="O396" i="1"/>
  <c r="O2197" i="1"/>
  <c r="O1037" i="1"/>
  <c r="O639" i="1"/>
  <c r="O2278" i="1"/>
  <c r="O1887" i="1"/>
  <c r="O2289" i="1"/>
  <c r="O3023" i="1"/>
  <c r="O3219" i="1"/>
  <c r="O1038" i="1"/>
  <c r="O2164" i="1"/>
  <c r="O3783" i="1"/>
  <c r="O292" i="1"/>
  <c r="O1638" i="1"/>
  <c r="O3162" i="1"/>
  <c r="O3346" i="1"/>
  <c r="O3758" i="1"/>
  <c r="O1654" i="1"/>
  <c r="O119" i="1"/>
  <c r="O2533" i="1"/>
  <c r="O2810" i="1"/>
  <c r="O638" i="1"/>
  <c r="O863" i="1"/>
  <c r="O1419" i="1"/>
  <c r="O4101" i="1"/>
  <c r="O543" i="1"/>
  <c r="O1736" i="1"/>
  <c r="O3295" i="1"/>
  <c r="O62" i="1"/>
  <c r="O3725" i="1"/>
  <c r="O3676" i="1"/>
  <c r="O2853" i="1"/>
  <c r="O3278" i="1"/>
  <c r="O810" i="1"/>
  <c r="O1120" i="1"/>
  <c r="O499" i="1"/>
  <c r="O752" i="1"/>
  <c r="O1400" i="1"/>
  <c r="O1417" i="1"/>
  <c r="O217" i="1"/>
  <c r="O637" i="1"/>
  <c r="O3186" i="1"/>
  <c r="O1554" i="1"/>
  <c r="O3726" i="1"/>
  <c r="O765" i="1"/>
  <c r="O2175" i="1"/>
  <c r="O3181" i="1"/>
  <c r="O636" i="1"/>
  <c r="O1773" i="1"/>
  <c r="O3020" i="1"/>
  <c r="O1138" i="1"/>
  <c r="O3133" i="1"/>
  <c r="O3105" i="1"/>
  <c r="O3086" i="1"/>
  <c r="O2247" i="1"/>
  <c r="O2204" i="1"/>
  <c r="O2026" i="1"/>
  <c r="O1632" i="1"/>
  <c r="O2501" i="1"/>
  <c r="O276" i="1"/>
  <c r="O852" i="1"/>
  <c r="O278" i="1"/>
  <c r="O382" i="1"/>
  <c r="O1389" i="1"/>
  <c r="O329" i="1"/>
  <c r="O3047" i="1"/>
  <c r="O1537" i="1"/>
  <c r="O731" i="1"/>
  <c r="O3591" i="1"/>
  <c r="O3164" i="1"/>
  <c r="O3214" i="1"/>
  <c r="O2534" i="1"/>
  <c r="O851" i="1"/>
  <c r="O3014" i="1"/>
  <c r="O2528" i="1"/>
  <c r="O2483" i="1"/>
  <c r="O2499" i="1"/>
  <c r="O2212" i="1"/>
  <c r="O3400" i="1"/>
  <c r="O3761" i="1"/>
  <c r="O1464" i="1"/>
  <c r="O3770" i="1"/>
  <c r="O3275" i="1"/>
  <c r="O817" i="1"/>
  <c r="O2111" i="1"/>
  <c r="O3361" i="1"/>
  <c r="O2173" i="1"/>
  <c r="O3504" i="1"/>
  <c r="O809" i="1"/>
  <c r="O861" i="1"/>
  <c r="O811" i="1"/>
  <c r="O1405" i="1"/>
  <c r="O3383" i="1"/>
  <c r="O2529" i="1"/>
  <c r="O3307" i="1"/>
  <c r="O2336" i="1"/>
  <c r="O1634" i="1"/>
  <c r="O2940" i="1"/>
  <c r="O32" i="1"/>
  <c r="O3159" i="1"/>
  <c r="O1630" i="1"/>
  <c r="O3420" i="1"/>
  <c r="O2088" i="1"/>
  <c r="O1290" i="1"/>
  <c r="O3697" i="1"/>
  <c r="O3604" i="1"/>
  <c r="O84" i="1"/>
  <c r="O533" i="1"/>
  <c r="O1690" i="1"/>
  <c r="O771" i="1"/>
  <c r="O1739" i="1"/>
  <c r="O2776" i="1"/>
  <c r="O2862" i="1"/>
  <c r="O631" i="1"/>
  <c r="O1722" i="1"/>
  <c r="O634" i="1"/>
  <c r="O998" i="1"/>
  <c r="O2766" i="1"/>
  <c r="O1721" i="1"/>
  <c r="O1494" i="1"/>
  <c r="O4067" i="1"/>
  <c r="O3952" i="1"/>
  <c r="O630" i="1"/>
  <c r="O632" i="1"/>
  <c r="O1144" i="1"/>
  <c r="O1411" i="1"/>
  <c r="O633" i="1"/>
  <c r="O1734" i="1"/>
  <c r="O635" i="1"/>
  <c r="O2767" i="1"/>
  <c r="O4028" i="1"/>
  <c r="O1978" i="1"/>
  <c r="O3418" i="1"/>
  <c r="O3525" i="1"/>
  <c r="O3675" i="1"/>
  <c r="O3317" i="1"/>
  <c r="O2530" i="1"/>
  <c r="O3223" i="1"/>
  <c r="O2176" i="1"/>
  <c r="O3628" i="1"/>
  <c r="O3719" i="1"/>
  <c r="O3236" i="1"/>
  <c r="O3519" i="1"/>
  <c r="O3741" i="1"/>
  <c r="O234" i="1"/>
  <c r="O1801" i="1"/>
  <c r="O1377" i="1"/>
  <c r="O2065" i="1"/>
  <c r="O2240" i="1"/>
  <c r="O2983" i="1"/>
  <c r="O950" i="1"/>
  <c r="O1102" i="1"/>
  <c r="O1224" i="1"/>
  <c r="O1275" i="1"/>
  <c r="O3095" i="1"/>
  <c r="O2769" i="1"/>
  <c r="O768" i="1"/>
  <c r="O3192" i="1"/>
  <c r="O3106" i="1"/>
  <c r="O7" i="1"/>
  <c r="O2257" i="1"/>
  <c r="O2713" i="1"/>
  <c r="O629" i="1"/>
  <c r="O920" i="1"/>
  <c r="O3336" i="1"/>
  <c r="O556" i="1"/>
  <c r="O3494" i="1"/>
  <c r="O1651" i="1"/>
  <c r="O882" i="1"/>
  <c r="O775" i="1"/>
  <c r="O3428" i="1"/>
  <c r="O3051" i="1"/>
  <c r="O3193" i="1"/>
  <c r="O4060" i="1"/>
  <c r="O883" i="1"/>
  <c r="O1505" i="1"/>
  <c r="O1378" i="1"/>
  <c r="O2553" i="1"/>
  <c r="O738" i="1"/>
  <c r="O2161" i="1"/>
  <c r="O3791" i="1"/>
  <c r="O1514" i="1"/>
  <c r="O1200" i="1"/>
  <c r="O2251" i="1"/>
  <c r="O15" i="1"/>
  <c r="O729" i="1"/>
  <c r="O1254" i="1"/>
  <c r="O2491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1292" i="1"/>
  <c r="O3759" i="1"/>
  <c r="O3696" i="1"/>
  <c r="O2308" i="1"/>
  <c r="O343" i="1"/>
  <c r="O2970" i="1"/>
  <c r="O854" i="1"/>
  <c r="O3335" i="1"/>
  <c r="O3823" i="1"/>
  <c r="O356" i="1"/>
  <c r="O90" i="1"/>
  <c r="O2222" i="1"/>
  <c r="O3152" i="1"/>
  <c r="O2937" i="1"/>
  <c r="O3673" i="1"/>
  <c r="O3153" i="1"/>
  <c r="O10" i="1"/>
  <c r="O103" i="1"/>
  <c r="O3197" i="1"/>
  <c r="O3637" i="1"/>
  <c r="O4085" i="1"/>
  <c r="O868" i="1"/>
  <c r="O2907" i="1"/>
  <c r="O1872" i="1"/>
  <c r="O937" i="1"/>
  <c r="O875" i="1"/>
  <c r="O939" i="1"/>
  <c r="O4075" i="1"/>
  <c r="O914" i="1"/>
  <c r="O4021" i="1"/>
  <c r="O2694" i="1"/>
  <c r="O4087" i="1"/>
  <c r="O2427" i="1"/>
  <c r="O628" i="1"/>
  <c r="O1553" i="1"/>
  <c r="O764" i="1"/>
  <c r="O1305" i="1"/>
  <c r="O526" i="1"/>
  <c r="O2543" i="1"/>
  <c r="O3717" i="1"/>
  <c r="O3384" i="1"/>
  <c r="O198" i="1"/>
  <c r="O3053" i="1"/>
  <c r="O4059" i="1"/>
  <c r="O4098" i="1"/>
  <c r="O3919" i="1"/>
  <c r="O3352" i="1"/>
  <c r="O1804" i="1"/>
  <c r="O1685" i="1"/>
  <c r="O3376" i="1"/>
  <c r="O1811" i="1"/>
  <c r="O11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627" i="1"/>
  <c r="O2264" i="1"/>
  <c r="O1262" i="1"/>
  <c r="O3722" i="1"/>
  <c r="O3528" i="1"/>
  <c r="O3324" i="1"/>
  <c r="O3263" i="1"/>
  <c r="O422" i="1"/>
  <c r="O476" i="1"/>
  <c r="O918" i="1"/>
  <c r="O538" i="1"/>
  <c r="O3640" i="1"/>
  <c r="O2753" i="1"/>
  <c r="O1719" i="1"/>
  <c r="O3940" i="1"/>
  <c r="O121" i="1"/>
  <c r="O2408" i="1"/>
  <c r="O2764" i="1"/>
  <c r="O1598" i="1"/>
  <c r="O100" i="1"/>
  <c r="O2478" i="1"/>
  <c r="O1931" i="1"/>
  <c r="O2973" i="1"/>
  <c r="O1996" i="1"/>
  <c r="O3188" i="1"/>
  <c r="O1124" i="1"/>
  <c r="O3562" i="1"/>
  <c r="O878" i="1"/>
  <c r="O3225" i="1"/>
  <c r="O2934" i="1"/>
  <c r="O1023" i="1"/>
  <c r="O3155" i="1"/>
  <c r="O1530" i="1"/>
  <c r="O845" i="1"/>
  <c r="O2042" i="1"/>
  <c r="O1257" i="1"/>
  <c r="O846" i="1"/>
  <c r="O3458" i="1"/>
  <c r="O274" i="1"/>
  <c r="O3488" i="1"/>
  <c r="O64" i="1"/>
  <c r="O2455" i="1"/>
  <c r="O3035" i="1"/>
  <c r="O1293" i="1"/>
  <c r="O3684" i="1"/>
  <c r="O3342" i="1"/>
  <c r="O305" i="1"/>
  <c r="O3302" i="1"/>
  <c r="O1302" i="1"/>
  <c r="O3303" i="1"/>
  <c r="O2101" i="1"/>
  <c r="O1861" i="1"/>
  <c r="O2030" i="1"/>
  <c r="O3212" i="1"/>
  <c r="O2928" i="1"/>
  <c r="O3498" i="1"/>
  <c r="O2556" i="1"/>
  <c r="O2287" i="1"/>
  <c r="O3490" i="1"/>
  <c r="O93" i="1"/>
  <c r="O824" i="1"/>
  <c r="O753" i="1"/>
  <c r="O3691" i="1"/>
  <c r="O3389" i="1"/>
  <c r="O3301" i="1"/>
  <c r="O3169" i="1"/>
  <c r="O2090" i="1"/>
  <c r="O1678" i="1"/>
  <c r="O524" i="1"/>
  <c r="O1926" i="1"/>
  <c r="O2979" i="1"/>
  <c r="O3606" i="1"/>
  <c r="O3682" i="1"/>
  <c r="O1476" i="1"/>
  <c r="O1360" i="1"/>
  <c r="O3663" i="1"/>
  <c r="O2464" i="1"/>
  <c r="O2833" i="1"/>
  <c r="O3595" i="1"/>
  <c r="O3623" i="1"/>
  <c r="O55" i="1"/>
  <c r="O2982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2642" i="1"/>
  <c r="O2792" i="1"/>
  <c r="O807" i="1"/>
  <c r="O3626" i="1"/>
  <c r="O2994" i="1"/>
  <c r="O3382" i="1"/>
  <c r="O1278" i="1"/>
  <c r="O3416" i="1"/>
  <c r="O116" i="1"/>
  <c r="O3517" i="1"/>
  <c r="O3661" i="1"/>
  <c r="O3356" i="1"/>
  <c r="O3286" i="1"/>
  <c r="O3508" i="1"/>
  <c r="O339" i="1"/>
  <c r="O2791" i="1"/>
  <c r="O3005" i="1"/>
  <c r="O3010" i="1"/>
  <c r="O3176" i="1"/>
  <c r="O3439" i="1"/>
  <c r="O3469" i="1"/>
  <c r="O2285" i="1"/>
  <c r="O661" i="1"/>
  <c r="O12" i="1"/>
  <c r="O654" i="1"/>
  <c r="O1826" i="1"/>
  <c r="O1859" i="1"/>
  <c r="O2099" i="1"/>
  <c r="O2832" i="1"/>
  <c r="O1905" i="1"/>
  <c r="O2600" i="1"/>
  <c r="O2891" i="1"/>
  <c r="O4054" i="1"/>
  <c r="O3639" i="1"/>
  <c r="O1439" i="1"/>
  <c r="O2748" i="1"/>
  <c r="O876" i="1"/>
  <c r="O2898" i="1"/>
  <c r="O3065" i="1"/>
  <c r="O1992" i="1"/>
  <c r="O3998" i="1"/>
  <c r="O619" i="1"/>
  <c r="O926" i="1"/>
  <c r="O625" i="1"/>
  <c r="O945" i="1"/>
  <c r="O4029" i="1"/>
  <c r="O426" i="1"/>
  <c r="O2858" i="1"/>
  <c r="O623" i="1"/>
  <c r="O892" i="1"/>
  <c r="O3949" i="1"/>
  <c r="O4113" i="1"/>
  <c r="O626" i="1"/>
  <c r="O4110" i="1"/>
  <c r="O1500" i="1"/>
  <c r="O1715" i="1"/>
  <c r="O3962" i="1"/>
  <c r="O4007" i="1"/>
  <c r="O2415" i="1"/>
  <c r="O3903" i="1"/>
  <c r="O1738" i="1"/>
  <c r="O779" i="1"/>
  <c r="O2432" i="1"/>
  <c r="O1409" i="1"/>
  <c r="O621" i="1"/>
  <c r="O2779" i="1"/>
  <c r="O2889" i="1"/>
  <c r="O4081" i="1"/>
  <c r="O618" i="1"/>
  <c r="O582" i="1"/>
  <c r="O1547" i="1"/>
  <c r="O620" i="1"/>
  <c r="O435" i="1"/>
  <c r="O899" i="1"/>
  <c r="O1732" i="1"/>
  <c r="O1742" i="1"/>
  <c r="O1817" i="1"/>
  <c r="O624" i="1"/>
  <c r="O2421" i="1"/>
  <c r="O2874" i="1"/>
  <c r="O2945" i="1"/>
  <c r="O3643" i="1"/>
  <c r="O3804" i="1"/>
  <c r="O3991" i="1"/>
  <c r="O4082" i="1"/>
  <c r="O1526" i="1"/>
  <c r="O3829" i="1"/>
  <c r="O2818" i="1"/>
  <c r="O3484" i="1"/>
  <c r="O3608" i="1"/>
  <c r="O31" i="1"/>
  <c r="O3586" i="1"/>
  <c r="O2808" i="1"/>
  <c r="O3690" i="1"/>
  <c r="O3704" i="1"/>
  <c r="O3424" i="1"/>
  <c r="O3836" i="1"/>
  <c r="O3366" i="1"/>
  <c r="O2827" i="1"/>
  <c r="O3669" i="1"/>
  <c r="O3575" i="1"/>
  <c r="O3627" i="1"/>
  <c r="O2804" i="1"/>
  <c r="O3674" i="1"/>
  <c r="O3242" i="1"/>
  <c r="O2562" i="1"/>
  <c r="O3377" i="1"/>
  <c r="O3414" i="1"/>
  <c r="O3904" i="1"/>
  <c r="O3937" i="1"/>
  <c r="O433" i="1"/>
  <c r="O1695" i="1"/>
  <c r="O1793" i="1"/>
  <c r="O2880" i="1"/>
  <c r="O1135" i="1"/>
  <c r="O1413" i="1"/>
  <c r="O2588" i="1"/>
  <c r="O1729" i="1"/>
  <c r="O3632" i="1"/>
  <c r="O1127" i="1"/>
  <c r="O3923" i="1"/>
  <c r="O3999" i="1"/>
  <c r="O1889" i="1"/>
  <c r="O4086" i="1"/>
  <c r="O1420" i="1"/>
  <c r="O231" i="1"/>
  <c r="O622" i="1"/>
  <c r="O2184" i="1"/>
  <c r="O380" i="1"/>
  <c r="O4106" i="1"/>
  <c r="O1067" i="1"/>
  <c r="O1795" i="1"/>
  <c r="O2592" i="1"/>
  <c r="O617" i="1"/>
  <c r="O748" i="1"/>
  <c r="O1492" i="1"/>
  <c r="O909" i="1"/>
  <c r="O3403" i="1"/>
  <c r="O2867" i="1"/>
  <c r="O3939" i="1"/>
  <c r="O1724" i="1"/>
  <c r="O3707" i="1"/>
  <c r="O3971" i="1"/>
  <c r="O407" i="1"/>
  <c r="O2238" i="1"/>
  <c r="O2815" i="1"/>
  <c r="O1606" i="1"/>
  <c r="O3515" i="1"/>
  <c r="O3471" i="1"/>
  <c r="O1392" i="1"/>
  <c r="O408" i="1"/>
  <c r="O1502" i="1"/>
  <c r="O164" i="1"/>
  <c r="O3240" i="1"/>
  <c r="O795" i="1"/>
  <c r="O941" i="1"/>
  <c r="O616" i="1"/>
  <c r="O3532" i="1"/>
  <c r="O4076" i="1"/>
  <c r="O3144" i="1"/>
  <c r="O3421" i="1"/>
  <c r="O1441" i="1"/>
  <c r="O1193" i="1"/>
  <c r="O2835" i="1"/>
  <c r="O2324" i="1"/>
  <c r="O3267" i="1"/>
  <c r="O979" i="1"/>
  <c r="O1201" i="1"/>
  <c r="O1527" i="1"/>
  <c r="O36" i="1"/>
  <c r="O3597" i="1"/>
  <c r="O3232" i="1"/>
  <c r="O2060" i="1"/>
  <c r="O1930" i="1"/>
  <c r="O2271" i="1"/>
  <c r="O2233" i="1"/>
  <c r="O1974" i="1"/>
  <c r="O1403" i="1"/>
  <c r="O2449" i="1"/>
  <c r="O2031" i="1"/>
  <c r="O2262" i="1"/>
  <c r="O264" i="1"/>
  <c r="O2213" i="1"/>
  <c r="O2293" i="1"/>
  <c r="O1890" i="1"/>
  <c r="O1668" i="1"/>
  <c r="O1250" i="1"/>
  <c r="O651" i="1"/>
  <c r="O1823" i="1"/>
  <c r="O2165" i="1"/>
  <c r="O1214" i="1"/>
  <c r="O414" i="1"/>
  <c r="O3224" i="1"/>
  <c r="O3170" i="1"/>
  <c r="O1666" i="1"/>
  <c r="O839" i="1"/>
  <c r="O1849" i="1"/>
  <c r="O2091" i="1"/>
  <c r="O3625" i="1"/>
  <c r="O3756" i="1"/>
  <c r="O3782" i="1"/>
  <c r="O2276" i="1"/>
  <c r="O3179" i="1"/>
  <c r="O3486" i="1"/>
  <c r="O1394" i="1"/>
  <c r="O3265" i="1"/>
  <c r="O2628" i="1"/>
  <c r="O40" i="1"/>
  <c r="O3313" i="1"/>
  <c r="O1902" i="1"/>
  <c r="O3185" i="1"/>
  <c r="O1937" i="1"/>
  <c r="O1603" i="1"/>
  <c r="O2812" i="1"/>
  <c r="O2942" i="1"/>
  <c r="O3166" i="1"/>
  <c r="O3825" i="1"/>
  <c r="O2477" i="1"/>
  <c r="O89" i="1"/>
  <c r="O1261" i="1"/>
  <c r="O1895" i="1"/>
  <c r="O3367" i="1"/>
  <c r="O3507" i="1"/>
  <c r="O2542" i="1"/>
  <c r="O3266" i="1"/>
  <c r="O2935" i="1"/>
  <c r="O2317" i="1"/>
  <c r="O3443" i="1"/>
  <c r="O3599" i="1"/>
  <c r="O2811" i="1"/>
  <c r="O3563" i="1"/>
  <c r="O1349" i="1"/>
  <c r="O760" i="1"/>
  <c r="O757" i="1"/>
  <c r="O728" i="1"/>
  <c r="O1643" i="1"/>
  <c r="O3322" i="1"/>
  <c r="O3616" i="1"/>
  <c r="O3701" i="1"/>
  <c r="O794" i="1"/>
  <c r="O2179" i="1"/>
  <c r="O3314" i="1"/>
  <c r="O1304" i="1"/>
  <c r="O2097" i="1"/>
  <c r="O2468" i="1"/>
  <c r="O3518" i="1"/>
  <c r="O3546" i="1"/>
  <c r="O1776" i="1"/>
  <c r="O2875" i="1"/>
  <c r="O600" i="1"/>
  <c r="O2744" i="1"/>
  <c r="O964" i="1"/>
  <c r="O2000" i="1"/>
  <c r="O1692" i="1"/>
  <c r="O2869" i="1"/>
  <c r="O3982" i="1"/>
  <c r="O4032" i="1"/>
  <c r="O4040" i="1"/>
  <c r="O1152" i="1"/>
  <c r="O3902" i="1"/>
  <c r="O436" i="1"/>
  <c r="O1185" i="1"/>
  <c r="O1559" i="1"/>
  <c r="O1562" i="1"/>
  <c r="O450" i="1"/>
  <c r="O900" i="1"/>
  <c r="O2781" i="1"/>
  <c r="O1865" i="1"/>
  <c r="O2909" i="1"/>
  <c r="O683" i="1"/>
  <c r="O1113" i="1"/>
  <c r="O3861" i="1"/>
  <c r="O574" i="1"/>
  <c r="O770" i="1"/>
  <c r="O910" i="1"/>
  <c r="O608" i="1"/>
  <c r="O609" i="1"/>
  <c r="O610" i="1"/>
  <c r="O611" i="1"/>
  <c r="O3899" i="1"/>
  <c r="O2259" i="1"/>
  <c r="O2235" i="1"/>
  <c r="O3027" i="1"/>
  <c r="O3613" i="1"/>
  <c r="O3618" i="1"/>
  <c r="O1357" i="1"/>
  <c r="O735" i="1"/>
  <c r="O2788" i="1"/>
  <c r="O2834" i="1"/>
  <c r="O3339" i="1"/>
  <c r="O1404" i="1"/>
  <c r="O3505" i="1"/>
  <c r="O3617" i="1"/>
  <c r="O2831" i="1"/>
  <c r="O3249" i="1"/>
  <c r="O3552" i="1"/>
  <c r="O3440" i="1"/>
  <c r="O2842" i="1"/>
  <c r="O3280" i="1"/>
  <c r="O1297" i="1"/>
  <c r="O2248" i="1"/>
  <c r="O3916" i="1"/>
  <c r="O3853" i="1"/>
  <c r="O3900" i="1"/>
  <c r="O205" i="1"/>
  <c r="O171" i="1"/>
  <c r="O199" i="1"/>
  <c r="O3922" i="1"/>
  <c r="O613" i="1"/>
  <c r="O551" i="1"/>
  <c r="O4095" i="1"/>
  <c r="O2866" i="1"/>
  <c r="O3749" i="1"/>
  <c r="O3929" i="1"/>
  <c r="O196" i="1"/>
  <c r="O2167" i="1"/>
  <c r="O3103" i="1"/>
  <c r="O4114" i="1"/>
  <c r="O2275" i="1"/>
  <c r="O2936" i="1"/>
  <c r="O844" i="1"/>
  <c r="O3289" i="1"/>
  <c r="O3776" i="1"/>
  <c r="O2922" i="1"/>
  <c r="O615" i="1"/>
  <c r="O571" i="1"/>
  <c r="O614" i="1"/>
  <c r="O612" i="1"/>
  <c r="O2726" i="1"/>
  <c r="O378" i="1"/>
  <c r="O3867" i="1"/>
  <c r="O3780" i="1"/>
  <c r="O1691" i="1"/>
  <c r="O1495" i="1"/>
  <c r="O2988" i="1"/>
  <c r="O3557" i="1"/>
  <c r="O1533" i="1"/>
  <c r="O2304" i="1"/>
  <c r="O272" i="1"/>
  <c r="O1650" i="1"/>
  <c r="O805" i="1"/>
  <c r="O1545" i="1"/>
  <c r="O3254" i="1"/>
  <c r="O4083" i="1"/>
  <c r="O747" i="1"/>
  <c r="O2260" i="1"/>
  <c r="O74" i="1"/>
  <c r="O107" i="1"/>
  <c r="O2108" i="1"/>
  <c r="O1071" i="1"/>
  <c r="O867" i="1"/>
  <c r="O762" i="1"/>
  <c r="O3745" i="1"/>
  <c r="O1223" i="1"/>
  <c r="O3154" i="1"/>
  <c r="O3558" i="1"/>
  <c r="O1385" i="1"/>
  <c r="O1675" i="1"/>
  <c r="O3450" i="1"/>
  <c r="O3550" i="1"/>
  <c r="O3815" i="1"/>
  <c r="O881" i="1"/>
  <c r="O1121" i="1"/>
  <c r="O2678" i="1"/>
  <c r="O2617" i="1"/>
  <c r="O1032" i="1"/>
  <c r="O647" i="1"/>
  <c r="O1612" i="1"/>
  <c r="O2107" i="1"/>
  <c r="O2068" i="1"/>
  <c r="O2547" i="1"/>
  <c r="O1681" i="1"/>
  <c r="O1883" i="1"/>
  <c r="O2183" i="1"/>
  <c r="O2168" i="1"/>
  <c r="O840" i="1"/>
  <c r="O3779" i="1"/>
  <c r="O404" i="1"/>
  <c r="O1652" i="1"/>
  <c r="O3459" i="1"/>
  <c r="O1671" i="1"/>
  <c r="O822" i="1"/>
  <c r="O1216" i="1"/>
  <c r="O3270" i="1"/>
  <c r="O3594" i="1"/>
  <c r="O1359" i="1"/>
  <c r="O1637" i="1"/>
  <c r="O1844" i="1"/>
  <c r="O2220" i="1"/>
  <c r="O1933" i="1"/>
  <c r="O539" i="1"/>
  <c r="O1247" i="1"/>
  <c r="O2829" i="1"/>
  <c r="O2840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3681" i="1"/>
  <c r="O3434" i="1"/>
  <c r="O1744" i="1"/>
  <c r="O2828" i="1"/>
  <c r="O2109" i="1"/>
  <c r="O2794" i="1"/>
  <c r="O2557" i="1"/>
  <c r="O2294" i="1"/>
  <c r="O3819" i="1"/>
  <c r="O2470" i="1"/>
  <c r="O1891" i="1"/>
  <c r="O2113" i="1"/>
  <c r="O3501" i="1"/>
  <c r="O2974" i="1"/>
  <c r="O1827" i="1"/>
  <c r="O2536" i="1"/>
  <c r="O3388" i="1"/>
  <c r="O1246" i="1"/>
  <c r="O756" i="1"/>
  <c r="O2487" i="1"/>
  <c r="O3282" i="1"/>
  <c r="O1303" i="1"/>
  <c r="O2790" i="1"/>
  <c r="O2793" i="1"/>
  <c r="O3227" i="1"/>
  <c r="O3474" i="1"/>
  <c r="O1843" i="1"/>
  <c r="O409" i="1"/>
  <c r="O3715" i="1"/>
  <c r="O42" i="1"/>
  <c r="O1263" i="1"/>
  <c r="O1858" i="1"/>
  <c r="O3841" i="1"/>
  <c r="O1286" i="1"/>
  <c r="O1828" i="1"/>
  <c r="O1653" i="1"/>
  <c r="O2121" i="1"/>
  <c r="O3729" i="1"/>
  <c r="O1673" i="1"/>
  <c r="O1636" i="1"/>
  <c r="O2112" i="1"/>
  <c r="O750" i="1"/>
  <c r="O3777" i="1"/>
  <c r="O22" i="1"/>
  <c r="O1605" i="1"/>
  <c r="O43" i="1"/>
  <c r="O46" i="1"/>
  <c r="O2209" i="1"/>
  <c r="O2475" i="1"/>
  <c r="O2482" i="1"/>
  <c r="O3387" i="1"/>
  <c r="O3433" i="1"/>
  <c r="O3629" i="1"/>
  <c r="O879" i="1"/>
  <c r="O1706" i="1"/>
  <c r="O4096" i="1"/>
  <c r="O3960" i="1"/>
  <c r="O3987" i="1"/>
  <c r="O4030" i="1"/>
  <c r="O687" i="1"/>
  <c r="O2919" i="1"/>
  <c r="O2755" i="1"/>
  <c r="O3742" i="1"/>
  <c r="O3967" i="1"/>
  <c r="O3101" i="1"/>
  <c r="O3869" i="1"/>
  <c r="O2131" i="1"/>
  <c r="O2145" i="1"/>
  <c r="O3980" i="1"/>
  <c r="O4005" i="1"/>
  <c r="O895" i="1"/>
  <c r="O1718" i="1"/>
  <c r="O1993" i="1"/>
  <c r="O3966" i="1"/>
  <c r="O935" i="1"/>
  <c r="O3863" i="1"/>
  <c r="O865" i="1"/>
  <c r="O4109" i="1"/>
  <c r="O607" i="1"/>
  <c r="O4015" i="1"/>
  <c r="O1094" i="1"/>
  <c r="O2892" i="1"/>
  <c r="O886" i="1"/>
  <c r="O3868" i="1"/>
  <c r="O1128" i="1"/>
  <c r="O1501" i="1"/>
  <c r="O3947" i="1"/>
  <c r="O3996" i="1"/>
  <c r="O4009" i="1"/>
  <c r="O603" i="1"/>
  <c r="O477" i="1"/>
  <c r="O604" i="1"/>
  <c r="O1486" i="1"/>
  <c r="O1497" i="1"/>
  <c r="O1707" i="1"/>
  <c r="O2151" i="1"/>
  <c r="O605" i="1"/>
  <c r="O606" i="1"/>
  <c r="O2849" i="1"/>
  <c r="O2202" i="1"/>
  <c r="O1025" i="1"/>
  <c r="O1380" i="1"/>
  <c r="O3698" i="1"/>
  <c r="O3787" i="1"/>
  <c r="O3540" i="1"/>
  <c r="O3489" i="1"/>
  <c r="O3292" i="1"/>
  <c r="O3349" i="1"/>
  <c r="O1648" i="1"/>
  <c r="O3432" i="1"/>
  <c r="O3699" i="1"/>
  <c r="O50" i="1"/>
  <c r="O3409" i="1"/>
  <c r="O3259" i="1"/>
  <c r="O3163" i="1"/>
  <c r="O3568" i="1"/>
  <c r="O1300" i="1"/>
  <c r="O3603" i="1"/>
  <c r="O3381" i="1"/>
  <c r="O3537" i="1"/>
  <c r="O3467" i="1"/>
  <c r="O3430" i="1"/>
  <c r="O537" i="1"/>
  <c r="O3680" i="1"/>
  <c r="O3839" i="1"/>
  <c r="O3784" i="1"/>
  <c r="O1287" i="1"/>
  <c r="O3521" i="1"/>
  <c r="O3811" i="1"/>
  <c r="O3359" i="1"/>
  <c r="O3476" i="1"/>
  <c r="O3620" i="1"/>
  <c r="O3522" i="1"/>
  <c r="O3655" i="1"/>
  <c r="O3375" i="1"/>
  <c r="O535" i="1"/>
  <c r="O3218" i="1"/>
  <c r="O3405" i="1"/>
  <c r="O3447" i="1"/>
  <c r="O3772" i="1"/>
  <c r="O4077" i="1"/>
  <c r="O3890" i="1"/>
  <c r="O4090" i="1"/>
  <c r="O933" i="1"/>
  <c r="O161" i="1"/>
  <c r="O451" i="1"/>
  <c r="O3203" i="1"/>
  <c r="O602" i="1"/>
  <c r="O2948" i="1"/>
  <c r="O1988" i="1"/>
  <c r="O1995" i="1"/>
  <c r="O2280" i="1"/>
  <c r="O853" i="1"/>
  <c r="O17" i="1"/>
  <c r="O1415" i="1"/>
  <c r="O3659" i="1"/>
  <c r="O3918" i="1"/>
  <c r="O1190" i="1"/>
  <c r="O3320" i="1"/>
  <c r="O2466" i="1"/>
  <c r="O2205" i="1"/>
  <c r="O3814" i="1"/>
  <c r="O649" i="1"/>
  <c r="O1587" i="1"/>
  <c r="O2632" i="1"/>
  <c r="O4066" i="1"/>
  <c r="O2760" i="1"/>
  <c r="O2861" i="1"/>
  <c r="O2752" i="1"/>
  <c r="O2309" i="1"/>
  <c r="O3611" i="1"/>
  <c r="O4011" i="1"/>
  <c r="O722" i="1"/>
  <c r="O3178" i="1"/>
  <c r="O1788" i="1"/>
  <c r="O160" i="1"/>
  <c r="O2918" i="1"/>
  <c r="O2185" i="1"/>
  <c r="O3330" i="1"/>
  <c r="O3150" i="1"/>
  <c r="O2929" i="1"/>
  <c r="O73" i="1"/>
  <c r="O3305" i="1"/>
  <c r="O3479" i="1"/>
  <c r="O832" i="1"/>
  <c r="O3277" i="1"/>
  <c r="O1641" i="1"/>
  <c r="O2913" i="1"/>
  <c r="O3272" i="1"/>
  <c r="O3385" i="1"/>
  <c r="O3032" i="1"/>
  <c r="O2605" i="1"/>
  <c r="O3957" i="1"/>
  <c r="O1711" i="1"/>
  <c r="O159" i="1"/>
  <c r="O3357" i="1"/>
  <c r="O158" i="1"/>
  <c r="O1674" i="1"/>
  <c r="O791" i="1"/>
  <c r="O3419" i="1"/>
  <c r="O3969" i="1"/>
  <c r="O1294" i="1"/>
  <c r="O157" i="1"/>
  <c r="O3487" i="1"/>
  <c r="O3530" i="1"/>
  <c r="O3992" i="1"/>
  <c r="O3500" i="1"/>
  <c r="O1481" i="1"/>
  <c r="O826" i="1"/>
  <c r="O3596" i="1"/>
  <c r="O4093" i="1"/>
  <c r="O3898" i="1"/>
  <c r="O3246" i="1"/>
  <c r="O1987" i="1"/>
  <c r="O2010" i="1"/>
  <c r="O2551" i="1"/>
  <c r="O3499" i="1"/>
  <c r="O1022" i="1"/>
  <c r="O2268" i="1"/>
  <c r="O110" i="1"/>
  <c r="O833" i="1"/>
  <c r="O2117" i="1"/>
  <c r="O1928" i="1"/>
  <c r="O2022" i="1"/>
  <c r="O1376" i="1"/>
  <c r="O2458" i="1"/>
  <c r="O3308" i="1"/>
  <c r="O1362" i="1"/>
  <c r="O3605" i="1"/>
  <c r="O1831" i="1"/>
  <c r="O815" i="1"/>
  <c r="O3012" i="1"/>
  <c r="O2555" i="1"/>
  <c r="O785" i="1"/>
  <c r="O1040" i="1"/>
  <c r="O1657" i="1"/>
  <c r="O3482" i="1"/>
  <c r="O3816" i="1"/>
  <c r="O819" i="1"/>
  <c r="O1923" i="1"/>
  <c r="O3161" i="1"/>
  <c r="O1621" i="1"/>
  <c r="O2206" i="1"/>
  <c r="O2497" i="1"/>
  <c r="O1472" i="1"/>
  <c r="O1291" i="1"/>
  <c r="O3812" i="1"/>
  <c r="O3708" i="1"/>
  <c r="O1475" i="1"/>
  <c r="O3692" i="1"/>
  <c r="O3818" i="1"/>
  <c r="O1265" i="1"/>
  <c r="O1680" i="1"/>
  <c r="O1611" i="1"/>
  <c r="O3372" i="1"/>
  <c r="O98" i="1"/>
  <c r="O652" i="1"/>
  <c r="O2084" i="1"/>
  <c r="O3253" i="1"/>
  <c r="O2669" i="1"/>
  <c r="O1927" i="1"/>
  <c r="O3520" i="1"/>
  <c r="O3348" i="1"/>
  <c r="O2967" i="1"/>
  <c r="O2291" i="1"/>
  <c r="O740" i="1"/>
  <c r="O101" i="1"/>
  <c r="O3395" i="1"/>
  <c r="O1620" i="1"/>
  <c r="O812" i="1"/>
  <c r="O3398" i="1"/>
  <c r="O2292" i="1"/>
  <c r="O1372" i="1"/>
  <c r="O2089" i="1"/>
  <c r="O2095" i="1"/>
  <c r="O3392" i="1"/>
  <c r="O3760" i="1"/>
  <c r="O3553" i="1"/>
  <c r="O1846" i="1"/>
  <c r="O2496" i="1"/>
  <c r="O255" i="1"/>
  <c r="O3660" i="1"/>
  <c r="O1604" i="1"/>
  <c r="O2288" i="1"/>
  <c r="O2489" i="1"/>
  <c r="O3033" i="1"/>
  <c r="O3495" i="1"/>
  <c r="O3766" i="1"/>
  <c r="O4058" i="1"/>
  <c r="O3809" i="1"/>
  <c r="O3736" i="1"/>
  <c r="O884" i="1"/>
  <c r="O774" i="1"/>
  <c r="O3139" i="1"/>
  <c r="O151" i="1"/>
  <c r="O156" i="1"/>
  <c r="O3990" i="1"/>
  <c r="O2593" i="1"/>
  <c r="O153" i="1"/>
  <c r="O2643" i="1"/>
  <c r="O2759" i="1"/>
  <c r="O4115" i="1"/>
  <c r="O1994" i="1"/>
  <c r="O4052" i="1"/>
  <c r="O178" i="1"/>
  <c r="O190" i="1"/>
  <c r="O479" i="1"/>
  <c r="O152" i="1"/>
  <c r="O916" i="1"/>
  <c r="O1444" i="1"/>
  <c r="O1498" i="1"/>
  <c r="O1588" i="1"/>
  <c r="O3735" i="1"/>
  <c r="O3793" i="1"/>
  <c r="O3905" i="1"/>
  <c r="O3656" i="1"/>
  <c r="O3180" i="1"/>
  <c r="O802" i="1"/>
  <c r="O3298" i="1"/>
  <c r="O2939" i="1"/>
  <c r="O3273" i="1"/>
  <c r="O3044" i="1"/>
  <c r="O3481" i="1"/>
  <c r="O3573" i="1"/>
  <c r="O528" i="1"/>
  <c r="O1508" i="1"/>
  <c r="O1288" i="1"/>
  <c r="O2816" i="1"/>
  <c r="O3332" i="1"/>
  <c r="O3390" i="1"/>
  <c r="O3358" i="1"/>
  <c r="O3513" i="1"/>
  <c r="O19" i="1"/>
  <c r="O3503" i="1"/>
  <c r="O3703" i="1"/>
  <c r="O3580" i="1"/>
  <c r="O3429" i="1"/>
  <c r="O3583" i="1"/>
  <c r="O3908" i="1"/>
  <c r="O3740" i="1"/>
  <c r="O3907" i="1"/>
  <c r="O4020" i="1"/>
  <c r="O3986" i="1"/>
  <c r="O2599" i="1"/>
  <c r="O2906" i="1"/>
  <c r="O3738" i="1"/>
  <c r="O3917" i="1"/>
  <c r="O154" i="1"/>
  <c r="O2844" i="1"/>
  <c r="O2624" i="1"/>
  <c r="O3545" i="1"/>
  <c r="O3326" i="1"/>
  <c r="O1346" i="1"/>
  <c r="O3724" i="1"/>
  <c r="O1558" i="1"/>
  <c r="O186" i="1"/>
  <c r="O516" i="1"/>
  <c r="O155" i="1"/>
  <c r="O1768" i="1"/>
  <c r="O857" i="1"/>
  <c r="O744" i="1"/>
  <c r="O938" i="1"/>
  <c r="O3964" i="1"/>
  <c r="O417" i="1"/>
  <c r="O3524" i="1"/>
  <c r="O2045" i="1"/>
  <c r="O3001" i="1"/>
  <c r="O1035" i="1"/>
  <c r="O3712" i="1"/>
  <c r="O112" i="1"/>
  <c r="O1379" i="1"/>
  <c r="O830" i="1"/>
  <c r="O1853" i="1"/>
  <c r="O3978" i="1"/>
  <c r="O81" i="1"/>
  <c r="O105" i="1"/>
  <c r="O28" i="1"/>
  <c r="O2783" i="1"/>
  <c r="O3151" i="1"/>
  <c r="O3615" i="1"/>
  <c r="O1730" i="1"/>
  <c r="O4000" i="1"/>
  <c r="O4004" i="1"/>
  <c r="O3131" i="1"/>
  <c r="O3764" i="1"/>
  <c r="O4071" i="1"/>
  <c r="O2560" i="1"/>
  <c r="O1509" i="1"/>
  <c r="O66" i="1"/>
  <c r="O2316" i="1"/>
  <c r="O2119" i="1"/>
  <c r="O3441" i="1"/>
  <c r="O3785" i="1"/>
  <c r="O87" i="1"/>
  <c r="O2297" i="1"/>
  <c r="O789" i="1"/>
  <c r="O2471" i="1"/>
  <c r="O3834" i="1"/>
  <c r="O1888" i="1"/>
  <c r="O1610" i="1"/>
  <c r="O1644" i="1"/>
  <c r="O3668" i="1"/>
  <c r="O150" i="1"/>
  <c r="O3961" i="1"/>
  <c r="O1493" i="1"/>
  <c r="O1821" i="1"/>
  <c r="O149" i="1"/>
  <c r="O1586" i="1"/>
  <c r="O1591" i="1"/>
  <c r="O2845" i="1"/>
  <c r="O3746" i="1"/>
  <c r="O3944" i="1"/>
  <c r="O2191" i="1"/>
  <c r="O1754" i="1"/>
  <c r="O860" i="1"/>
  <c r="O1356" i="1"/>
  <c r="O3229" i="1"/>
  <c r="O3182" i="1"/>
  <c r="O1743" i="1"/>
  <c r="O3543" i="1"/>
  <c r="O3228" i="1"/>
  <c r="O3401" i="1"/>
  <c r="O4003" i="1"/>
  <c r="O182" i="1"/>
  <c r="O2405" i="1"/>
  <c r="O859" i="1"/>
  <c r="O531" i="1"/>
  <c r="O3835" i="1"/>
  <c r="O712" i="1"/>
  <c r="O530" i="1"/>
  <c r="O2514" i="1"/>
  <c r="O175" i="1"/>
  <c r="O1656" i="1"/>
  <c r="O2485" i="1"/>
  <c r="O2208" i="1"/>
  <c r="O3548" i="1"/>
  <c r="O3771" i="1"/>
  <c r="O2126" i="1"/>
  <c r="O148" i="1"/>
  <c r="O1089" i="1"/>
  <c r="O2741" i="1"/>
  <c r="O848" i="1"/>
  <c r="O3598" i="1"/>
  <c r="O2634" i="1"/>
  <c r="O3705" i="1"/>
  <c r="O3319" i="1"/>
  <c r="O466" i="1"/>
  <c r="O2274" i="1"/>
  <c r="O2082" i="1"/>
  <c r="O316" i="1"/>
  <c r="O308" i="1"/>
  <c r="O3584" i="1"/>
  <c r="O111" i="1"/>
  <c r="O1285" i="1"/>
  <c r="O1841" i="1"/>
  <c r="O790" i="1"/>
  <c r="O2621" i="1"/>
  <c r="O2638" i="1"/>
  <c r="O3709" i="1"/>
  <c r="O3445" i="1"/>
  <c r="O37" i="1"/>
  <c r="O2181" i="1"/>
  <c r="O3233" i="1"/>
  <c r="O2281" i="1"/>
  <c r="O3351" i="1"/>
  <c r="O3454" i="1"/>
  <c r="O3773" i="1"/>
  <c r="O268" i="1"/>
  <c r="O1900" i="1"/>
  <c r="O1677" i="1"/>
  <c r="O2104" i="1"/>
  <c r="O1886" i="1"/>
  <c r="O2120" i="1"/>
  <c r="O1355" i="1"/>
  <c r="O3753" i="1"/>
  <c r="O3234" i="1"/>
  <c r="O2938" i="1"/>
  <c r="O3533" i="1"/>
  <c r="O3492" i="1"/>
  <c r="O816" i="1"/>
  <c r="O3034" i="1"/>
  <c r="O1932" i="1"/>
  <c r="O3694" i="1"/>
  <c r="O2964" i="1"/>
  <c r="O418" i="1"/>
  <c r="O2784" i="1"/>
  <c r="O2789" i="1"/>
  <c r="O2469" i="1"/>
  <c r="O1626" i="1"/>
  <c r="O1682" i="1"/>
  <c r="O1760" i="1"/>
  <c r="O1896" i="1"/>
  <c r="O1622" i="1"/>
  <c r="O3621" i="1"/>
  <c r="O3437" i="1"/>
  <c r="O3683" i="1"/>
  <c r="O3570" i="1"/>
  <c r="O95" i="1"/>
  <c r="O3600" i="1"/>
  <c r="O2539" i="1"/>
  <c r="O1364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670" i="1"/>
  <c r="O2472" i="1"/>
  <c r="O1833" i="1"/>
  <c r="O1672" i="1"/>
  <c r="O786" i="1"/>
  <c r="O1039" i="1"/>
  <c r="O2210" i="1"/>
  <c r="O1615" i="1"/>
  <c r="O2221" i="1"/>
  <c r="O2299" i="1"/>
  <c r="O3040" i="1"/>
  <c r="O2995" i="1"/>
  <c r="O1840" i="1"/>
  <c r="O2290" i="1"/>
  <c r="O2484" i="1"/>
  <c r="O3624" i="1"/>
  <c r="O392" i="1"/>
  <c r="O1847" i="1"/>
  <c r="O2174" i="1"/>
  <c r="O2930" i="1"/>
  <c r="O3506" i="1"/>
  <c r="O887" i="1"/>
  <c r="O236" i="1"/>
  <c r="O3205" i="1"/>
  <c r="O3974" i="1"/>
  <c r="O1596" i="1"/>
  <c r="O181" i="1"/>
  <c r="O142" i="1"/>
  <c r="O4072" i="1"/>
  <c r="O3909" i="1"/>
  <c r="O3071" i="1"/>
  <c r="O224" i="1"/>
  <c r="O141" i="1"/>
  <c r="O1737" i="1"/>
  <c r="O3732" i="1"/>
  <c r="O4105" i="1"/>
  <c r="O1584" i="1"/>
  <c r="O2327" i="1"/>
  <c r="O890" i="1"/>
  <c r="O3642" i="1"/>
  <c r="O446" i="1"/>
  <c r="O3897" i="1"/>
  <c r="O4088" i="1"/>
  <c r="O1077" i="1"/>
  <c r="O1184" i="1"/>
  <c r="O3852" i="1"/>
  <c r="O4092" i="1"/>
  <c r="O2951" i="1"/>
  <c r="O3857" i="1"/>
  <c r="O432" i="1"/>
  <c r="O2135" i="1"/>
  <c r="O144" i="1"/>
  <c r="O586" i="1"/>
  <c r="O147" i="1"/>
  <c r="O2585" i="1"/>
  <c r="O1741" i="1"/>
  <c r="O184" i="1"/>
  <c r="O438" i="1"/>
  <c r="O492" i="1"/>
  <c r="O889" i="1"/>
  <c r="O140" i="1"/>
  <c r="O1546" i="1"/>
  <c r="O1733" i="1"/>
  <c r="O145" i="1"/>
  <c r="O2419" i="1"/>
  <c r="O3894" i="1"/>
  <c r="O2261" i="1"/>
  <c r="O2243" i="1"/>
  <c r="O2837" i="1"/>
  <c r="O3612" i="1"/>
  <c r="O3671" i="1"/>
  <c r="O2802" i="1"/>
  <c r="O3325" i="1"/>
  <c r="O3331" i="1"/>
  <c r="O2806" i="1"/>
  <c r="O2785" i="1"/>
  <c r="O3569" i="1"/>
  <c r="O3711" i="1"/>
  <c r="O3448" i="1"/>
  <c r="O3551" i="1"/>
  <c r="O3566" i="1"/>
  <c r="O3817" i="1"/>
  <c r="O2823" i="1"/>
  <c r="O2990" i="1"/>
  <c r="O3187" i="1"/>
  <c r="O3514" i="1"/>
  <c r="O3810" i="1"/>
  <c r="O2917" i="1"/>
  <c r="O2856" i="1"/>
  <c r="O3976" i="1"/>
  <c r="O1548" i="1"/>
  <c r="O3136" i="1"/>
  <c r="O2140" i="1"/>
  <c r="O1410" i="1"/>
  <c r="O4010" i="1"/>
  <c r="O3108" i="1"/>
  <c r="O2843" i="1"/>
  <c r="O1115" i="1"/>
  <c r="O1583" i="1"/>
  <c r="O4074" i="1"/>
  <c r="O1130" i="1"/>
  <c r="O3119" i="1"/>
  <c r="O195" i="1"/>
  <c r="O2230" i="1"/>
  <c r="O1119" i="1"/>
  <c r="O1137" i="1"/>
  <c r="O1430" i="1"/>
  <c r="O1904" i="1"/>
  <c r="O1428" i="1"/>
  <c r="O146" i="1"/>
  <c r="O2860" i="1"/>
  <c r="O2670" i="1"/>
  <c r="O2971" i="1"/>
  <c r="O412" i="1"/>
  <c r="O3786" i="1"/>
  <c r="O1213" i="1"/>
  <c r="O1997" i="1"/>
  <c r="O143" i="1"/>
  <c r="O3647" i="1"/>
  <c r="O2263" i="1"/>
  <c r="O3561" i="1"/>
  <c r="O241" i="1"/>
  <c r="O2761" i="1"/>
  <c r="O385" i="1"/>
  <c r="O1885" i="1"/>
  <c r="O3460" i="1"/>
  <c r="O3534" i="1"/>
  <c r="O2636" i="1"/>
  <c r="O139" i="1"/>
  <c r="O2525" i="1"/>
  <c r="O1901" i="1"/>
  <c r="O3567" i="1"/>
  <c r="O3582" i="1"/>
  <c r="O1842" i="1"/>
  <c r="O3512" i="1"/>
  <c r="O75" i="1"/>
  <c r="O932" i="1"/>
  <c r="O3028" i="1"/>
  <c r="O2559" i="1"/>
  <c r="O1208" i="1"/>
  <c r="O1448" i="1"/>
  <c r="O3728" i="1"/>
  <c r="O21" i="1"/>
  <c r="O2295" i="1"/>
  <c r="O949" i="1"/>
  <c r="O1298" i="1"/>
  <c r="O3984" i="1"/>
  <c r="O3734" i="1"/>
  <c r="O2839" i="1"/>
  <c r="O2630" i="1"/>
  <c r="O825" i="1"/>
  <c r="O3451" i="1"/>
  <c r="O3718" i="1"/>
  <c r="O783" i="1"/>
  <c r="O648" i="1"/>
  <c r="O2106" i="1"/>
  <c r="O3678" i="1"/>
  <c r="O1613" i="1"/>
  <c r="O2671" i="1"/>
  <c r="O3838" i="1"/>
  <c r="O2561" i="1"/>
  <c r="O3666" i="1"/>
  <c r="O1855" i="1"/>
  <c r="O2302" i="1"/>
  <c r="O1949" i="1"/>
  <c r="O3893" i="1"/>
  <c r="O474" i="1"/>
  <c r="O4026" i="1"/>
  <c r="O1600" i="1"/>
  <c r="O3316" i="1"/>
  <c r="O2836" i="1"/>
  <c r="O2798" i="1"/>
  <c r="O3285" i="1"/>
  <c r="O3329" i="1"/>
  <c r="O3610" i="1"/>
  <c r="O2771" i="1"/>
  <c r="O138" i="1"/>
  <c r="O3137" i="1"/>
  <c r="O3554" i="1"/>
  <c r="O83" i="1"/>
  <c r="O2284" i="1"/>
  <c r="O2479" i="1"/>
  <c r="O3167" i="1"/>
  <c r="O2207" i="1"/>
  <c r="O3686" i="1"/>
  <c r="O1862" i="1"/>
  <c r="O2980" i="1"/>
  <c r="O1396" i="1"/>
  <c r="O2085" i="1"/>
  <c r="O454" i="1"/>
  <c r="O3118" i="1"/>
  <c r="O901" i="1"/>
  <c r="O2884" i="1"/>
  <c r="O3910" i="1"/>
  <c r="O3924" i="1"/>
  <c r="O1075" i="1"/>
  <c r="O2903" i="1"/>
  <c r="O560" i="1"/>
  <c r="O1557" i="1"/>
  <c r="O2723" i="1"/>
  <c r="O2737" i="1"/>
  <c r="O2193" i="1"/>
  <c r="O3369" i="1"/>
  <c r="O1625" i="1"/>
  <c r="O1552" i="1"/>
  <c r="O1560" i="1"/>
  <c r="O2933" i="1"/>
  <c r="O3651" i="1"/>
  <c r="O2558" i="1"/>
  <c r="O3619" i="1"/>
  <c r="O3710" i="1"/>
  <c r="O2177" i="1"/>
  <c r="O2467" i="1"/>
  <c r="O3593" i="1"/>
  <c r="O758" i="1"/>
  <c r="O1825" i="1"/>
  <c r="O2797" i="1"/>
  <c r="O2544" i="1"/>
  <c r="O784" i="1"/>
  <c r="O3739" i="1"/>
  <c r="O4039" i="1"/>
  <c r="O1550" i="1"/>
  <c r="O4078" i="1"/>
  <c r="O3345" i="1"/>
  <c r="O3422" i="1"/>
  <c r="O3025" i="1"/>
  <c r="O3297" i="1"/>
  <c r="O3456" i="1"/>
  <c r="O3145" i="1"/>
  <c r="O3644" i="1"/>
  <c r="O3977" i="1"/>
  <c r="O3539" i="1"/>
  <c r="O1916" i="1"/>
  <c r="O1361" i="1"/>
  <c r="O1942" i="1"/>
  <c r="O1266" i="1"/>
  <c r="O2826" i="1"/>
  <c r="O3453" i="1"/>
  <c r="O203" i="1"/>
  <c r="O137" i="1"/>
  <c r="O2277" i="1"/>
  <c r="O136" i="1"/>
  <c r="O3667" i="1"/>
  <c r="O1839" i="1"/>
  <c r="O2216" i="1"/>
  <c r="O384" i="1"/>
  <c r="O2335" i="1"/>
  <c r="O1939" i="1"/>
  <c r="O3009" i="1"/>
  <c r="O814" i="1"/>
  <c r="O1465" i="1"/>
  <c r="O2102" i="1"/>
  <c r="O2454" i="1"/>
  <c r="O27" i="1"/>
  <c r="O3579" i="1"/>
  <c r="O2494" i="1"/>
  <c r="O3541" i="1"/>
  <c r="O2502" i="1"/>
  <c r="O3052" i="1"/>
  <c r="O1929" i="1"/>
  <c r="O2076" i="1"/>
  <c r="O2098" i="1"/>
  <c r="O388" i="1"/>
  <c r="O2857" i="1"/>
  <c r="O4046" i="1"/>
  <c r="O4022" i="1"/>
  <c r="O2921" i="1"/>
  <c r="O1080" i="1"/>
  <c r="O4103" i="1"/>
  <c r="O2819" i="1"/>
  <c r="O70" i="1"/>
  <c r="O3828" i="1"/>
  <c r="O3296" i="1"/>
  <c r="O52" i="1"/>
  <c r="O3797" i="1"/>
  <c r="O135" i="1"/>
  <c r="O4014" i="1"/>
  <c r="O2217" i="1"/>
  <c r="O745" i="1"/>
  <c r="O1086" i="1"/>
  <c r="O3396" i="1"/>
  <c r="O3757" i="1"/>
  <c r="O3380" i="1"/>
  <c r="O3609" i="1"/>
  <c r="O912" i="1"/>
  <c r="O463" i="1"/>
  <c r="O2846" i="1"/>
  <c r="O2775" i="1"/>
  <c r="O4063" i="1"/>
  <c r="O1590" i="1"/>
  <c r="O134" i="1"/>
  <c r="O467" i="1"/>
  <c r="O2619" i="1"/>
  <c r="O2603" i="1"/>
  <c r="O2256" i="1"/>
  <c r="O2005" i="1"/>
  <c r="O3393" i="1"/>
  <c r="O3368" i="1"/>
  <c r="O3364" i="1"/>
  <c r="O3039" i="1"/>
  <c r="O3410" i="1"/>
  <c r="O3601" i="1"/>
  <c r="O787" i="1"/>
  <c r="O2639" i="1"/>
  <c r="O2224" i="1"/>
  <c r="O3493" i="1"/>
  <c r="O3049" i="1"/>
  <c r="O3463" i="1"/>
  <c r="O1894" i="1"/>
  <c r="O1192" i="1"/>
  <c r="O3531" i="1"/>
  <c r="O3347" i="1"/>
  <c r="O3415" i="1"/>
  <c r="O1041" i="1"/>
  <c r="O2473" i="1"/>
  <c r="O72" i="1"/>
  <c r="O3535" i="1"/>
  <c r="O11" i="1"/>
  <c r="O1374" i="1"/>
  <c r="O3406" i="1"/>
  <c r="O2492" i="1"/>
  <c r="O3702" i="1"/>
  <c r="O106" i="1"/>
  <c r="O377" i="1"/>
  <c r="O3293" i="1"/>
  <c r="O3713" i="1"/>
  <c r="O1393" i="1"/>
  <c r="O1614" i="1"/>
  <c r="O3516" i="1"/>
  <c r="O3323" i="1"/>
  <c r="O3833" i="1"/>
  <c r="O3527" i="1"/>
  <c r="O3751" i="1"/>
  <c r="O3653" i="1"/>
  <c r="O1639" i="1"/>
  <c r="O2493" i="1"/>
  <c r="O92" i="1"/>
  <c r="O3831" i="1"/>
  <c r="O86" i="1"/>
  <c r="O131" i="1"/>
  <c r="O3002" i="1"/>
  <c r="O776" i="1"/>
  <c r="O4041" i="1"/>
  <c r="O1921" i="1"/>
  <c r="O888" i="1"/>
  <c r="O1551" i="1"/>
  <c r="O2749" i="1"/>
  <c r="O4104" i="1"/>
  <c r="O1069" i="1"/>
  <c r="O3993" i="1"/>
  <c r="O2125" i="1"/>
  <c r="O2133" i="1"/>
  <c r="O133" i="1"/>
  <c r="O2897" i="1"/>
  <c r="O1917" i="1"/>
  <c r="O546" i="1"/>
  <c r="O780" i="1"/>
  <c r="O1416" i="1"/>
  <c r="O2424" i="1"/>
  <c r="O4006" i="1"/>
  <c r="O931" i="1"/>
  <c r="O132" i="1"/>
  <c r="O3206" i="1"/>
  <c r="O4053" i="1"/>
  <c r="O3355" i="1"/>
  <c r="O3720" i="1"/>
  <c r="O3473" i="1"/>
  <c r="O3462" i="1"/>
  <c r="O3397" i="1"/>
  <c r="O3452" i="1"/>
  <c r="O2211" i="1"/>
  <c r="O1391" i="1"/>
  <c r="O411" i="1"/>
  <c r="O3291" i="1"/>
  <c r="O3138" i="1"/>
  <c r="O3589" i="1"/>
  <c r="O3461" i="1"/>
  <c r="O3411" i="1"/>
  <c r="O1296" i="1"/>
  <c r="O3754" i="1"/>
  <c r="O1661" i="1"/>
  <c r="O3183" i="1"/>
  <c r="O3135" i="1"/>
  <c r="O3321" i="1"/>
  <c r="O3565" i="1"/>
  <c r="O4" i="1"/>
  <c r="O831" i="1"/>
  <c r="O1837" i="1"/>
  <c r="O541" i="1"/>
  <c r="O2924" i="1"/>
  <c r="O3394" i="1"/>
  <c r="O3574" i="1"/>
  <c r="O3581" i="1"/>
  <c r="O3652" i="1"/>
  <c r="O3763" i="1"/>
  <c r="O595" i="1"/>
  <c r="O4055" i="1"/>
  <c r="O3634" i="1"/>
  <c r="O4018" i="1"/>
  <c r="O3649" i="1"/>
  <c r="O3860" i="1"/>
  <c r="O2851" i="1"/>
  <c r="O1601" i="1"/>
  <c r="O4111" i="1"/>
  <c r="O76" i="1"/>
  <c r="O2757" i="1"/>
  <c r="O3143" i="1"/>
  <c r="O1143" i="1"/>
  <c r="O130" i="1"/>
  <c r="O1544" i="1"/>
  <c r="O2803" i="1"/>
  <c r="O2069" i="1"/>
  <c r="O2258" i="1"/>
  <c r="O1898" i="1"/>
  <c r="O117" i="1"/>
  <c r="O2838" i="1"/>
  <c r="O179" i="1"/>
  <c r="O1812" i="1"/>
  <c r="O441" i="1"/>
  <c r="O2219" i="1"/>
  <c r="O129" i="1"/>
  <c r="O79" i="1"/>
  <c r="O1835" i="1"/>
  <c r="O1388" i="1"/>
  <c r="O1642" i="1"/>
  <c r="O2163" i="1"/>
  <c r="O821" i="1"/>
  <c r="O2450" i="1"/>
  <c r="O99" i="1"/>
  <c r="O2319" i="1"/>
  <c r="O3496" i="1"/>
  <c r="O1108" i="1"/>
  <c r="O2887" i="1"/>
  <c r="O583" i="1"/>
  <c r="O128" i="1"/>
  <c r="O3327" i="1"/>
  <c r="O2807" i="1"/>
  <c r="O3989" i="1"/>
  <c r="O443" i="1"/>
  <c r="O2172" i="1"/>
  <c r="O3523" i="1"/>
  <c r="O820" i="1"/>
  <c r="O1834" i="1"/>
  <c r="O97" i="1"/>
  <c r="O24" i="1"/>
  <c r="O1687" i="1"/>
  <c r="O3688" i="1"/>
  <c r="O3789" i="1"/>
  <c r="O1402" i="1"/>
  <c r="O3311" i="1"/>
  <c r="O3560" i="1"/>
  <c r="O3407" i="1"/>
  <c r="O2640" i="1"/>
  <c r="O3695" i="1"/>
  <c r="O3564" i="1"/>
  <c r="O2301" i="1"/>
  <c r="O2488" i="1"/>
  <c r="O2283" i="1"/>
  <c r="O2457" i="1"/>
  <c r="O78" i="1"/>
  <c r="O2481" i="1"/>
  <c r="O1347" i="1"/>
  <c r="O2218" i="1"/>
  <c r="O3478" i="1"/>
  <c r="O829" i="1"/>
  <c r="O2742" i="1"/>
  <c r="O1851" i="1"/>
  <c r="O850" i="1"/>
  <c r="O855" i="1"/>
  <c r="O2114" i="1"/>
  <c r="O2925" i="1"/>
  <c r="O3056" i="1"/>
  <c r="O2996" i="1"/>
  <c r="O3257" i="1"/>
  <c r="O2641" i="1"/>
  <c r="O3822" i="1"/>
  <c r="O3706" i="1"/>
  <c r="O3455" i="1"/>
  <c r="O3727" i="1"/>
  <c r="O374" i="1"/>
  <c r="O3542" i="1"/>
  <c r="O3477" i="1"/>
  <c r="O4112" i="1"/>
  <c r="O3013" i="1"/>
  <c r="O3654" i="1"/>
  <c r="O1824" i="1"/>
  <c r="O1095" i="1"/>
  <c r="O4045" i="1"/>
  <c r="O3446" i="1"/>
  <c r="O1878" i="1"/>
  <c r="O4102" i="1"/>
  <c r="O759" i="1"/>
  <c r="O3820" i="1"/>
  <c r="O3464" i="1"/>
  <c r="O2545" i="1"/>
  <c r="O3472" i="1"/>
  <c r="O3425" i="1"/>
  <c r="O3547" i="1"/>
  <c r="O3444" i="1"/>
  <c r="O2325" i="1"/>
  <c r="O2156" i="1"/>
  <c r="O127" i="1"/>
  <c r="O3813" i="1"/>
  <c r="O1289" i="1"/>
  <c r="O3607" i="1"/>
  <c r="O3399" i="1"/>
  <c r="O3826" i="1"/>
  <c r="O96" i="1"/>
  <c r="O3338" i="1"/>
  <c r="O3662" i="1"/>
  <c r="O4013" i="1"/>
  <c r="O4080" i="1"/>
  <c r="O858" i="1"/>
  <c r="O2817" i="1"/>
  <c r="O2863" i="1"/>
  <c r="O3665" i="1"/>
  <c r="O3672" i="1"/>
  <c r="O3373" i="1"/>
  <c r="O1365" i="1"/>
  <c r="O3417" i="1"/>
  <c r="O2888" i="1"/>
  <c r="O227" i="1"/>
  <c r="O2267" i="1"/>
  <c r="O3721" i="1"/>
  <c r="O3837" i="1"/>
  <c r="O2822" i="1"/>
  <c r="O85" i="1"/>
  <c r="O3590" i="1"/>
  <c r="O3190" i="1"/>
  <c r="O3997" i="1"/>
  <c r="O1093" i="1"/>
  <c r="O3140" i="1"/>
  <c r="O126" i="1"/>
  <c r="O124" i="1"/>
  <c r="O125" i="1"/>
  <c r="O2171" i="1"/>
  <c r="O2629" i="1"/>
  <c r="O2169" i="1"/>
  <c r="O3927" i="1"/>
  <c r="O4084" i="1"/>
  <c r="O3538" i="1"/>
  <c r="O3431" i="1"/>
  <c r="O3737" i="1"/>
  <c r="O2627" i="1"/>
  <c r="O123" i="1"/>
  <c r="O1925" i="1"/>
  <c r="O1422" i="1"/>
  <c r="O2203" i="1"/>
  <c r="O3294" i="1"/>
  <c r="O2236" i="1"/>
  <c r="O1764" i="1"/>
  <c r="O3832" i="1"/>
  <c r="O2923" i="1"/>
  <c r="O3578" i="1"/>
  <c r="O3747" i="1"/>
  <c r="O1073" i="1"/>
  <c r="O1194" i="1"/>
  <c r="O3510" i="1"/>
  <c r="O1763" i="1"/>
  <c r="O2825" i="1"/>
  <c r="O2150" i="1"/>
  <c r="O1662" i="1"/>
  <c r="O2978" i="1"/>
  <c r="O642" i="1"/>
  <c r="O1879" i="1"/>
  <c r="O122" i="1"/>
  <c r="O2796" i="1"/>
  <c r="O3677" i="1"/>
  <c r="O80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3889" i="1"/>
</calcChain>
</file>

<file path=xl/sharedStrings.xml><?xml version="1.0" encoding="utf-8"?>
<sst xmlns="http://schemas.openxmlformats.org/spreadsheetml/2006/main" count="33040" uniqueCount="8409">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</sst>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0" fillId="0" borderId="0" xfId="1" applyFont="1"/>
    <xf numFmtId="44" fontId="1" fillId="0" borderId="0" xfId="1" applyFont="1" applyAlignment="1">
      <alignment horizontal="center"/>
    </xf>
    <xf numFmtId="0" fontId="3" fillId="0" borderId="0" xfId="0" applyFont="1"/>
    <xf numFmtId="0" fontId="4" fillId="0" borderId="0" xfId="0" applyFon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3178096757044129"/>
          <c:y val="3.458725918193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3F-428F-96EC-70166D9E77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3F-428F-96EC-70166D9E77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3F-428F-96EC-70166D9E77A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3F-428F-96EC-70166D9E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8347968"/>
        <c:axId val="308349216"/>
      </c:barChart>
      <c:catAx>
        <c:axId val="30834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349216"/>
        <c:crosses val="autoZero"/>
        <c:auto val="1"/>
        <c:lblAlgn val="ctr"/>
        <c:lblOffset val="100"/>
        <c:noMultiLvlLbl val="0"/>
      </c:catAx>
      <c:valAx>
        <c:axId val="3083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34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37-4510-85D3-702ADD2B03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37-4510-85D3-702ADD2B03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37-4510-85D3-702ADD2B0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032496"/>
        <c:axId val="538049968"/>
      </c:barChart>
      <c:catAx>
        <c:axId val="53803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049968"/>
        <c:crosses val="autoZero"/>
        <c:auto val="1"/>
        <c:lblAlgn val="ctr"/>
        <c:lblOffset val="100"/>
        <c:noMultiLvlLbl val="0"/>
      </c:catAx>
      <c:valAx>
        <c:axId val="53804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03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3-462B-BC84-693D20722E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3-462B-BC84-693D20722E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B3-462B-BC84-693D20722EF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B3-462B-BC84-693D20722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640303"/>
        <c:axId val="1409642383"/>
      </c:lineChart>
      <c:catAx>
        <c:axId val="140964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642383"/>
        <c:crosses val="autoZero"/>
        <c:auto val="1"/>
        <c:lblAlgn val="ctr"/>
        <c:lblOffset val="100"/>
        <c:noMultiLvlLbl val="0"/>
      </c:catAx>
      <c:valAx>
        <c:axId val="14096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64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5-47C9-BC49-6F61E6254FD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E5-47C9-BC49-6F61E6254FD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E5-47C9-BC49-6F61E6254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4960447"/>
        <c:axId val="251524063"/>
      </c:lineChart>
      <c:catAx>
        <c:axId val="130496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524063"/>
        <c:crosses val="autoZero"/>
        <c:auto val="1"/>
        <c:lblAlgn val="ctr"/>
        <c:lblOffset val="100"/>
        <c:noMultiLvlLbl val="0"/>
      </c:catAx>
      <c:valAx>
        <c:axId val="25152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96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B2-4F0E-ABAA-EF928BE28D1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B2-4F0E-ABAA-EF928BE28D1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B2-4F0E-ABAA-EF928BE28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19263"/>
        <c:axId val="1963992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5B2-4F0E-ABAA-EF928BE28D1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5B2-4F0E-ABAA-EF928BE28D1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5B2-4F0E-ABAA-EF928BE28D1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B2-4F0E-ABAA-EF928BE28D1A}"/>
                  </c:ext>
                </c:extLst>
              </c15:ser>
            </c15:filteredLineSeries>
          </c:ext>
        </c:extLst>
      </c:lineChart>
      <c:catAx>
        <c:axId val="1964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99295"/>
        <c:crosses val="autoZero"/>
        <c:auto val="1"/>
        <c:lblAlgn val="ctr"/>
        <c:lblOffset val="100"/>
        <c:noMultiLvlLbl val="0"/>
      </c:catAx>
      <c:valAx>
        <c:axId val="19639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</xdr:colOff>
      <xdr:row>1</xdr:row>
      <xdr:rowOff>166686</xdr:rowOff>
    </xdr:from>
    <xdr:to>
      <xdr:col>18</xdr:col>
      <xdr:colOff>209549</xdr:colOff>
      <xdr:row>20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9C16F-0147-4838-8B79-6C2F9C9D0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3</xdr:row>
      <xdr:rowOff>42862</xdr:rowOff>
    </xdr:from>
    <xdr:to>
      <xdr:col>18</xdr:col>
      <xdr:colOff>581024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19475-CBDE-4E4A-9E55-67D6B5CB2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76199</xdr:colOff>
      <xdr:row>3</xdr:row>
      <xdr:rowOff>90486</xdr:rowOff>
    </xdr:from>
    <xdr:to>
      <xdr:col>17</xdr:col>
      <xdr:colOff>600074</xdr:colOff>
      <xdr:row>20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57820-BE4B-478C-8898-1D6C6D96C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10</xdr:row>
      <xdr:rowOff>166687</xdr:rowOff>
    </xdr:from>
    <xdr:to>
      <xdr:col>15</xdr:col>
      <xdr:colOff>514350</xdr:colOff>
      <xdr:row>25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C588ED-1349-40BE-BF82-2667EF7E5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1028700</xdr:colOff>
      <xdr:row>15</xdr:row>
      <xdr:rowOff>4762</xdr:rowOff>
    </xdr:from>
    <xdr:to>
      <xdr:col>17</xdr:col>
      <xdr:colOff>228600</xdr:colOff>
      <xdr:row>29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0D3279-1788-4F3B-B2BA-6757D8D24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Sauls" refreshedDate="44305.733550925928" createdVersion="7" refreshedVersion="7" minRefreshableVersion="3" recordCount="4114" xr:uid="{D584953B-114D-42E5-8CA0-16EDBB24413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Sauls" refreshedDate="44307.5904912037" createdVersion="7" refreshedVersion="7" minRefreshableVersion="3" recordCount="4115" xr:uid="{F14C6F2F-8821-4367-AC92-67A5935E931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ny Sauls" refreshedDate="44318.834908101853" createdVersion="7" refreshedVersion="7" minRefreshableVersion="3" recordCount="4115" xr:uid="{09720EF8-1CDD-4D82-B14D-4ED92BB1F74B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autoStart="0" autoEnd="0" groupBy="months" startDate="2009-05-17T03:55:13" endDate="2017-03-15T15:30:07"/>
        <groupItems count="14">
          <s v="&lt;5/17/2009 or 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E510B-BB0E-46B8-9142-21BFE3520EE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99844-3679-4ACE-ACE0-C451B26CFBA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5967B3-5A5B-4EB6-83A8-92D71812CF0B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C075F-C860-48BE-B67F-7326114C1C9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00B05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072CE-186E-4537-AE43-00E53CC9CBA0}">
  <dimension ref="A1:F6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4EC82-7DB6-492F-8790-C73C9E907DA0}">
  <dimension ref="A1:E7"/>
  <sheetViews>
    <sheetView topLeftCell="A4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7F6B1-8BBC-484B-8F55-842416D8C391}">
  <dimension ref="A1:F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8A85-6751-45B0-BAB6-ACBE8E0319E1}">
  <dimension ref="A1:E18"/>
  <sheetViews>
    <sheetView tabSelected="1" topLeftCell="A10" workbookViewId="0">
      <selection activeCell="N10" sqref="N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0" width="5" bestFit="1" customWidth="1"/>
    <col min="11" max="11" width="7.28515625" bestFit="1" customWidth="1"/>
    <col min="12" max="12" width="11.28515625" bestFit="1" customWidth="1"/>
    <col min="13" max="13" width="9.85546875" bestFit="1" customWidth="1"/>
    <col min="14" max="14" width="8.85546875" bestFit="1" customWidth="1"/>
    <col min="15" max="15" width="6.140625" bestFit="1" customWidth="1"/>
    <col min="16" max="16" width="10" bestFit="1" customWidth="1"/>
    <col min="17" max="17" width="9.85546875" bestFit="1" customWidth="1"/>
    <col min="18" max="18" width="8.85546875" bestFit="1" customWidth="1"/>
    <col min="19" max="19" width="6.140625" bestFit="1" customWidth="1"/>
    <col min="20" max="20" width="10" bestFit="1" customWidth="1"/>
    <col min="21" max="21" width="9.85546875" bestFit="1" customWidth="1"/>
    <col min="22" max="22" width="8.85546875" bestFit="1" customWidth="1"/>
    <col min="23" max="23" width="6.140625" bestFit="1" customWidth="1"/>
    <col min="24" max="24" width="10" bestFit="1" customWidth="1"/>
    <col min="25" max="25" width="9.85546875" bestFit="1" customWidth="1"/>
    <col min="26" max="26" width="8.85546875" bestFit="1" customWidth="1"/>
    <col min="27" max="27" width="6.140625" bestFit="1" customWidth="1"/>
    <col min="28" max="28" width="10" bestFit="1" customWidth="1"/>
    <col min="29" max="29" width="9.85546875" bestFit="1" customWidth="1"/>
    <col min="30" max="30" width="8.85546875" bestFit="1" customWidth="1"/>
    <col min="31" max="31" width="6.140625" bestFit="1" customWidth="1"/>
    <col min="32" max="32" width="10" bestFit="1" customWidth="1"/>
    <col min="33" max="33" width="9.85546875" bestFit="1" customWidth="1"/>
    <col min="34" max="34" width="8.8554687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9.85546875" bestFit="1" customWidth="1"/>
    <col min="39" max="39" width="9.140625" bestFit="1" customWidth="1"/>
    <col min="40" max="40" width="12.140625" bestFit="1" customWidth="1"/>
    <col min="41" max="41" width="11.28515625" bestFit="1" customWidth="1"/>
  </cols>
  <sheetData>
    <row r="1" spans="1:5" x14ac:dyDescent="0.25">
      <c r="A1" s="12" t="s">
        <v>8379</v>
      </c>
      <c r="B1" t="s">
        <v>8364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87-3316-4770-9F02-9471235D6DEE}">
  <dimension ref="A1:H13"/>
  <sheetViews>
    <sheetView workbookViewId="0">
      <selection activeCell="C16" sqref="C1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25">
      <c r="A2" t="s">
        <v>8397</v>
      </c>
      <c r="B2">
        <f>COUNTIFS(Kickstarter!$F:$F, "successful", Kickstarter!$R:$R, "plays", Kickstarter!$D:$D, "&lt;1000")</f>
        <v>141</v>
      </c>
      <c r="C2">
        <f>COUNTIFS(Kickstarter!$F:$F, "failed", Kickstarter!$R:$R, "plays", Kickstarter!$D:$D, "&lt;1000")</f>
        <v>45</v>
      </c>
      <c r="D2">
        <f>COUNTIFS(Kickstarter!$F:$F, "canceled", Kickstarter!$R:$R, "plays", Kickstarter!$D:$D, "&lt;1000")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8398</v>
      </c>
      <c r="B3">
        <f>COUNTIFS(Kickstarter!$F:$F, "successful", Kickstarter!$R:$R, "plays", Kickstarter!$D:$D, "&lt;5000", Kickstarter!$D:$D, "&gt;999")</f>
        <v>388</v>
      </c>
      <c r="C3">
        <f>COUNTIFS(Kickstarter!$F:$F, "failed", Kickstarter!$R:$R, "plays", Kickstarter!$D:$D, "&lt;5000", Kickstarter!$D:$D, "&gt;999")</f>
        <v>146</v>
      </c>
      <c r="D3">
        <f>COUNTIFS(Kickstarter!$F:$F, "canceled", Kickstarter!$R:$R, "plays", Kickstarter!$D:$D, "&lt;5000", Kickstarter!$D:$D, "&gt;999")</f>
        <v>0</v>
      </c>
      <c r="E3">
        <f t="shared" ref="E3:E7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8399</v>
      </c>
      <c r="B4">
        <f>COUNTIFS(Kickstarter!$F:$F, "successful", Kickstarter!$R:$R, "plays", Kickstarter!$D:$D, "&lt;10000", Kickstarter!$D:$D, "&gt;4999")</f>
        <v>93</v>
      </c>
      <c r="C4">
        <f>COUNTIFS(Kickstarter!$F:$F, "failed", Kickstarter!$R:$R, "plays", Kickstarter!$D:$D, "&lt;10000", Kickstarter!$D:$D, "&gt;4999")</f>
        <v>76</v>
      </c>
      <c r="D4">
        <f>COUNTIFS(Kickstarter!$F:$F, "canceled", Kickstarter!$R:$R, "plays", Kickstarter!$D:$D, "&lt;10000", Kickstarter!$D:$D, "&gt;4999")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8400</v>
      </c>
      <c r="B5">
        <f>COUNTIFS(Kickstarter!$F:$F, "successful", Kickstarter!$R:$R, "plays", Kickstarter!$D:$D, "&lt;15000", Kickstarter!$D:$D, "&gt;9999")</f>
        <v>39</v>
      </c>
      <c r="C5">
        <f>COUNTIFS(Kickstarter!$F:$F, "failed", Kickstarter!$R:$R, "plays", Kickstarter!$D:$D, "&lt;15000", Kickstarter!$D:$D, "&gt;9999")</f>
        <v>33</v>
      </c>
      <c r="D5">
        <f>COUNTIFS(Kickstarter!$F:$F, "canceled", Kickstarter!$R:$R, "plays", Kickstarter!$D:$D, "&lt;15000", Kickstarter!$D:$D, "&gt;9999")</f>
        <v>0</v>
      </c>
      <c r="E5">
        <f>SUM(B5:D5)</f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8401</v>
      </c>
      <c r="B6">
        <f>COUNTIFS(Kickstarter!$F:$F, "successful", Kickstarter!$R:$R, "plays", Kickstarter!$D:$D, "&lt;20000", Kickstarter!$D:$D, "&gt;14999")</f>
        <v>12</v>
      </c>
      <c r="C6">
        <f>COUNTIFS(Kickstarter!$F:$F, "failed", Kickstarter!$R:$R, "plays", Kickstarter!$D:$D, "&lt;20000", Kickstarter!$D:$D, "&gt;14999")</f>
        <v>12</v>
      </c>
      <c r="D6">
        <f>COUNTIFS(Kickstarter!$F:$F, "canceled", Kickstarter!$R:$R, "plays", Kickstarter!$D:$D, "&lt;20000", Kickstarter!$D:$D, "&gt;14999")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8402</v>
      </c>
      <c r="B7">
        <f>COUNTIFS(Kickstarter!$F:$F, "successful", Kickstarter!$R:$R, "plays", Kickstarter!$D:$D, "&lt;25000", Kickstarter!$D:$D, "&gt;19999")</f>
        <v>9</v>
      </c>
      <c r="C7">
        <f>COUNTIFS(Kickstarter!$F:$F, "failed", Kickstarter!$R:$R, "plays", Kickstarter!$D:$D, "&lt;25000", Kickstarter!$D:$D, "&gt;19999")</f>
        <v>11</v>
      </c>
      <c r="D7">
        <f>COUNTIFS(Kickstarter!$F:$F, "canceled", Kickstarter!$R:$R, "plays", Kickstarter!$D:$D, "&lt;25000", Kickstarter!$D:$D, "&gt;19999")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8403</v>
      </c>
      <c r="B8">
        <f>COUNTIFS(Kickstarter!$F:$F, "successful", Kickstarter!$R:$R, "plays", Kickstarter!$D:$D, "&lt;30000", Kickstarter!$D:$D, "&gt;24999")</f>
        <v>1</v>
      </c>
      <c r="C8">
        <f>COUNTIFS(Kickstarter!$F:$F, "failed", Kickstarter!$R:$R, "plays", Kickstarter!$D:$D, "&lt;30000", Kickstarter!$D:$D, "&gt;24999")</f>
        <v>4</v>
      </c>
      <c r="D8">
        <f>COUNTIFS(Kickstarter!$F:$F, "canceled", Kickstarter!$R:$R, "plays", Kickstarter!$D:$D, "&lt;30000", Kickstarter!$D:$D, "&gt;24999")</f>
        <v>0</v>
      </c>
      <c r="E8">
        <f t="shared" ref="E8:E13" si="4">SUM(B8:D8)</f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8404</v>
      </c>
      <c r="B9">
        <f>COUNTIFS(Kickstarter!$F:$F, "successful", Kickstarter!$R:$R, "plays", Kickstarter!$D:$D, "&lt;35000", Kickstarter!$D:$D, "&gt;29999")</f>
        <v>3</v>
      </c>
      <c r="C9">
        <f>COUNTIFS(Kickstarter!$F:$F, "failed", Kickstarter!$R:$R, "plays", Kickstarter!$D:$D, "&lt;35000", Kickstarter!$D:$D, "&gt;29999")</f>
        <v>8</v>
      </c>
      <c r="D9">
        <f>COUNTIFS(Kickstarter!$F:$F, "canceled", Kickstarter!$R:$R, "plays", Kickstarter!$D:$D, "&lt;35000", Kickstarter!$D:$D, "&gt;29999")</f>
        <v>0</v>
      </c>
      <c r="E9">
        <f t="shared" si="4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8405</v>
      </c>
      <c r="B10">
        <f>COUNTIFS(Kickstarter!$F:$F, "successful", Kickstarter!$R:$R, "plays", Kickstarter!$D:$D, "&lt;40000", Kickstarter!$D:$D, "&gt;34999")</f>
        <v>4</v>
      </c>
      <c r="C10">
        <f>COUNTIFS(Kickstarter!$F:$F, "failed", Kickstarter!$R:$R, "plays", Kickstarter!$D:$D, "&lt;40000", Kickstarter!$D:$D, "&gt;34999")</f>
        <v>2</v>
      </c>
      <c r="D10">
        <f>COUNTIFS(Kickstarter!$F:$F, "canceled", Kickstarter!$R:$R, "plays", Kickstarter!$D:$D, "&lt;40000", Kickstarter!$D:$D, "&gt;34999")</f>
        <v>0</v>
      </c>
      <c r="E10">
        <f t="shared" si="4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8406</v>
      </c>
      <c r="B11">
        <f>COUNTIFS(Kickstarter!$F:$F, "successful", Kickstarter!$R:$R, "plays", Kickstarter!$D:$D, "&lt;45000", Kickstarter!$D:$D, "&gt;39999")</f>
        <v>2</v>
      </c>
      <c r="C11">
        <f>COUNTIFS(Kickstarter!$F:$F, "failed", Kickstarter!$R:$R, "plays", Kickstarter!$D:$D, "&lt;45000", Kickstarter!$D:$D, "&gt;39999")</f>
        <v>1</v>
      </c>
      <c r="D11">
        <f>COUNTIFS(Kickstarter!$F:$F, "canceled", Kickstarter!$R:$R, "plays", Kickstarter!$D:$D, "&lt;45000", Kickstarter!$D:$D, "&gt;39999")</f>
        <v>0</v>
      </c>
      <c r="E11">
        <f t="shared" si="4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8407</v>
      </c>
      <c r="B12">
        <f>COUNTIFS(Kickstarter!$F:$F, "successful", Kickstarter!$R:$R, "plays", Kickstarter!$D:$D, "&lt;50000", Kickstarter!$D:$D, "&gt;44999")</f>
        <v>0</v>
      </c>
      <c r="C12">
        <f>COUNTIFS(Kickstarter!$F:$F, "failed", Kickstarter!$R:$R, "plays", Kickstarter!$D:$D, "&lt;50000", Kickstarter!$D:$D, "&gt;44999")</f>
        <v>1</v>
      </c>
      <c r="D12">
        <f>COUNTIFS(Kickstarter!$F:$F, "canceled", Kickstarter!$R:$R, "plays", Kickstarter!$D:$D, "&lt;50000", Kickstarter!$D:$D, "&gt;44999")</f>
        <v>0</v>
      </c>
      <c r="E12">
        <f t="shared" si="4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8408</v>
      </c>
      <c r="B13">
        <f>COUNTIFS(Kickstarter!$F:$F, "successful", Kickstarter!$R:$R, "plays", Kickstarter!$D:$D, "&gt;50000")</f>
        <v>2</v>
      </c>
      <c r="C13">
        <f>COUNTIFS(Kickstarter!$F:$F, "failed", Kickstarter!$R:$R, "plays", Kickstarter!$D:$D, "&gt;50000")</f>
        <v>10</v>
      </c>
      <c r="D13">
        <f>COUNTIFS(Kickstarter!$F:$F, "canceled", Kickstarter!$R:$R, "plays", Kickstarter!$D:$D, "&gt;50000")</f>
        <v>0</v>
      </c>
      <c r="E13">
        <f t="shared" si="4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31.140625" style="5" customWidth="1"/>
    <col min="5" max="5" width="19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42578125" customWidth="1"/>
    <col min="16" max="16" width="27.85546875" style="16" customWidth="1"/>
    <col min="17" max="17" width="41.140625" customWidth="1"/>
    <col min="18" max="18" width="25.7109375" customWidth="1"/>
    <col min="19" max="19" width="25" customWidth="1"/>
    <col min="20" max="20" width="23.57031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7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(((J2/60/60)/24)+DATE(1970,1,1))</f>
        <v>42177.007071759261</v>
      </c>
      <c r="T2" s="15">
        <f>(((I2/60/60)/24)+DATE(1970,1,1))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(((J3/60/60)/24)+DATE(1970,1,1))</f>
        <v>42766.600497685184</v>
      </c>
      <c r="T3" s="15">
        <f t="shared" ref="T3:T66" si="3">(((I3/60/60)/24)+DATE(1970,1,1))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1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1" si="6">IFERROR(ROUND(E67/L67,2),0)</f>
        <v>132.05000000000001</v>
      </c>
      <c r="Q67" s="11" t="s">
        <v>8308</v>
      </c>
      <c r="R67" t="s">
        <v>8310</v>
      </c>
      <c r="S67" s="15">
        <f t="shared" ref="S67:S121" si="7">(((J67/60/60)/24)+DATE(1970,1,1))</f>
        <v>41835.821226851855</v>
      </c>
      <c r="T67" s="15">
        <f t="shared" ref="T67:T121" si="8">(((I67/60/60)/24)+DATE(1970,1,1))</f>
        <v>41862.249305555553</v>
      </c>
      <c r="U67">
        <f t="shared" ref="U67:U121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5" x14ac:dyDescent="0.25">
      <c r="A122">
        <v>1041</v>
      </c>
      <c r="B122" s="9" t="s">
        <v>1042</v>
      </c>
      <c r="C122" s="3" t="s">
        <v>5151</v>
      </c>
      <c r="D122" s="5">
        <v>50</v>
      </c>
      <c r="E122" s="7">
        <v>0</v>
      </c>
      <c r="F122" t="s">
        <v>8219</v>
      </c>
      <c r="G122" t="s">
        <v>8223</v>
      </c>
      <c r="H122" t="s">
        <v>8245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t="s">
        <v>8279</v>
      </c>
      <c r="O122">
        <f t="shared" ref="O122:O185" si="10">ROUND(E122/D122*100,0)</f>
        <v>0</v>
      </c>
      <c r="P122">
        <f t="shared" ref="P122:P185" si="11">IFERROR(ROUND(E122/L122,2),0)</f>
        <v>0</v>
      </c>
      <c r="Q122" s="11" t="s">
        <v>8329</v>
      </c>
      <c r="R122" t="s">
        <v>8330</v>
      </c>
      <c r="S122" s="15">
        <f t="shared" ref="S122:S185" si="12">(((J122/60/60)/24)+DATE(1970,1,1))</f>
        <v>41831.060092592597</v>
      </c>
      <c r="T122" s="15">
        <f t="shared" ref="T122:T185" si="13">(((I122/60/60)/24)+DATE(1970,1,1))</f>
        <v>41851.060092592597</v>
      </c>
      <c r="U122">
        <f t="shared" ref="U122:U185" si="14">YEAR(S122)</f>
        <v>2014</v>
      </c>
    </row>
    <row r="123" spans="1:21" ht="45" x14ac:dyDescent="0.25">
      <c r="A123">
        <v>2364</v>
      </c>
      <c r="B123" s="9" t="s">
        <v>2365</v>
      </c>
      <c r="C123" s="3" t="s">
        <v>6474</v>
      </c>
      <c r="D123" s="5">
        <v>128</v>
      </c>
      <c r="E123" s="7">
        <v>0</v>
      </c>
      <c r="F123" t="s">
        <v>8219</v>
      </c>
      <c r="G123" t="s">
        <v>8223</v>
      </c>
      <c r="H123" t="s">
        <v>8245</v>
      </c>
      <c r="I123">
        <v>1445898356</v>
      </c>
      <c r="J123">
        <v>1441146356</v>
      </c>
      <c r="K123" t="b">
        <v>0</v>
      </c>
      <c r="L123">
        <v>0</v>
      </c>
      <c r="M123" t="b">
        <v>0</v>
      </c>
      <c r="N123" t="s">
        <v>8270</v>
      </c>
      <c r="O123">
        <f t="shared" si="10"/>
        <v>0</v>
      </c>
      <c r="P123">
        <f t="shared" si="11"/>
        <v>0</v>
      </c>
      <c r="Q123" s="11" t="s">
        <v>8317</v>
      </c>
      <c r="R123" t="s">
        <v>8318</v>
      </c>
      <c r="S123" s="15">
        <f t="shared" si="12"/>
        <v>42248.934675925921</v>
      </c>
      <c r="T123" s="15">
        <f t="shared" si="13"/>
        <v>42303.934675925921</v>
      </c>
      <c r="U123">
        <f t="shared" si="14"/>
        <v>2015</v>
      </c>
    </row>
    <row r="124" spans="1:21" ht="30" x14ac:dyDescent="0.25">
      <c r="A124">
        <v>1062</v>
      </c>
      <c r="B124" s="9" t="s">
        <v>1063</v>
      </c>
      <c r="C124" s="3" t="s">
        <v>5172</v>
      </c>
      <c r="D124" s="5">
        <v>199</v>
      </c>
      <c r="E124" s="7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 t="shared" si="10"/>
        <v>95</v>
      </c>
      <c r="P124">
        <f t="shared" si="11"/>
        <v>47.5</v>
      </c>
      <c r="Q124" s="11" t="s">
        <v>8329</v>
      </c>
      <c r="R124" t="s">
        <v>8330</v>
      </c>
      <c r="S124" s="15">
        <f t="shared" si="12"/>
        <v>42556.807187500002</v>
      </c>
      <c r="T124" s="15">
        <f t="shared" si="13"/>
        <v>42563.807187500002</v>
      </c>
      <c r="U124">
        <f t="shared" si="14"/>
        <v>2016</v>
      </c>
    </row>
    <row r="125" spans="1:21" x14ac:dyDescent="0.25">
      <c r="A125">
        <v>3122</v>
      </c>
      <c r="B125" s="9" t="s">
        <v>3122</v>
      </c>
      <c r="C125" s="3" t="s">
        <v>7232</v>
      </c>
      <c r="D125" s="5">
        <v>199</v>
      </c>
      <c r="E125" s="7">
        <v>116</v>
      </c>
      <c r="F125" t="s">
        <v>8219</v>
      </c>
      <c r="G125" t="s">
        <v>8223</v>
      </c>
      <c r="H125" t="s">
        <v>8245</v>
      </c>
      <c r="I125">
        <v>1478733732</v>
      </c>
      <c r="J125">
        <v>1478298132</v>
      </c>
      <c r="K125" t="b">
        <v>0</v>
      </c>
      <c r="L125">
        <v>2</v>
      </c>
      <c r="M125" t="b">
        <v>0</v>
      </c>
      <c r="N125" t="s">
        <v>8301</v>
      </c>
      <c r="O125">
        <f t="shared" si="10"/>
        <v>58</v>
      </c>
      <c r="P125">
        <f t="shared" si="11"/>
        <v>58</v>
      </c>
      <c r="Q125" s="11" t="s">
        <v>8315</v>
      </c>
      <c r="R125" t="s">
        <v>8355</v>
      </c>
      <c r="S125" s="15">
        <f t="shared" si="12"/>
        <v>42678.932083333333</v>
      </c>
      <c r="T125" s="15">
        <f t="shared" si="13"/>
        <v>42683.973750000005</v>
      </c>
      <c r="U125">
        <f t="shared" si="14"/>
        <v>2016</v>
      </c>
    </row>
    <row r="126" spans="1:21" ht="60" x14ac:dyDescent="0.25">
      <c r="A126">
        <v>2361</v>
      </c>
      <c r="B126" s="9" t="s">
        <v>2362</v>
      </c>
      <c r="C126" s="3" t="s">
        <v>6471</v>
      </c>
      <c r="D126" s="5">
        <v>200</v>
      </c>
      <c r="E126" s="7">
        <v>0</v>
      </c>
      <c r="F126" t="s">
        <v>8219</v>
      </c>
      <c r="G126" t="s">
        <v>8228</v>
      </c>
      <c r="H126" t="s">
        <v>8250</v>
      </c>
      <c r="I126">
        <v>1462053600</v>
      </c>
      <c r="J126">
        <v>1459975008</v>
      </c>
      <c r="K126" t="b">
        <v>0</v>
      </c>
      <c r="L126">
        <v>0</v>
      </c>
      <c r="M126" t="b">
        <v>0</v>
      </c>
      <c r="N126" t="s">
        <v>8270</v>
      </c>
      <c r="O126">
        <f t="shared" si="10"/>
        <v>0</v>
      </c>
      <c r="P126">
        <f t="shared" si="11"/>
        <v>0</v>
      </c>
      <c r="Q126" s="11" t="s">
        <v>8317</v>
      </c>
      <c r="R126" t="s">
        <v>8318</v>
      </c>
      <c r="S126" s="15">
        <f t="shared" si="12"/>
        <v>42466.858888888892</v>
      </c>
      <c r="T126" s="15">
        <f t="shared" si="13"/>
        <v>42490.916666666672</v>
      </c>
      <c r="U126">
        <f t="shared" si="14"/>
        <v>2016</v>
      </c>
    </row>
    <row r="127" spans="1:21" ht="60" x14ac:dyDescent="0.25">
      <c r="A127">
        <v>607</v>
      </c>
      <c r="B127" s="9" t="s">
        <v>608</v>
      </c>
      <c r="C127" s="3" t="s">
        <v>4717</v>
      </c>
      <c r="D127" s="5">
        <v>250</v>
      </c>
      <c r="E127" s="7">
        <v>0</v>
      </c>
      <c r="F127" t="s">
        <v>8219</v>
      </c>
      <c r="G127" t="s">
        <v>8223</v>
      </c>
      <c r="H127" t="s">
        <v>8245</v>
      </c>
      <c r="I127">
        <v>1448225336</v>
      </c>
      <c r="J127">
        <v>1445629736</v>
      </c>
      <c r="K127" t="b">
        <v>0</v>
      </c>
      <c r="L127">
        <v>0</v>
      </c>
      <c r="M127" t="b">
        <v>0</v>
      </c>
      <c r="N127" t="s">
        <v>8270</v>
      </c>
      <c r="O127">
        <f t="shared" si="10"/>
        <v>0</v>
      </c>
      <c r="P127">
        <f t="shared" si="11"/>
        <v>0</v>
      </c>
      <c r="Q127" s="11" t="s">
        <v>8317</v>
      </c>
      <c r="R127" t="s">
        <v>8318</v>
      </c>
      <c r="S127" s="15">
        <f t="shared" si="12"/>
        <v>42300.825648148151</v>
      </c>
      <c r="T127" s="15">
        <f t="shared" si="13"/>
        <v>42330.867314814815</v>
      </c>
      <c r="U127">
        <f t="shared" si="14"/>
        <v>2015</v>
      </c>
    </row>
    <row r="128" spans="1:21" ht="60" x14ac:dyDescent="0.25">
      <c r="A128">
        <v>618</v>
      </c>
      <c r="B128" s="9" t="s">
        <v>619</v>
      </c>
      <c r="C128" s="3" t="s">
        <v>4728</v>
      </c>
      <c r="D128" s="5">
        <v>400</v>
      </c>
      <c r="E128" s="7">
        <v>0</v>
      </c>
      <c r="F128" t="s">
        <v>8219</v>
      </c>
      <c r="G128" t="s">
        <v>8223</v>
      </c>
      <c r="H128" t="s">
        <v>8245</v>
      </c>
      <c r="I128">
        <v>1449689203</v>
      </c>
      <c r="J128">
        <v>1447097203</v>
      </c>
      <c r="K128" t="b">
        <v>0</v>
      </c>
      <c r="L128">
        <v>0</v>
      </c>
      <c r="M128" t="b">
        <v>0</v>
      </c>
      <c r="N128" t="s">
        <v>8270</v>
      </c>
      <c r="O128">
        <f t="shared" si="10"/>
        <v>0</v>
      </c>
      <c r="P128">
        <f t="shared" si="11"/>
        <v>0</v>
      </c>
      <c r="Q128" s="11" t="s">
        <v>8317</v>
      </c>
      <c r="R128" t="s">
        <v>8318</v>
      </c>
      <c r="S128" s="15">
        <f t="shared" si="12"/>
        <v>42317.810219907406</v>
      </c>
      <c r="T128" s="15">
        <f t="shared" si="13"/>
        <v>42347.810219907406</v>
      </c>
      <c r="U128">
        <f t="shared" si="14"/>
        <v>2015</v>
      </c>
    </row>
    <row r="129" spans="1:21" ht="45" x14ac:dyDescent="0.25">
      <c r="A129">
        <v>2362</v>
      </c>
      <c r="B129" s="9" t="s">
        <v>2363</v>
      </c>
      <c r="C129" s="3" t="s">
        <v>6472</v>
      </c>
      <c r="D129" s="5">
        <v>420</v>
      </c>
      <c r="E129" s="7">
        <v>120</v>
      </c>
      <c r="F129" t="s">
        <v>8219</v>
      </c>
      <c r="G129" t="s">
        <v>8223</v>
      </c>
      <c r="H129" t="s">
        <v>8245</v>
      </c>
      <c r="I129">
        <v>1418315470</v>
      </c>
      <c r="J129">
        <v>1415723470</v>
      </c>
      <c r="K129" t="b">
        <v>0</v>
      </c>
      <c r="L129">
        <v>2</v>
      </c>
      <c r="M129" t="b">
        <v>0</v>
      </c>
      <c r="N129" t="s">
        <v>8270</v>
      </c>
      <c r="O129">
        <f t="shared" si="10"/>
        <v>29</v>
      </c>
      <c r="P129">
        <f t="shared" si="11"/>
        <v>60</v>
      </c>
      <c r="Q129" s="11" t="s">
        <v>8317</v>
      </c>
      <c r="R129" t="s">
        <v>8318</v>
      </c>
      <c r="S129" s="15">
        <f t="shared" si="12"/>
        <v>41954.688310185185</v>
      </c>
      <c r="T129" s="15">
        <f t="shared" si="13"/>
        <v>41984.688310185185</v>
      </c>
      <c r="U129">
        <f t="shared" si="14"/>
        <v>2014</v>
      </c>
    </row>
    <row r="130" spans="1:21" ht="60" x14ac:dyDescent="0.25">
      <c r="A130">
        <v>125</v>
      </c>
      <c r="B130" s="9" t="s">
        <v>127</v>
      </c>
      <c r="C130" s="3" t="s">
        <v>4236</v>
      </c>
      <c r="D130" s="5">
        <v>500</v>
      </c>
      <c r="E130" s="7">
        <v>70</v>
      </c>
      <c r="F130" t="s">
        <v>8219</v>
      </c>
      <c r="G130" t="s">
        <v>8228</v>
      </c>
      <c r="H130" t="s">
        <v>8250</v>
      </c>
      <c r="I130">
        <v>1486165880</v>
      </c>
      <c r="J130">
        <v>1480981880</v>
      </c>
      <c r="K130" t="b">
        <v>0</v>
      </c>
      <c r="L130">
        <v>6</v>
      </c>
      <c r="M130" t="b">
        <v>0</v>
      </c>
      <c r="N130" t="s">
        <v>8265</v>
      </c>
      <c r="O130">
        <f t="shared" si="10"/>
        <v>14</v>
      </c>
      <c r="P130">
        <f t="shared" si="11"/>
        <v>11.67</v>
      </c>
      <c r="Q130" s="11" t="s">
        <v>8308</v>
      </c>
      <c r="R130" t="s">
        <v>8311</v>
      </c>
      <c r="S130" s="15">
        <f t="shared" si="12"/>
        <v>42709.993981481486</v>
      </c>
      <c r="T130" s="15">
        <f t="shared" si="13"/>
        <v>42769.993981481486</v>
      </c>
      <c r="U130">
        <f t="shared" si="14"/>
        <v>2016</v>
      </c>
    </row>
    <row r="131" spans="1:21" ht="45" x14ac:dyDescent="0.25">
      <c r="A131">
        <v>139</v>
      </c>
      <c r="B131" s="9" t="s">
        <v>141</v>
      </c>
      <c r="C131" s="3" t="s">
        <v>4249</v>
      </c>
      <c r="D131" s="5">
        <v>500</v>
      </c>
      <c r="E131" s="7">
        <v>500</v>
      </c>
      <c r="F131" t="s">
        <v>8219</v>
      </c>
      <c r="G131" t="s">
        <v>8223</v>
      </c>
      <c r="H131" t="s">
        <v>8245</v>
      </c>
      <c r="I131">
        <v>1436738772</v>
      </c>
      <c r="J131">
        <v>1435874772</v>
      </c>
      <c r="K131" t="b">
        <v>0</v>
      </c>
      <c r="L131">
        <v>1</v>
      </c>
      <c r="M131" t="b">
        <v>0</v>
      </c>
      <c r="N131" t="s">
        <v>8265</v>
      </c>
      <c r="O131">
        <f t="shared" si="10"/>
        <v>100</v>
      </c>
      <c r="P131">
        <f t="shared" si="11"/>
        <v>500</v>
      </c>
      <c r="Q131" s="11" t="s">
        <v>8308</v>
      </c>
      <c r="R131" t="s">
        <v>8311</v>
      </c>
      <c r="S131" s="15">
        <f t="shared" si="12"/>
        <v>42187.920972222222</v>
      </c>
      <c r="T131" s="15">
        <f t="shared" si="13"/>
        <v>42197.920972222222</v>
      </c>
      <c r="U131">
        <f t="shared" si="14"/>
        <v>2015</v>
      </c>
    </row>
    <row r="132" spans="1:21" ht="60" x14ac:dyDescent="0.25">
      <c r="A132">
        <v>1051</v>
      </c>
      <c r="B132" s="9" t="s">
        <v>1052</v>
      </c>
      <c r="C132" s="3" t="s">
        <v>5161</v>
      </c>
      <c r="D132" s="5">
        <v>500</v>
      </c>
      <c r="E132" s="7">
        <v>0</v>
      </c>
      <c r="F132" t="s">
        <v>8219</v>
      </c>
      <c r="G132" t="s">
        <v>8223</v>
      </c>
      <c r="H132" t="s">
        <v>8245</v>
      </c>
      <c r="I132">
        <v>1409098825</v>
      </c>
      <c r="J132">
        <v>1406679625</v>
      </c>
      <c r="K132" t="b">
        <v>0</v>
      </c>
      <c r="L132">
        <v>0</v>
      </c>
      <c r="M132" t="b">
        <v>0</v>
      </c>
      <c r="N132" t="s">
        <v>8279</v>
      </c>
      <c r="O132">
        <f t="shared" si="10"/>
        <v>0</v>
      </c>
      <c r="P132">
        <f t="shared" si="11"/>
        <v>0</v>
      </c>
      <c r="Q132" s="11" t="s">
        <v>8329</v>
      </c>
      <c r="R132" t="s">
        <v>8330</v>
      </c>
      <c r="S132" s="15">
        <f t="shared" si="12"/>
        <v>41850.014178240745</v>
      </c>
      <c r="T132" s="15">
        <f t="shared" si="13"/>
        <v>41878.014178240745</v>
      </c>
      <c r="U132">
        <f t="shared" si="14"/>
        <v>2014</v>
      </c>
    </row>
    <row r="133" spans="1:21" ht="30" x14ac:dyDescent="0.25">
      <c r="A133">
        <v>3881</v>
      </c>
      <c r="B133" s="9" t="s">
        <v>3878</v>
      </c>
      <c r="C133" s="3" t="s">
        <v>7990</v>
      </c>
      <c r="D133" s="5">
        <v>500</v>
      </c>
      <c r="E133" s="7">
        <v>25</v>
      </c>
      <c r="F133" t="s">
        <v>8219</v>
      </c>
      <c r="G133" t="s">
        <v>8223</v>
      </c>
      <c r="H133" t="s">
        <v>8245</v>
      </c>
      <c r="I133">
        <v>1487550399</v>
      </c>
      <c r="J133">
        <v>1484958399</v>
      </c>
      <c r="K133" t="b">
        <v>0</v>
      </c>
      <c r="L133">
        <v>1</v>
      </c>
      <c r="M133" t="b">
        <v>0</v>
      </c>
      <c r="N133" t="s">
        <v>8303</v>
      </c>
      <c r="O133">
        <f t="shared" si="10"/>
        <v>5</v>
      </c>
      <c r="P133">
        <f t="shared" si="11"/>
        <v>25</v>
      </c>
      <c r="Q133" s="11" t="s">
        <v>8315</v>
      </c>
      <c r="R133" t="s">
        <v>8357</v>
      </c>
      <c r="S133" s="15">
        <f t="shared" si="12"/>
        <v>42756.018506944441</v>
      </c>
      <c r="T133" s="15">
        <f t="shared" si="13"/>
        <v>42786.018506944441</v>
      </c>
      <c r="U133">
        <f t="shared" si="14"/>
        <v>2017</v>
      </c>
    </row>
    <row r="134" spans="1:21" ht="45" x14ac:dyDescent="0.25">
      <c r="A134">
        <v>615</v>
      </c>
      <c r="B134" s="9" t="s">
        <v>616</v>
      </c>
      <c r="C134" s="3" t="s">
        <v>4725</v>
      </c>
      <c r="D134" s="5">
        <v>515</v>
      </c>
      <c r="E134" s="7">
        <v>0</v>
      </c>
      <c r="F134" t="s">
        <v>8219</v>
      </c>
      <c r="G134" t="s">
        <v>8227</v>
      </c>
      <c r="H134" t="s">
        <v>8249</v>
      </c>
      <c r="I134">
        <v>1443149759</v>
      </c>
      <c r="J134">
        <v>1440557759</v>
      </c>
      <c r="K134" t="b">
        <v>0</v>
      </c>
      <c r="L134">
        <v>0</v>
      </c>
      <c r="M134" t="b">
        <v>0</v>
      </c>
      <c r="N134" t="s">
        <v>8270</v>
      </c>
      <c r="O134">
        <f t="shared" si="10"/>
        <v>0</v>
      </c>
      <c r="P134">
        <f t="shared" si="11"/>
        <v>0</v>
      </c>
      <c r="Q134" s="11" t="s">
        <v>8317</v>
      </c>
      <c r="R134" t="s">
        <v>8318</v>
      </c>
      <c r="S134" s="15">
        <f t="shared" si="12"/>
        <v>42242.122210648144</v>
      </c>
      <c r="T134" s="15">
        <f t="shared" si="13"/>
        <v>42272.122210648144</v>
      </c>
      <c r="U134">
        <f t="shared" si="14"/>
        <v>2015</v>
      </c>
    </row>
    <row r="135" spans="1:21" ht="60" x14ac:dyDescent="0.25">
      <c r="A135">
        <v>130</v>
      </c>
      <c r="B135" s="9" t="s">
        <v>132</v>
      </c>
      <c r="C135" s="3" t="s">
        <v>4241</v>
      </c>
      <c r="D135" s="5">
        <v>600</v>
      </c>
      <c r="E135" s="7">
        <v>0</v>
      </c>
      <c r="F135" t="s">
        <v>8219</v>
      </c>
      <c r="G135" t="s">
        <v>8224</v>
      </c>
      <c r="H135" t="s">
        <v>8246</v>
      </c>
      <c r="I135">
        <v>1402949760</v>
      </c>
      <c r="J135">
        <v>1400536692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41778.915416666663</v>
      </c>
      <c r="T135" s="15">
        <f t="shared" si="13"/>
        <v>41806.844444444447</v>
      </c>
      <c r="U135">
        <f t="shared" si="14"/>
        <v>2014</v>
      </c>
    </row>
    <row r="136" spans="1:21" ht="60" x14ac:dyDescent="0.25">
      <c r="A136">
        <v>3874</v>
      </c>
      <c r="B136" s="9" t="s">
        <v>3871</v>
      </c>
      <c r="C136" s="3" t="s">
        <v>7983</v>
      </c>
      <c r="D136" s="5">
        <v>620</v>
      </c>
      <c r="E136" s="7">
        <v>0</v>
      </c>
      <c r="F136" t="s">
        <v>8219</v>
      </c>
      <c r="G136" t="s">
        <v>8227</v>
      </c>
      <c r="H136" t="s">
        <v>8249</v>
      </c>
      <c r="I136">
        <v>1422061200</v>
      </c>
      <c r="J136">
        <v>1420244622</v>
      </c>
      <c r="K136" t="b">
        <v>0</v>
      </c>
      <c r="L136">
        <v>0</v>
      </c>
      <c r="M136" t="b">
        <v>0</v>
      </c>
      <c r="N136" t="s">
        <v>8303</v>
      </c>
      <c r="O136">
        <f t="shared" si="10"/>
        <v>0</v>
      </c>
      <c r="P136">
        <f t="shared" si="11"/>
        <v>0</v>
      </c>
      <c r="Q136" s="11" t="s">
        <v>8315</v>
      </c>
      <c r="R136" t="s">
        <v>8357</v>
      </c>
      <c r="S136" s="15">
        <f t="shared" si="12"/>
        <v>42007.016458333332</v>
      </c>
      <c r="T136" s="15">
        <f t="shared" si="13"/>
        <v>42028.041666666672</v>
      </c>
      <c r="U136">
        <f t="shared" si="14"/>
        <v>2015</v>
      </c>
    </row>
    <row r="137" spans="1:21" ht="60" x14ac:dyDescent="0.25">
      <c r="A137">
        <v>1042</v>
      </c>
      <c r="B137" s="9" t="s">
        <v>1043</v>
      </c>
      <c r="C137" s="3" t="s">
        <v>5152</v>
      </c>
      <c r="D137" s="5">
        <v>650</v>
      </c>
      <c r="E137" s="7">
        <v>10</v>
      </c>
      <c r="F137" t="s">
        <v>8219</v>
      </c>
      <c r="G137" t="s">
        <v>8223</v>
      </c>
      <c r="H137" t="s">
        <v>8245</v>
      </c>
      <c r="I137">
        <v>1410516000</v>
      </c>
      <c r="J137">
        <v>1406824948</v>
      </c>
      <c r="K137" t="b">
        <v>0</v>
      </c>
      <c r="L137">
        <v>1</v>
      </c>
      <c r="M137" t="b">
        <v>0</v>
      </c>
      <c r="N137" t="s">
        <v>8279</v>
      </c>
      <c r="O137">
        <f t="shared" si="10"/>
        <v>2</v>
      </c>
      <c r="P137">
        <f t="shared" si="11"/>
        <v>10</v>
      </c>
      <c r="Q137" s="11" t="s">
        <v>8329</v>
      </c>
      <c r="R137" t="s">
        <v>8330</v>
      </c>
      <c r="S137" s="15">
        <f t="shared" si="12"/>
        <v>41851.696157407408</v>
      </c>
      <c r="T137" s="15">
        <f t="shared" si="13"/>
        <v>41894.416666666664</v>
      </c>
      <c r="U137">
        <f t="shared" si="14"/>
        <v>2014</v>
      </c>
    </row>
    <row r="138" spans="1:21" ht="60" x14ac:dyDescent="0.25">
      <c r="A138">
        <v>609</v>
      </c>
      <c r="B138" s="9" t="s">
        <v>610</v>
      </c>
      <c r="C138" s="3" t="s">
        <v>4719</v>
      </c>
      <c r="D138" s="5">
        <v>780</v>
      </c>
      <c r="E138" s="7">
        <v>5</v>
      </c>
      <c r="F138" t="s">
        <v>8219</v>
      </c>
      <c r="G138" t="s">
        <v>8224</v>
      </c>
      <c r="H138" t="s">
        <v>8246</v>
      </c>
      <c r="I138">
        <v>1448761744</v>
      </c>
      <c r="J138">
        <v>1446166144</v>
      </c>
      <c r="K138" t="b">
        <v>0</v>
      </c>
      <c r="L138">
        <v>1</v>
      </c>
      <c r="M138" t="b">
        <v>0</v>
      </c>
      <c r="N138" t="s">
        <v>8270</v>
      </c>
      <c r="O138">
        <f t="shared" si="10"/>
        <v>1</v>
      </c>
      <c r="P138">
        <f t="shared" si="11"/>
        <v>5</v>
      </c>
      <c r="Q138" s="11" t="s">
        <v>8317</v>
      </c>
      <c r="R138" t="s">
        <v>8318</v>
      </c>
      <c r="S138" s="15">
        <f t="shared" si="12"/>
        <v>42307.034074074079</v>
      </c>
      <c r="T138" s="15">
        <f t="shared" si="13"/>
        <v>42337.075740740736</v>
      </c>
      <c r="U138">
        <f t="shared" si="14"/>
        <v>2015</v>
      </c>
    </row>
    <row r="139" spans="1:21" ht="60" x14ac:dyDescent="0.25">
      <c r="A139">
        <v>1242</v>
      </c>
      <c r="B139" s="9" t="s">
        <v>1243</v>
      </c>
      <c r="C139" s="3" t="s">
        <v>5352</v>
      </c>
      <c r="D139" s="5">
        <v>911</v>
      </c>
      <c r="E139" s="7">
        <v>5</v>
      </c>
      <c r="F139" t="s">
        <v>8219</v>
      </c>
      <c r="G139" t="s">
        <v>8223</v>
      </c>
      <c r="H139" t="s">
        <v>8245</v>
      </c>
      <c r="I139">
        <v>1315747080</v>
      </c>
      <c r="J139">
        <v>1314417502</v>
      </c>
      <c r="K139" t="b">
        <v>0</v>
      </c>
      <c r="L139">
        <v>1</v>
      </c>
      <c r="M139" t="b">
        <v>0</v>
      </c>
      <c r="N139" t="s">
        <v>8284</v>
      </c>
      <c r="O139">
        <f t="shared" si="10"/>
        <v>1</v>
      </c>
      <c r="P139">
        <f t="shared" si="11"/>
        <v>5</v>
      </c>
      <c r="Q139" s="11" t="s">
        <v>8323</v>
      </c>
      <c r="R139" t="s">
        <v>8338</v>
      </c>
      <c r="S139" s="15">
        <f t="shared" si="12"/>
        <v>40782.165532407409</v>
      </c>
      <c r="T139" s="15">
        <f t="shared" si="13"/>
        <v>40797.554166666669</v>
      </c>
      <c r="U139">
        <f t="shared" si="14"/>
        <v>2011</v>
      </c>
    </row>
    <row r="140" spans="1:21" ht="60" x14ac:dyDescent="0.25">
      <c r="A140">
        <v>1063</v>
      </c>
      <c r="B140" s="9" t="s">
        <v>1064</v>
      </c>
      <c r="C140" s="3" t="s">
        <v>5173</v>
      </c>
      <c r="D140" s="5">
        <v>1000</v>
      </c>
      <c r="E140" s="7">
        <v>0</v>
      </c>
      <c r="F140" t="s">
        <v>8219</v>
      </c>
      <c r="G140" t="s">
        <v>8223</v>
      </c>
      <c r="H140" t="s">
        <v>8245</v>
      </c>
      <c r="I140">
        <v>1472604262</v>
      </c>
      <c r="J140">
        <v>1470012262</v>
      </c>
      <c r="K140" t="b">
        <v>0</v>
      </c>
      <c r="L140">
        <v>0</v>
      </c>
      <c r="M140" t="b">
        <v>0</v>
      </c>
      <c r="N140" t="s">
        <v>8279</v>
      </c>
      <c r="O140">
        <f t="shared" si="10"/>
        <v>0</v>
      </c>
      <c r="P140">
        <f t="shared" si="11"/>
        <v>0</v>
      </c>
      <c r="Q140" s="11" t="s">
        <v>8329</v>
      </c>
      <c r="R140" t="s">
        <v>8330</v>
      </c>
      <c r="S140" s="15">
        <f t="shared" si="12"/>
        <v>42583.030810185184</v>
      </c>
      <c r="T140" s="15">
        <f t="shared" si="13"/>
        <v>42613.030810185184</v>
      </c>
      <c r="U140">
        <f t="shared" si="14"/>
        <v>2016</v>
      </c>
    </row>
    <row r="141" spans="1:21" ht="60" x14ac:dyDescent="0.25">
      <c r="A141">
        <v>1233</v>
      </c>
      <c r="B141" s="9" t="s">
        <v>1234</v>
      </c>
      <c r="C141" s="3" t="s">
        <v>5343</v>
      </c>
      <c r="D141" s="5">
        <v>1000</v>
      </c>
      <c r="E141" s="7">
        <v>116</v>
      </c>
      <c r="F141" t="s">
        <v>8219</v>
      </c>
      <c r="G141" t="s">
        <v>8223</v>
      </c>
      <c r="H141" t="s">
        <v>8245</v>
      </c>
      <c r="I141">
        <v>1329864374</v>
      </c>
      <c r="J141">
        <v>1328049974</v>
      </c>
      <c r="K141" t="b">
        <v>0</v>
      </c>
      <c r="L141">
        <v>6</v>
      </c>
      <c r="M141" t="b">
        <v>0</v>
      </c>
      <c r="N141" t="s">
        <v>8284</v>
      </c>
      <c r="O141">
        <f t="shared" si="10"/>
        <v>12</v>
      </c>
      <c r="P141">
        <f t="shared" si="11"/>
        <v>19.329999999999998</v>
      </c>
      <c r="Q141" s="11" t="s">
        <v>8323</v>
      </c>
      <c r="R141" t="s">
        <v>8338</v>
      </c>
      <c r="S141" s="15">
        <f t="shared" si="12"/>
        <v>40939.948773148149</v>
      </c>
      <c r="T141" s="15">
        <f t="shared" si="13"/>
        <v>40960.948773148149</v>
      </c>
      <c r="U141">
        <f t="shared" si="14"/>
        <v>2012</v>
      </c>
    </row>
    <row r="142" spans="1:21" ht="60" x14ac:dyDescent="0.25">
      <c r="A142">
        <v>1238</v>
      </c>
      <c r="B142" s="9" t="s">
        <v>1239</v>
      </c>
      <c r="C142" s="3" t="s">
        <v>5348</v>
      </c>
      <c r="D142" s="5">
        <v>1000</v>
      </c>
      <c r="E142" s="7">
        <v>178</v>
      </c>
      <c r="F142" t="s">
        <v>8219</v>
      </c>
      <c r="G142" t="s">
        <v>8223</v>
      </c>
      <c r="H142" t="s">
        <v>8245</v>
      </c>
      <c r="I142">
        <v>1312641536</v>
      </c>
      <c r="J142">
        <v>1310049536</v>
      </c>
      <c r="K142" t="b">
        <v>0</v>
      </c>
      <c r="L142">
        <v>3</v>
      </c>
      <c r="M142" t="b">
        <v>0</v>
      </c>
      <c r="N142" t="s">
        <v>8284</v>
      </c>
      <c r="O142">
        <f t="shared" si="10"/>
        <v>18</v>
      </c>
      <c r="P142">
        <f t="shared" si="11"/>
        <v>59.33</v>
      </c>
      <c r="Q142" s="11" t="s">
        <v>8323</v>
      </c>
      <c r="R142" t="s">
        <v>8338</v>
      </c>
      <c r="S142" s="15">
        <f t="shared" si="12"/>
        <v>40731.61037037037</v>
      </c>
      <c r="T142" s="15">
        <f t="shared" si="13"/>
        <v>40761.61037037037</v>
      </c>
      <c r="U142">
        <f t="shared" si="14"/>
        <v>2011</v>
      </c>
    </row>
    <row r="143" spans="1:21" ht="60" x14ac:dyDescent="0.25">
      <c r="A143">
        <v>2344</v>
      </c>
      <c r="B143" s="9" t="s">
        <v>2345</v>
      </c>
      <c r="C143" s="3" t="s">
        <v>6454</v>
      </c>
      <c r="D143" s="5">
        <v>1000</v>
      </c>
      <c r="E143" s="7">
        <v>1</v>
      </c>
      <c r="F143" t="s">
        <v>8219</v>
      </c>
      <c r="G143" t="s">
        <v>8228</v>
      </c>
      <c r="H143" t="s">
        <v>8250</v>
      </c>
      <c r="I143">
        <v>1466789269</v>
      </c>
      <c r="J143">
        <v>1464197269</v>
      </c>
      <c r="K143" t="b">
        <v>0</v>
      </c>
      <c r="L143">
        <v>1</v>
      </c>
      <c r="M143" t="b">
        <v>0</v>
      </c>
      <c r="N143" t="s">
        <v>8270</v>
      </c>
      <c r="O143">
        <f t="shared" si="10"/>
        <v>0</v>
      </c>
      <c r="P143">
        <f t="shared" si="11"/>
        <v>1</v>
      </c>
      <c r="Q143" s="11" t="s">
        <v>8317</v>
      </c>
      <c r="R143" t="s">
        <v>8318</v>
      </c>
      <c r="S143" s="15">
        <f t="shared" si="12"/>
        <v>42515.727650462963</v>
      </c>
      <c r="T143" s="15">
        <f t="shared" si="13"/>
        <v>42545.727650462963</v>
      </c>
      <c r="U143">
        <f t="shared" si="14"/>
        <v>2016</v>
      </c>
    </row>
    <row r="144" spans="1:21" ht="45" x14ac:dyDescent="0.25">
      <c r="A144">
        <v>2347</v>
      </c>
      <c r="B144" s="9" t="s">
        <v>2348</v>
      </c>
      <c r="C144" s="3" t="s">
        <v>6457</v>
      </c>
      <c r="D144" s="5">
        <v>1000</v>
      </c>
      <c r="E144" s="7">
        <v>15</v>
      </c>
      <c r="F144" t="s">
        <v>8219</v>
      </c>
      <c r="G144" t="s">
        <v>8223</v>
      </c>
      <c r="H144" t="s">
        <v>8245</v>
      </c>
      <c r="I144">
        <v>1472135676</v>
      </c>
      <c r="J144">
        <v>1469543676</v>
      </c>
      <c r="K144" t="b">
        <v>0</v>
      </c>
      <c r="L144">
        <v>1</v>
      </c>
      <c r="M144" t="b">
        <v>0</v>
      </c>
      <c r="N144" t="s">
        <v>8270</v>
      </c>
      <c r="O144">
        <f t="shared" si="10"/>
        <v>2</v>
      </c>
      <c r="P144">
        <f t="shared" si="11"/>
        <v>15</v>
      </c>
      <c r="Q144" s="11" t="s">
        <v>8317</v>
      </c>
      <c r="R144" t="s">
        <v>8318</v>
      </c>
      <c r="S144" s="15">
        <f t="shared" si="12"/>
        <v>42577.607361111113</v>
      </c>
      <c r="T144" s="15">
        <f t="shared" si="13"/>
        <v>42607.607361111113</v>
      </c>
      <c r="U144">
        <f t="shared" si="14"/>
        <v>2016</v>
      </c>
    </row>
    <row r="145" spans="1:21" ht="60" x14ac:dyDescent="0.25">
      <c r="A145">
        <v>2353</v>
      </c>
      <c r="B145" s="9" t="s">
        <v>2354</v>
      </c>
      <c r="C145" s="3" t="s">
        <v>6463</v>
      </c>
      <c r="D145" s="5">
        <v>1000</v>
      </c>
      <c r="E145" s="7">
        <v>0</v>
      </c>
      <c r="F145" t="s">
        <v>8219</v>
      </c>
      <c r="G145" t="s">
        <v>8223</v>
      </c>
      <c r="H145" t="s">
        <v>8245</v>
      </c>
      <c r="I145">
        <v>1429632822</v>
      </c>
      <c r="J145">
        <v>1428596022</v>
      </c>
      <c r="K145" t="b">
        <v>0</v>
      </c>
      <c r="L145">
        <v>0</v>
      </c>
      <c r="M145" t="b">
        <v>0</v>
      </c>
      <c r="N145" t="s">
        <v>8270</v>
      </c>
      <c r="O145">
        <f t="shared" si="10"/>
        <v>0</v>
      </c>
      <c r="P145">
        <f t="shared" si="11"/>
        <v>0</v>
      </c>
      <c r="Q145" s="11" t="s">
        <v>8317</v>
      </c>
      <c r="R145" t="s">
        <v>8318</v>
      </c>
      <c r="S145" s="15">
        <f t="shared" si="12"/>
        <v>42103.676180555558</v>
      </c>
      <c r="T145" s="15">
        <f t="shared" si="13"/>
        <v>42115.676180555558</v>
      </c>
      <c r="U145">
        <f t="shared" si="14"/>
        <v>2015</v>
      </c>
    </row>
    <row r="146" spans="1:21" ht="60" x14ac:dyDescent="0.25">
      <c r="A146">
        <v>2365</v>
      </c>
      <c r="B146" s="9" t="s">
        <v>2366</v>
      </c>
      <c r="C146" s="3" t="s">
        <v>6475</v>
      </c>
      <c r="D146" s="5">
        <v>1000</v>
      </c>
      <c r="E146" s="7">
        <v>0</v>
      </c>
      <c r="F146" t="s">
        <v>8219</v>
      </c>
      <c r="G146" t="s">
        <v>8236</v>
      </c>
      <c r="H146" t="s">
        <v>8248</v>
      </c>
      <c r="I146">
        <v>1453071600</v>
      </c>
      <c r="J146">
        <v>1449596425</v>
      </c>
      <c r="K146" t="b">
        <v>0</v>
      </c>
      <c r="L146">
        <v>0</v>
      </c>
      <c r="M146" t="b">
        <v>0</v>
      </c>
      <c r="N146" t="s">
        <v>8270</v>
      </c>
      <c r="O146">
        <f t="shared" si="10"/>
        <v>0</v>
      </c>
      <c r="P146">
        <f t="shared" si="11"/>
        <v>0</v>
      </c>
      <c r="Q146" s="11" t="s">
        <v>8317</v>
      </c>
      <c r="R146" t="s">
        <v>8318</v>
      </c>
      <c r="S146" s="15">
        <f t="shared" si="12"/>
        <v>42346.736400462964</v>
      </c>
      <c r="T146" s="15">
        <f t="shared" si="13"/>
        <v>42386.958333333328</v>
      </c>
      <c r="U146">
        <f t="shared" si="14"/>
        <v>2015</v>
      </c>
    </row>
    <row r="147" spans="1:21" ht="60" x14ac:dyDescent="0.25">
      <c r="A147">
        <v>2384</v>
      </c>
      <c r="B147" s="9" t="s">
        <v>2385</v>
      </c>
      <c r="C147" s="3" t="s">
        <v>6494</v>
      </c>
      <c r="D147" s="5">
        <v>1000</v>
      </c>
      <c r="E147" s="7">
        <v>8</v>
      </c>
      <c r="F147" t="s">
        <v>8219</v>
      </c>
      <c r="G147" t="s">
        <v>8223</v>
      </c>
      <c r="H147" t="s">
        <v>8245</v>
      </c>
      <c r="I147">
        <v>1415932643</v>
      </c>
      <c r="J147">
        <v>1413337043</v>
      </c>
      <c r="K147" t="b">
        <v>0</v>
      </c>
      <c r="L147">
        <v>8</v>
      </c>
      <c r="M147" t="b">
        <v>0</v>
      </c>
      <c r="N147" t="s">
        <v>8270</v>
      </c>
      <c r="O147">
        <f t="shared" si="10"/>
        <v>1</v>
      </c>
      <c r="P147">
        <f t="shared" si="11"/>
        <v>1</v>
      </c>
      <c r="Q147" s="11" t="s">
        <v>8317</v>
      </c>
      <c r="R147" t="s">
        <v>8318</v>
      </c>
      <c r="S147" s="15">
        <f t="shared" si="12"/>
        <v>41927.067627314813</v>
      </c>
      <c r="T147" s="15">
        <f t="shared" si="13"/>
        <v>41957.109293981484</v>
      </c>
      <c r="U147">
        <f t="shared" si="14"/>
        <v>2014</v>
      </c>
    </row>
    <row r="148" spans="1:21" x14ac:dyDescent="0.25">
      <c r="A148">
        <v>1059</v>
      </c>
      <c r="B148" s="9" t="s">
        <v>1060</v>
      </c>
      <c r="C148" s="3" t="s">
        <v>5169</v>
      </c>
      <c r="D148" s="5">
        <v>1100</v>
      </c>
      <c r="E148" s="7">
        <v>0</v>
      </c>
      <c r="F148" t="s">
        <v>8219</v>
      </c>
      <c r="G148" t="s">
        <v>8223</v>
      </c>
      <c r="H148" t="s">
        <v>8245</v>
      </c>
      <c r="I148">
        <v>1426269456</v>
      </c>
      <c r="J148">
        <v>1423681056</v>
      </c>
      <c r="K148" t="b">
        <v>0</v>
      </c>
      <c r="L148">
        <v>0</v>
      </c>
      <c r="M148" t="b">
        <v>0</v>
      </c>
      <c r="N148" t="s">
        <v>8279</v>
      </c>
      <c r="O148">
        <f t="shared" si="10"/>
        <v>0</v>
      </c>
      <c r="P148">
        <f t="shared" si="11"/>
        <v>0</v>
      </c>
      <c r="Q148" s="11" t="s">
        <v>8329</v>
      </c>
      <c r="R148" t="s">
        <v>8330</v>
      </c>
      <c r="S148" s="15">
        <f t="shared" si="12"/>
        <v>42046.79</v>
      </c>
      <c r="T148" s="15">
        <f t="shared" si="13"/>
        <v>42076.748333333337</v>
      </c>
      <c r="U148">
        <f t="shared" si="14"/>
        <v>2015</v>
      </c>
    </row>
    <row r="149" spans="1:21" x14ac:dyDescent="0.25">
      <c r="A149">
        <v>131</v>
      </c>
      <c r="B149" s="9" t="s">
        <v>133</v>
      </c>
      <c r="C149" s="3" t="s">
        <v>4242</v>
      </c>
      <c r="D149" s="5">
        <v>1200</v>
      </c>
      <c r="E149" s="7">
        <v>0</v>
      </c>
      <c r="F149" t="s">
        <v>8219</v>
      </c>
      <c r="G149" t="s">
        <v>8223</v>
      </c>
      <c r="H149" t="s">
        <v>8245</v>
      </c>
      <c r="I149">
        <v>1467763200</v>
      </c>
      <c r="J149">
        <v>1466453161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42541.837511574078</v>
      </c>
      <c r="T149" s="15">
        <f t="shared" si="13"/>
        <v>42557</v>
      </c>
      <c r="U149">
        <f t="shared" si="14"/>
        <v>2016</v>
      </c>
    </row>
    <row r="150" spans="1:21" ht="45" x14ac:dyDescent="0.25">
      <c r="A150">
        <v>2955</v>
      </c>
      <c r="B150" s="9" t="s">
        <v>2955</v>
      </c>
      <c r="C150" s="3" t="s">
        <v>7065</v>
      </c>
      <c r="D150" s="5">
        <v>1200</v>
      </c>
      <c r="E150" s="7">
        <v>715</v>
      </c>
      <c r="F150" t="s">
        <v>8219</v>
      </c>
      <c r="G150" t="s">
        <v>8223</v>
      </c>
      <c r="H150" t="s">
        <v>8245</v>
      </c>
      <c r="I150">
        <v>1434476849</v>
      </c>
      <c r="J150">
        <v>1431884849</v>
      </c>
      <c r="K150" t="b">
        <v>0</v>
      </c>
      <c r="L150">
        <v>11</v>
      </c>
      <c r="M150" t="b">
        <v>0</v>
      </c>
      <c r="N150" t="s">
        <v>8301</v>
      </c>
      <c r="O150">
        <f t="shared" si="10"/>
        <v>60</v>
      </c>
      <c r="P150">
        <f t="shared" si="11"/>
        <v>65</v>
      </c>
      <c r="Q150" s="11" t="s">
        <v>8315</v>
      </c>
      <c r="R150" t="s">
        <v>8355</v>
      </c>
      <c r="S150" s="15">
        <f t="shared" si="12"/>
        <v>42141.741307870368</v>
      </c>
      <c r="T150" s="15">
        <f t="shared" si="13"/>
        <v>42171.741307870368</v>
      </c>
      <c r="U150">
        <f t="shared" si="14"/>
        <v>2015</v>
      </c>
    </row>
    <row r="151" spans="1:21" ht="45" x14ac:dyDescent="0.25">
      <c r="A151">
        <v>154</v>
      </c>
      <c r="B151" s="9" t="s">
        <v>156</v>
      </c>
      <c r="C151" s="3" t="s">
        <v>4264</v>
      </c>
      <c r="D151" s="5">
        <v>1500</v>
      </c>
      <c r="E151" s="7">
        <v>40</v>
      </c>
      <c r="F151" t="s">
        <v>8219</v>
      </c>
      <c r="G151" t="s">
        <v>8223</v>
      </c>
      <c r="H151" t="s">
        <v>8245</v>
      </c>
      <c r="I151">
        <v>1433336895</v>
      </c>
      <c r="J151">
        <v>1429621695</v>
      </c>
      <c r="K151" t="b">
        <v>0</v>
      </c>
      <c r="L151">
        <v>3</v>
      </c>
      <c r="M151" t="b">
        <v>0</v>
      </c>
      <c r="N151" t="s">
        <v>8265</v>
      </c>
      <c r="O151">
        <f t="shared" si="10"/>
        <v>3</v>
      </c>
      <c r="P151">
        <f t="shared" si="11"/>
        <v>13.33</v>
      </c>
      <c r="Q151" s="11" t="s">
        <v>8308</v>
      </c>
      <c r="R151" t="s">
        <v>8311</v>
      </c>
      <c r="S151" s="15">
        <f t="shared" si="12"/>
        <v>42115.547395833331</v>
      </c>
      <c r="T151" s="15">
        <f t="shared" si="13"/>
        <v>42158.547395833331</v>
      </c>
      <c r="U151">
        <f t="shared" si="14"/>
        <v>2015</v>
      </c>
    </row>
    <row r="152" spans="1:21" ht="60" x14ac:dyDescent="0.25">
      <c r="A152">
        <v>604</v>
      </c>
      <c r="B152" s="9" t="s">
        <v>605</v>
      </c>
      <c r="C152" s="3" t="s">
        <v>4714</v>
      </c>
      <c r="D152" s="5">
        <v>1500</v>
      </c>
      <c r="E152" s="7">
        <v>0</v>
      </c>
      <c r="F152" t="s">
        <v>8219</v>
      </c>
      <c r="G152" t="s">
        <v>8223</v>
      </c>
      <c r="H152" t="s">
        <v>8245</v>
      </c>
      <c r="I152">
        <v>1409187056</v>
      </c>
      <c r="J152">
        <v>1406595056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1" t="s">
        <v>8317</v>
      </c>
      <c r="R152" t="s">
        <v>8318</v>
      </c>
      <c r="S152" s="15">
        <f t="shared" si="12"/>
        <v>41849.035370370373</v>
      </c>
      <c r="T152" s="15">
        <f t="shared" si="13"/>
        <v>41879.035370370373</v>
      </c>
      <c r="U152">
        <f t="shared" si="14"/>
        <v>2014</v>
      </c>
    </row>
    <row r="153" spans="1:21" ht="60" x14ac:dyDescent="0.25">
      <c r="A153">
        <v>1053</v>
      </c>
      <c r="B153" s="9" t="s">
        <v>1054</v>
      </c>
      <c r="C153" s="3" t="s">
        <v>5163</v>
      </c>
      <c r="D153" s="5">
        <v>1500</v>
      </c>
      <c r="E153" s="7">
        <v>15</v>
      </c>
      <c r="F153" t="s">
        <v>8219</v>
      </c>
      <c r="G153" t="s">
        <v>8223</v>
      </c>
      <c r="H153" t="s">
        <v>8245</v>
      </c>
      <c r="I153">
        <v>1488773332</v>
      </c>
      <c r="J153">
        <v>1486613332</v>
      </c>
      <c r="K153" t="b">
        <v>0</v>
      </c>
      <c r="L153">
        <v>1</v>
      </c>
      <c r="M153" t="b">
        <v>0</v>
      </c>
      <c r="N153" t="s">
        <v>8279</v>
      </c>
      <c r="O153">
        <f t="shared" si="10"/>
        <v>1</v>
      </c>
      <c r="P153">
        <f t="shared" si="11"/>
        <v>15</v>
      </c>
      <c r="Q153" s="11" t="s">
        <v>8329</v>
      </c>
      <c r="R153" t="s">
        <v>8330</v>
      </c>
      <c r="S153" s="15">
        <f t="shared" si="12"/>
        <v>42775.172824074078</v>
      </c>
      <c r="T153" s="15">
        <f t="shared" si="13"/>
        <v>42800.172824074078</v>
      </c>
      <c r="U153">
        <f t="shared" si="14"/>
        <v>2017</v>
      </c>
    </row>
    <row r="154" spans="1:21" ht="45" x14ac:dyDescent="0.25">
      <c r="A154">
        <v>2358</v>
      </c>
      <c r="B154" s="9" t="s">
        <v>2359</v>
      </c>
      <c r="C154" s="3" t="s">
        <v>6468</v>
      </c>
      <c r="D154" s="5">
        <v>1500</v>
      </c>
      <c r="E154" s="7">
        <v>0</v>
      </c>
      <c r="F154" t="s">
        <v>8219</v>
      </c>
      <c r="G154" t="s">
        <v>8224</v>
      </c>
      <c r="H154" t="s">
        <v>8246</v>
      </c>
      <c r="I154">
        <v>1422664740</v>
      </c>
      <c r="J154">
        <v>1417818036</v>
      </c>
      <c r="K154" t="b">
        <v>0</v>
      </c>
      <c r="L154">
        <v>0</v>
      </c>
      <c r="M154" t="b">
        <v>0</v>
      </c>
      <c r="N154" t="s">
        <v>8270</v>
      </c>
      <c r="O154">
        <f t="shared" si="10"/>
        <v>0</v>
      </c>
      <c r="P154">
        <f t="shared" si="11"/>
        <v>0</v>
      </c>
      <c r="Q154" s="11" t="s">
        <v>8317</v>
      </c>
      <c r="R154" t="s">
        <v>8318</v>
      </c>
      <c r="S154" s="15">
        <f t="shared" si="12"/>
        <v>41978.930972222224</v>
      </c>
      <c r="T154" s="15">
        <f t="shared" si="13"/>
        <v>42035.027083333334</v>
      </c>
      <c r="U154">
        <f t="shared" si="14"/>
        <v>2014</v>
      </c>
    </row>
    <row r="155" spans="1:21" ht="45" x14ac:dyDescent="0.25">
      <c r="A155">
        <v>3121</v>
      </c>
      <c r="B155" s="9" t="s">
        <v>3121</v>
      </c>
      <c r="C155" s="3" t="s">
        <v>7231</v>
      </c>
      <c r="D155" s="5">
        <v>1500</v>
      </c>
      <c r="E155" s="7">
        <v>10</v>
      </c>
      <c r="F155" t="s">
        <v>8219</v>
      </c>
      <c r="G155" t="s">
        <v>8228</v>
      </c>
      <c r="H155" t="s">
        <v>8250</v>
      </c>
      <c r="I155">
        <v>1411748335</v>
      </c>
      <c r="J155">
        <v>1406564335</v>
      </c>
      <c r="K155" t="b">
        <v>0</v>
      </c>
      <c r="L155">
        <v>1</v>
      </c>
      <c r="M155" t="b">
        <v>0</v>
      </c>
      <c r="N155" t="s">
        <v>8301</v>
      </c>
      <c r="O155">
        <f t="shared" si="10"/>
        <v>1</v>
      </c>
      <c r="P155">
        <f t="shared" si="11"/>
        <v>10</v>
      </c>
      <c r="Q155" s="11" t="s">
        <v>8315</v>
      </c>
      <c r="R155" t="s">
        <v>8355</v>
      </c>
      <c r="S155" s="15">
        <f t="shared" si="12"/>
        <v>41848.679803240739</v>
      </c>
      <c r="T155" s="15">
        <f t="shared" si="13"/>
        <v>41908.679803240739</v>
      </c>
      <c r="U155">
        <f t="shared" si="14"/>
        <v>2014</v>
      </c>
    </row>
    <row r="156" spans="1:21" ht="45" x14ac:dyDescent="0.25">
      <c r="A156">
        <v>3871</v>
      </c>
      <c r="B156" s="9" t="s">
        <v>3868</v>
      </c>
      <c r="C156" s="3" t="s">
        <v>7980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1490809450</v>
      </c>
      <c r="J156">
        <v>1485629050</v>
      </c>
      <c r="K156" t="b">
        <v>0</v>
      </c>
      <c r="L156">
        <v>3</v>
      </c>
      <c r="M156" t="b">
        <v>0</v>
      </c>
      <c r="N156" t="s">
        <v>8303</v>
      </c>
      <c r="O156">
        <f t="shared" si="10"/>
        <v>3</v>
      </c>
      <c r="P156">
        <f t="shared" si="11"/>
        <v>13.33</v>
      </c>
      <c r="Q156" s="11" t="s">
        <v>8315</v>
      </c>
      <c r="R156" t="s">
        <v>8357</v>
      </c>
      <c r="S156" s="15">
        <f t="shared" si="12"/>
        <v>42763.780671296292</v>
      </c>
      <c r="T156" s="15">
        <f t="shared" si="13"/>
        <v>42823.739004629635</v>
      </c>
      <c r="U156">
        <f t="shared" si="14"/>
        <v>2017</v>
      </c>
    </row>
    <row r="157" spans="1:21" ht="45" x14ac:dyDescent="0.25">
      <c r="A157">
        <v>1340</v>
      </c>
      <c r="B157" s="9" t="s">
        <v>1341</v>
      </c>
      <c r="C157" s="3" t="s">
        <v>5450</v>
      </c>
      <c r="D157" s="5">
        <v>1680</v>
      </c>
      <c r="E157" s="7">
        <v>0</v>
      </c>
      <c r="F157" t="s">
        <v>8219</v>
      </c>
      <c r="G157" t="s">
        <v>8223</v>
      </c>
      <c r="H157" t="s">
        <v>8245</v>
      </c>
      <c r="I157">
        <v>1408112253</v>
      </c>
      <c r="J157">
        <v>1405520253</v>
      </c>
      <c r="K157" t="b">
        <v>0</v>
      </c>
      <c r="L157">
        <v>0</v>
      </c>
      <c r="M157" t="b">
        <v>0</v>
      </c>
      <c r="N157" t="s">
        <v>8271</v>
      </c>
      <c r="O157">
        <f t="shared" si="10"/>
        <v>0</v>
      </c>
      <c r="P157">
        <f t="shared" si="11"/>
        <v>0</v>
      </c>
      <c r="Q157" s="11" t="s">
        <v>8317</v>
      </c>
      <c r="R157" t="s">
        <v>8319</v>
      </c>
      <c r="S157" s="15">
        <f t="shared" si="12"/>
        <v>41836.595520833333</v>
      </c>
      <c r="T157" s="15">
        <f t="shared" si="13"/>
        <v>41866.595520833333</v>
      </c>
      <c r="U157">
        <f t="shared" si="14"/>
        <v>2014</v>
      </c>
    </row>
    <row r="158" spans="1:21" ht="60" x14ac:dyDescent="0.25">
      <c r="A158">
        <v>1454</v>
      </c>
      <c r="B158" s="9" t="s">
        <v>1455</v>
      </c>
      <c r="C158" s="3" t="s">
        <v>5564</v>
      </c>
      <c r="D158" s="5">
        <v>1750</v>
      </c>
      <c r="E158" s="7">
        <v>15</v>
      </c>
      <c r="F158" t="s">
        <v>8219</v>
      </c>
      <c r="G158" t="s">
        <v>8226</v>
      </c>
      <c r="H158" t="s">
        <v>8248</v>
      </c>
      <c r="I158">
        <v>1461535140</v>
      </c>
      <c r="J158">
        <v>1459716480</v>
      </c>
      <c r="K158" t="b">
        <v>0</v>
      </c>
      <c r="L158">
        <v>1</v>
      </c>
      <c r="M158" t="b">
        <v>0</v>
      </c>
      <c r="N158" t="s">
        <v>8285</v>
      </c>
      <c r="O158">
        <f t="shared" si="10"/>
        <v>1</v>
      </c>
      <c r="P158">
        <f t="shared" si="11"/>
        <v>15</v>
      </c>
      <c r="Q158" s="11" t="s">
        <v>8320</v>
      </c>
      <c r="R158" t="s">
        <v>8339</v>
      </c>
      <c r="S158" s="15">
        <f t="shared" si="12"/>
        <v>42463.866666666669</v>
      </c>
      <c r="T158" s="15">
        <f t="shared" si="13"/>
        <v>42484.915972222225</v>
      </c>
      <c r="U158">
        <f t="shared" si="14"/>
        <v>2016</v>
      </c>
    </row>
    <row r="159" spans="1:21" ht="45" x14ac:dyDescent="0.25">
      <c r="A159">
        <v>1580</v>
      </c>
      <c r="B159" s="9" t="s">
        <v>1581</v>
      </c>
      <c r="C159" s="3" t="s">
        <v>5690</v>
      </c>
      <c r="D159" s="5">
        <v>1750</v>
      </c>
      <c r="E159" s="7">
        <v>0</v>
      </c>
      <c r="F159" t="s">
        <v>8219</v>
      </c>
      <c r="G159" t="s">
        <v>8223</v>
      </c>
      <c r="H159" t="s">
        <v>8245</v>
      </c>
      <c r="I159">
        <v>1337562726</v>
      </c>
      <c r="J159">
        <v>1332378726</v>
      </c>
      <c r="K159" t="b">
        <v>0</v>
      </c>
      <c r="L159">
        <v>0</v>
      </c>
      <c r="M159" t="b">
        <v>0</v>
      </c>
      <c r="N159" t="s">
        <v>8288</v>
      </c>
      <c r="O159">
        <f t="shared" si="10"/>
        <v>0</v>
      </c>
      <c r="P159">
        <f t="shared" si="11"/>
        <v>0</v>
      </c>
      <c r="Q159" s="11" t="s">
        <v>8320</v>
      </c>
      <c r="R159" t="s">
        <v>8342</v>
      </c>
      <c r="S159" s="15">
        <f t="shared" si="12"/>
        <v>40990.050069444449</v>
      </c>
      <c r="T159" s="15">
        <f t="shared" si="13"/>
        <v>41050.050069444449</v>
      </c>
      <c r="U159">
        <f t="shared" si="14"/>
        <v>2012</v>
      </c>
    </row>
    <row r="160" spans="1:21" ht="60" x14ac:dyDescent="0.25">
      <c r="A160">
        <v>1578</v>
      </c>
      <c r="B160" s="9" t="s">
        <v>1579</v>
      </c>
      <c r="C160" s="3" t="s">
        <v>5688</v>
      </c>
      <c r="D160" s="5">
        <v>1897</v>
      </c>
      <c r="E160" s="7">
        <v>205</v>
      </c>
      <c r="F160" t="s">
        <v>8219</v>
      </c>
      <c r="G160" t="s">
        <v>8223</v>
      </c>
      <c r="H160" t="s">
        <v>8245</v>
      </c>
      <c r="I160">
        <v>1283392800</v>
      </c>
      <c r="J160">
        <v>1281317691</v>
      </c>
      <c r="K160" t="b">
        <v>0</v>
      </c>
      <c r="L160">
        <v>4</v>
      </c>
      <c r="M160" t="b">
        <v>0</v>
      </c>
      <c r="N160" t="s">
        <v>8288</v>
      </c>
      <c r="O160">
        <f t="shared" si="10"/>
        <v>11</v>
      </c>
      <c r="P160">
        <f t="shared" si="11"/>
        <v>51.25</v>
      </c>
      <c r="Q160" s="11" t="s">
        <v>8320</v>
      </c>
      <c r="R160" t="s">
        <v>8342</v>
      </c>
      <c r="S160" s="15">
        <f t="shared" si="12"/>
        <v>40399.065868055557</v>
      </c>
      <c r="T160" s="15">
        <f t="shared" si="13"/>
        <v>40423.083333333336</v>
      </c>
      <c r="U160">
        <f t="shared" si="14"/>
        <v>2010</v>
      </c>
    </row>
    <row r="161" spans="1:21" ht="60" x14ac:dyDescent="0.25">
      <c r="A161">
        <v>617</v>
      </c>
      <c r="B161" s="9" t="s">
        <v>618</v>
      </c>
      <c r="C161" s="3" t="s">
        <v>4727</v>
      </c>
      <c r="D161" s="5">
        <v>2000</v>
      </c>
      <c r="E161" s="7">
        <v>60</v>
      </c>
      <c r="F161" t="s">
        <v>8219</v>
      </c>
      <c r="G161" t="s">
        <v>8224</v>
      </c>
      <c r="H161" t="s">
        <v>8246</v>
      </c>
      <c r="I161">
        <v>1431072843</v>
      </c>
      <c r="J161">
        <v>1427184843</v>
      </c>
      <c r="K161" t="b">
        <v>0</v>
      </c>
      <c r="L161">
        <v>3</v>
      </c>
      <c r="M161" t="b">
        <v>0</v>
      </c>
      <c r="N161" t="s">
        <v>8270</v>
      </c>
      <c r="O161">
        <f t="shared" si="10"/>
        <v>3</v>
      </c>
      <c r="P161">
        <f t="shared" si="11"/>
        <v>20</v>
      </c>
      <c r="Q161" s="11" t="s">
        <v>8317</v>
      </c>
      <c r="R161" t="s">
        <v>8318</v>
      </c>
      <c r="S161" s="15">
        <f t="shared" si="12"/>
        <v>42087.343090277776</v>
      </c>
      <c r="T161" s="15">
        <f t="shared" si="13"/>
        <v>42132.343090277776</v>
      </c>
      <c r="U161">
        <f t="shared" si="14"/>
        <v>2015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ref="O186:O249" si="15">ROUND(E186/D186*100,0)</f>
        <v>3</v>
      </c>
      <c r="P186">
        <f t="shared" ref="P186:P249" si="16">IFERROR(ROUND(E186/L186,2),0)</f>
        <v>25.5</v>
      </c>
      <c r="Q186" s="11" t="s">
        <v>8308</v>
      </c>
      <c r="R186" t="s">
        <v>8312</v>
      </c>
      <c r="S186" s="15">
        <f t="shared" ref="S186:S249" si="17">(((J186/60/60)/24)+DATE(1970,1,1))</f>
        <v>41825.791226851856</v>
      </c>
      <c r="T186" s="15">
        <f t="shared" ref="T186:T249" si="18">(((I186/60/60)/24)+DATE(1970,1,1))</f>
        <v>41883.165972222225</v>
      </c>
      <c r="U186">
        <f t="shared" ref="U186:U249" si="19">YEAR(S186)</f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5"/>
        <v>6</v>
      </c>
      <c r="P187">
        <f t="shared" si="16"/>
        <v>220</v>
      </c>
      <c r="Q187" s="11" t="s">
        <v>8308</v>
      </c>
      <c r="R187" t="s">
        <v>8312</v>
      </c>
      <c r="S187" s="15">
        <f t="shared" si="17"/>
        <v>42570.91133101852</v>
      </c>
      <c r="T187" s="15">
        <f t="shared" si="18"/>
        <v>42600.91133101852</v>
      </c>
      <c r="U187">
        <f t="shared" si="19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5"/>
        <v>0</v>
      </c>
      <c r="P188">
        <f t="shared" si="16"/>
        <v>0</v>
      </c>
      <c r="Q188" s="11" t="s">
        <v>8308</v>
      </c>
      <c r="R188" t="s">
        <v>8312</v>
      </c>
      <c r="S188" s="15">
        <f t="shared" si="17"/>
        <v>42767.812893518523</v>
      </c>
      <c r="T188" s="15">
        <f t="shared" si="18"/>
        <v>42797.833333333328</v>
      </c>
      <c r="U188">
        <f t="shared" si="19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5"/>
        <v>16</v>
      </c>
      <c r="P189">
        <f t="shared" si="16"/>
        <v>160</v>
      </c>
      <c r="Q189" s="11" t="s">
        <v>8308</v>
      </c>
      <c r="R189" t="s">
        <v>8312</v>
      </c>
      <c r="S189" s="15">
        <f t="shared" si="17"/>
        <v>42182.234456018516</v>
      </c>
      <c r="T189" s="15">
        <f t="shared" si="18"/>
        <v>42206.290972222225</v>
      </c>
      <c r="U189">
        <f t="shared" si="19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6"/>
        <v>0</v>
      </c>
      <c r="Q190" s="11" t="s">
        <v>8308</v>
      </c>
      <c r="R190" t="s">
        <v>8312</v>
      </c>
      <c r="S190" s="15">
        <f t="shared" si="17"/>
        <v>41857.18304398148</v>
      </c>
      <c r="T190" s="15">
        <f t="shared" si="18"/>
        <v>41887.18304398148</v>
      </c>
      <c r="U190">
        <f t="shared" si="19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6"/>
        <v>69</v>
      </c>
      <c r="Q191" s="11" t="s">
        <v>8308</v>
      </c>
      <c r="R191" t="s">
        <v>8312</v>
      </c>
      <c r="S191" s="15">
        <f t="shared" si="17"/>
        <v>42556.690706018519</v>
      </c>
      <c r="T191" s="15">
        <f t="shared" si="18"/>
        <v>42616.690706018519</v>
      </c>
      <c r="U191">
        <f t="shared" si="19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6"/>
        <v>50</v>
      </c>
      <c r="Q192" s="11" t="s">
        <v>8308</v>
      </c>
      <c r="R192" t="s">
        <v>8312</v>
      </c>
      <c r="S192" s="15">
        <f t="shared" si="17"/>
        <v>42527.650995370372</v>
      </c>
      <c r="T192" s="15">
        <f t="shared" si="18"/>
        <v>42537.650995370372</v>
      </c>
      <c r="U192">
        <f t="shared" si="19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6"/>
        <v>83.33</v>
      </c>
      <c r="Q193" s="11" t="s">
        <v>8308</v>
      </c>
      <c r="R193" t="s">
        <v>8312</v>
      </c>
      <c r="S193" s="15">
        <f t="shared" si="17"/>
        <v>42239.441412037035</v>
      </c>
      <c r="T193" s="15">
        <f t="shared" si="18"/>
        <v>42279.441412037035</v>
      </c>
      <c r="U193">
        <f t="shared" si="19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6"/>
        <v>5.67</v>
      </c>
      <c r="Q194" s="11" t="s">
        <v>8308</v>
      </c>
      <c r="R194" t="s">
        <v>8312</v>
      </c>
      <c r="S194" s="15">
        <f t="shared" si="17"/>
        <v>41899.792037037041</v>
      </c>
      <c r="T194" s="15">
        <f t="shared" si="18"/>
        <v>41929.792037037041</v>
      </c>
      <c r="U194">
        <f t="shared" si="19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ref="O250:O313" si="20">ROUND(E250/D250*100,0)</f>
        <v>101</v>
      </c>
      <c r="P250">
        <f t="shared" ref="P250:P313" si="21">IFERROR(ROUND(E250/L250,2),0)</f>
        <v>589.95000000000005</v>
      </c>
      <c r="Q250" s="11" t="s">
        <v>8308</v>
      </c>
      <c r="R250" t="s">
        <v>8313</v>
      </c>
      <c r="S250" s="15">
        <f t="shared" ref="S250:S313" si="22">(((J250/60/60)/24)+DATE(1970,1,1))</f>
        <v>40870.774409722224</v>
      </c>
      <c r="T250" s="15">
        <f t="shared" ref="T250:T313" si="23">(((I250/60/60)/24)+DATE(1970,1,1))</f>
        <v>40915.774409722224</v>
      </c>
      <c r="U250">
        <f t="shared" ref="U250:U313" si="24">YEAR(S250)</f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0"/>
        <v>113</v>
      </c>
      <c r="P251">
        <f t="shared" si="21"/>
        <v>48.05</v>
      </c>
      <c r="Q251" s="11" t="s">
        <v>8308</v>
      </c>
      <c r="R251" t="s">
        <v>8313</v>
      </c>
      <c r="S251" s="15">
        <f t="shared" si="22"/>
        <v>40332.923842592594</v>
      </c>
      <c r="T251" s="15">
        <f t="shared" si="23"/>
        <v>40412.736111111109</v>
      </c>
      <c r="U251">
        <f t="shared" si="24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0"/>
        <v>106</v>
      </c>
      <c r="P252">
        <f t="shared" si="21"/>
        <v>72.48</v>
      </c>
      <c r="Q252" s="11" t="s">
        <v>8308</v>
      </c>
      <c r="R252" t="s">
        <v>8313</v>
      </c>
      <c r="S252" s="15">
        <f t="shared" si="22"/>
        <v>41401.565868055557</v>
      </c>
      <c r="T252" s="15">
        <f t="shared" si="23"/>
        <v>41431.565868055557</v>
      </c>
      <c r="U252">
        <f t="shared" si="24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0"/>
        <v>126</v>
      </c>
      <c r="P253">
        <f t="shared" si="21"/>
        <v>57.08</v>
      </c>
      <c r="Q253" s="11" t="s">
        <v>8308</v>
      </c>
      <c r="R253" t="s">
        <v>8313</v>
      </c>
      <c r="S253" s="15">
        <f t="shared" si="22"/>
        <v>41013.787569444445</v>
      </c>
      <c r="T253" s="15">
        <f t="shared" si="23"/>
        <v>41045.791666666664</v>
      </c>
      <c r="U253">
        <f t="shared" si="24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21"/>
        <v>85.44</v>
      </c>
      <c r="Q254" s="11" t="s">
        <v>8308</v>
      </c>
      <c r="R254" t="s">
        <v>8313</v>
      </c>
      <c r="S254" s="15">
        <f t="shared" si="22"/>
        <v>40266.662708333337</v>
      </c>
      <c r="T254" s="15">
        <f t="shared" si="23"/>
        <v>40330.165972222225</v>
      </c>
      <c r="U254">
        <f t="shared" si="24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21"/>
        <v>215.86</v>
      </c>
      <c r="Q255" s="11" t="s">
        <v>8308</v>
      </c>
      <c r="R255" t="s">
        <v>8313</v>
      </c>
      <c r="S255" s="15">
        <f t="shared" si="22"/>
        <v>40924.650868055556</v>
      </c>
      <c r="T255" s="15">
        <f t="shared" si="23"/>
        <v>40954.650868055556</v>
      </c>
      <c r="U255">
        <f t="shared" si="24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21"/>
        <v>89.39</v>
      </c>
      <c r="Q256" s="11" t="s">
        <v>8308</v>
      </c>
      <c r="R256" t="s">
        <v>8313</v>
      </c>
      <c r="S256" s="15">
        <f t="shared" si="22"/>
        <v>42263.952662037031</v>
      </c>
      <c r="T256" s="15">
        <f t="shared" si="23"/>
        <v>42294.083333333328</v>
      </c>
      <c r="U256">
        <f t="shared" si="24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21"/>
        <v>45.42</v>
      </c>
      <c r="Q257" s="11" t="s">
        <v>8308</v>
      </c>
      <c r="R257" t="s">
        <v>8313</v>
      </c>
      <c r="S257" s="15">
        <f t="shared" si="22"/>
        <v>40588.526412037041</v>
      </c>
      <c r="T257" s="15">
        <f t="shared" si="23"/>
        <v>40618.48474537037</v>
      </c>
      <c r="U257">
        <f t="shared" si="24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0"/>
        <v>139</v>
      </c>
      <c r="P258">
        <f t="shared" si="21"/>
        <v>65.760000000000005</v>
      </c>
      <c r="Q258" s="11" t="s">
        <v>8308</v>
      </c>
      <c r="R258" t="s">
        <v>8313</v>
      </c>
      <c r="S258" s="15">
        <f t="shared" si="22"/>
        <v>41319.769293981481</v>
      </c>
      <c r="T258" s="15">
        <f t="shared" si="23"/>
        <v>41349.769293981481</v>
      </c>
      <c r="U258">
        <f t="shared" si="24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ref="O314:O377" si="25">ROUND(E314/D314*100,0)</f>
        <v>112</v>
      </c>
      <c r="P314">
        <f t="shared" ref="P314:P377" si="26">IFERROR(ROUND(E314/L314,2),0)</f>
        <v>61.3</v>
      </c>
      <c r="Q314" s="11" t="s">
        <v>8308</v>
      </c>
      <c r="R314" t="s">
        <v>8313</v>
      </c>
      <c r="S314" s="15">
        <f t="shared" ref="S314:S377" si="27">(((J314/60/60)/24)+DATE(1970,1,1))</f>
        <v>41348.877685185187</v>
      </c>
      <c r="T314" s="15">
        <f t="shared" ref="T314:T377" si="28">(((I314/60/60)/24)+DATE(1970,1,1))</f>
        <v>41378.877685185187</v>
      </c>
      <c r="U314">
        <f t="shared" ref="U314:U377" si="29">YEAR(S314)</f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6"/>
        <v>80.2</v>
      </c>
      <c r="Q315" s="11" t="s">
        <v>8308</v>
      </c>
      <c r="R315" t="s">
        <v>8313</v>
      </c>
      <c r="S315" s="15">
        <f t="shared" si="27"/>
        <v>40357.227939814817</v>
      </c>
      <c r="T315" s="15">
        <f t="shared" si="28"/>
        <v>40401.665972222225</v>
      </c>
      <c r="U315">
        <f t="shared" si="29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6"/>
        <v>32.1</v>
      </c>
      <c r="Q316" s="11" t="s">
        <v>8308</v>
      </c>
      <c r="R316" t="s">
        <v>8313</v>
      </c>
      <c r="S316" s="15">
        <f t="shared" si="27"/>
        <v>41304.833194444444</v>
      </c>
      <c r="T316" s="15">
        <f t="shared" si="28"/>
        <v>41334.833194444444</v>
      </c>
      <c r="U316">
        <f t="shared" si="29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6"/>
        <v>200.89</v>
      </c>
      <c r="Q317" s="11" t="s">
        <v>8308</v>
      </c>
      <c r="R317" t="s">
        <v>8313</v>
      </c>
      <c r="S317" s="15">
        <f t="shared" si="27"/>
        <v>41113.77238425926</v>
      </c>
      <c r="T317" s="15">
        <f t="shared" si="28"/>
        <v>41143.77238425926</v>
      </c>
      <c r="U317">
        <f t="shared" si="29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6"/>
        <v>108.01</v>
      </c>
      <c r="Q318" s="11" t="s">
        <v>8308</v>
      </c>
      <c r="R318" t="s">
        <v>8313</v>
      </c>
      <c r="S318" s="15">
        <f t="shared" si="27"/>
        <v>41950.923576388886</v>
      </c>
      <c r="T318" s="15">
        <f t="shared" si="28"/>
        <v>41984.207638888889</v>
      </c>
      <c r="U318">
        <f t="shared" si="29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6"/>
        <v>95.7</v>
      </c>
      <c r="Q319" s="11" t="s">
        <v>8308</v>
      </c>
      <c r="R319" t="s">
        <v>8313</v>
      </c>
      <c r="S319" s="15">
        <f t="shared" si="27"/>
        <v>41589.676886574074</v>
      </c>
      <c r="T319" s="15">
        <f t="shared" si="28"/>
        <v>41619.676886574074</v>
      </c>
      <c r="U319">
        <f t="shared" si="29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6"/>
        <v>49.88</v>
      </c>
      <c r="Q320" s="11" t="s">
        <v>8308</v>
      </c>
      <c r="R320" t="s">
        <v>8313</v>
      </c>
      <c r="S320" s="15">
        <f t="shared" si="27"/>
        <v>41330.038784722223</v>
      </c>
      <c r="T320" s="15">
        <f t="shared" si="28"/>
        <v>41359.997118055559</v>
      </c>
      <c r="U320">
        <f t="shared" si="29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6"/>
        <v>110.47</v>
      </c>
      <c r="Q321" s="11" t="s">
        <v>8308</v>
      </c>
      <c r="R321" t="s">
        <v>8313</v>
      </c>
      <c r="S321" s="15">
        <f t="shared" si="27"/>
        <v>40123.83829861111</v>
      </c>
      <c r="T321" s="15">
        <f t="shared" si="28"/>
        <v>40211.332638888889</v>
      </c>
      <c r="U321">
        <f t="shared" si="29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si="26"/>
        <v>134.91</v>
      </c>
      <c r="Q322" s="11" t="s">
        <v>8308</v>
      </c>
      <c r="R322" t="s">
        <v>8313</v>
      </c>
      <c r="S322" s="15">
        <f t="shared" si="27"/>
        <v>42331.551307870366</v>
      </c>
      <c r="T322" s="15">
        <f t="shared" si="28"/>
        <v>42360.958333333328</v>
      </c>
      <c r="U322">
        <f t="shared" si="29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ref="O378:O441" si="30">ROUND(E378/D378*100,0)</f>
        <v>106</v>
      </c>
      <c r="P378">
        <f t="shared" ref="P378:P441" si="31">IFERROR(ROUND(E378/L378,2),0)</f>
        <v>54.08</v>
      </c>
      <c r="Q378" s="11" t="s">
        <v>8308</v>
      </c>
      <c r="R378" t="s">
        <v>8313</v>
      </c>
      <c r="S378" s="15">
        <f t="shared" ref="S378:S441" si="32">(((J378/60/60)/24)+DATE(1970,1,1))</f>
        <v>42576.452731481477</v>
      </c>
      <c r="T378" s="15">
        <f t="shared" ref="T378:T441" si="33">(((I378/60/60)/24)+DATE(1970,1,1))</f>
        <v>42607.452731481477</v>
      </c>
      <c r="U378">
        <f t="shared" ref="U378:U441" si="34">YEAR(S378)</f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1" t="s">
        <v>8308</v>
      </c>
      <c r="R379" t="s">
        <v>8313</v>
      </c>
      <c r="S379" s="15">
        <f t="shared" si="32"/>
        <v>42292.250787037032</v>
      </c>
      <c r="T379" s="15">
        <f t="shared" si="33"/>
        <v>42322.292361111111</v>
      </c>
      <c r="U379">
        <f t="shared" si="34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1" t="s">
        <v>8308</v>
      </c>
      <c r="R380" t="s">
        <v>8313</v>
      </c>
      <c r="S380" s="15">
        <f t="shared" si="32"/>
        <v>42370.571851851855</v>
      </c>
      <c r="T380" s="15">
        <f t="shared" si="33"/>
        <v>42394.994444444441</v>
      </c>
      <c r="U380">
        <f t="shared" si="34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1" t="s">
        <v>8308</v>
      </c>
      <c r="R381" t="s">
        <v>8313</v>
      </c>
      <c r="S381" s="15">
        <f t="shared" si="32"/>
        <v>40987.688333333332</v>
      </c>
      <c r="T381" s="15">
        <f t="shared" si="33"/>
        <v>41032.688333333332</v>
      </c>
      <c r="U381">
        <f t="shared" si="34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1" t="s">
        <v>8308</v>
      </c>
      <c r="R382" t="s">
        <v>8313</v>
      </c>
      <c r="S382" s="15">
        <f t="shared" si="32"/>
        <v>42367.719814814816</v>
      </c>
      <c r="T382" s="15">
        <f t="shared" si="33"/>
        <v>42392.719814814816</v>
      </c>
      <c r="U382">
        <f t="shared" si="34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1" t="s">
        <v>8308</v>
      </c>
      <c r="R383" t="s">
        <v>8313</v>
      </c>
      <c r="S383" s="15">
        <f t="shared" si="32"/>
        <v>41085.698113425926</v>
      </c>
      <c r="T383" s="15">
        <f t="shared" si="33"/>
        <v>41120.208333333336</v>
      </c>
      <c r="U383">
        <f t="shared" si="34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1" t="s">
        <v>8308</v>
      </c>
      <c r="R384" t="s">
        <v>8313</v>
      </c>
      <c r="S384" s="15">
        <f t="shared" si="32"/>
        <v>41144.709490740745</v>
      </c>
      <c r="T384" s="15">
        <f t="shared" si="33"/>
        <v>41158.709490740745</v>
      </c>
      <c r="U384">
        <f t="shared" si="34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1" t="s">
        <v>8308</v>
      </c>
      <c r="R385" t="s">
        <v>8313</v>
      </c>
      <c r="S385" s="15">
        <f t="shared" si="32"/>
        <v>41755.117581018516</v>
      </c>
      <c r="T385" s="15">
        <f t="shared" si="33"/>
        <v>41778.117581018516</v>
      </c>
      <c r="U385">
        <f t="shared" si="34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s="11" t="s">
        <v>8308</v>
      </c>
      <c r="R386" t="s">
        <v>8313</v>
      </c>
      <c r="S386" s="15">
        <f t="shared" si="32"/>
        <v>41980.781793981485</v>
      </c>
      <c r="T386" s="15">
        <f t="shared" si="33"/>
        <v>42010.781793981485</v>
      </c>
      <c r="U386">
        <f t="shared" si="34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ref="O442:O505" si="35">ROUND(E442/D442*100,0)</f>
        <v>0</v>
      </c>
      <c r="P442">
        <f t="shared" ref="P442:P505" si="36">IFERROR(ROUND(E442/L442,2),0)</f>
        <v>5</v>
      </c>
      <c r="Q442" s="11" t="s">
        <v>8308</v>
      </c>
      <c r="R442" t="s">
        <v>8314</v>
      </c>
      <c r="S442" s="15">
        <f t="shared" ref="S442:S505" si="37">(((J442/60/60)/24)+DATE(1970,1,1))</f>
        <v>42423.985567129625</v>
      </c>
      <c r="T442" s="15">
        <f t="shared" ref="T442:T505" si="38">(((I442/60/60)/24)+DATE(1970,1,1))</f>
        <v>42453.943900462968</v>
      </c>
      <c r="U442">
        <f t="shared" ref="U442:U505" si="39">YEAR(S442)</f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5"/>
        <v>0</v>
      </c>
      <c r="P443">
        <f t="shared" si="36"/>
        <v>0</v>
      </c>
      <c r="Q443" s="11" t="s">
        <v>8308</v>
      </c>
      <c r="R443" t="s">
        <v>8314</v>
      </c>
      <c r="S443" s="15">
        <f t="shared" si="37"/>
        <v>41550.793935185182</v>
      </c>
      <c r="T443" s="15">
        <f t="shared" si="38"/>
        <v>41580.793935185182</v>
      </c>
      <c r="U443">
        <f t="shared" si="39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5"/>
        <v>39</v>
      </c>
      <c r="P444">
        <f t="shared" si="36"/>
        <v>393.59</v>
      </c>
      <c r="Q444" s="11" t="s">
        <v>8308</v>
      </c>
      <c r="R444" t="s">
        <v>8314</v>
      </c>
      <c r="S444" s="15">
        <f t="shared" si="37"/>
        <v>42024.888692129629</v>
      </c>
      <c r="T444" s="15">
        <f t="shared" si="38"/>
        <v>42054.888692129629</v>
      </c>
      <c r="U444">
        <f t="shared" si="39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5"/>
        <v>0</v>
      </c>
      <c r="P445">
        <f t="shared" si="36"/>
        <v>5</v>
      </c>
      <c r="Q445" s="11" t="s">
        <v>8308</v>
      </c>
      <c r="R445" t="s">
        <v>8314</v>
      </c>
      <c r="S445" s="15">
        <f t="shared" si="37"/>
        <v>41650.015057870369</v>
      </c>
      <c r="T445" s="15">
        <f t="shared" si="38"/>
        <v>41680.015057870369</v>
      </c>
      <c r="U445">
        <f t="shared" si="39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6"/>
        <v>50</v>
      </c>
      <c r="Q446" s="11" t="s">
        <v>8308</v>
      </c>
      <c r="R446" t="s">
        <v>8314</v>
      </c>
      <c r="S446" s="15">
        <f t="shared" si="37"/>
        <v>40894.906956018516</v>
      </c>
      <c r="T446" s="15">
        <f t="shared" si="38"/>
        <v>40954.906956018516</v>
      </c>
      <c r="U446">
        <f t="shared" si="39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6"/>
        <v>1</v>
      </c>
      <c r="Q447" s="11" t="s">
        <v>8308</v>
      </c>
      <c r="R447" t="s">
        <v>8314</v>
      </c>
      <c r="S447" s="15">
        <f t="shared" si="37"/>
        <v>42130.335358796292</v>
      </c>
      <c r="T447" s="15">
        <f t="shared" si="38"/>
        <v>42145.335358796292</v>
      </c>
      <c r="U447">
        <f t="shared" si="39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6"/>
        <v>47.88</v>
      </c>
      <c r="Q448" s="11" t="s">
        <v>8308</v>
      </c>
      <c r="R448" t="s">
        <v>8314</v>
      </c>
      <c r="S448" s="15">
        <f t="shared" si="37"/>
        <v>42037.083564814813</v>
      </c>
      <c r="T448" s="15">
        <f t="shared" si="38"/>
        <v>42067.083564814813</v>
      </c>
      <c r="U448">
        <f t="shared" si="39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5"/>
        <v>0</v>
      </c>
      <c r="P449">
        <f t="shared" si="36"/>
        <v>5</v>
      </c>
      <c r="Q449" s="11" t="s">
        <v>8308</v>
      </c>
      <c r="R449" t="s">
        <v>8314</v>
      </c>
      <c r="S449" s="15">
        <f t="shared" si="37"/>
        <v>41331.555127314816</v>
      </c>
      <c r="T449" s="15">
        <f t="shared" si="38"/>
        <v>41356.513460648144</v>
      </c>
      <c r="U449">
        <f t="shared" si="39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6"/>
        <v>20.5</v>
      </c>
      <c r="Q450" s="11" t="s">
        <v>8308</v>
      </c>
      <c r="R450" t="s">
        <v>8314</v>
      </c>
      <c r="S450" s="15">
        <f t="shared" si="37"/>
        <v>41753.758043981477</v>
      </c>
      <c r="T450" s="15">
        <f t="shared" si="38"/>
        <v>41773.758043981477</v>
      </c>
      <c r="U450">
        <f t="shared" si="39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ref="O506:O569" si="40">ROUND(E506/D506*100,0)</f>
        <v>1</v>
      </c>
      <c r="P506">
        <f t="shared" ref="P506:P569" si="41">IFERROR(ROUND(E506/L506,2),0)</f>
        <v>67</v>
      </c>
      <c r="Q506" s="11" t="s">
        <v>8308</v>
      </c>
      <c r="R506" t="s">
        <v>8314</v>
      </c>
      <c r="S506" s="15">
        <f t="shared" ref="S506:S569" si="42">(((J506/60/60)/24)+DATE(1970,1,1))</f>
        <v>40949.98364583333</v>
      </c>
      <c r="T506" s="15">
        <f t="shared" ref="T506:T569" si="43">(((I506/60/60)/24)+DATE(1970,1,1))</f>
        <v>41009.941979166666</v>
      </c>
      <c r="U506">
        <f t="shared" ref="U506:U569" si="44">YEAR(S506)</f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0"/>
        <v>0</v>
      </c>
      <c r="P507">
        <f t="shared" si="41"/>
        <v>3.71</v>
      </c>
      <c r="Q507" s="11" t="s">
        <v>8308</v>
      </c>
      <c r="R507" t="s">
        <v>8314</v>
      </c>
      <c r="S507" s="15">
        <f t="shared" si="42"/>
        <v>42318.098217592589</v>
      </c>
      <c r="T507" s="15">
        <f t="shared" si="43"/>
        <v>42363.098217592589</v>
      </c>
      <c r="U507">
        <f t="shared" si="44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0"/>
        <v>0</v>
      </c>
      <c r="P508">
        <f t="shared" si="41"/>
        <v>250</v>
      </c>
      <c r="Q508" s="11" t="s">
        <v>8308</v>
      </c>
      <c r="R508" t="s">
        <v>8314</v>
      </c>
      <c r="S508" s="15">
        <f t="shared" si="42"/>
        <v>41466.552314814813</v>
      </c>
      <c r="T508" s="15">
        <f t="shared" si="43"/>
        <v>41496.552314814813</v>
      </c>
      <c r="U508">
        <f t="shared" si="44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0"/>
        <v>3</v>
      </c>
      <c r="P509">
        <f t="shared" si="41"/>
        <v>64</v>
      </c>
      <c r="Q509" s="11" t="s">
        <v>8308</v>
      </c>
      <c r="R509" t="s">
        <v>8314</v>
      </c>
      <c r="S509" s="15">
        <f t="shared" si="42"/>
        <v>41156.958993055552</v>
      </c>
      <c r="T509" s="15">
        <f t="shared" si="43"/>
        <v>41201.958993055552</v>
      </c>
      <c r="U509">
        <f t="shared" si="44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41"/>
        <v>133.33000000000001</v>
      </c>
      <c r="Q510" s="11" t="s">
        <v>8308</v>
      </c>
      <c r="R510" t="s">
        <v>8314</v>
      </c>
      <c r="S510" s="15">
        <f t="shared" si="42"/>
        <v>40995.024317129632</v>
      </c>
      <c r="T510" s="15">
        <f t="shared" si="43"/>
        <v>41054.593055555553</v>
      </c>
      <c r="U510">
        <f t="shared" si="44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0"/>
        <v>0</v>
      </c>
      <c r="P511">
        <f t="shared" si="41"/>
        <v>10</v>
      </c>
      <c r="Q511" s="11" t="s">
        <v>8308</v>
      </c>
      <c r="R511" t="s">
        <v>8314</v>
      </c>
      <c r="S511" s="15">
        <f t="shared" si="42"/>
        <v>42153.631597222222</v>
      </c>
      <c r="T511" s="15">
        <f t="shared" si="43"/>
        <v>42183.631597222222</v>
      </c>
      <c r="U511">
        <f t="shared" si="44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41"/>
        <v>0</v>
      </c>
      <c r="Q512" s="11" t="s">
        <v>8308</v>
      </c>
      <c r="R512" t="s">
        <v>8314</v>
      </c>
      <c r="S512" s="15">
        <f t="shared" si="42"/>
        <v>42400.176377314812</v>
      </c>
      <c r="T512" s="15">
        <f t="shared" si="43"/>
        <v>42430.176377314812</v>
      </c>
      <c r="U512">
        <f t="shared" si="44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41"/>
        <v>30</v>
      </c>
      <c r="Q513" s="11" t="s">
        <v>8308</v>
      </c>
      <c r="R513" t="s">
        <v>8314</v>
      </c>
      <c r="S513" s="15">
        <f t="shared" si="42"/>
        <v>41340.303032407406</v>
      </c>
      <c r="T513" s="15">
        <f t="shared" si="43"/>
        <v>41370.261365740742</v>
      </c>
      <c r="U513">
        <f t="shared" si="44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41"/>
        <v>5.5</v>
      </c>
      <c r="Q514" s="11" t="s">
        <v>8308</v>
      </c>
      <c r="R514" t="s">
        <v>8314</v>
      </c>
      <c r="S514" s="15">
        <f t="shared" si="42"/>
        <v>42649.742210648154</v>
      </c>
      <c r="T514" s="15">
        <f t="shared" si="43"/>
        <v>42694.783877314811</v>
      </c>
      <c r="U514">
        <f t="shared" si="44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6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6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6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6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6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6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6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6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6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6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6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6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6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6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6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6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6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6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ref="O570:O633" si="45">ROUND(E570/D570*100,0)</f>
        <v>1</v>
      </c>
      <c r="P570">
        <f t="shared" ref="P570:P633" si="46">IFERROR(ROUND(E570/L570,2),0)</f>
        <v>49</v>
      </c>
      <c r="Q570" s="11" t="s">
        <v>8317</v>
      </c>
      <c r="R570" t="s">
        <v>8318</v>
      </c>
      <c r="S570" s="15">
        <f t="shared" ref="S570:S633" si="47">(((J570/60/60)/24)+DATE(1970,1,1))</f>
        <v>42348.9215625</v>
      </c>
      <c r="T570" s="15">
        <f t="shared" ref="T570:T633" si="48">(((I570/60/60)/24)+DATE(1970,1,1))</f>
        <v>42385.458333333328</v>
      </c>
      <c r="U570">
        <f t="shared" ref="U570:U633" si="49">YEAR(S570)</f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8317</v>
      </c>
      <c r="R571" t="s">
        <v>8318</v>
      </c>
      <c r="S571" s="15">
        <f t="shared" si="47"/>
        <v>42340.847361111111</v>
      </c>
      <c r="T571" s="15">
        <f t="shared" si="48"/>
        <v>42370.847361111111</v>
      </c>
      <c r="U571">
        <f t="shared" si="49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8317</v>
      </c>
      <c r="R572" t="s">
        <v>8318</v>
      </c>
      <c r="S572" s="15">
        <f t="shared" si="47"/>
        <v>42388.798252314817</v>
      </c>
      <c r="T572" s="15">
        <f t="shared" si="48"/>
        <v>42418.798252314817</v>
      </c>
      <c r="U572">
        <f t="shared" si="49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8317</v>
      </c>
      <c r="R573" t="s">
        <v>8318</v>
      </c>
      <c r="S573" s="15">
        <f t="shared" si="47"/>
        <v>42192.816238425927</v>
      </c>
      <c r="T573" s="15">
        <f t="shared" si="48"/>
        <v>42212.165972222225</v>
      </c>
      <c r="U573">
        <f t="shared" si="49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1" t="s">
        <v>8317</v>
      </c>
      <c r="R574" t="s">
        <v>8318</v>
      </c>
      <c r="S574" s="15">
        <f t="shared" si="47"/>
        <v>42282.71629629629</v>
      </c>
      <c r="T574" s="15">
        <f t="shared" si="48"/>
        <v>42312.757962962962</v>
      </c>
      <c r="U574">
        <f t="shared" si="49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8317</v>
      </c>
      <c r="R575" t="s">
        <v>8318</v>
      </c>
      <c r="S575" s="15">
        <f t="shared" si="47"/>
        <v>41963.050127314811</v>
      </c>
      <c r="T575" s="15">
        <f t="shared" si="48"/>
        <v>42022.05</v>
      </c>
      <c r="U575">
        <f t="shared" si="49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8317</v>
      </c>
      <c r="R576" t="s">
        <v>8318</v>
      </c>
      <c r="S576" s="15">
        <f t="shared" si="47"/>
        <v>42632.443368055552</v>
      </c>
      <c r="T576" s="15">
        <f t="shared" si="48"/>
        <v>42662.443368055552</v>
      </c>
      <c r="U576">
        <f t="shared" si="49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8317</v>
      </c>
      <c r="R577" t="s">
        <v>8318</v>
      </c>
      <c r="S577" s="15">
        <f t="shared" si="47"/>
        <v>42138.692627314813</v>
      </c>
      <c r="T577" s="15">
        <f t="shared" si="48"/>
        <v>42168.692627314813</v>
      </c>
      <c r="U577">
        <f t="shared" si="49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8317</v>
      </c>
      <c r="R578" t="s">
        <v>8318</v>
      </c>
      <c r="S578" s="15">
        <f t="shared" si="47"/>
        <v>42031.471666666665</v>
      </c>
      <c r="T578" s="15">
        <f t="shared" si="48"/>
        <v>42091.43</v>
      </c>
      <c r="U578">
        <f t="shared" si="49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45" x14ac:dyDescent="0.25">
      <c r="A602">
        <v>636</v>
      </c>
      <c r="B602" s="9" t="s">
        <v>637</v>
      </c>
      <c r="C602" s="3" t="s">
        <v>4746</v>
      </c>
      <c r="D602" s="5">
        <v>2000</v>
      </c>
      <c r="E602" s="7">
        <v>4</v>
      </c>
      <c r="F602" t="s">
        <v>8219</v>
      </c>
      <c r="G602" t="s">
        <v>8224</v>
      </c>
      <c r="H602" t="s">
        <v>8246</v>
      </c>
      <c r="I602">
        <v>1433587620</v>
      </c>
      <c r="J602">
        <v>1430996150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0</v>
      </c>
      <c r="P602">
        <f t="shared" si="46"/>
        <v>4</v>
      </c>
      <c r="Q602" s="11" t="s">
        <v>8317</v>
      </c>
      <c r="R602" t="s">
        <v>8318</v>
      </c>
      <c r="S602" s="15">
        <f t="shared" si="47"/>
        <v>42131.455439814818</v>
      </c>
      <c r="T602" s="15">
        <f t="shared" si="48"/>
        <v>42161.44930555555</v>
      </c>
      <c r="U602">
        <f t="shared" si="49"/>
        <v>2015</v>
      </c>
    </row>
    <row r="603" spans="1:21" ht="45" x14ac:dyDescent="0.25">
      <c r="A603">
        <v>1047</v>
      </c>
      <c r="B603" s="9" t="s">
        <v>1048</v>
      </c>
      <c r="C603" s="3" t="s">
        <v>5157</v>
      </c>
      <c r="D603" s="5">
        <v>2000</v>
      </c>
      <c r="E603" s="7">
        <v>1</v>
      </c>
      <c r="F603" t="s">
        <v>8219</v>
      </c>
      <c r="G603" t="s">
        <v>8223</v>
      </c>
      <c r="H603" t="s">
        <v>8245</v>
      </c>
      <c r="I603">
        <v>1415219915</v>
      </c>
      <c r="J603">
        <v>1412624315</v>
      </c>
      <c r="K603" t="b">
        <v>0</v>
      </c>
      <c r="L603">
        <v>1</v>
      </c>
      <c r="M603" t="b">
        <v>0</v>
      </c>
      <c r="N603" t="s">
        <v>8279</v>
      </c>
      <c r="O603">
        <f t="shared" si="45"/>
        <v>0</v>
      </c>
      <c r="P603">
        <f t="shared" si="46"/>
        <v>1</v>
      </c>
      <c r="Q603" s="11" t="s">
        <v>8329</v>
      </c>
      <c r="R603" t="s">
        <v>8330</v>
      </c>
      <c r="S603" s="15">
        <f t="shared" si="47"/>
        <v>41918.818460648145</v>
      </c>
      <c r="T603" s="15">
        <f t="shared" si="48"/>
        <v>41948.860127314816</v>
      </c>
      <c r="U603">
        <f t="shared" si="49"/>
        <v>2014</v>
      </c>
    </row>
    <row r="604" spans="1:21" ht="60" x14ac:dyDescent="0.25">
      <c r="A604">
        <v>1227</v>
      </c>
      <c r="B604" s="9" t="s">
        <v>1228</v>
      </c>
      <c r="C604" s="3" t="s">
        <v>5337</v>
      </c>
      <c r="D604" s="5">
        <v>2000</v>
      </c>
      <c r="E604" s="7">
        <v>0</v>
      </c>
      <c r="F604" t="s">
        <v>8219</v>
      </c>
      <c r="G604" t="s">
        <v>8223</v>
      </c>
      <c r="H604" t="s">
        <v>8245</v>
      </c>
      <c r="I604">
        <v>1407394800</v>
      </c>
      <c r="J604">
        <v>1404770616</v>
      </c>
      <c r="K604" t="b">
        <v>0</v>
      </c>
      <c r="L604">
        <v>0</v>
      </c>
      <c r="M604" t="b">
        <v>0</v>
      </c>
      <c r="N604" t="s">
        <v>8284</v>
      </c>
      <c r="O604">
        <f t="shared" si="45"/>
        <v>0</v>
      </c>
      <c r="P604">
        <f t="shared" si="46"/>
        <v>0</v>
      </c>
      <c r="Q604" s="11" t="s">
        <v>8323</v>
      </c>
      <c r="R604" t="s">
        <v>8338</v>
      </c>
      <c r="S604" s="15">
        <f t="shared" si="47"/>
        <v>41827.919166666667</v>
      </c>
      <c r="T604" s="15">
        <f t="shared" si="48"/>
        <v>41858.291666666664</v>
      </c>
      <c r="U604">
        <f t="shared" si="49"/>
        <v>2014</v>
      </c>
    </row>
    <row r="605" spans="1:21" ht="45" x14ac:dyDescent="0.25">
      <c r="A605">
        <v>2352</v>
      </c>
      <c r="B605" s="9" t="s">
        <v>2353</v>
      </c>
      <c r="C605" s="3" t="s">
        <v>6462</v>
      </c>
      <c r="D605" s="5">
        <v>2000</v>
      </c>
      <c r="E605" s="7">
        <v>0</v>
      </c>
      <c r="F605" t="s">
        <v>8219</v>
      </c>
      <c r="G605" t="s">
        <v>8223</v>
      </c>
      <c r="H605" t="s">
        <v>8245</v>
      </c>
      <c r="I605">
        <v>1433603552</v>
      </c>
      <c r="J605">
        <v>1428419552</v>
      </c>
      <c r="K605" t="b">
        <v>0</v>
      </c>
      <c r="L605">
        <v>0</v>
      </c>
      <c r="M605" t="b">
        <v>0</v>
      </c>
      <c r="N605" t="s">
        <v>8270</v>
      </c>
      <c r="O605">
        <f t="shared" si="45"/>
        <v>0</v>
      </c>
      <c r="P605">
        <f t="shared" si="46"/>
        <v>0</v>
      </c>
      <c r="Q605" s="11" t="s">
        <v>8317</v>
      </c>
      <c r="R605" t="s">
        <v>8318</v>
      </c>
      <c r="S605" s="15">
        <f t="shared" si="47"/>
        <v>42101.633703703701</v>
      </c>
      <c r="T605" s="15">
        <f t="shared" si="48"/>
        <v>42161.633703703701</v>
      </c>
      <c r="U605">
        <f t="shared" si="49"/>
        <v>2015</v>
      </c>
    </row>
    <row r="606" spans="1:21" ht="60" x14ac:dyDescent="0.25">
      <c r="A606">
        <v>2371</v>
      </c>
      <c r="B606" s="9" t="s">
        <v>2372</v>
      </c>
      <c r="C606" s="3" t="s">
        <v>6481</v>
      </c>
      <c r="D606" s="5">
        <v>2000</v>
      </c>
      <c r="E606" s="7">
        <v>0</v>
      </c>
      <c r="F606" t="s">
        <v>8219</v>
      </c>
      <c r="G606" t="s">
        <v>8223</v>
      </c>
      <c r="H606" t="s">
        <v>8245</v>
      </c>
      <c r="I606">
        <v>1435257596</v>
      </c>
      <c r="J606">
        <v>1432665596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42150.777731481481</v>
      </c>
      <c r="T606" s="15">
        <f t="shared" si="48"/>
        <v>42180.777731481481</v>
      </c>
      <c r="U606">
        <f t="shared" si="49"/>
        <v>2015</v>
      </c>
    </row>
    <row r="607" spans="1:21" ht="60" x14ac:dyDescent="0.25">
      <c r="A607">
        <v>3887</v>
      </c>
      <c r="B607" s="9" t="s">
        <v>3884</v>
      </c>
      <c r="C607" s="3" t="s">
        <v>7995</v>
      </c>
      <c r="D607" s="5">
        <v>2000</v>
      </c>
      <c r="E607" s="7">
        <v>35</v>
      </c>
      <c r="F607" t="s">
        <v>8219</v>
      </c>
      <c r="G607" t="s">
        <v>8223</v>
      </c>
      <c r="H607" t="s">
        <v>8245</v>
      </c>
      <c r="I607">
        <v>1430517600</v>
      </c>
      <c r="J607">
        <v>1426538129</v>
      </c>
      <c r="K607" t="b">
        <v>0</v>
      </c>
      <c r="L607">
        <v>2</v>
      </c>
      <c r="M607" t="b">
        <v>0</v>
      </c>
      <c r="N607" t="s">
        <v>8303</v>
      </c>
      <c r="O607">
        <f t="shared" si="45"/>
        <v>2</v>
      </c>
      <c r="P607">
        <f t="shared" si="46"/>
        <v>17.5</v>
      </c>
      <c r="Q607" s="11" t="s">
        <v>8315</v>
      </c>
      <c r="R607" t="s">
        <v>8357</v>
      </c>
      <c r="S607" s="15">
        <f t="shared" si="47"/>
        <v>42079.857974537037</v>
      </c>
      <c r="T607" s="15">
        <f t="shared" si="48"/>
        <v>42125.916666666672</v>
      </c>
      <c r="U607">
        <f t="shared" si="49"/>
        <v>2015</v>
      </c>
    </row>
    <row r="608" spans="1:21" ht="30" x14ac:dyDescent="0.25">
      <c r="A608">
        <v>1050</v>
      </c>
      <c r="B608" s="9" t="s">
        <v>1051</v>
      </c>
      <c r="C608" s="3" t="s">
        <v>5160</v>
      </c>
      <c r="D608" s="5">
        <v>2500</v>
      </c>
      <c r="E608" s="7">
        <v>0</v>
      </c>
      <c r="F608" t="s">
        <v>8219</v>
      </c>
      <c r="G608" t="s">
        <v>8223</v>
      </c>
      <c r="H608" t="s">
        <v>8245</v>
      </c>
      <c r="I608">
        <v>1442257677</v>
      </c>
      <c r="J608">
        <v>1439665677</v>
      </c>
      <c r="K608" t="b">
        <v>0</v>
      </c>
      <c r="L608">
        <v>0</v>
      </c>
      <c r="M608" t="b">
        <v>0</v>
      </c>
      <c r="N608" t="s">
        <v>8279</v>
      </c>
      <c r="O608">
        <f t="shared" si="45"/>
        <v>0</v>
      </c>
      <c r="P608">
        <f t="shared" si="46"/>
        <v>0</v>
      </c>
      <c r="Q608" s="11" t="s">
        <v>8329</v>
      </c>
      <c r="R608" t="s">
        <v>8330</v>
      </c>
      <c r="S608" s="15">
        <f t="shared" si="47"/>
        <v>42231.7971875</v>
      </c>
      <c r="T608" s="15">
        <f t="shared" si="48"/>
        <v>42261.7971875</v>
      </c>
      <c r="U608">
        <f t="shared" si="49"/>
        <v>2015</v>
      </c>
    </row>
    <row r="609" spans="1:21" ht="60" x14ac:dyDescent="0.25">
      <c r="A609">
        <v>1054</v>
      </c>
      <c r="B609" s="9" t="s">
        <v>1055</v>
      </c>
      <c r="C609" s="3" t="s">
        <v>5164</v>
      </c>
      <c r="D609" s="5">
        <v>2500</v>
      </c>
      <c r="E609" s="7">
        <v>0</v>
      </c>
      <c r="F609" t="s">
        <v>8219</v>
      </c>
      <c r="G609" t="s">
        <v>8223</v>
      </c>
      <c r="H609" t="s">
        <v>8245</v>
      </c>
      <c r="I609">
        <v>1407708000</v>
      </c>
      <c r="J609">
        <v>1405110399</v>
      </c>
      <c r="K609" t="b">
        <v>0</v>
      </c>
      <c r="L609">
        <v>0</v>
      </c>
      <c r="M609" t="b">
        <v>0</v>
      </c>
      <c r="N609" t="s">
        <v>8279</v>
      </c>
      <c r="O609">
        <f t="shared" si="45"/>
        <v>0</v>
      </c>
      <c r="P609">
        <f t="shared" si="46"/>
        <v>0</v>
      </c>
      <c r="Q609" s="11" t="s">
        <v>8329</v>
      </c>
      <c r="R609" t="s">
        <v>8330</v>
      </c>
      <c r="S609" s="15">
        <f t="shared" si="47"/>
        <v>41831.851840277777</v>
      </c>
      <c r="T609" s="15">
        <f t="shared" si="48"/>
        <v>41861.916666666664</v>
      </c>
      <c r="U609">
        <f t="shared" si="49"/>
        <v>2014</v>
      </c>
    </row>
    <row r="610" spans="1:21" ht="30" x14ac:dyDescent="0.25">
      <c r="A610">
        <v>1236</v>
      </c>
      <c r="B610" s="9" t="s">
        <v>1237</v>
      </c>
      <c r="C610" s="3" t="s">
        <v>5346</v>
      </c>
      <c r="D610" s="5">
        <v>2500</v>
      </c>
      <c r="E610" s="7">
        <v>0</v>
      </c>
      <c r="F610" t="s">
        <v>8219</v>
      </c>
      <c r="G610" t="s">
        <v>8223</v>
      </c>
      <c r="H610" t="s">
        <v>8245</v>
      </c>
      <c r="I610">
        <v>1343491200</v>
      </c>
      <c r="J610">
        <v>1342801164</v>
      </c>
      <c r="K610" t="b">
        <v>0</v>
      </c>
      <c r="L610">
        <v>0</v>
      </c>
      <c r="M610" t="b">
        <v>0</v>
      </c>
      <c r="N610" t="s">
        <v>8284</v>
      </c>
      <c r="O610">
        <f t="shared" si="45"/>
        <v>0</v>
      </c>
      <c r="P610">
        <f t="shared" si="46"/>
        <v>0</v>
      </c>
      <c r="Q610" s="11" t="s">
        <v>8323</v>
      </c>
      <c r="R610" t="s">
        <v>8338</v>
      </c>
      <c r="S610" s="15">
        <f t="shared" si="47"/>
        <v>41110.680138888885</v>
      </c>
      <c r="T610" s="15">
        <f t="shared" si="48"/>
        <v>41118.666666666664</v>
      </c>
      <c r="U610">
        <f t="shared" si="49"/>
        <v>2012</v>
      </c>
    </row>
    <row r="611" spans="1:21" ht="30" x14ac:dyDescent="0.25">
      <c r="A611">
        <v>1239</v>
      </c>
      <c r="B611" s="9" t="s">
        <v>1240</v>
      </c>
      <c r="C611" s="3" t="s">
        <v>5349</v>
      </c>
      <c r="D611" s="5">
        <v>2500</v>
      </c>
      <c r="E611" s="7">
        <v>0</v>
      </c>
      <c r="F611" t="s">
        <v>8219</v>
      </c>
      <c r="G611" t="s">
        <v>8223</v>
      </c>
      <c r="H611" t="s">
        <v>8245</v>
      </c>
      <c r="I611">
        <v>1325804767</v>
      </c>
      <c r="J611">
        <v>1323212767</v>
      </c>
      <c r="K611" t="b">
        <v>0</v>
      </c>
      <c r="L611">
        <v>0</v>
      </c>
      <c r="M611" t="b">
        <v>0</v>
      </c>
      <c r="N611" t="s">
        <v>8284</v>
      </c>
      <c r="O611">
        <f t="shared" si="45"/>
        <v>0</v>
      </c>
      <c r="P611">
        <f t="shared" si="46"/>
        <v>0</v>
      </c>
      <c r="Q611" s="11" t="s">
        <v>8323</v>
      </c>
      <c r="R611" t="s">
        <v>8338</v>
      </c>
      <c r="S611" s="15">
        <f t="shared" si="47"/>
        <v>40883.962581018517</v>
      </c>
      <c r="T611" s="15">
        <f t="shared" si="48"/>
        <v>40913.962581018517</v>
      </c>
      <c r="U611">
        <f t="shared" si="49"/>
        <v>2011</v>
      </c>
    </row>
    <row r="612" spans="1:21" ht="60" x14ac:dyDescent="0.25">
      <c r="A612">
        <v>1333</v>
      </c>
      <c r="B612" s="9" t="s">
        <v>1334</v>
      </c>
      <c r="C612" s="3" t="s">
        <v>5443</v>
      </c>
      <c r="D612" s="5">
        <v>2500</v>
      </c>
      <c r="E612" s="7">
        <v>0</v>
      </c>
      <c r="F612" t="s">
        <v>8219</v>
      </c>
      <c r="G612" t="s">
        <v>8225</v>
      </c>
      <c r="H612" t="s">
        <v>8247</v>
      </c>
      <c r="I612">
        <v>1405478025</v>
      </c>
      <c r="J612">
        <v>1402886025</v>
      </c>
      <c r="K612" t="b">
        <v>0</v>
      </c>
      <c r="L612">
        <v>0</v>
      </c>
      <c r="M612" t="b">
        <v>0</v>
      </c>
      <c r="N612" t="s">
        <v>8271</v>
      </c>
      <c r="O612">
        <f t="shared" si="45"/>
        <v>0</v>
      </c>
      <c r="P612">
        <f t="shared" si="46"/>
        <v>0</v>
      </c>
      <c r="Q612" s="11" t="s">
        <v>8317</v>
      </c>
      <c r="R612" t="s">
        <v>8319</v>
      </c>
      <c r="S612" s="15">
        <f t="shared" si="47"/>
        <v>41806.106770833336</v>
      </c>
      <c r="T612" s="15">
        <f t="shared" si="48"/>
        <v>41836.106770833336</v>
      </c>
      <c r="U612">
        <f t="shared" si="49"/>
        <v>2014</v>
      </c>
    </row>
    <row r="613" spans="1:21" ht="60" x14ac:dyDescent="0.25">
      <c r="A613">
        <v>1572</v>
      </c>
      <c r="B613" s="9" t="s">
        <v>1573</v>
      </c>
      <c r="C613" s="3" t="s">
        <v>5682</v>
      </c>
      <c r="D613" s="5">
        <v>2500</v>
      </c>
      <c r="E613" s="7">
        <v>125</v>
      </c>
      <c r="F613" t="s">
        <v>8219</v>
      </c>
      <c r="G613" t="s">
        <v>8224</v>
      </c>
      <c r="H613" t="s">
        <v>8246</v>
      </c>
      <c r="I613">
        <v>1456703940</v>
      </c>
      <c r="J613">
        <v>1454546859</v>
      </c>
      <c r="K613" t="b">
        <v>0</v>
      </c>
      <c r="L613">
        <v>3</v>
      </c>
      <c r="M613" t="b">
        <v>0</v>
      </c>
      <c r="N613" t="s">
        <v>8288</v>
      </c>
      <c r="O613">
        <f t="shared" si="45"/>
        <v>5</v>
      </c>
      <c r="P613">
        <f t="shared" si="46"/>
        <v>41.67</v>
      </c>
      <c r="Q613" s="11" t="s">
        <v>8320</v>
      </c>
      <c r="R613" t="s">
        <v>8342</v>
      </c>
      <c r="S613" s="15">
        <f t="shared" si="47"/>
        <v>42404.033090277779</v>
      </c>
      <c r="T613" s="15">
        <f t="shared" si="48"/>
        <v>42428.999305555553</v>
      </c>
      <c r="U613">
        <f t="shared" si="49"/>
        <v>2016</v>
      </c>
    </row>
    <row r="614" spans="1:21" ht="45" x14ac:dyDescent="0.25">
      <c r="A614">
        <v>2377</v>
      </c>
      <c r="B614" s="9" t="s">
        <v>2378</v>
      </c>
      <c r="C614" s="3" t="s">
        <v>6487</v>
      </c>
      <c r="D614" s="5">
        <v>2500</v>
      </c>
      <c r="E614" s="7">
        <v>0</v>
      </c>
      <c r="F614" t="s">
        <v>8219</v>
      </c>
      <c r="G614" t="s">
        <v>8228</v>
      </c>
      <c r="H614" t="s">
        <v>8250</v>
      </c>
      <c r="I614">
        <v>1480110783</v>
      </c>
      <c r="J614">
        <v>1477515183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42669.870173611111</v>
      </c>
      <c r="T614" s="15">
        <f t="shared" si="48"/>
        <v>42699.911840277782</v>
      </c>
      <c r="U614">
        <f t="shared" si="49"/>
        <v>2016</v>
      </c>
    </row>
    <row r="615" spans="1:21" ht="60" x14ac:dyDescent="0.25">
      <c r="A615">
        <v>2647</v>
      </c>
      <c r="B615" s="9" t="s">
        <v>2647</v>
      </c>
      <c r="C615" s="3" t="s">
        <v>6757</v>
      </c>
      <c r="D615" s="5">
        <v>2500</v>
      </c>
      <c r="E615" s="7">
        <v>36</v>
      </c>
      <c r="F615" t="s">
        <v>8219</v>
      </c>
      <c r="G615" t="s">
        <v>8228</v>
      </c>
      <c r="H615" t="s">
        <v>8250</v>
      </c>
      <c r="I615">
        <v>1439533019</v>
      </c>
      <c r="J615">
        <v>1436941019</v>
      </c>
      <c r="K615" t="b">
        <v>0</v>
      </c>
      <c r="L615">
        <v>3</v>
      </c>
      <c r="M615" t="b">
        <v>0</v>
      </c>
      <c r="N615" t="s">
        <v>8299</v>
      </c>
      <c r="O615">
        <f t="shared" si="45"/>
        <v>1</v>
      </c>
      <c r="P615">
        <f t="shared" si="46"/>
        <v>12</v>
      </c>
      <c r="Q615" s="11" t="s">
        <v>8317</v>
      </c>
      <c r="R615" t="s">
        <v>8353</v>
      </c>
      <c r="S615" s="15">
        <f t="shared" si="47"/>
        <v>42200.261793981481</v>
      </c>
      <c r="T615" s="15">
        <f t="shared" si="48"/>
        <v>42230.261793981481</v>
      </c>
      <c r="U615">
        <f t="shared" si="49"/>
        <v>2015</v>
      </c>
    </row>
    <row r="616" spans="1:21" ht="60" x14ac:dyDescent="0.25">
      <c r="A616">
        <v>1229</v>
      </c>
      <c r="B616" s="9" t="s">
        <v>1230</v>
      </c>
      <c r="C616" s="3" t="s">
        <v>5339</v>
      </c>
      <c r="D616" s="5">
        <v>2750</v>
      </c>
      <c r="E616" s="7">
        <v>25</v>
      </c>
      <c r="F616" t="s">
        <v>8219</v>
      </c>
      <c r="G616" t="s">
        <v>8223</v>
      </c>
      <c r="H616" t="s">
        <v>8245</v>
      </c>
      <c r="I616">
        <v>1334592000</v>
      </c>
      <c r="J616">
        <v>1331982127</v>
      </c>
      <c r="K616" t="b">
        <v>0</v>
      </c>
      <c r="L616">
        <v>1</v>
      </c>
      <c r="M616" t="b">
        <v>0</v>
      </c>
      <c r="N616" t="s">
        <v>8284</v>
      </c>
      <c r="O616">
        <f t="shared" si="45"/>
        <v>1</v>
      </c>
      <c r="P616">
        <f t="shared" si="46"/>
        <v>25</v>
      </c>
      <c r="Q616" s="11" t="s">
        <v>8323</v>
      </c>
      <c r="R616" t="s">
        <v>8338</v>
      </c>
      <c r="S616" s="15">
        <f t="shared" si="47"/>
        <v>40985.459803240738</v>
      </c>
      <c r="T616" s="15">
        <f t="shared" si="48"/>
        <v>41015.666666666664</v>
      </c>
      <c r="U616">
        <f t="shared" si="49"/>
        <v>2012</v>
      </c>
    </row>
    <row r="617" spans="1:21" ht="45" x14ac:dyDescent="0.25">
      <c r="A617">
        <v>157</v>
      </c>
      <c r="B617" s="9" t="s">
        <v>159</v>
      </c>
      <c r="C617" s="3" t="s">
        <v>4267</v>
      </c>
      <c r="D617" s="5">
        <v>2995</v>
      </c>
      <c r="E617" s="7">
        <v>8</v>
      </c>
      <c r="F617" t="s">
        <v>8219</v>
      </c>
      <c r="G617" t="s">
        <v>8223</v>
      </c>
      <c r="H617" t="s">
        <v>8245</v>
      </c>
      <c r="I617">
        <v>1456523572</v>
      </c>
      <c r="J617">
        <v>1453931572</v>
      </c>
      <c r="K617" t="b">
        <v>0</v>
      </c>
      <c r="L617">
        <v>2</v>
      </c>
      <c r="M617" t="b">
        <v>0</v>
      </c>
      <c r="N617" t="s">
        <v>8265</v>
      </c>
      <c r="O617">
        <f t="shared" si="45"/>
        <v>0</v>
      </c>
      <c r="P617">
        <f t="shared" si="46"/>
        <v>4</v>
      </c>
      <c r="Q617" s="11" t="s">
        <v>8308</v>
      </c>
      <c r="R617" t="s">
        <v>8311</v>
      </c>
      <c r="S617" s="15">
        <f t="shared" si="47"/>
        <v>42396.911712962959</v>
      </c>
      <c r="T617" s="15">
        <f t="shared" si="48"/>
        <v>42426.911712962959</v>
      </c>
      <c r="U617">
        <f t="shared" si="49"/>
        <v>2016</v>
      </c>
    </row>
    <row r="618" spans="1:21" ht="60" x14ac:dyDescent="0.25">
      <c r="A618">
        <v>121</v>
      </c>
      <c r="B618" s="9" t="s">
        <v>123</v>
      </c>
      <c r="C618" s="3" t="s">
        <v>4232</v>
      </c>
      <c r="D618" s="5">
        <v>3000</v>
      </c>
      <c r="E618" s="7">
        <v>1</v>
      </c>
      <c r="F618" t="s">
        <v>8219</v>
      </c>
      <c r="G618" t="s">
        <v>8223</v>
      </c>
      <c r="H618" t="s">
        <v>8245</v>
      </c>
      <c r="I618">
        <v>1429352160</v>
      </c>
      <c r="J618">
        <v>1427993710</v>
      </c>
      <c r="K618" t="b">
        <v>0</v>
      </c>
      <c r="L618">
        <v>1</v>
      </c>
      <c r="M618" t="b">
        <v>0</v>
      </c>
      <c r="N618" t="s">
        <v>8265</v>
      </c>
      <c r="O618">
        <f t="shared" si="45"/>
        <v>0</v>
      </c>
      <c r="P618">
        <f t="shared" si="46"/>
        <v>1</v>
      </c>
      <c r="Q618" s="11" t="s">
        <v>8308</v>
      </c>
      <c r="R618" t="s">
        <v>8311</v>
      </c>
      <c r="S618" s="15">
        <f t="shared" si="47"/>
        <v>42096.704976851848</v>
      </c>
      <c r="T618" s="15">
        <f t="shared" si="48"/>
        <v>42112.427777777775</v>
      </c>
      <c r="U618">
        <f t="shared" si="49"/>
        <v>2015</v>
      </c>
    </row>
    <row r="619" spans="1:21" ht="45" x14ac:dyDescent="0.25">
      <c r="A619">
        <v>135</v>
      </c>
      <c r="B619" s="9" t="s">
        <v>137</v>
      </c>
      <c r="C619" s="3" t="s">
        <v>4246</v>
      </c>
      <c r="D619" s="5">
        <v>3000</v>
      </c>
      <c r="E619" s="7">
        <v>403</v>
      </c>
      <c r="F619" t="s">
        <v>8219</v>
      </c>
      <c r="G619" t="s">
        <v>8223</v>
      </c>
      <c r="H619" t="s">
        <v>8245</v>
      </c>
      <c r="I619">
        <v>1404241200</v>
      </c>
      <c r="J619">
        <v>1401354597</v>
      </c>
      <c r="K619" t="b">
        <v>0</v>
      </c>
      <c r="L619">
        <v>5</v>
      </c>
      <c r="M619" t="b">
        <v>0</v>
      </c>
      <c r="N619" t="s">
        <v>8265</v>
      </c>
      <c r="O619">
        <f t="shared" si="45"/>
        <v>13</v>
      </c>
      <c r="P619">
        <f t="shared" si="46"/>
        <v>80.599999999999994</v>
      </c>
      <c r="Q619" s="11" t="s">
        <v>8308</v>
      </c>
      <c r="R619" t="s">
        <v>8311</v>
      </c>
      <c r="S619" s="15">
        <f t="shared" si="47"/>
        <v>41788.381909722222</v>
      </c>
      <c r="T619" s="15">
        <f t="shared" si="48"/>
        <v>41821.791666666664</v>
      </c>
      <c r="U619">
        <f t="shared" si="49"/>
        <v>2014</v>
      </c>
    </row>
    <row r="620" spans="1:21" ht="60" x14ac:dyDescent="0.25">
      <c r="A620">
        <v>136</v>
      </c>
      <c r="B620" s="9" t="s">
        <v>138</v>
      </c>
      <c r="C620" s="3" t="s">
        <v>4232</v>
      </c>
      <c r="D620" s="5">
        <v>3000</v>
      </c>
      <c r="E620" s="7">
        <v>0</v>
      </c>
      <c r="F620" t="s">
        <v>8219</v>
      </c>
      <c r="G620" t="s">
        <v>8223</v>
      </c>
      <c r="H620" t="s">
        <v>8245</v>
      </c>
      <c r="I620">
        <v>1431771360</v>
      </c>
      <c r="J620">
        <v>1427968234</v>
      </c>
      <c r="K620" t="b">
        <v>0</v>
      </c>
      <c r="L620">
        <v>0</v>
      </c>
      <c r="M620" t="b">
        <v>0</v>
      </c>
      <c r="N620" t="s">
        <v>8265</v>
      </c>
      <c r="O620">
        <f t="shared" si="45"/>
        <v>0</v>
      </c>
      <c r="P620">
        <f t="shared" si="46"/>
        <v>0</v>
      </c>
      <c r="Q620" s="11" t="s">
        <v>8308</v>
      </c>
      <c r="R620" t="s">
        <v>8311</v>
      </c>
      <c r="S620" s="15">
        <f t="shared" si="47"/>
        <v>42096.410115740742</v>
      </c>
      <c r="T620" s="15">
        <f t="shared" si="48"/>
        <v>42140.427777777775</v>
      </c>
      <c r="U620">
        <f t="shared" si="49"/>
        <v>2015</v>
      </c>
    </row>
    <row r="621" spans="1:21" ht="60" x14ac:dyDescent="0.25">
      <c r="A621">
        <v>142</v>
      </c>
      <c r="B621" s="9" t="s">
        <v>144</v>
      </c>
      <c r="C621" s="3" t="s">
        <v>4252</v>
      </c>
      <c r="D621" s="5">
        <v>3000</v>
      </c>
      <c r="E621" s="7">
        <v>10</v>
      </c>
      <c r="F621" t="s">
        <v>8219</v>
      </c>
      <c r="G621" t="s">
        <v>8223</v>
      </c>
      <c r="H621" t="s">
        <v>8245</v>
      </c>
      <c r="I621">
        <v>1416176778</v>
      </c>
      <c r="J621">
        <v>1414358778</v>
      </c>
      <c r="K621" t="b">
        <v>0</v>
      </c>
      <c r="L621">
        <v>1</v>
      </c>
      <c r="M621" t="b">
        <v>0</v>
      </c>
      <c r="N621" t="s">
        <v>8265</v>
      </c>
      <c r="O621">
        <f t="shared" si="45"/>
        <v>0</v>
      </c>
      <c r="P621">
        <f t="shared" si="46"/>
        <v>10</v>
      </c>
      <c r="Q621" s="11" t="s">
        <v>8308</v>
      </c>
      <c r="R621" t="s">
        <v>8311</v>
      </c>
      <c r="S621" s="15">
        <f t="shared" si="47"/>
        <v>41938.893263888887</v>
      </c>
      <c r="T621" s="15">
        <f t="shared" si="48"/>
        <v>41959.934930555552</v>
      </c>
      <c r="U621">
        <f t="shared" si="49"/>
        <v>2014</v>
      </c>
    </row>
    <row r="622" spans="1:21" ht="60" x14ac:dyDescent="0.25">
      <c r="A622">
        <v>1046</v>
      </c>
      <c r="B622" s="9" t="s">
        <v>1047</v>
      </c>
      <c r="C622" s="3" t="s">
        <v>5156</v>
      </c>
      <c r="D622" s="5">
        <v>3000</v>
      </c>
      <c r="E622" s="7">
        <v>0</v>
      </c>
      <c r="F622" t="s">
        <v>8219</v>
      </c>
      <c r="G622" t="s">
        <v>8235</v>
      </c>
      <c r="H622" t="s">
        <v>8248</v>
      </c>
      <c r="I622">
        <v>1451161560</v>
      </c>
      <c r="J622">
        <v>1447273560</v>
      </c>
      <c r="K622" t="b">
        <v>0</v>
      </c>
      <c r="L622">
        <v>0</v>
      </c>
      <c r="M622" t="b">
        <v>0</v>
      </c>
      <c r="N622" t="s">
        <v>8279</v>
      </c>
      <c r="O622">
        <f t="shared" si="45"/>
        <v>0</v>
      </c>
      <c r="P622">
        <f t="shared" si="46"/>
        <v>0</v>
      </c>
      <c r="Q622" s="11" t="s">
        <v>8329</v>
      </c>
      <c r="R622" t="s">
        <v>8330</v>
      </c>
      <c r="S622" s="15">
        <f t="shared" si="47"/>
        <v>42319.851388888885</v>
      </c>
      <c r="T622" s="15">
        <f t="shared" si="48"/>
        <v>42364.851388888885</v>
      </c>
      <c r="U622">
        <f t="shared" si="49"/>
        <v>2015</v>
      </c>
    </row>
    <row r="623" spans="1:21" ht="60" x14ac:dyDescent="0.25">
      <c r="A623">
        <v>1225</v>
      </c>
      <c r="B623" s="9" t="s">
        <v>1226</v>
      </c>
      <c r="C623" s="3" t="s">
        <v>5335</v>
      </c>
      <c r="D623" s="5">
        <v>3000</v>
      </c>
      <c r="E623" s="7">
        <v>132</v>
      </c>
      <c r="F623" t="s">
        <v>8219</v>
      </c>
      <c r="G623" t="s">
        <v>8223</v>
      </c>
      <c r="H623" t="s">
        <v>8245</v>
      </c>
      <c r="I623">
        <v>1382478278</v>
      </c>
      <c r="J623">
        <v>1377294278</v>
      </c>
      <c r="K623" t="b">
        <v>0</v>
      </c>
      <c r="L623">
        <v>3</v>
      </c>
      <c r="M623" t="b">
        <v>0</v>
      </c>
      <c r="N623" t="s">
        <v>8284</v>
      </c>
      <c r="O623">
        <f t="shared" si="45"/>
        <v>4</v>
      </c>
      <c r="P623">
        <f t="shared" si="46"/>
        <v>44</v>
      </c>
      <c r="Q623" s="11" t="s">
        <v>8323</v>
      </c>
      <c r="R623" t="s">
        <v>8338</v>
      </c>
      <c r="S623" s="15">
        <f t="shared" si="47"/>
        <v>41509.905995370369</v>
      </c>
      <c r="T623" s="15">
        <f t="shared" si="48"/>
        <v>41569.905995370369</v>
      </c>
      <c r="U623">
        <f t="shared" si="49"/>
        <v>2013</v>
      </c>
    </row>
    <row r="624" spans="1:21" ht="60" x14ac:dyDescent="0.25">
      <c r="A624">
        <v>2345</v>
      </c>
      <c r="B624" s="9" t="s">
        <v>2346</v>
      </c>
      <c r="C624" s="3" t="s">
        <v>6455</v>
      </c>
      <c r="D624" s="5">
        <v>3000</v>
      </c>
      <c r="E624" s="7">
        <v>0</v>
      </c>
      <c r="F624" t="s">
        <v>8219</v>
      </c>
      <c r="G624" t="s">
        <v>8223</v>
      </c>
      <c r="H624" t="s">
        <v>8245</v>
      </c>
      <c r="I624">
        <v>1427845140</v>
      </c>
      <c r="J624">
        <v>1424822556</v>
      </c>
      <c r="K624" t="b">
        <v>0</v>
      </c>
      <c r="L624">
        <v>0</v>
      </c>
      <c r="M624" t="b">
        <v>0</v>
      </c>
      <c r="N624" t="s">
        <v>8270</v>
      </c>
      <c r="O624">
        <f t="shared" si="45"/>
        <v>0</v>
      </c>
      <c r="P624">
        <f t="shared" si="46"/>
        <v>0</v>
      </c>
      <c r="Q624" s="11" t="s">
        <v>8317</v>
      </c>
      <c r="R624" t="s">
        <v>8318</v>
      </c>
      <c r="S624" s="15">
        <f t="shared" si="47"/>
        <v>42060.001805555556</v>
      </c>
      <c r="T624" s="15">
        <f t="shared" si="48"/>
        <v>42094.985416666663</v>
      </c>
      <c r="U624">
        <f t="shared" si="49"/>
        <v>2015</v>
      </c>
    </row>
    <row r="625" spans="1:21" ht="45" x14ac:dyDescent="0.25">
      <c r="A625">
        <v>2376</v>
      </c>
      <c r="B625" s="9" t="s">
        <v>2377</v>
      </c>
      <c r="C625" s="3" t="s">
        <v>6486</v>
      </c>
      <c r="D625" s="5">
        <v>3000</v>
      </c>
      <c r="E625" s="7">
        <v>326.33</v>
      </c>
      <c r="F625" t="s">
        <v>8219</v>
      </c>
      <c r="G625" t="s">
        <v>8223</v>
      </c>
      <c r="H625" t="s">
        <v>8245</v>
      </c>
      <c r="I625">
        <v>1449785566</v>
      </c>
      <c r="J625">
        <v>1447193566</v>
      </c>
      <c r="K625" t="b">
        <v>0</v>
      </c>
      <c r="L625">
        <v>4</v>
      </c>
      <c r="M625" t="b">
        <v>0</v>
      </c>
      <c r="N625" t="s">
        <v>8270</v>
      </c>
      <c r="O625">
        <f t="shared" si="45"/>
        <v>11</v>
      </c>
      <c r="P625">
        <f t="shared" si="46"/>
        <v>81.58</v>
      </c>
      <c r="Q625" s="11" t="s">
        <v>8317</v>
      </c>
      <c r="R625" t="s">
        <v>8318</v>
      </c>
      <c r="S625" s="15">
        <f t="shared" si="47"/>
        <v>42318.925532407404</v>
      </c>
      <c r="T625" s="15">
        <f t="shared" si="48"/>
        <v>42348.925532407404</v>
      </c>
      <c r="U625">
        <f t="shared" si="49"/>
        <v>2015</v>
      </c>
    </row>
    <row r="626" spans="1:21" ht="60" x14ac:dyDescent="0.25">
      <c r="A626">
        <v>2382</v>
      </c>
      <c r="B626" s="9" t="s">
        <v>2383</v>
      </c>
      <c r="C626" s="3" t="s">
        <v>6492</v>
      </c>
      <c r="D626" s="5">
        <v>3000</v>
      </c>
      <c r="E626" s="7">
        <v>75</v>
      </c>
      <c r="F626" t="s">
        <v>8219</v>
      </c>
      <c r="G626" t="s">
        <v>8223</v>
      </c>
      <c r="H626" t="s">
        <v>8245</v>
      </c>
      <c r="I626">
        <v>1438662603</v>
      </c>
      <c r="J626">
        <v>1436502603</v>
      </c>
      <c r="K626" t="b">
        <v>0</v>
      </c>
      <c r="L626">
        <v>2</v>
      </c>
      <c r="M626" t="b">
        <v>0</v>
      </c>
      <c r="N626" t="s">
        <v>8270</v>
      </c>
      <c r="O626">
        <f t="shared" si="45"/>
        <v>3</v>
      </c>
      <c r="P626">
        <f t="shared" si="46"/>
        <v>37.5</v>
      </c>
      <c r="Q626" s="11" t="s">
        <v>8317</v>
      </c>
      <c r="R626" t="s">
        <v>8318</v>
      </c>
      <c r="S626" s="15">
        <f t="shared" si="47"/>
        <v>42195.187534722223</v>
      </c>
      <c r="T626" s="15">
        <f t="shared" si="48"/>
        <v>42220.187534722223</v>
      </c>
      <c r="U626">
        <f t="shared" si="49"/>
        <v>2015</v>
      </c>
    </row>
    <row r="627" spans="1:21" ht="45" x14ac:dyDescent="0.25">
      <c r="A627">
        <v>1579</v>
      </c>
      <c r="B627" s="9" t="s">
        <v>1580</v>
      </c>
      <c r="C627" s="3" t="s">
        <v>5689</v>
      </c>
      <c r="D627" s="5">
        <v>3333</v>
      </c>
      <c r="E627" s="7">
        <v>28</v>
      </c>
      <c r="F627" t="s">
        <v>8219</v>
      </c>
      <c r="G627" t="s">
        <v>8223</v>
      </c>
      <c r="H627" t="s">
        <v>8245</v>
      </c>
      <c r="I627">
        <v>1377734091</v>
      </c>
      <c r="J627">
        <v>1374882891</v>
      </c>
      <c r="K627" t="b">
        <v>0</v>
      </c>
      <c r="L627">
        <v>2</v>
      </c>
      <c r="M627" t="b">
        <v>0</v>
      </c>
      <c r="N627" t="s">
        <v>8288</v>
      </c>
      <c r="O627">
        <f t="shared" si="45"/>
        <v>1</v>
      </c>
      <c r="P627">
        <f t="shared" si="46"/>
        <v>14</v>
      </c>
      <c r="Q627" s="11" t="s">
        <v>8320</v>
      </c>
      <c r="R627" t="s">
        <v>8342</v>
      </c>
      <c r="S627" s="15">
        <f t="shared" si="47"/>
        <v>41481.996423611112</v>
      </c>
      <c r="T627" s="15">
        <f t="shared" si="48"/>
        <v>41514.996423611112</v>
      </c>
      <c r="U627">
        <f t="shared" si="49"/>
        <v>2013</v>
      </c>
    </row>
    <row r="628" spans="1:21" ht="60" x14ac:dyDescent="0.25">
      <c r="A628">
        <v>1055</v>
      </c>
      <c r="B628" s="9" t="s">
        <v>1056</v>
      </c>
      <c r="C628" s="3" t="s">
        <v>5165</v>
      </c>
      <c r="D628" s="5">
        <v>3500</v>
      </c>
      <c r="E628" s="7">
        <v>0</v>
      </c>
      <c r="F628" t="s">
        <v>8219</v>
      </c>
      <c r="G628" t="s">
        <v>8223</v>
      </c>
      <c r="H628" t="s">
        <v>8245</v>
      </c>
      <c r="I628">
        <v>1457394545</v>
      </c>
      <c r="J628">
        <v>1454802545</v>
      </c>
      <c r="K628" t="b">
        <v>0</v>
      </c>
      <c r="L628">
        <v>0</v>
      </c>
      <c r="M628" t="b">
        <v>0</v>
      </c>
      <c r="N628" t="s">
        <v>8279</v>
      </c>
      <c r="O628">
        <f t="shared" si="45"/>
        <v>0</v>
      </c>
      <c r="P628">
        <f t="shared" si="46"/>
        <v>0</v>
      </c>
      <c r="Q628" s="11" t="s">
        <v>8329</v>
      </c>
      <c r="R628" t="s">
        <v>8330</v>
      </c>
      <c r="S628" s="15">
        <f t="shared" si="47"/>
        <v>42406.992418981477</v>
      </c>
      <c r="T628" s="15">
        <f t="shared" si="48"/>
        <v>42436.992418981477</v>
      </c>
      <c r="U628">
        <f t="shared" si="49"/>
        <v>2016</v>
      </c>
    </row>
    <row r="629" spans="1:21" ht="60" x14ac:dyDescent="0.25">
      <c r="A629">
        <v>3876</v>
      </c>
      <c r="B629" s="9" t="s">
        <v>3873</v>
      </c>
      <c r="C629" s="3" t="s">
        <v>7985</v>
      </c>
      <c r="D629" s="5">
        <v>3900</v>
      </c>
      <c r="E629" s="7">
        <v>2059</v>
      </c>
      <c r="F629" t="s">
        <v>8219</v>
      </c>
      <c r="G629" t="s">
        <v>8224</v>
      </c>
      <c r="H629" t="s">
        <v>8246</v>
      </c>
      <c r="I629">
        <v>1454425128</v>
      </c>
      <c r="J629">
        <v>1451833128</v>
      </c>
      <c r="K629" t="b">
        <v>0</v>
      </c>
      <c r="L629">
        <v>46</v>
      </c>
      <c r="M629" t="b">
        <v>0</v>
      </c>
      <c r="N629" t="s">
        <v>8303</v>
      </c>
      <c r="O629">
        <f t="shared" si="45"/>
        <v>53</v>
      </c>
      <c r="P629">
        <f t="shared" si="46"/>
        <v>44.76</v>
      </c>
      <c r="Q629" s="11" t="s">
        <v>8315</v>
      </c>
      <c r="R629" t="s">
        <v>8357</v>
      </c>
      <c r="S629" s="15">
        <f t="shared" si="47"/>
        <v>42372.624166666668</v>
      </c>
      <c r="T629" s="15">
        <f t="shared" si="48"/>
        <v>42402.624166666668</v>
      </c>
      <c r="U629">
        <f t="shared" si="49"/>
        <v>2016</v>
      </c>
    </row>
    <row r="630" spans="1:21" ht="45" x14ac:dyDescent="0.25">
      <c r="A630">
        <v>124</v>
      </c>
      <c r="B630" s="9" t="s">
        <v>126</v>
      </c>
      <c r="C630" s="3" t="s">
        <v>4235</v>
      </c>
      <c r="D630" s="5">
        <v>4000</v>
      </c>
      <c r="E630" s="7">
        <v>0</v>
      </c>
      <c r="F630" t="s">
        <v>8219</v>
      </c>
      <c r="G630" t="s">
        <v>8223</v>
      </c>
      <c r="H630" t="s">
        <v>8245</v>
      </c>
      <c r="I630">
        <v>1431728242</v>
      </c>
      <c r="J630">
        <v>1429568242</v>
      </c>
      <c r="K630" t="b">
        <v>0</v>
      </c>
      <c r="L630">
        <v>0</v>
      </c>
      <c r="M630" t="b">
        <v>0</v>
      </c>
      <c r="N630" t="s">
        <v>8265</v>
      </c>
      <c r="O630">
        <f t="shared" si="45"/>
        <v>0</v>
      </c>
      <c r="P630">
        <f t="shared" si="46"/>
        <v>0</v>
      </c>
      <c r="Q630" s="11" t="s">
        <v>8308</v>
      </c>
      <c r="R630" t="s">
        <v>8311</v>
      </c>
      <c r="S630" s="15">
        <f t="shared" si="47"/>
        <v>42114.928726851853</v>
      </c>
      <c r="T630" s="15">
        <f t="shared" si="48"/>
        <v>42139.928726851853</v>
      </c>
      <c r="U630">
        <f t="shared" si="49"/>
        <v>2015</v>
      </c>
    </row>
    <row r="631" spans="1:21" ht="45" x14ac:dyDescent="0.25">
      <c r="A631">
        <v>1006</v>
      </c>
      <c r="B631" s="9" t="s">
        <v>1007</v>
      </c>
      <c r="C631" s="3" t="s">
        <v>5116</v>
      </c>
      <c r="D631" s="5">
        <v>4000</v>
      </c>
      <c r="E631" s="7">
        <v>234</v>
      </c>
      <c r="F631" t="s">
        <v>8219</v>
      </c>
      <c r="G631" t="s">
        <v>8223</v>
      </c>
      <c r="H631" t="s">
        <v>8245</v>
      </c>
      <c r="I631">
        <v>1418368260</v>
      </c>
      <c r="J631">
        <v>1417654672</v>
      </c>
      <c r="K631" t="b">
        <v>0</v>
      </c>
      <c r="L631">
        <v>8</v>
      </c>
      <c r="M631" t="b">
        <v>0</v>
      </c>
      <c r="N631" t="s">
        <v>8271</v>
      </c>
      <c r="O631">
        <f t="shared" si="45"/>
        <v>6</v>
      </c>
      <c r="P631">
        <f t="shared" si="46"/>
        <v>29.25</v>
      </c>
      <c r="Q631" s="11" t="s">
        <v>8317</v>
      </c>
      <c r="R631" t="s">
        <v>8319</v>
      </c>
      <c r="S631" s="15">
        <f t="shared" si="47"/>
        <v>41977.040185185186</v>
      </c>
      <c r="T631" s="15">
        <f t="shared" si="48"/>
        <v>41985.299305555556</v>
      </c>
      <c r="U631">
        <f t="shared" si="49"/>
        <v>2014</v>
      </c>
    </row>
    <row r="632" spans="1:21" ht="45" x14ac:dyDescent="0.25">
      <c r="A632">
        <v>1061</v>
      </c>
      <c r="B632" s="9" t="s">
        <v>1062</v>
      </c>
      <c r="C632" s="3" t="s">
        <v>5171</v>
      </c>
      <c r="D632" s="5">
        <v>4000</v>
      </c>
      <c r="E632" s="7">
        <v>0</v>
      </c>
      <c r="F632" t="s">
        <v>8219</v>
      </c>
      <c r="G632" t="s">
        <v>8223</v>
      </c>
      <c r="H632" t="s">
        <v>8245</v>
      </c>
      <c r="I632">
        <v>1462150800</v>
      </c>
      <c r="J632">
        <v>1456987108</v>
      </c>
      <c r="K632" t="b">
        <v>0</v>
      </c>
      <c r="L632">
        <v>0</v>
      </c>
      <c r="M632" t="b">
        <v>0</v>
      </c>
      <c r="N632" t="s">
        <v>8279</v>
      </c>
      <c r="O632">
        <f t="shared" si="45"/>
        <v>0</v>
      </c>
      <c r="P632">
        <f t="shared" si="46"/>
        <v>0</v>
      </c>
      <c r="Q632" s="11" t="s">
        <v>8329</v>
      </c>
      <c r="R632" t="s">
        <v>8330</v>
      </c>
      <c r="S632" s="15">
        <f t="shared" si="47"/>
        <v>42432.276712962965</v>
      </c>
      <c r="T632" s="15">
        <f t="shared" si="48"/>
        <v>42492.041666666672</v>
      </c>
      <c r="U632">
        <f t="shared" si="49"/>
        <v>2016</v>
      </c>
    </row>
    <row r="633" spans="1:21" ht="60" x14ac:dyDescent="0.25">
      <c r="A633">
        <v>1562</v>
      </c>
      <c r="B633" s="9" t="s">
        <v>1563</v>
      </c>
      <c r="C633" s="3" t="s">
        <v>5672</v>
      </c>
      <c r="D633" s="5">
        <v>4000</v>
      </c>
      <c r="E633" s="7">
        <v>0</v>
      </c>
      <c r="F633" t="s">
        <v>8219</v>
      </c>
      <c r="G633" t="s">
        <v>8223</v>
      </c>
      <c r="H633" t="s">
        <v>8245</v>
      </c>
      <c r="I633">
        <v>1259715000</v>
      </c>
      <c r="J633">
        <v>1253712916</v>
      </c>
      <c r="K633" t="b">
        <v>0</v>
      </c>
      <c r="L633">
        <v>0</v>
      </c>
      <c r="M633" t="b">
        <v>0</v>
      </c>
      <c r="N633" t="s">
        <v>8288</v>
      </c>
      <c r="O633">
        <f t="shared" si="45"/>
        <v>0</v>
      </c>
      <c r="P633">
        <f t="shared" si="46"/>
        <v>0</v>
      </c>
      <c r="Q633" s="11" t="s">
        <v>8320</v>
      </c>
      <c r="R633" t="s">
        <v>8342</v>
      </c>
      <c r="S633" s="15">
        <f t="shared" si="47"/>
        <v>40079.566157407404</v>
      </c>
      <c r="T633" s="15">
        <f t="shared" si="48"/>
        <v>40149.034722222219</v>
      </c>
      <c r="U633">
        <f t="shared" si="49"/>
        <v>2009</v>
      </c>
    </row>
    <row r="634" spans="1:21" ht="60" x14ac:dyDescent="0.25">
      <c r="A634">
        <v>1565</v>
      </c>
      <c r="B634" s="9" t="s">
        <v>1566</v>
      </c>
      <c r="C634" s="3" t="s">
        <v>5675</v>
      </c>
      <c r="D634" s="5">
        <v>4000</v>
      </c>
      <c r="E634" s="7">
        <v>100</v>
      </c>
      <c r="F634" t="s">
        <v>8219</v>
      </c>
      <c r="G634" t="s">
        <v>8223</v>
      </c>
      <c r="H634" t="s">
        <v>8245</v>
      </c>
      <c r="I634">
        <v>1307554261</v>
      </c>
      <c r="J634">
        <v>1304962261</v>
      </c>
      <c r="K634" t="b">
        <v>0</v>
      </c>
      <c r="L634">
        <v>1</v>
      </c>
      <c r="M634" t="b">
        <v>0</v>
      </c>
      <c r="N634" t="s">
        <v>8288</v>
      </c>
      <c r="O634">
        <f t="shared" ref="O634:O697" si="50">ROUND(E634/D634*100,0)</f>
        <v>3</v>
      </c>
      <c r="P634">
        <f t="shared" ref="P634:P697" si="51">IFERROR(ROUND(E634/L634,2),0)</f>
        <v>100</v>
      </c>
      <c r="Q634" s="11" t="s">
        <v>8320</v>
      </c>
      <c r="R634" t="s">
        <v>8342</v>
      </c>
      <c r="S634" s="15">
        <f t="shared" ref="S634:S697" si="52">(((J634/60/60)/24)+DATE(1970,1,1))</f>
        <v>40672.729872685188</v>
      </c>
      <c r="T634" s="15">
        <f t="shared" ref="T634:T697" si="53">(((I634/60/60)/24)+DATE(1970,1,1))</f>
        <v>40702.729872685188</v>
      </c>
      <c r="U634">
        <f t="shared" ref="U634:U697" si="54">YEAR(S634)</f>
        <v>2011</v>
      </c>
    </row>
    <row r="635" spans="1:21" ht="60" x14ac:dyDescent="0.25">
      <c r="A635">
        <v>2398</v>
      </c>
      <c r="B635" s="9" t="s">
        <v>2399</v>
      </c>
      <c r="C635" s="3" t="s">
        <v>6508</v>
      </c>
      <c r="D635" s="5">
        <v>4000</v>
      </c>
      <c r="E635" s="7">
        <v>0</v>
      </c>
      <c r="F635" t="s">
        <v>8219</v>
      </c>
      <c r="G635" t="s">
        <v>8223</v>
      </c>
      <c r="H635" t="s">
        <v>8245</v>
      </c>
      <c r="I635">
        <v>1435874384</v>
      </c>
      <c r="J635">
        <v>1433282384</v>
      </c>
      <c r="K635" t="b">
        <v>0</v>
      </c>
      <c r="L635">
        <v>0</v>
      </c>
      <c r="M635" t="b">
        <v>0</v>
      </c>
      <c r="N635" t="s">
        <v>8270</v>
      </c>
      <c r="O635">
        <f t="shared" si="50"/>
        <v>0</v>
      </c>
      <c r="P635">
        <f t="shared" si="51"/>
        <v>0</v>
      </c>
      <c r="Q635" s="11" t="s">
        <v>8317</v>
      </c>
      <c r="R635" t="s">
        <v>8318</v>
      </c>
      <c r="S635" s="15">
        <f t="shared" si="52"/>
        <v>42157.916481481487</v>
      </c>
      <c r="T635" s="15">
        <f t="shared" si="53"/>
        <v>42187.916481481487</v>
      </c>
      <c r="U635">
        <f t="shared" si="54"/>
        <v>2015</v>
      </c>
    </row>
    <row r="636" spans="1:21" ht="60" x14ac:dyDescent="0.25">
      <c r="A636">
        <v>2392</v>
      </c>
      <c r="B636" s="9" t="s">
        <v>2393</v>
      </c>
      <c r="C636" s="3" t="s">
        <v>6502</v>
      </c>
      <c r="D636" s="5">
        <v>4200</v>
      </c>
      <c r="E636" s="7">
        <v>0</v>
      </c>
      <c r="F636" t="s">
        <v>8219</v>
      </c>
      <c r="G636" t="s">
        <v>8223</v>
      </c>
      <c r="H636" t="s">
        <v>8245</v>
      </c>
      <c r="I636">
        <v>1446087223</v>
      </c>
      <c r="J636">
        <v>1443495223</v>
      </c>
      <c r="K636" t="b">
        <v>0</v>
      </c>
      <c r="L636">
        <v>0</v>
      </c>
      <c r="M636" t="b">
        <v>0</v>
      </c>
      <c r="N636" t="s">
        <v>8270</v>
      </c>
      <c r="O636">
        <f t="shared" si="50"/>
        <v>0</v>
      </c>
      <c r="P636">
        <f t="shared" si="51"/>
        <v>0</v>
      </c>
      <c r="Q636" s="11" t="s">
        <v>8317</v>
      </c>
      <c r="R636" t="s">
        <v>8318</v>
      </c>
      <c r="S636" s="15">
        <f t="shared" si="52"/>
        <v>42276.120636574073</v>
      </c>
      <c r="T636" s="15">
        <f t="shared" si="53"/>
        <v>42306.120636574073</v>
      </c>
      <c r="U636">
        <f t="shared" si="54"/>
        <v>2015</v>
      </c>
    </row>
    <row r="637" spans="1:21" ht="75" x14ac:dyDescent="0.25">
      <c r="A637">
        <v>1052</v>
      </c>
      <c r="B637" s="9" t="s">
        <v>1053</v>
      </c>
      <c r="C637" s="3" t="s">
        <v>5162</v>
      </c>
      <c r="D637" s="5">
        <v>4336</v>
      </c>
      <c r="E637" s="7">
        <v>0</v>
      </c>
      <c r="F637" t="s">
        <v>8219</v>
      </c>
      <c r="G637" t="s">
        <v>8223</v>
      </c>
      <c r="H637" t="s">
        <v>8245</v>
      </c>
      <c r="I637">
        <v>1465243740</v>
      </c>
      <c r="J637">
        <v>1461438495</v>
      </c>
      <c r="K637" t="b">
        <v>0</v>
      </c>
      <c r="L637">
        <v>0</v>
      </c>
      <c r="M637" t="b">
        <v>0</v>
      </c>
      <c r="N637" t="s">
        <v>8279</v>
      </c>
      <c r="O637">
        <f t="shared" si="50"/>
        <v>0</v>
      </c>
      <c r="P637">
        <f t="shared" si="51"/>
        <v>0</v>
      </c>
      <c r="Q637" s="11" t="s">
        <v>8329</v>
      </c>
      <c r="R637" t="s">
        <v>8330</v>
      </c>
      <c r="S637" s="15">
        <f t="shared" si="52"/>
        <v>42483.797395833331</v>
      </c>
      <c r="T637" s="15">
        <f t="shared" si="53"/>
        <v>42527.839583333334</v>
      </c>
      <c r="U637">
        <f t="shared" si="54"/>
        <v>2016</v>
      </c>
    </row>
    <row r="638" spans="1:21" ht="60" x14ac:dyDescent="0.25">
      <c r="A638">
        <v>145</v>
      </c>
      <c r="B638" s="9" t="s">
        <v>147</v>
      </c>
      <c r="C638" s="3" t="s">
        <v>4255</v>
      </c>
      <c r="D638" s="5">
        <v>4500</v>
      </c>
      <c r="E638" s="7">
        <v>338</v>
      </c>
      <c r="F638" t="s">
        <v>8219</v>
      </c>
      <c r="G638" t="s">
        <v>8223</v>
      </c>
      <c r="H638" t="s">
        <v>8245</v>
      </c>
      <c r="I638">
        <v>1439298052</v>
      </c>
      <c r="J638">
        <v>1436965252</v>
      </c>
      <c r="K638" t="b">
        <v>0</v>
      </c>
      <c r="L638">
        <v>9</v>
      </c>
      <c r="M638" t="b">
        <v>0</v>
      </c>
      <c r="N638" t="s">
        <v>8265</v>
      </c>
      <c r="O638">
        <f t="shared" si="50"/>
        <v>8</v>
      </c>
      <c r="P638">
        <f t="shared" si="51"/>
        <v>37.56</v>
      </c>
      <c r="Q638" s="11" t="s">
        <v>8308</v>
      </c>
      <c r="R638" t="s">
        <v>8311</v>
      </c>
      <c r="S638" s="15">
        <f t="shared" si="52"/>
        <v>42200.542268518519</v>
      </c>
      <c r="T638" s="15">
        <f t="shared" si="53"/>
        <v>42227.542268518519</v>
      </c>
      <c r="U638">
        <f t="shared" si="54"/>
        <v>2015</v>
      </c>
    </row>
    <row r="639" spans="1:21" ht="45" x14ac:dyDescent="0.25">
      <c r="A639">
        <v>1312</v>
      </c>
      <c r="B639" s="9" t="s">
        <v>1313</v>
      </c>
      <c r="C639" s="3" t="s">
        <v>5422</v>
      </c>
      <c r="D639" s="5">
        <v>4600</v>
      </c>
      <c r="E639" s="7">
        <v>28</v>
      </c>
      <c r="F639" t="s">
        <v>8219</v>
      </c>
      <c r="G639" t="s">
        <v>8223</v>
      </c>
      <c r="H639" t="s">
        <v>8245</v>
      </c>
      <c r="I639">
        <v>1429375922</v>
      </c>
      <c r="J639">
        <v>1426783922</v>
      </c>
      <c r="K639" t="b">
        <v>0</v>
      </c>
      <c r="L639">
        <v>1</v>
      </c>
      <c r="M639" t="b">
        <v>0</v>
      </c>
      <c r="N639" t="s">
        <v>8271</v>
      </c>
      <c r="O639">
        <f t="shared" si="50"/>
        <v>1</v>
      </c>
      <c r="P639">
        <f t="shared" si="51"/>
        <v>28</v>
      </c>
      <c r="Q639" s="11" t="s">
        <v>8317</v>
      </c>
      <c r="R639" t="s">
        <v>8319</v>
      </c>
      <c r="S639" s="15">
        <f t="shared" si="52"/>
        <v>42082.702800925923</v>
      </c>
      <c r="T639" s="15">
        <f t="shared" si="53"/>
        <v>42112.702800925923</v>
      </c>
      <c r="U639">
        <f t="shared" si="54"/>
        <v>2015</v>
      </c>
    </row>
    <row r="640" spans="1:21" ht="30" x14ac:dyDescent="0.25">
      <c r="A640">
        <v>134</v>
      </c>
      <c r="B640" s="9" t="s">
        <v>136</v>
      </c>
      <c r="C640" s="3" t="s">
        <v>4245</v>
      </c>
      <c r="D640" s="5">
        <v>5000</v>
      </c>
      <c r="E640" s="7">
        <v>0</v>
      </c>
      <c r="F640" t="s">
        <v>8219</v>
      </c>
      <c r="G640" t="s">
        <v>8223</v>
      </c>
      <c r="H640" t="s">
        <v>8245</v>
      </c>
      <c r="I640">
        <v>1441386000</v>
      </c>
      <c r="J640">
        <v>1438811418</v>
      </c>
      <c r="K640" t="b">
        <v>0</v>
      </c>
      <c r="L640">
        <v>0</v>
      </c>
      <c r="M640" t="b">
        <v>0</v>
      </c>
      <c r="N640" t="s">
        <v>8265</v>
      </c>
      <c r="O640">
        <f t="shared" si="50"/>
        <v>0</v>
      </c>
      <c r="P640">
        <f t="shared" si="51"/>
        <v>0</v>
      </c>
      <c r="Q640" s="11" t="s">
        <v>8308</v>
      </c>
      <c r="R640" t="s">
        <v>8311</v>
      </c>
      <c r="S640" s="15">
        <f t="shared" si="52"/>
        <v>42221.909930555557</v>
      </c>
      <c r="T640" s="15">
        <f t="shared" si="53"/>
        <v>42251.708333333328</v>
      </c>
      <c r="U640">
        <f t="shared" si="54"/>
        <v>2015</v>
      </c>
    </row>
    <row r="641" spans="1:21" ht="60" x14ac:dyDescent="0.25">
      <c r="A641">
        <v>158</v>
      </c>
      <c r="B641" s="9" t="s">
        <v>160</v>
      </c>
      <c r="C641" s="3" t="s">
        <v>4268</v>
      </c>
      <c r="D641" s="5">
        <v>5000</v>
      </c>
      <c r="E641" s="7">
        <v>0</v>
      </c>
      <c r="F641" t="s">
        <v>8219</v>
      </c>
      <c r="G641" t="s">
        <v>8223</v>
      </c>
      <c r="H641" t="s">
        <v>8245</v>
      </c>
      <c r="I641">
        <v>1413942628</v>
      </c>
      <c r="J641">
        <v>1411350628</v>
      </c>
      <c r="K641" t="b">
        <v>0</v>
      </c>
      <c r="L641">
        <v>0</v>
      </c>
      <c r="M641" t="b">
        <v>0</v>
      </c>
      <c r="N641" t="s">
        <v>8265</v>
      </c>
      <c r="O641">
        <f t="shared" si="50"/>
        <v>0</v>
      </c>
      <c r="P641">
        <f t="shared" si="51"/>
        <v>0</v>
      </c>
      <c r="Q641" s="11" t="s">
        <v>8308</v>
      </c>
      <c r="R641" t="s">
        <v>8311</v>
      </c>
      <c r="S641" s="15">
        <f t="shared" si="52"/>
        <v>41904.07671296296</v>
      </c>
      <c r="T641" s="15">
        <f t="shared" si="53"/>
        <v>41934.07671296296</v>
      </c>
      <c r="U641">
        <f t="shared" si="54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8317</v>
      </c>
      <c r="R642" t="s">
        <v>8319</v>
      </c>
      <c r="S642" s="15">
        <f t="shared" si="52"/>
        <v>42683.420312500006</v>
      </c>
      <c r="T642" s="15">
        <f t="shared" si="53"/>
        <v>42698.958333333328</v>
      </c>
      <c r="U642">
        <f t="shared" si="54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ref="O698:O761" si="55">ROUND(E698/D698*100,0)</f>
        <v>0</v>
      </c>
      <c r="P698">
        <f t="shared" ref="P698:P761" si="56">IFERROR(ROUND(E698/L698,2),0)</f>
        <v>1</v>
      </c>
      <c r="Q698" s="11" t="s">
        <v>8317</v>
      </c>
      <c r="R698" t="s">
        <v>8319</v>
      </c>
      <c r="S698" s="15">
        <f t="shared" ref="S698:S761" si="57">(((J698/60/60)/24)+DATE(1970,1,1))</f>
        <v>41815.927106481482</v>
      </c>
      <c r="T698" s="15">
        <f t="shared" ref="T698:T761" si="58">(((I698/60/60)/24)+DATE(1970,1,1))</f>
        <v>41845.927106481482</v>
      </c>
      <c r="U698">
        <f t="shared" ref="U698:U761" si="59">YEAR(S698)</f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8317</v>
      </c>
      <c r="R699" t="s">
        <v>8319</v>
      </c>
      <c r="S699" s="15">
        <f t="shared" si="57"/>
        <v>42388.523020833338</v>
      </c>
      <c r="T699" s="15">
        <f t="shared" si="58"/>
        <v>42403.523020833338</v>
      </c>
      <c r="U699">
        <f t="shared" si="59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8317</v>
      </c>
      <c r="R700" t="s">
        <v>8319</v>
      </c>
      <c r="S700" s="15">
        <f t="shared" si="57"/>
        <v>41866.931076388886</v>
      </c>
      <c r="T700" s="15">
        <f t="shared" si="58"/>
        <v>41900.083333333336</v>
      </c>
      <c r="U700">
        <f t="shared" si="59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8317</v>
      </c>
      <c r="R701" t="s">
        <v>8319</v>
      </c>
      <c r="S701" s="15">
        <f t="shared" si="57"/>
        <v>41563.485509259262</v>
      </c>
      <c r="T701" s="15">
        <f t="shared" si="58"/>
        <v>41600.666666666664</v>
      </c>
      <c r="U701">
        <f t="shared" si="59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8317</v>
      </c>
      <c r="R702" t="s">
        <v>8319</v>
      </c>
      <c r="S702" s="15">
        <f t="shared" si="57"/>
        <v>42715.688437500001</v>
      </c>
      <c r="T702" s="15">
        <f t="shared" si="58"/>
        <v>42745.688437500001</v>
      </c>
      <c r="U702">
        <f t="shared" si="59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8317</v>
      </c>
      <c r="R703" t="s">
        <v>8319</v>
      </c>
      <c r="S703" s="15">
        <f t="shared" si="57"/>
        <v>41813.662962962961</v>
      </c>
      <c r="T703" s="15">
        <f t="shared" si="58"/>
        <v>41843.662962962961</v>
      </c>
      <c r="U703">
        <f t="shared" si="59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8317</v>
      </c>
      <c r="R704" t="s">
        <v>8319</v>
      </c>
      <c r="S704" s="15">
        <f t="shared" si="57"/>
        <v>42668.726701388892</v>
      </c>
      <c r="T704" s="15">
        <f t="shared" si="58"/>
        <v>42698.768368055549</v>
      </c>
      <c r="U704">
        <f t="shared" si="59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8317</v>
      </c>
      <c r="R705" t="s">
        <v>8319</v>
      </c>
      <c r="S705" s="15">
        <f t="shared" si="57"/>
        <v>42711.950798611113</v>
      </c>
      <c r="T705" s="15">
        <f t="shared" si="58"/>
        <v>42766.98055555555</v>
      </c>
      <c r="U705">
        <f t="shared" si="59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8317</v>
      </c>
      <c r="R706" t="s">
        <v>8319</v>
      </c>
      <c r="S706" s="15">
        <f t="shared" si="57"/>
        <v>42726.192916666667</v>
      </c>
      <c r="T706" s="15">
        <f t="shared" si="58"/>
        <v>42786.192916666667</v>
      </c>
      <c r="U706">
        <f t="shared" si="59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ref="O762:O825" si="60">ROUND(E762/D762*100,0)</f>
        <v>0</v>
      </c>
      <c r="P762">
        <f t="shared" ref="P762:P825" si="61">IFERROR(ROUND(E762/L762,2),0)</f>
        <v>0</v>
      </c>
      <c r="Q762" s="11" t="s">
        <v>8320</v>
      </c>
      <c r="R762" t="s">
        <v>8322</v>
      </c>
      <c r="S762" s="15">
        <f t="shared" ref="S762:S825" si="62">(((J762/60/60)/24)+DATE(1970,1,1))</f>
        <v>42670.764039351852</v>
      </c>
      <c r="T762" s="15">
        <f t="shared" ref="T762:T825" si="63">(((I762/60/60)/24)+DATE(1970,1,1))</f>
        <v>42700.805706018517</v>
      </c>
      <c r="U762">
        <f t="shared" ref="U762:U825" si="64">YEAR(S762)</f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8320</v>
      </c>
      <c r="R763" t="s">
        <v>8322</v>
      </c>
      <c r="S763" s="15">
        <f t="shared" si="62"/>
        <v>41642.751458333332</v>
      </c>
      <c r="T763" s="15">
        <f t="shared" si="63"/>
        <v>41672.751458333332</v>
      </c>
      <c r="U763">
        <f t="shared" si="64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1" t="s">
        <v>8320</v>
      </c>
      <c r="R764" t="s">
        <v>8322</v>
      </c>
      <c r="S764" s="15">
        <f t="shared" si="62"/>
        <v>42690.858449074076</v>
      </c>
      <c r="T764" s="15">
        <f t="shared" si="63"/>
        <v>42708.25</v>
      </c>
      <c r="U764">
        <f t="shared" si="64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8320</v>
      </c>
      <c r="R765" t="s">
        <v>8322</v>
      </c>
      <c r="S765" s="15">
        <f t="shared" si="62"/>
        <v>41471.446851851848</v>
      </c>
      <c r="T765" s="15">
        <f t="shared" si="63"/>
        <v>41501.446851851848</v>
      </c>
      <c r="U765">
        <f t="shared" si="64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1" t="s">
        <v>8320</v>
      </c>
      <c r="R766" t="s">
        <v>8322</v>
      </c>
      <c r="S766" s="15">
        <f t="shared" si="62"/>
        <v>42227.173159722224</v>
      </c>
      <c r="T766" s="15">
        <f t="shared" si="63"/>
        <v>42257.173159722224</v>
      </c>
      <c r="U766">
        <f t="shared" si="64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8320</v>
      </c>
      <c r="R767" t="s">
        <v>8322</v>
      </c>
      <c r="S767" s="15">
        <f t="shared" si="62"/>
        <v>41901.542638888888</v>
      </c>
      <c r="T767" s="15">
        <f t="shared" si="63"/>
        <v>41931.542638888888</v>
      </c>
      <c r="U767">
        <f t="shared" si="64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1" t="s">
        <v>8320</v>
      </c>
      <c r="R768" t="s">
        <v>8322</v>
      </c>
      <c r="S768" s="15">
        <f t="shared" si="62"/>
        <v>42021.783368055556</v>
      </c>
      <c r="T768" s="15">
        <f t="shared" si="63"/>
        <v>42051.783368055556</v>
      </c>
      <c r="U768">
        <f t="shared" si="64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8320</v>
      </c>
      <c r="R769" t="s">
        <v>8322</v>
      </c>
      <c r="S769" s="15">
        <f t="shared" si="62"/>
        <v>42115.143634259264</v>
      </c>
      <c r="T769" s="15">
        <f t="shared" si="63"/>
        <v>42145.143634259264</v>
      </c>
      <c r="U769">
        <f t="shared" si="64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1" t="s">
        <v>8320</v>
      </c>
      <c r="R770" t="s">
        <v>8322</v>
      </c>
      <c r="S770" s="15">
        <f t="shared" si="62"/>
        <v>41594.207060185188</v>
      </c>
      <c r="T770" s="15">
        <f t="shared" si="63"/>
        <v>41624.207060185188</v>
      </c>
      <c r="U770">
        <f t="shared" si="64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ref="O826:O889" si="65">ROUND(E826/D826*100,0)</f>
        <v>134</v>
      </c>
      <c r="P826">
        <f t="shared" ref="P826:P889" si="66">IFERROR(ROUND(E826/L826,2),0)</f>
        <v>39.82</v>
      </c>
      <c r="Q826" s="11" t="s">
        <v>8323</v>
      </c>
      <c r="R826" t="s">
        <v>8324</v>
      </c>
      <c r="S826" s="15">
        <f t="shared" ref="S826:S889" si="67">(((J826/60/60)/24)+DATE(1970,1,1))</f>
        <v>40250.242106481484</v>
      </c>
      <c r="T826" s="15">
        <f t="shared" ref="T826:T889" si="68">(((I826/60/60)/24)+DATE(1970,1,1))</f>
        <v>40286.290972222225</v>
      </c>
      <c r="U826">
        <f t="shared" ref="U826:U889" si="69">YEAR(S826)</f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8323</v>
      </c>
      <c r="R827" t="s">
        <v>8324</v>
      </c>
      <c r="S827" s="15">
        <f t="shared" si="67"/>
        <v>41186.306527777779</v>
      </c>
      <c r="T827" s="15">
        <f t="shared" si="68"/>
        <v>41211.306527777779</v>
      </c>
      <c r="U827">
        <f t="shared" si="69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8323</v>
      </c>
      <c r="R828" t="s">
        <v>8324</v>
      </c>
      <c r="S828" s="15">
        <f t="shared" si="67"/>
        <v>40973.038541666669</v>
      </c>
      <c r="T828" s="15">
        <f t="shared" si="68"/>
        <v>40993.996874999997</v>
      </c>
      <c r="U828">
        <f t="shared" si="69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8323</v>
      </c>
      <c r="R829" t="s">
        <v>8324</v>
      </c>
      <c r="S829" s="15">
        <f t="shared" si="67"/>
        <v>40927.473460648151</v>
      </c>
      <c r="T829" s="15">
        <f t="shared" si="68"/>
        <v>40953.825694444444</v>
      </c>
      <c r="U829">
        <f t="shared" si="69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8323</v>
      </c>
      <c r="R830" t="s">
        <v>8324</v>
      </c>
      <c r="S830" s="15">
        <f t="shared" si="67"/>
        <v>41073.050717592596</v>
      </c>
      <c r="T830" s="15">
        <f t="shared" si="68"/>
        <v>41085.683333333334</v>
      </c>
      <c r="U830">
        <f t="shared" si="69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8323</v>
      </c>
      <c r="R831" t="s">
        <v>8324</v>
      </c>
      <c r="S831" s="15">
        <f t="shared" si="67"/>
        <v>42504.801388888889</v>
      </c>
      <c r="T831" s="15">
        <f t="shared" si="68"/>
        <v>42564.801388888889</v>
      </c>
      <c r="U831">
        <f t="shared" si="69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8323</v>
      </c>
      <c r="R832" t="s">
        <v>8324</v>
      </c>
      <c r="S832" s="15">
        <f t="shared" si="67"/>
        <v>41325.525752314818</v>
      </c>
      <c r="T832" s="15">
        <f t="shared" si="68"/>
        <v>41355.484085648146</v>
      </c>
      <c r="U832">
        <f t="shared" si="69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8323</v>
      </c>
      <c r="R833" t="s">
        <v>8324</v>
      </c>
      <c r="S833" s="15">
        <f t="shared" si="67"/>
        <v>40996.646921296298</v>
      </c>
      <c r="T833" s="15">
        <f t="shared" si="68"/>
        <v>41026.646921296298</v>
      </c>
      <c r="U833">
        <f t="shared" si="69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8323</v>
      </c>
      <c r="R834" t="s">
        <v>8324</v>
      </c>
      <c r="S834" s="15">
        <f t="shared" si="67"/>
        <v>40869.675173611111</v>
      </c>
      <c r="T834" s="15">
        <f t="shared" si="68"/>
        <v>40929.342361111114</v>
      </c>
      <c r="U834">
        <f t="shared" si="69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ref="O890:O953" si="70">ROUND(E890/D890*100,0)</f>
        <v>7</v>
      </c>
      <c r="P890">
        <f t="shared" ref="P890:P953" si="71">IFERROR(ROUND(E890/L890,2),0)</f>
        <v>18</v>
      </c>
      <c r="Q890" s="11" t="s">
        <v>8323</v>
      </c>
      <c r="R890" t="s">
        <v>8327</v>
      </c>
      <c r="S890" s="15">
        <f t="shared" ref="S890:S953" si="72">(((J890/60/60)/24)+DATE(1970,1,1))</f>
        <v>40751.753298611111</v>
      </c>
      <c r="T890" s="15">
        <f t="shared" ref="T890:T953" si="73">(((I890/60/60)/24)+DATE(1970,1,1))</f>
        <v>40787.25</v>
      </c>
      <c r="U890">
        <f t="shared" ref="U890:U953" si="74">YEAR(S890)</f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8323</v>
      </c>
      <c r="R891" t="s">
        <v>8327</v>
      </c>
      <c r="S891" s="15">
        <f t="shared" si="72"/>
        <v>41887.784062500003</v>
      </c>
      <c r="T891" s="15">
        <f t="shared" si="73"/>
        <v>41917.784062500003</v>
      </c>
      <c r="U891">
        <f t="shared" si="74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8323</v>
      </c>
      <c r="R892" t="s">
        <v>8327</v>
      </c>
      <c r="S892" s="15">
        <f t="shared" si="72"/>
        <v>41569.698831018519</v>
      </c>
      <c r="T892" s="15">
        <f t="shared" si="73"/>
        <v>41599.740497685183</v>
      </c>
      <c r="U892">
        <f t="shared" si="74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8323</v>
      </c>
      <c r="R893" t="s">
        <v>8327</v>
      </c>
      <c r="S893" s="15">
        <f t="shared" si="72"/>
        <v>41842.031597222223</v>
      </c>
      <c r="T893" s="15">
        <f t="shared" si="73"/>
        <v>41872.031597222223</v>
      </c>
      <c r="U893">
        <f t="shared" si="74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8323</v>
      </c>
      <c r="R894" t="s">
        <v>8327</v>
      </c>
      <c r="S894" s="15">
        <f t="shared" si="72"/>
        <v>40304.20003472222</v>
      </c>
      <c r="T894" s="15">
        <f t="shared" si="73"/>
        <v>40391.166666666664</v>
      </c>
      <c r="U894">
        <f t="shared" si="74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8323</v>
      </c>
      <c r="R895" t="s">
        <v>8327</v>
      </c>
      <c r="S895" s="15">
        <f t="shared" si="72"/>
        <v>42065.897719907407</v>
      </c>
      <c r="T895" s="15">
        <f t="shared" si="73"/>
        <v>42095.856053240743</v>
      </c>
      <c r="U895">
        <f t="shared" si="74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8323</v>
      </c>
      <c r="R896" t="s">
        <v>8327</v>
      </c>
      <c r="S896" s="15">
        <f t="shared" si="72"/>
        <v>42496.981597222228</v>
      </c>
      <c r="T896" s="15">
        <f t="shared" si="73"/>
        <v>42526.981597222228</v>
      </c>
      <c r="U896">
        <f t="shared" si="74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8323</v>
      </c>
      <c r="R897" t="s">
        <v>8327</v>
      </c>
      <c r="S897" s="15">
        <f t="shared" si="72"/>
        <v>40431.127650462964</v>
      </c>
      <c r="T897" s="15">
        <f t="shared" si="73"/>
        <v>40476.127650462964</v>
      </c>
      <c r="U897">
        <f t="shared" si="74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8323</v>
      </c>
      <c r="R898" t="s">
        <v>8327</v>
      </c>
      <c r="S898" s="15">
        <f t="shared" si="72"/>
        <v>42218.872986111113</v>
      </c>
      <c r="T898" s="15">
        <f t="shared" si="73"/>
        <v>42244.166666666672</v>
      </c>
      <c r="U898">
        <f t="shared" si="74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ref="O954:O1017" si="75">ROUND(E954/D954*100,0)</f>
        <v>40</v>
      </c>
      <c r="P954">
        <f t="shared" ref="P954:P1017" si="76">IFERROR(ROUND(E954/L954,2),0)</f>
        <v>99.86</v>
      </c>
      <c r="Q954" s="11" t="s">
        <v>8317</v>
      </c>
      <c r="R954" t="s">
        <v>8319</v>
      </c>
      <c r="S954" s="15">
        <f t="shared" ref="S954:S1017" si="77">(((J954/60/60)/24)+DATE(1970,1,1))</f>
        <v>42662.613564814819</v>
      </c>
      <c r="T954" s="15">
        <f t="shared" ref="T954:T1017" si="78">(((I954/60/60)/24)+DATE(1970,1,1))</f>
        <v>42692.655231481483</v>
      </c>
      <c r="U954">
        <f t="shared" ref="U954:U1017" si="79">YEAR(S954)</f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8317</v>
      </c>
      <c r="R955" t="s">
        <v>8319</v>
      </c>
      <c r="S955" s="15">
        <f t="shared" si="77"/>
        <v>41999.164340277777</v>
      </c>
      <c r="T955" s="15">
        <f t="shared" si="78"/>
        <v>42029.164340277777</v>
      </c>
      <c r="U955">
        <f t="shared" si="79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8317</v>
      </c>
      <c r="R956" t="s">
        <v>8319</v>
      </c>
      <c r="S956" s="15">
        <f t="shared" si="77"/>
        <v>42194.833784722221</v>
      </c>
      <c r="T956" s="15">
        <f t="shared" si="78"/>
        <v>42236.833784722221</v>
      </c>
      <c r="U956">
        <f t="shared" si="79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8317</v>
      </c>
      <c r="R957" t="s">
        <v>8319</v>
      </c>
      <c r="S957" s="15">
        <f t="shared" si="77"/>
        <v>42586.295138888891</v>
      </c>
      <c r="T957" s="15">
        <f t="shared" si="78"/>
        <v>42626.295138888891</v>
      </c>
      <c r="U957">
        <f t="shared" si="79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8317</v>
      </c>
      <c r="R958" t="s">
        <v>8319</v>
      </c>
      <c r="S958" s="15">
        <f t="shared" si="77"/>
        <v>42060.913877314815</v>
      </c>
      <c r="T958" s="15">
        <f t="shared" si="78"/>
        <v>42120.872210648144</v>
      </c>
      <c r="U958">
        <f t="shared" si="79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8317</v>
      </c>
      <c r="R959" t="s">
        <v>8319</v>
      </c>
      <c r="S959" s="15">
        <f t="shared" si="77"/>
        <v>42660.552465277782</v>
      </c>
      <c r="T959" s="15">
        <f t="shared" si="78"/>
        <v>42691.594131944439</v>
      </c>
      <c r="U959">
        <f t="shared" si="79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8317</v>
      </c>
      <c r="R960" t="s">
        <v>8319</v>
      </c>
      <c r="S960" s="15">
        <f t="shared" si="77"/>
        <v>42082.802812499998</v>
      </c>
      <c r="T960" s="15">
        <f t="shared" si="78"/>
        <v>42104.207638888889</v>
      </c>
      <c r="U960">
        <f t="shared" si="79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8317</v>
      </c>
      <c r="R961" t="s">
        <v>8319</v>
      </c>
      <c r="S961" s="15">
        <f t="shared" si="77"/>
        <v>41993.174363425926</v>
      </c>
      <c r="T961" s="15">
        <f t="shared" si="78"/>
        <v>42023.174363425926</v>
      </c>
      <c r="U961">
        <f t="shared" si="79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8317</v>
      </c>
      <c r="R962" t="s">
        <v>8319</v>
      </c>
      <c r="S962" s="15">
        <f t="shared" si="77"/>
        <v>42766.626793981486</v>
      </c>
      <c r="T962" s="15">
        <f t="shared" si="78"/>
        <v>42808.585127314815</v>
      </c>
      <c r="U962">
        <f t="shared" si="79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30" x14ac:dyDescent="0.25">
      <c r="A1002">
        <v>600</v>
      </c>
      <c r="B1002" s="9" t="s">
        <v>601</v>
      </c>
      <c r="C1002" s="3" t="s">
        <v>4710</v>
      </c>
      <c r="D1002" s="5">
        <v>5000</v>
      </c>
      <c r="E1002" s="7">
        <v>100</v>
      </c>
      <c r="F1002" t="s">
        <v>8219</v>
      </c>
      <c r="G1002" t="s">
        <v>8223</v>
      </c>
      <c r="H1002" t="s">
        <v>8245</v>
      </c>
      <c r="I1002">
        <v>1431198562</v>
      </c>
      <c r="J1002">
        <v>1426014562</v>
      </c>
      <c r="K1002" t="b">
        <v>0</v>
      </c>
      <c r="L1002">
        <v>1</v>
      </c>
      <c r="M1002" t="b">
        <v>0</v>
      </c>
      <c r="N1002" t="s">
        <v>8270</v>
      </c>
      <c r="O1002">
        <f t="shared" si="75"/>
        <v>2</v>
      </c>
      <c r="P1002">
        <f t="shared" si="76"/>
        <v>100</v>
      </c>
      <c r="Q1002" s="11" t="s">
        <v>8317</v>
      </c>
      <c r="R1002" t="s">
        <v>8318</v>
      </c>
      <c r="S1002" s="15">
        <f t="shared" si="77"/>
        <v>42073.798171296294</v>
      </c>
      <c r="T1002" s="15">
        <f t="shared" si="78"/>
        <v>42133.798171296294</v>
      </c>
      <c r="U1002">
        <f t="shared" si="79"/>
        <v>2015</v>
      </c>
    </row>
    <row r="1003" spans="1:21" ht="30" x14ac:dyDescent="0.25">
      <c r="A1003">
        <v>605</v>
      </c>
      <c r="B1003" s="9" t="s">
        <v>606</v>
      </c>
      <c r="C1003" s="3" t="s">
        <v>4715</v>
      </c>
      <c r="D1003" s="5">
        <v>5000</v>
      </c>
      <c r="E1003" s="7">
        <v>131</v>
      </c>
      <c r="F1003" t="s">
        <v>8219</v>
      </c>
      <c r="G1003" t="s">
        <v>8223</v>
      </c>
      <c r="H1003" t="s">
        <v>8245</v>
      </c>
      <c r="I1003">
        <v>1440318908</v>
      </c>
      <c r="J1003">
        <v>1436430908</v>
      </c>
      <c r="K1003" t="b">
        <v>0</v>
      </c>
      <c r="L1003">
        <v>8</v>
      </c>
      <c r="M1003" t="b">
        <v>0</v>
      </c>
      <c r="N1003" t="s">
        <v>8270</v>
      </c>
      <c r="O1003">
        <f t="shared" si="75"/>
        <v>3</v>
      </c>
      <c r="P1003">
        <f t="shared" si="76"/>
        <v>16.38</v>
      </c>
      <c r="Q1003" s="11" t="s">
        <v>8317</v>
      </c>
      <c r="R1003" t="s">
        <v>8318</v>
      </c>
      <c r="S1003" s="15">
        <f t="shared" si="77"/>
        <v>42194.357731481476</v>
      </c>
      <c r="T1003" s="15">
        <f t="shared" si="78"/>
        <v>42239.357731481476</v>
      </c>
      <c r="U1003">
        <f t="shared" si="79"/>
        <v>2015</v>
      </c>
    </row>
    <row r="1004" spans="1:21" ht="60" x14ac:dyDescent="0.25">
      <c r="A1004">
        <v>606</v>
      </c>
      <c r="B1004" s="9" t="s">
        <v>607</v>
      </c>
      <c r="C1004" s="3" t="s">
        <v>4716</v>
      </c>
      <c r="D1004" s="5">
        <v>5000</v>
      </c>
      <c r="E1004" s="7">
        <v>10</v>
      </c>
      <c r="F1004" t="s">
        <v>8219</v>
      </c>
      <c r="G1004" t="s">
        <v>8232</v>
      </c>
      <c r="H1004" t="s">
        <v>8248</v>
      </c>
      <c r="I1004">
        <v>1432479600</v>
      </c>
      <c r="J1004">
        <v>1428507409</v>
      </c>
      <c r="K1004" t="b">
        <v>0</v>
      </c>
      <c r="L1004">
        <v>1</v>
      </c>
      <c r="M1004" t="b">
        <v>0</v>
      </c>
      <c r="N1004" t="s">
        <v>8270</v>
      </c>
      <c r="O1004">
        <f t="shared" si="75"/>
        <v>0</v>
      </c>
      <c r="P1004">
        <f t="shared" si="76"/>
        <v>10</v>
      </c>
      <c r="Q1004" s="11" t="s">
        <v>8317</v>
      </c>
      <c r="R1004" t="s">
        <v>8318</v>
      </c>
      <c r="S1004" s="15">
        <f t="shared" si="77"/>
        <v>42102.650567129633</v>
      </c>
      <c r="T1004" s="15">
        <f t="shared" si="78"/>
        <v>42148.625</v>
      </c>
      <c r="U1004">
        <f t="shared" si="79"/>
        <v>2015</v>
      </c>
    </row>
    <row r="1005" spans="1:21" ht="60" x14ac:dyDescent="0.25">
      <c r="A1005">
        <v>616</v>
      </c>
      <c r="B1005" s="9" t="s">
        <v>617</v>
      </c>
      <c r="C1005" s="3" t="s">
        <v>4726</v>
      </c>
      <c r="D1005" s="5">
        <v>5000</v>
      </c>
      <c r="E1005" s="7">
        <v>0</v>
      </c>
      <c r="F1005" t="s">
        <v>8219</v>
      </c>
      <c r="G1005" t="s">
        <v>8229</v>
      </c>
      <c r="H1005" t="s">
        <v>8248</v>
      </c>
      <c r="I1005">
        <v>1488013307</v>
      </c>
      <c r="J1005">
        <v>1485421307</v>
      </c>
      <c r="K1005" t="b">
        <v>0</v>
      </c>
      <c r="L1005">
        <v>0</v>
      </c>
      <c r="M1005" t="b">
        <v>0</v>
      </c>
      <c r="N1005" t="s">
        <v>8270</v>
      </c>
      <c r="O1005">
        <f t="shared" si="75"/>
        <v>0</v>
      </c>
      <c r="P1005">
        <f t="shared" si="76"/>
        <v>0</v>
      </c>
      <c r="Q1005" s="11" t="s">
        <v>8317</v>
      </c>
      <c r="R1005" t="s">
        <v>8318</v>
      </c>
      <c r="S1005" s="15">
        <f t="shared" si="77"/>
        <v>42761.376238425932</v>
      </c>
      <c r="T1005" s="15">
        <f t="shared" si="78"/>
        <v>42791.376238425932</v>
      </c>
      <c r="U1005">
        <f t="shared" si="79"/>
        <v>2017</v>
      </c>
    </row>
    <row r="1006" spans="1:21" ht="45" x14ac:dyDescent="0.25">
      <c r="A1006">
        <v>624</v>
      </c>
      <c r="B1006" s="9" t="s">
        <v>625</v>
      </c>
      <c r="C1006" s="3" t="s">
        <v>4734</v>
      </c>
      <c r="D1006" s="5">
        <v>5000</v>
      </c>
      <c r="E1006" s="7">
        <v>0</v>
      </c>
      <c r="F1006" t="s">
        <v>8219</v>
      </c>
      <c r="G1006" t="s">
        <v>8223</v>
      </c>
      <c r="H1006" t="s">
        <v>8245</v>
      </c>
      <c r="I1006">
        <v>1431647041</v>
      </c>
      <c r="J1006">
        <v>1429055041</v>
      </c>
      <c r="K1006" t="b">
        <v>0</v>
      </c>
      <c r="L1006">
        <v>0</v>
      </c>
      <c r="M1006" t="b">
        <v>0</v>
      </c>
      <c r="N1006" t="s">
        <v>8270</v>
      </c>
      <c r="O1006">
        <f t="shared" si="75"/>
        <v>0</v>
      </c>
      <c r="P1006">
        <f t="shared" si="76"/>
        <v>0</v>
      </c>
      <c r="Q1006" s="11" t="s">
        <v>8317</v>
      </c>
      <c r="R1006" t="s">
        <v>8318</v>
      </c>
      <c r="S1006" s="15">
        <f t="shared" si="77"/>
        <v>42108.988900462966</v>
      </c>
      <c r="T1006" s="15">
        <f t="shared" si="78"/>
        <v>42138.988900462966</v>
      </c>
      <c r="U1006">
        <f t="shared" si="79"/>
        <v>2015</v>
      </c>
    </row>
    <row r="1007" spans="1:21" ht="45" x14ac:dyDescent="0.25">
      <c r="A1007">
        <v>628</v>
      </c>
      <c r="B1007" s="9" t="s">
        <v>629</v>
      </c>
      <c r="C1007" s="3" t="s">
        <v>4738</v>
      </c>
      <c r="D1007" s="5">
        <v>5000</v>
      </c>
      <c r="E1007" s="7">
        <v>0</v>
      </c>
      <c r="F1007" t="s">
        <v>8219</v>
      </c>
      <c r="G1007" t="s">
        <v>8223</v>
      </c>
      <c r="H1007" t="s">
        <v>8245</v>
      </c>
      <c r="I1007">
        <v>1405269457</v>
      </c>
      <c r="J1007">
        <v>1402677457</v>
      </c>
      <c r="K1007" t="b">
        <v>0</v>
      </c>
      <c r="L1007">
        <v>0</v>
      </c>
      <c r="M1007" t="b">
        <v>0</v>
      </c>
      <c r="N1007" t="s">
        <v>8270</v>
      </c>
      <c r="O1007">
        <f t="shared" si="75"/>
        <v>0</v>
      </c>
      <c r="P1007">
        <f t="shared" si="76"/>
        <v>0</v>
      </c>
      <c r="Q1007" s="11" t="s">
        <v>8317</v>
      </c>
      <c r="R1007" t="s">
        <v>8318</v>
      </c>
      <c r="S1007" s="15">
        <f t="shared" si="77"/>
        <v>41803.692789351851</v>
      </c>
      <c r="T1007" s="15">
        <f t="shared" si="78"/>
        <v>41833.692789351851</v>
      </c>
      <c r="U1007">
        <f t="shared" si="79"/>
        <v>2014</v>
      </c>
    </row>
    <row r="1008" spans="1:21" ht="45" x14ac:dyDescent="0.25">
      <c r="A1008">
        <v>634</v>
      </c>
      <c r="B1008" s="9" t="s">
        <v>635</v>
      </c>
      <c r="C1008" s="3" t="s">
        <v>4744</v>
      </c>
      <c r="D1008" s="5">
        <v>5000</v>
      </c>
      <c r="E1008" s="7">
        <v>1</v>
      </c>
      <c r="F1008" t="s">
        <v>8219</v>
      </c>
      <c r="G1008" t="s">
        <v>8223</v>
      </c>
      <c r="H1008" t="s">
        <v>8245</v>
      </c>
      <c r="I1008">
        <v>1424989029</v>
      </c>
      <c r="J1008">
        <v>1422397029</v>
      </c>
      <c r="K1008" t="b">
        <v>0</v>
      </c>
      <c r="L1008">
        <v>1</v>
      </c>
      <c r="M1008" t="b">
        <v>0</v>
      </c>
      <c r="N1008" t="s">
        <v>8270</v>
      </c>
      <c r="O1008">
        <f t="shared" si="75"/>
        <v>0</v>
      </c>
      <c r="P1008">
        <f t="shared" si="76"/>
        <v>1</v>
      </c>
      <c r="Q1008" s="11" t="s">
        <v>8317</v>
      </c>
      <c r="R1008" t="s">
        <v>8318</v>
      </c>
      <c r="S1008" s="15">
        <f t="shared" si="77"/>
        <v>42031.928576388891</v>
      </c>
      <c r="T1008" s="15">
        <f t="shared" si="78"/>
        <v>42061.928576388891</v>
      </c>
      <c r="U1008">
        <f t="shared" si="79"/>
        <v>2015</v>
      </c>
    </row>
    <row r="1009" spans="1:21" ht="60" x14ac:dyDescent="0.25">
      <c r="A1009">
        <v>1001</v>
      </c>
      <c r="B1009" s="9" t="s">
        <v>1002</v>
      </c>
      <c r="C1009" s="3" t="s">
        <v>5111</v>
      </c>
      <c r="D1009" s="5">
        <v>5000</v>
      </c>
      <c r="E1009" s="7">
        <v>5200</v>
      </c>
      <c r="F1009" t="s">
        <v>8219</v>
      </c>
      <c r="G1009" t="s">
        <v>8224</v>
      </c>
      <c r="H1009" t="s">
        <v>8246</v>
      </c>
      <c r="I1009">
        <v>1485796613</v>
      </c>
      <c r="J1009">
        <v>1481908613</v>
      </c>
      <c r="K1009" t="b">
        <v>0</v>
      </c>
      <c r="L1009">
        <v>4</v>
      </c>
      <c r="M1009" t="b">
        <v>0</v>
      </c>
      <c r="N1009" t="s">
        <v>8271</v>
      </c>
      <c r="O1009">
        <f t="shared" si="75"/>
        <v>104</v>
      </c>
      <c r="P1009">
        <f t="shared" si="76"/>
        <v>1300</v>
      </c>
      <c r="Q1009" s="11" t="s">
        <v>8317</v>
      </c>
      <c r="R1009" t="s">
        <v>8319</v>
      </c>
      <c r="S1009" s="15">
        <f t="shared" si="77"/>
        <v>42720.720057870371</v>
      </c>
      <c r="T1009" s="15">
        <f t="shared" si="78"/>
        <v>42765.720057870371</v>
      </c>
      <c r="U1009">
        <f t="shared" si="79"/>
        <v>2016</v>
      </c>
    </row>
    <row r="1010" spans="1:21" ht="60" x14ac:dyDescent="0.25">
      <c r="A1010">
        <v>1012</v>
      </c>
      <c r="B1010" s="9" t="s">
        <v>1013</v>
      </c>
      <c r="C1010" s="3" t="s">
        <v>5122</v>
      </c>
      <c r="D1010" s="5">
        <v>5000</v>
      </c>
      <c r="E1010" s="7">
        <v>1076751.05</v>
      </c>
      <c r="F1010" t="s">
        <v>8219</v>
      </c>
      <c r="G1010" t="s">
        <v>8223</v>
      </c>
      <c r="H1010" t="s">
        <v>8245</v>
      </c>
      <c r="I1010">
        <v>1485254052</v>
      </c>
      <c r="J1010">
        <v>1481366052</v>
      </c>
      <c r="K1010" t="b">
        <v>0</v>
      </c>
      <c r="L1010">
        <v>775</v>
      </c>
      <c r="M1010" t="b">
        <v>0</v>
      </c>
      <c r="N1010" t="s">
        <v>8271</v>
      </c>
      <c r="O1010">
        <f t="shared" si="75"/>
        <v>21535</v>
      </c>
      <c r="P1010">
        <f t="shared" si="76"/>
        <v>1389.36</v>
      </c>
      <c r="Q1010" s="11" t="s">
        <v>8317</v>
      </c>
      <c r="R1010" t="s">
        <v>8319</v>
      </c>
      <c r="S1010" s="15">
        <f t="shared" si="77"/>
        <v>42714.440416666665</v>
      </c>
      <c r="T1010" s="15">
        <f t="shared" si="78"/>
        <v>42759.440416666665</v>
      </c>
      <c r="U1010">
        <f t="shared" si="79"/>
        <v>2016</v>
      </c>
    </row>
    <row r="1011" spans="1:21" ht="60" x14ac:dyDescent="0.25">
      <c r="A1011">
        <v>1060</v>
      </c>
      <c r="B1011" s="9" t="s">
        <v>1061</v>
      </c>
      <c r="C1011" s="3" t="s">
        <v>5170</v>
      </c>
      <c r="D1011" s="5">
        <v>5000</v>
      </c>
      <c r="E1011" s="7">
        <v>50</v>
      </c>
      <c r="F1011" t="s">
        <v>8219</v>
      </c>
      <c r="G1011" t="s">
        <v>8223</v>
      </c>
      <c r="H1011" t="s">
        <v>8245</v>
      </c>
      <c r="I1011">
        <v>1429134893</v>
      </c>
      <c r="J1011">
        <v>1426542893</v>
      </c>
      <c r="K1011" t="b">
        <v>0</v>
      </c>
      <c r="L1011">
        <v>1</v>
      </c>
      <c r="M1011" t="b">
        <v>0</v>
      </c>
      <c r="N1011" t="s">
        <v>8279</v>
      </c>
      <c r="O1011">
        <f t="shared" si="75"/>
        <v>1</v>
      </c>
      <c r="P1011">
        <f t="shared" si="76"/>
        <v>50</v>
      </c>
      <c r="Q1011" s="11" t="s">
        <v>8329</v>
      </c>
      <c r="R1011" t="s">
        <v>8330</v>
      </c>
      <c r="S1011" s="15">
        <f t="shared" si="77"/>
        <v>42079.913113425922</v>
      </c>
      <c r="T1011" s="15">
        <f t="shared" si="78"/>
        <v>42109.913113425922</v>
      </c>
      <c r="U1011">
        <f t="shared" si="79"/>
        <v>2015</v>
      </c>
    </row>
    <row r="1012" spans="1:21" ht="45" x14ac:dyDescent="0.25">
      <c r="A1012">
        <v>1228</v>
      </c>
      <c r="B1012" s="9" t="s">
        <v>1229</v>
      </c>
      <c r="C1012" s="3" t="s">
        <v>5338</v>
      </c>
      <c r="D1012" s="5">
        <v>5000</v>
      </c>
      <c r="E1012" s="7">
        <v>1465</v>
      </c>
      <c r="F1012" t="s">
        <v>8219</v>
      </c>
      <c r="G1012" t="s">
        <v>8223</v>
      </c>
      <c r="H1012" t="s">
        <v>8245</v>
      </c>
      <c r="I1012">
        <v>1317231008</v>
      </c>
      <c r="J1012">
        <v>1312047008</v>
      </c>
      <c r="K1012" t="b">
        <v>0</v>
      </c>
      <c r="L1012">
        <v>24</v>
      </c>
      <c r="M1012" t="b">
        <v>0</v>
      </c>
      <c r="N1012" t="s">
        <v>8284</v>
      </c>
      <c r="O1012">
        <f t="shared" si="75"/>
        <v>29</v>
      </c>
      <c r="P1012">
        <f t="shared" si="76"/>
        <v>61.04</v>
      </c>
      <c r="Q1012" s="11" t="s">
        <v>8323</v>
      </c>
      <c r="R1012" t="s">
        <v>8338</v>
      </c>
      <c r="S1012" s="15">
        <f t="shared" si="77"/>
        <v>40754.729259259257</v>
      </c>
      <c r="T1012" s="15">
        <f t="shared" si="78"/>
        <v>40814.729259259257</v>
      </c>
      <c r="U1012">
        <f t="shared" si="79"/>
        <v>2011</v>
      </c>
    </row>
    <row r="1013" spans="1:21" ht="45" x14ac:dyDescent="0.25">
      <c r="A1013">
        <v>1231</v>
      </c>
      <c r="B1013" s="9" t="s">
        <v>1232</v>
      </c>
      <c r="C1013" s="3" t="s">
        <v>5341</v>
      </c>
      <c r="D1013" s="5">
        <v>5000</v>
      </c>
      <c r="E1013" s="7">
        <v>0</v>
      </c>
      <c r="F1013" t="s">
        <v>8219</v>
      </c>
      <c r="G1013" t="s">
        <v>8223</v>
      </c>
      <c r="H1013" t="s">
        <v>8245</v>
      </c>
      <c r="I1013">
        <v>1440723600</v>
      </c>
      <c r="J1013">
        <v>1436394968</v>
      </c>
      <c r="K1013" t="b">
        <v>0</v>
      </c>
      <c r="L1013">
        <v>0</v>
      </c>
      <c r="M1013" t="b">
        <v>0</v>
      </c>
      <c r="N1013" t="s">
        <v>8284</v>
      </c>
      <c r="O1013">
        <f t="shared" si="75"/>
        <v>0</v>
      </c>
      <c r="P1013">
        <f t="shared" si="76"/>
        <v>0</v>
      </c>
      <c r="Q1013" s="11" t="s">
        <v>8323</v>
      </c>
      <c r="R1013" t="s">
        <v>8338</v>
      </c>
      <c r="S1013" s="15">
        <f t="shared" si="77"/>
        <v>42193.941759259258</v>
      </c>
      <c r="T1013" s="15">
        <f t="shared" si="78"/>
        <v>42244.041666666672</v>
      </c>
      <c r="U1013">
        <f t="shared" si="79"/>
        <v>2015</v>
      </c>
    </row>
    <row r="1014" spans="1:21" ht="60" x14ac:dyDescent="0.25">
      <c r="A1014">
        <v>1232</v>
      </c>
      <c r="B1014" s="9" t="s">
        <v>1233</v>
      </c>
      <c r="C1014" s="3" t="s">
        <v>5342</v>
      </c>
      <c r="D1014" s="5">
        <v>5000</v>
      </c>
      <c r="E1014" s="7">
        <v>40</v>
      </c>
      <c r="F1014" t="s">
        <v>8219</v>
      </c>
      <c r="G1014" t="s">
        <v>8223</v>
      </c>
      <c r="H1014" t="s">
        <v>8245</v>
      </c>
      <c r="I1014">
        <v>1381090870</v>
      </c>
      <c r="J1014">
        <v>1377030070</v>
      </c>
      <c r="K1014" t="b">
        <v>0</v>
      </c>
      <c r="L1014">
        <v>1</v>
      </c>
      <c r="M1014" t="b">
        <v>0</v>
      </c>
      <c r="N1014" t="s">
        <v>8284</v>
      </c>
      <c r="O1014">
        <f t="shared" si="75"/>
        <v>1</v>
      </c>
      <c r="P1014">
        <f t="shared" si="76"/>
        <v>40</v>
      </c>
      <c r="Q1014" s="11" t="s">
        <v>8323</v>
      </c>
      <c r="R1014" t="s">
        <v>8338</v>
      </c>
      <c r="S1014" s="15">
        <f t="shared" si="77"/>
        <v>41506.848032407412</v>
      </c>
      <c r="T1014" s="15">
        <f t="shared" si="78"/>
        <v>41553.848032407412</v>
      </c>
      <c r="U1014">
        <f t="shared" si="79"/>
        <v>2013</v>
      </c>
    </row>
    <row r="1015" spans="1:21" ht="60" x14ac:dyDescent="0.25">
      <c r="A1015">
        <v>1241</v>
      </c>
      <c r="B1015" s="9" t="s">
        <v>1242</v>
      </c>
      <c r="C1015" s="3" t="s">
        <v>5351</v>
      </c>
      <c r="D1015" s="5">
        <v>5000</v>
      </c>
      <c r="E1015" s="7">
        <v>2537</v>
      </c>
      <c r="F1015" t="s">
        <v>8219</v>
      </c>
      <c r="G1015" t="s">
        <v>8223</v>
      </c>
      <c r="H1015" t="s">
        <v>8245</v>
      </c>
      <c r="I1015">
        <v>1414994340</v>
      </c>
      <c r="J1015">
        <v>1413057980</v>
      </c>
      <c r="K1015" t="b">
        <v>0</v>
      </c>
      <c r="L1015">
        <v>34</v>
      </c>
      <c r="M1015" t="b">
        <v>0</v>
      </c>
      <c r="N1015" t="s">
        <v>8284</v>
      </c>
      <c r="O1015">
        <f t="shared" si="75"/>
        <v>51</v>
      </c>
      <c r="P1015">
        <f t="shared" si="76"/>
        <v>74.62</v>
      </c>
      <c r="Q1015" s="11" t="s">
        <v>8323</v>
      </c>
      <c r="R1015" t="s">
        <v>8338</v>
      </c>
      <c r="S1015" s="15">
        <f t="shared" si="77"/>
        <v>41923.837731481479</v>
      </c>
      <c r="T1015" s="15">
        <f t="shared" si="78"/>
        <v>41946.249305555553</v>
      </c>
      <c r="U1015">
        <f t="shared" si="79"/>
        <v>2014</v>
      </c>
    </row>
    <row r="1016" spans="1:21" ht="30" x14ac:dyDescent="0.25">
      <c r="A1016">
        <v>1456</v>
      </c>
      <c r="B1016" s="9" t="s">
        <v>1457</v>
      </c>
      <c r="C1016" s="3" t="s">
        <v>5566</v>
      </c>
      <c r="D1016" s="5">
        <v>5000</v>
      </c>
      <c r="E1016" s="7">
        <v>145</v>
      </c>
      <c r="F1016" t="s">
        <v>8219</v>
      </c>
      <c r="G1016" t="s">
        <v>8236</v>
      </c>
      <c r="H1016" t="s">
        <v>8248</v>
      </c>
      <c r="I1016">
        <v>1483459365</v>
      </c>
      <c r="J1016">
        <v>1480867365</v>
      </c>
      <c r="K1016" t="b">
        <v>0</v>
      </c>
      <c r="L1016">
        <v>3</v>
      </c>
      <c r="M1016" t="b">
        <v>0</v>
      </c>
      <c r="N1016" t="s">
        <v>8285</v>
      </c>
      <c r="O1016">
        <f t="shared" si="75"/>
        <v>3</v>
      </c>
      <c r="P1016">
        <f t="shared" si="76"/>
        <v>48.33</v>
      </c>
      <c r="Q1016" s="11" t="s">
        <v>8320</v>
      </c>
      <c r="R1016" t="s">
        <v>8339</v>
      </c>
      <c r="S1016" s="15">
        <f t="shared" si="77"/>
        <v>42708.668576388889</v>
      </c>
      <c r="T1016" s="15">
        <f t="shared" si="78"/>
        <v>42738.668576388889</v>
      </c>
      <c r="U1016">
        <f t="shared" si="79"/>
        <v>2016</v>
      </c>
    </row>
    <row r="1017" spans="1:21" ht="60" x14ac:dyDescent="0.25">
      <c r="A1017">
        <v>1458</v>
      </c>
      <c r="B1017" s="9" t="s">
        <v>1459</v>
      </c>
      <c r="C1017" s="3" t="s">
        <v>5568</v>
      </c>
      <c r="D1017" s="5">
        <v>5000</v>
      </c>
      <c r="E1017" s="7">
        <v>0</v>
      </c>
      <c r="F1017" t="s">
        <v>8219</v>
      </c>
      <c r="G1017" t="s">
        <v>8223</v>
      </c>
      <c r="H1017" t="s">
        <v>8245</v>
      </c>
      <c r="I1017">
        <v>1407729600</v>
      </c>
      <c r="J1017">
        <v>1405097760</v>
      </c>
      <c r="K1017" t="b">
        <v>0</v>
      </c>
      <c r="L1017">
        <v>0</v>
      </c>
      <c r="M1017" t="b">
        <v>0</v>
      </c>
      <c r="N1017" t="s">
        <v>8285</v>
      </c>
      <c r="O1017">
        <f t="shared" si="75"/>
        <v>0</v>
      </c>
      <c r="P1017">
        <f t="shared" si="76"/>
        <v>0</v>
      </c>
      <c r="Q1017" s="11" t="s">
        <v>8320</v>
      </c>
      <c r="R1017" t="s">
        <v>8339</v>
      </c>
      <c r="S1017" s="15">
        <f t="shared" si="77"/>
        <v>41831.705555555556</v>
      </c>
      <c r="T1017" s="15">
        <f t="shared" si="78"/>
        <v>41862.166666666664</v>
      </c>
      <c r="U1017">
        <f t="shared" si="79"/>
        <v>2014</v>
      </c>
    </row>
    <row r="1018" spans="1:21" ht="45" x14ac:dyDescent="0.25">
      <c r="A1018">
        <v>1576</v>
      </c>
      <c r="B1018" s="9" t="s">
        <v>1577</v>
      </c>
      <c r="C1018" s="3" t="s">
        <v>5686</v>
      </c>
      <c r="D1018" s="5">
        <v>5000</v>
      </c>
      <c r="E1018" s="7">
        <v>650</v>
      </c>
      <c r="F1018" t="s">
        <v>8219</v>
      </c>
      <c r="G1018" t="s">
        <v>8223</v>
      </c>
      <c r="H1018" t="s">
        <v>8245</v>
      </c>
      <c r="I1018">
        <v>1435698368</v>
      </c>
      <c r="J1018">
        <v>1431810368</v>
      </c>
      <c r="K1018" t="b">
        <v>0</v>
      </c>
      <c r="L1018">
        <v>10</v>
      </c>
      <c r="M1018" t="b">
        <v>0</v>
      </c>
      <c r="N1018" t="s">
        <v>8288</v>
      </c>
      <c r="O1018">
        <f t="shared" ref="O1018:O1081" si="80">ROUND(E1018/D1018*100,0)</f>
        <v>13</v>
      </c>
      <c r="P1018">
        <f t="shared" ref="P1018:P1081" si="81">IFERROR(ROUND(E1018/L1018,2),0)</f>
        <v>65</v>
      </c>
      <c r="Q1018" s="11" t="s">
        <v>8320</v>
      </c>
      <c r="R1018" t="s">
        <v>8342</v>
      </c>
      <c r="S1018" s="15">
        <f t="shared" ref="S1018:S1081" si="82">(((J1018/60/60)/24)+DATE(1970,1,1))</f>
        <v>42140.879259259258</v>
      </c>
      <c r="T1018" s="15">
        <f t="shared" ref="T1018:T1081" si="83">(((I1018/60/60)/24)+DATE(1970,1,1))</f>
        <v>42185.879259259258</v>
      </c>
      <c r="U1018">
        <f t="shared" ref="U1018:U1081" si="84">YEAR(S1018)</f>
        <v>2015</v>
      </c>
    </row>
    <row r="1019" spans="1:21" ht="45" x14ac:dyDescent="0.25">
      <c r="A1019">
        <v>2341</v>
      </c>
      <c r="B1019" s="9" t="s">
        <v>2342</v>
      </c>
      <c r="C1019" s="3" t="s">
        <v>6451</v>
      </c>
      <c r="D1019" s="5">
        <v>5000</v>
      </c>
      <c r="E1019" s="7">
        <v>0</v>
      </c>
      <c r="F1019" t="s">
        <v>8219</v>
      </c>
      <c r="G1019" t="s">
        <v>8223</v>
      </c>
      <c r="H1019" t="s">
        <v>8245</v>
      </c>
      <c r="I1019">
        <v>1436729504</v>
      </c>
      <c r="J1019">
        <v>1434137504</v>
      </c>
      <c r="K1019" t="b">
        <v>0</v>
      </c>
      <c r="L1019">
        <v>0</v>
      </c>
      <c r="M1019" t="b">
        <v>0</v>
      </c>
      <c r="N1019" t="s">
        <v>8270</v>
      </c>
      <c r="O1019">
        <f t="shared" si="80"/>
        <v>0</v>
      </c>
      <c r="P1019">
        <f t="shared" si="81"/>
        <v>0</v>
      </c>
      <c r="Q1019" s="11" t="s">
        <v>8317</v>
      </c>
      <c r="R1019" t="s">
        <v>8318</v>
      </c>
      <c r="S1019" s="15">
        <f t="shared" si="82"/>
        <v>42167.813703703709</v>
      </c>
      <c r="T1019" s="15">
        <f t="shared" si="83"/>
        <v>42197.813703703709</v>
      </c>
      <c r="U1019">
        <f t="shared" si="84"/>
        <v>2015</v>
      </c>
    </row>
    <row r="1020" spans="1:21" ht="45" x14ac:dyDescent="0.25">
      <c r="A1020">
        <v>2360</v>
      </c>
      <c r="B1020" s="9" t="s">
        <v>2361</v>
      </c>
      <c r="C1020" s="3" t="s">
        <v>6470</v>
      </c>
      <c r="D1020" s="5">
        <v>5000</v>
      </c>
      <c r="E1020" s="7">
        <v>2</v>
      </c>
      <c r="F1020" t="s">
        <v>8219</v>
      </c>
      <c r="G1020" t="s">
        <v>8228</v>
      </c>
      <c r="H1020" t="s">
        <v>8250</v>
      </c>
      <c r="I1020">
        <v>1454864280</v>
      </c>
      <c r="J1020">
        <v>1452272280</v>
      </c>
      <c r="K1020" t="b">
        <v>0</v>
      </c>
      <c r="L1020">
        <v>1</v>
      </c>
      <c r="M1020" t="b">
        <v>0</v>
      </c>
      <c r="N1020" t="s">
        <v>8270</v>
      </c>
      <c r="O1020">
        <f t="shared" si="80"/>
        <v>0</v>
      </c>
      <c r="P1020">
        <f t="shared" si="81"/>
        <v>2</v>
      </c>
      <c r="Q1020" s="11" t="s">
        <v>8317</v>
      </c>
      <c r="R1020" t="s">
        <v>8318</v>
      </c>
      <c r="S1020" s="15">
        <f t="shared" si="82"/>
        <v>42377.70694444445</v>
      </c>
      <c r="T1020" s="15">
        <f t="shared" si="83"/>
        <v>42407.70694444445</v>
      </c>
      <c r="U1020">
        <f t="shared" si="84"/>
        <v>2016</v>
      </c>
    </row>
    <row r="1021" spans="1:21" ht="60" x14ac:dyDescent="0.25">
      <c r="A1021">
        <v>2394</v>
      </c>
      <c r="B1021" s="9" t="s">
        <v>2395</v>
      </c>
      <c r="C1021" s="3" t="s">
        <v>6504</v>
      </c>
      <c r="D1021" s="5">
        <v>5000</v>
      </c>
      <c r="E1021" s="7">
        <v>3</v>
      </c>
      <c r="F1021" t="s">
        <v>8219</v>
      </c>
      <c r="G1021" t="s">
        <v>8240</v>
      </c>
      <c r="H1021" t="s">
        <v>8248</v>
      </c>
      <c r="I1021">
        <v>1424940093</v>
      </c>
      <c r="J1021">
        <v>1422348093</v>
      </c>
      <c r="K1021" t="b">
        <v>0</v>
      </c>
      <c r="L1021">
        <v>2</v>
      </c>
      <c r="M1021" t="b">
        <v>0</v>
      </c>
      <c r="N1021" t="s">
        <v>8270</v>
      </c>
      <c r="O1021">
        <f t="shared" si="80"/>
        <v>0</v>
      </c>
      <c r="P1021">
        <f t="shared" si="81"/>
        <v>1.5</v>
      </c>
      <c r="Q1021" s="11" t="s">
        <v>8317</v>
      </c>
      <c r="R1021" t="s">
        <v>8318</v>
      </c>
      <c r="S1021" s="15">
        <f t="shared" si="82"/>
        <v>42031.362187499995</v>
      </c>
      <c r="T1021" s="15">
        <f t="shared" si="83"/>
        <v>42061.362187499995</v>
      </c>
      <c r="U1021">
        <f t="shared" si="84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8323</v>
      </c>
      <c r="R1022" t="s">
        <v>8328</v>
      </c>
      <c r="S1022" s="15">
        <f t="shared" si="82"/>
        <v>42127.069548611107</v>
      </c>
      <c r="T1022" s="15">
        <f t="shared" si="83"/>
        <v>42157.032638888893</v>
      </c>
      <c r="U1022">
        <f t="shared" si="84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8323</v>
      </c>
      <c r="R1023" t="s">
        <v>8328</v>
      </c>
      <c r="S1023" s="15">
        <f t="shared" si="82"/>
        <v>42271.251979166671</v>
      </c>
      <c r="T1023" s="15">
        <f t="shared" si="83"/>
        <v>42294.166666666672</v>
      </c>
      <c r="U1023">
        <f t="shared" si="84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8323</v>
      </c>
      <c r="R1024" t="s">
        <v>8328</v>
      </c>
      <c r="S1024" s="15">
        <f t="shared" si="82"/>
        <v>42111.646724537044</v>
      </c>
      <c r="T1024" s="15">
        <f t="shared" si="83"/>
        <v>42141.646724537044</v>
      </c>
      <c r="U1024">
        <f t="shared" si="84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8323</v>
      </c>
      <c r="R1025" t="s">
        <v>8328</v>
      </c>
      <c r="S1025" s="15">
        <f t="shared" si="82"/>
        <v>42145.919687500005</v>
      </c>
      <c r="T1025" s="15">
        <f t="shared" si="83"/>
        <v>42175.919687500005</v>
      </c>
      <c r="U1025">
        <f t="shared" si="84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8323</v>
      </c>
      <c r="R1026" t="s">
        <v>8328</v>
      </c>
      <c r="S1026" s="15">
        <f t="shared" si="82"/>
        <v>42370.580590277779</v>
      </c>
      <c r="T1026" s="15">
        <f t="shared" si="83"/>
        <v>42400.580590277779</v>
      </c>
      <c r="U1026">
        <f t="shared" si="84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5" x14ac:dyDescent="0.25">
      <c r="A1042">
        <v>2396</v>
      </c>
      <c r="B1042" s="9" t="s">
        <v>2397</v>
      </c>
      <c r="C1042" s="3" t="s">
        <v>6506</v>
      </c>
      <c r="D1042" s="5">
        <v>5000</v>
      </c>
      <c r="E1042" s="7">
        <v>10</v>
      </c>
      <c r="F1042" t="s">
        <v>8219</v>
      </c>
      <c r="G1042" t="s">
        <v>8239</v>
      </c>
      <c r="H1042" t="s">
        <v>8256</v>
      </c>
      <c r="I1042">
        <v>1444940558</v>
      </c>
      <c r="J1042">
        <v>1442348558</v>
      </c>
      <c r="K1042" t="b">
        <v>0</v>
      </c>
      <c r="L1042">
        <v>1</v>
      </c>
      <c r="M1042" t="b">
        <v>0</v>
      </c>
      <c r="N1042" t="s">
        <v>8270</v>
      </c>
      <c r="O1042">
        <f t="shared" si="80"/>
        <v>0</v>
      </c>
      <c r="P1042">
        <f t="shared" si="81"/>
        <v>10</v>
      </c>
      <c r="Q1042" s="11" t="s">
        <v>8317</v>
      </c>
      <c r="R1042" t="s">
        <v>8318</v>
      </c>
      <c r="S1042" s="15">
        <f t="shared" si="82"/>
        <v>42262.849050925928</v>
      </c>
      <c r="T1042" s="15">
        <f t="shared" si="83"/>
        <v>42292.849050925928</v>
      </c>
      <c r="U1042">
        <f t="shared" si="84"/>
        <v>2015</v>
      </c>
    </row>
    <row r="1043" spans="1:21" ht="30" x14ac:dyDescent="0.25">
      <c r="A1043">
        <v>3868</v>
      </c>
      <c r="B1043" s="9" t="s">
        <v>3865</v>
      </c>
      <c r="C1043" s="3" t="s">
        <v>7977</v>
      </c>
      <c r="D1043" s="5">
        <v>5000</v>
      </c>
      <c r="E1043" s="7">
        <v>10</v>
      </c>
      <c r="F1043" t="s">
        <v>8219</v>
      </c>
      <c r="G1043" t="s">
        <v>8224</v>
      </c>
      <c r="H1043" t="s">
        <v>8246</v>
      </c>
      <c r="I1043">
        <v>1410191405</v>
      </c>
      <c r="J1043">
        <v>1408031405</v>
      </c>
      <c r="K1043" t="b">
        <v>0</v>
      </c>
      <c r="L1043">
        <v>1</v>
      </c>
      <c r="M1043" t="b">
        <v>0</v>
      </c>
      <c r="N1043" t="s">
        <v>8303</v>
      </c>
      <c r="O1043">
        <f t="shared" si="80"/>
        <v>0</v>
      </c>
      <c r="P1043">
        <f t="shared" si="81"/>
        <v>10</v>
      </c>
      <c r="Q1043" s="11" t="s">
        <v>8315</v>
      </c>
      <c r="R1043" t="s">
        <v>8357</v>
      </c>
      <c r="S1043" s="15">
        <f t="shared" si="82"/>
        <v>41865.659780092588</v>
      </c>
      <c r="T1043" s="15">
        <f t="shared" si="83"/>
        <v>41890.659780092588</v>
      </c>
      <c r="U1043">
        <f t="shared" si="84"/>
        <v>2014</v>
      </c>
    </row>
    <row r="1044" spans="1:21" ht="60" x14ac:dyDescent="0.25">
      <c r="A1044">
        <v>143</v>
      </c>
      <c r="B1044" s="9" t="s">
        <v>145</v>
      </c>
      <c r="C1044" s="3" t="s">
        <v>4253</v>
      </c>
      <c r="D1044" s="5">
        <v>5500</v>
      </c>
      <c r="E1044" s="7">
        <v>0</v>
      </c>
      <c r="F1044" t="s">
        <v>8219</v>
      </c>
      <c r="G1044" t="s">
        <v>8225</v>
      </c>
      <c r="H1044" t="s">
        <v>8247</v>
      </c>
      <c r="I1044">
        <v>1472882100</v>
      </c>
      <c r="J1044">
        <v>1467941542</v>
      </c>
      <c r="K1044" t="b">
        <v>0</v>
      </c>
      <c r="L1044">
        <v>0</v>
      </c>
      <c r="M1044" t="b">
        <v>0</v>
      </c>
      <c r="N1044" t="s">
        <v>8265</v>
      </c>
      <c r="O1044">
        <f t="shared" si="80"/>
        <v>0</v>
      </c>
      <c r="P1044">
        <f t="shared" si="81"/>
        <v>0</v>
      </c>
      <c r="Q1044" s="11" t="s">
        <v>8308</v>
      </c>
      <c r="R1044" t="s">
        <v>8311</v>
      </c>
      <c r="S1044" s="15">
        <f t="shared" si="82"/>
        <v>42559.064143518524</v>
      </c>
      <c r="T1044" s="15">
        <f t="shared" si="83"/>
        <v>42616.246527777781</v>
      </c>
      <c r="U1044">
        <f t="shared" si="84"/>
        <v>2016</v>
      </c>
    </row>
    <row r="1045" spans="1:21" ht="60" x14ac:dyDescent="0.25">
      <c r="A1045">
        <v>2342</v>
      </c>
      <c r="B1045" s="9" t="s">
        <v>2343</v>
      </c>
      <c r="C1045" s="3" t="s">
        <v>6452</v>
      </c>
      <c r="D1045" s="5">
        <v>5500</v>
      </c>
      <c r="E1045" s="7">
        <v>0</v>
      </c>
      <c r="F1045" t="s">
        <v>8219</v>
      </c>
      <c r="G1045" t="s">
        <v>8223</v>
      </c>
      <c r="H1045" t="s">
        <v>8245</v>
      </c>
      <c r="I1045">
        <v>1412571600</v>
      </c>
      <c r="J1045">
        <v>1410799870</v>
      </c>
      <c r="K1045" t="b">
        <v>0</v>
      </c>
      <c r="L1045">
        <v>0</v>
      </c>
      <c r="M1045" t="b">
        <v>0</v>
      </c>
      <c r="N1045" t="s">
        <v>8270</v>
      </c>
      <c r="O1045">
        <f t="shared" si="80"/>
        <v>0</v>
      </c>
      <c r="P1045">
        <f t="shared" si="81"/>
        <v>0</v>
      </c>
      <c r="Q1045" s="11" t="s">
        <v>8317</v>
      </c>
      <c r="R1045" t="s">
        <v>8318</v>
      </c>
      <c r="S1045" s="15">
        <f t="shared" si="82"/>
        <v>41897.702199074076</v>
      </c>
      <c r="T1045" s="15">
        <f t="shared" si="83"/>
        <v>41918.208333333336</v>
      </c>
      <c r="U1045">
        <f t="shared" si="84"/>
        <v>2014</v>
      </c>
    </row>
    <row r="1046" spans="1:21" ht="60" x14ac:dyDescent="0.25">
      <c r="A1046">
        <v>2372</v>
      </c>
      <c r="B1046" s="9" t="s">
        <v>2373</v>
      </c>
      <c r="C1046" s="3" t="s">
        <v>6482</v>
      </c>
      <c r="D1046" s="5">
        <v>5500</v>
      </c>
      <c r="E1046" s="7">
        <v>180</v>
      </c>
      <c r="F1046" t="s">
        <v>8219</v>
      </c>
      <c r="G1046" t="s">
        <v>8225</v>
      </c>
      <c r="H1046" t="s">
        <v>8247</v>
      </c>
      <c r="I1046">
        <v>1429839571</v>
      </c>
      <c r="J1046">
        <v>1427247571</v>
      </c>
      <c r="K1046" t="b">
        <v>0</v>
      </c>
      <c r="L1046">
        <v>6</v>
      </c>
      <c r="M1046" t="b">
        <v>0</v>
      </c>
      <c r="N1046" t="s">
        <v>8270</v>
      </c>
      <c r="O1046">
        <f t="shared" si="80"/>
        <v>3</v>
      </c>
      <c r="P1046">
        <f t="shared" si="81"/>
        <v>30</v>
      </c>
      <c r="Q1046" s="11" t="s">
        <v>8317</v>
      </c>
      <c r="R1046" t="s">
        <v>8318</v>
      </c>
      <c r="S1046" s="15">
        <f t="shared" si="82"/>
        <v>42088.069108796291</v>
      </c>
      <c r="T1046" s="15">
        <f t="shared" si="83"/>
        <v>42118.069108796291</v>
      </c>
      <c r="U1046">
        <f t="shared" si="84"/>
        <v>2015</v>
      </c>
    </row>
    <row r="1047" spans="1:21" ht="60" x14ac:dyDescent="0.25">
      <c r="A1047">
        <v>3873</v>
      </c>
      <c r="B1047" s="9" t="s">
        <v>3870</v>
      </c>
      <c r="C1047" s="3" t="s">
        <v>7982</v>
      </c>
      <c r="D1047" s="5">
        <v>5500</v>
      </c>
      <c r="E1047" s="7">
        <v>0</v>
      </c>
      <c r="F1047" t="s">
        <v>8219</v>
      </c>
      <c r="G1047" t="s">
        <v>8223</v>
      </c>
      <c r="H1047" t="s">
        <v>8245</v>
      </c>
      <c r="I1047">
        <v>1444322535</v>
      </c>
      <c r="J1047">
        <v>1441730535</v>
      </c>
      <c r="K1047" t="b">
        <v>0</v>
      </c>
      <c r="L1047">
        <v>0</v>
      </c>
      <c r="M1047" t="b">
        <v>0</v>
      </c>
      <c r="N1047" t="s">
        <v>8303</v>
      </c>
      <c r="O1047">
        <f t="shared" si="80"/>
        <v>0</v>
      </c>
      <c r="P1047">
        <f t="shared" si="81"/>
        <v>0</v>
      </c>
      <c r="Q1047" s="11" t="s">
        <v>8315</v>
      </c>
      <c r="R1047" t="s">
        <v>8357</v>
      </c>
      <c r="S1047" s="15">
        <f t="shared" si="82"/>
        <v>42255.696006944447</v>
      </c>
      <c r="T1047" s="15">
        <f t="shared" si="83"/>
        <v>42285.696006944447</v>
      </c>
      <c r="U1047">
        <f t="shared" si="84"/>
        <v>2015</v>
      </c>
    </row>
    <row r="1048" spans="1:21" ht="60" x14ac:dyDescent="0.25">
      <c r="A1048">
        <v>1319</v>
      </c>
      <c r="B1048" s="9" t="s">
        <v>1320</v>
      </c>
      <c r="C1048" s="3" t="s">
        <v>5429</v>
      </c>
      <c r="D1048" s="5">
        <v>5800</v>
      </c>
      <c r="E1048" s="7">
        <v>876</v>
      </c>
      <c r="F1048" t="s">
        <v>8219</v>
      </c>
      <c r="G1048" t="s">
        <v>8224</v>
      </c>
      <c r="H1048" t="s">
        <v>8246</v>
      </c>
      <c r="I1048">
        <v>1405094400</v>
      </c>
      <c r="J1048">
        <v>1403810965</v>
      </c>
      <c r="K1048" t="b">
        <v>0</v>
      </c>
      <c r="L1048">
        <v>9</v>
      </c>
      <c r="M1048" t="b">
        <v>0</v>
      </c>
      <c r="N1048" t="s">
        <v>8271</v>
      </c>
      <c r="O1048">
        <f t="shared" si="80"/>
        <v>15</v>
      </c>
      <c r="P1048">
        <f t="shared" si="81"/>
        <v>97.33</v>
      </c>
      <c r="Q1048" s="11" t="s">
        <v>8317</v>
      </c>
      <c r="R1048" t="s">
        <v>8319</v>
      </c>
      <c r="S1048" s="15">
        <f t="shared" si="82"/>
        <v>41816.812094907407</v>
      </c>
      <c r="T1048" s="15">
        <f t="shared" si="83"/>
        <v>41831.666666666664</v>
      </c>
      <c r="U1048">
        <f t="shared" si="84"/>
        <v>2014</v>
      </c>
    </row>
    <row r="1049" spans="1:21" ht="60" x14ac:dyDescent="0.25">
      <c r="A1049">
        <v>622</v>
      </c>
      <c r="B1049" s="9" t="s">
        <v>623</v>
      </c>
      <c r="C1049" s="3" t="s">
        <v>4732</v>
      </c>
      <c r="D1049" s="5">
        <v>6000</v>
      </c>
      <c r="E1049" s="7">
        <v>341</v>
      </c>
      <c r="F1049" t="s">
        <v>8219</v>
      </c>
      <c r="G1049" t="s">
        <v>8223</v>
      </c>
      <c r="H1049" t="s">
        <v>8245</v>
      </c>
      <c r="I1049">
        <v>1467398138</v>
      </c>
      <c r="J1049">
        <v>1465670138</v>
      </c>
      <c r="K1049" t="b">
        <v>0</v>
      </c>
      <c r="L1049">
        <v>9</v>
      </c>
      <c r="M1049" t="b">
        <v>0</v>
      </c>
      <c r="N1049" t="s">
        <v>8270</v>
      </c>
      <c r="O1049">
        <f t="shared" si="80"/>
        <v>6</v>
      </c>
      <c r="P1049">
        <f t="shared" si="81"/>
        <v>37.89</v>
      </c>
      <c r="Q1049" s="11" t="s">
        <v>8317</v>
      </c>
      <c r="R1049" t="s">
        <v>8318</v>
      </c>
      <c r="S1049" s="15">
        <f t="shared" si="82"/>
        <v>42532.774745370371</v>
      </c>
      <c r="T1049" s="15">
        <f t="shared" si="83"/>
        <v>42552.774745370371</v>
      </c>
      <c r="U1049">
        <f t="shared" si="84"/>
        <v>2016</v>
      </c>
    </row>
    <row r="1050" spans="1:21" ht="30" x14ac:dyDescent="0.25">
      <c r="A1050">
        <v>1457</v>
      </c>
      <c r="B1050" s="9" t="s">
        <v>1458</v>
      </c>
      <c r="C1050" s="3" t="s">
        <v>5567</v>
      </c>
      <c r="D1050" s="5">
        <v>6000</v>
      </c>
      <c r="E1050" s="7">
        <v>0</v>
      </c>
      <c r="F1050" t="s">
        <v>8219</v>
      </c>
      <c r="G1050" t="s">
        <v>8223</v>
      </c>
      <c r="H1050" t="s">
        <v>8245</v>
      </c>
      <c r="I1050">
        <v>1447281044</v>
      </c>
      <c r="J1050">
        <v>1444685444</v>
      </c>
      <c r="K1050" t="b">
        <v>0</v>
      </c>
      <c r="L1050">
        <v>0</v>
      </c>
      <c r="M1050" t="b">
        <v>0</v>
      </c>
      <c r="N1050" t="s">
        <v>8285</v>
      </c>
      <c r="O1050">
        <f t="shared" si="80"/>
        <v>0</v>
      </c>
      <c r="P1050">
        <f t="shared" si="81"/>
        <v>0</v>
      </c>
      <c r="Q1050" s="11" t="s">
        <v>8320</v>
      </c>
      <c r="R1050" t="s">
        <v>8339</v>
      </c>
      <c r="S1050" s="15">
        <f t="shared" si="82"/>
        <v>42289.89634259259</v>
      </c>
      <c r="T1050" s="15">
        <f t="shared" si="83"/>
        <v>42319.938009259262</v>
      </c>
      <c r="U1050">
        <f t="shared" si="84"/>
        <v>2015</v>
      </c>
    </row>
    <row r="1051" spans="1:21" ht="45" x14ac:dyDescent="0.25">
      <c r="A1051">
        <v>1563</v>
      </c>
      <c r="B1051" s="9" t="s">
        <v>1564</v>
      </c>
      <c r="C1051" s="3" t="s">
        <v>5673</v>
      </c>
      <c r="D1051" s="5">
        <v>6000</v>
      </c>
      <c r="E1051" s="7">
        <v>85</v>
      </c>
      <c r="F1051" t="s">
        <v>8219</v>
      </c>
      <c r="G1051" t="s">
        <v>8224</v>
      </c>
      <c r="H1051" t="s">
        <v>8246</v>
      </c>
      <c r="I1051">
        <v>1394815751</v>
      </c>
      <c r="J1051">
        <v>1389635351</v>
      </c>
      <c r="K1051" t="b">
        <v>0</v>
      </c>
      <c r="L1051">
        <v>2</v>
      </c>
      <c r="M1051" t="b">
        <v>0</v>
      </c>
      <c r="N1051" t="s">
        <v>8288</v>
      </c>
      <c r="O1051">
        <f t="shared" si="80"/>
        <v>1</v>
      </c>
      <c r="P1051">
        <f t="shared" si="81"/>
        <v>42.5</v>
      </c>
      <c r="Q1051" s="11" t="s">
        <v>8320</v>
      </c>
      <c r="R1051" t="s">
        <v>8342</v>
      </c>
      <c r="S1051" s="15">
        <f t="shared" si="82"/>
        <v>41652.742488425924</v>
      </c>
      <c r="T1051" s="15">
        <f t="shared" si="83"/>
        <v>41712.700821759259</v>
      </c>
      <c r="U1051">
        <f t="shared" si="84"/>
        <v>2014</v>
      </c>
    </row>
    <row r="1052" spans="1:21" ht="30" x14ac:dyDescent="0.25">
      <c r="A1052">
        <v>1570</v>
      </c>
      <c r="B1052" s="9" t="s">
        <v>1571</v>
      </c>
      <c r="C1052" s="3" t="s">
        <v>5680</v>
      </c>
      <c r="D1052" s="5">
        <v>6000</v>
      </c>
      <c r="E1052" s="7">
        <v>2484</v>
      </c>
      <c r="F1052" t="s">
        <v>8219</v>
      </c>
      <c r="G1052" t="s">
        <v>8223</v>
      </c>
      <c r="H1052" t="s">
        <v>8245</v>
      </c>
      <c r="I1052">
        <v>1460140282</v>
      </c>
      <c r="J1052">
        <v>1457551882</v>
      </c>
      <c r="K1052" t="b">
        <v>0</v>
      </c>
      <c r="L1052">
        <v>52</v>
      </c>
      <c r="M1052" t="b">
        <v>0</v>
      </c>
      <c r="N1052" t="s">
        <v>8288</v>
      </c>
      <c r="O1052">
        <f t="shared" si="80"/>
        <v>41</v>
      </c>
      <c r="P1052">
        <f t="shared" si="81"/>
        <v>47.77</v>
      </c>
      <c r="Q1052" s="11" t="s">
        <v>8320</v>
      </c>
      <c r="R1052" t="s">
        <v>8342</v>
      </c>
      <c r="S1052" s="15">
        <f t="shared" si="82"/>
        <v>42438.813449074078</v>
      </c>
      <c r="T1052" s="15">
        <f t="shared" si="83"/>
        <v>42468.771782407406</v>
      </c>
      <c r="U1052">
        <f t="shared" si="84"/>
        <v>2016</v>
      </c>
    </row>
    <row r="1053" spans="1:21" ht="60" x14ac:dyDescent="0.25">
      <c r="A1053">
        <v>2578</v>
      </c>
      <c r="B1053" s="9" t="s">
        <v>2578</v>
      </c>
      <c r="C1053" s="3" t="s">
        <v>6688</v>
      </c>
      <c r="D1053" s="5">
        <v>6000</v>
      </c>
      <c r="E1053" s="7">
        <v>0</v>
      </c>
      <c r="F1053" t="s">
        <v>8219</v>
      </c>
      <c r="G1053" t="s">
        <v>8223</v>
      </c>
      <c r="H1053" t="s">
        <v>8245</v>
      </c>
      <c r="I1053">
        <v>1444410000</v>
      </c>
      <c r="J1053">
        <v>1440203579</v>
      </c>
      <c r="K1053" t="b">
        <v>0</v>
      </c>
      <c r="L1053">
        <v>0</v>
      </c>
      <c r="M1053" t="b">
        <v>0</v>
      </c>
      <c r="N1053" t="s">
        <v>8282</v>
      </c>
      <c r="O1053">
        <f t="shared" si="80"/>
        <v>0</v>
      </c>
      <c r="P1053">
        <f t="shared" si="81"/>
        <v>0</v>
      </c>
      <c r="Q1053" s="11" t="s">
        <v>8334</v>
      </c>
      <c r="R1053" t="s">
        <v>8335</v>
      </c>
      <c r="S1053" s="15">
        <f t="shared" si="82"/>
        <v>42238.022905092599</v>
      </c>
      <c r="T1053" s="15">
        <f t="shared" si="83"/>
        <v>42286.708333333328</v>
      </c>
      <c r="U1053">
        <f t="shared" si="84"/>
        <v>2015</v>
      </c>
    </row>
    <row r="1054" spans="1:21" ht="45" x14ac:dyDescent="0.25">
      <c r="A1054">
        <v>2569</v>
      </c>
      <c r="B1054" s="9" t="s">
        <v>2569</v>
      </c>
      <c r="C1054" s="3" t="s">
        <v>6679</v>
      </c>
      <c r="D1054" s="5">
        <v>6500</v>
      </c>
      <c r="E1054" s="7">
        <v>145</v>
      </c>
      <c r="F1054" t="s">
        <v>8219</v>
      </c>
      <c r="G1054" t="s">
        <v>8223</v>
      </c>
      <c r="H1054" t="s">
        <v>8245</v>
      </c>
      <c r="I1054">
        <v>1442457112</v>
      </c>
      <c r="J1054">
        <v>1439865112</v>
      </c>
      <c r="K1054" t="b">
        <v>0</v>
      </c>
      <c r="L1054">
        <v>2</v>
      </c>
      <c r="M1054" t="b">
        <v>0</v>
      </c>
      <c r="N1054" t="s">
        <v>8282</v>
      </c>
      <c r="O1054">
        <f t="shared" si="80"/>
        <v>2</v>
      </c>
      <c r="P1054">
        <f t="shared" si="81"/>
        <v>72.5</v>
      </c>
      <c r="Q1054" s="11" t="s">
        <v>8334</v>
      </c>
      <c r="R1054" t="s">
        <v>8335</v>
      </c>
      <c r="S1054" s="15">
        <f t="shared" si="82"/>
        <v>42234.105462962965</v>
      </c>
      <c r="T1054" s="15">
        <f t="shared" si="83"/>
        <v>42264.105462962965</v>
      </c>
      <c r="U1054">
        <f t="shared" si="84"/>
        <v>2015</v>
      </c>
    </row>
    <row r="1055" spans="1:21" ht="30" x14ac:dyDescent="0.25">
      <c r="A1055">
        <v>147</v>
      </c>
      <c r="B1055" s="9" t="s">
        <v>149</v>
      </c>
      <c r="C1055" s="3" t="s">
        <v>4257</v>
      </c>
      <c r="D1055" s="5">
        <v>7000</v>
      </c>
      <c r="E1055" s="7">
        <v>0</v>
      </c>
      <c r="F1055" t="s">
        <v>8219</v>
      </c>
      <c r="G1055" t="s">
        <v>8224</v>
      </c>
      <c r="H1055" t="s">
        <v>8246</v>
      </c>
      <c r="I1055">
        <v>1420741080</v>
      </c>
      <c r="J1055">
        <v>1417026340</v>
      </c>
      <c r="K1055" t="b">
        <v>0</v>
      </c>
      <c r="L1055">
        <v>0</v>
      </c>
      <c r="M1055" t="b">
        <v>0</v>
      </c>
      <c r="N1055" t="s">
        <v>8265</v>
      </c>
      <c r="O1055">
        <f t="shared" si="80"/>
        <v>0</v>
      </c>
      <c r="P1055">
        <f t="shared" si="81"/>
        <v>0</v>
      </c>
      <c r="Q1055" s="11" t="s">
        <v>8308</v>
      </c>
      <c r="R1055" t="s">
        <v>8311</v>
      </c>
      <c r="S1055" s="15">
        <f t="shared" si="82"/>
        <v>41969.767824074079</v>
      </c>
      <c r="T1055" s="15">
        <f t="shared" si="83"/>
        <v>42012.762499999997</v>
      </c>
      <c r="U1055">
        <f t="shared" si="84"/>
        <v>2014</v>
      </c>
    </row>
    <row r="1056" spans="1:21" ht="60" x14ac:dyDescent="0.25">
      <c r="A1056">
        <v>1044</v>
      </c>
      <c r="B1056" s="9" t="s">
        <v>1045</v>
      </c>
      <c r="C1056" s="3" t="s">
        <v>5154</v>
      </c>
      <c r="D1056" s="5">
        <v>7000</v>
      </c>
      <c r="E1056" s="7">
        <v>6</v>
      </c>
      <c r="F1056" t="s">
        <v>8219</v>
      </c>
      <c r="G1056" t="s">
        <v>8223</v>
      </c>
      <c r="H1056" t="s">
        <v>8245</v>
      </c>
      <c r="I1056">
        <v>1425587220</v>
      </c>
      <c r="J1056">
        <v>1420668801</v>
      </c>
      <c r="K1056" t="b">
        <v>0</v>
      </c>
      <c r="L1056">
        <v>2</v>
      </c>
      <c r="M1056" t="b">
        <v>0</v>
      </c>
      <c r="N1056" t="s">
        <v>8279</v>
      </c>
      <c r="O1056">
        <f t="shared" si="80"/>
        <v>0</v>
      </c>
      <c r="P1056">
        <f t="shared" si="81"/>
        <v>3</v>
      </c>
      <c r="Q1056" s="11" t="s">
        <v>8329</v>
      </c>
      <c r="R1056" t="s">
        <v>8330</v>
      </c>
      <c r="S1056" s="15">
        <f t="shared" si="82"/>
        <v>42011.925937499997</v>
      </c>
      <c r="T1056" s="15">
        <f t="shared" si="83"/>
        <v>42068.852083333331</v>
      </c>
      <c r="U1056">
        <f t="shared" si="84"/>
        <v>2015</v>
      </c>
    </row>
    <row r="1057" spans="1:21" ht="45" x14ac:dyDescent="0.25">
      <c r="A1057">
        <v>2570</v>
      </c>
      <c r="B1057" s="9" t="s">
        <v>2570</v>
      </c>
      <c r="C1057" s="3" t="s">
        <v>6680</v>
      </c>
      <c r="D1057" s="5">
        <v>7000</v>
      </c>
      <c r="E1057" s="7">
        <v>59</v>
      </c>
      <c r="F1057" t="s">
        <v>8219</v>
      </c>
      <c r="G1057" t="s">
        <v>8223</v>
      </c>
      <c r="H1057" t="s">
        <v>8245</v>
      </c>
      <c r="I1057">
        <v>1486590035</v>
      </c>
      <c r="J1057">
        <v>1483998035</v>
      </c>
      <c r="K1057" t="b">
        <v>0</v>
      </c>
      <c r="L1057">
        <v>2</v>
      </c>
      <c r="M1057" t="b">
        <v>0</v>
      </c>
      <c r="N1057" t="s">
        <v>8282</v>
      </c>
      <c r="O1057">
        <f t="shared" si="80"/>
        <v>1</v>
      </c>
      <c r="P1057">
        <f t="shared" si="81"/>
        <v>29.5</v>
      </c>
      <c r="Q1057" s="11" t="s">
        <v>8334</v>
      </c>
      <c r="R1057" t="s">
        <v>8335</v>
      </c>
      <c r="S1057" s="15">
        <f t="shared" si="82"/>
        <v>42744.903182870374</v>
      </c>
      <c r="T1057" s="15">
        <f t="shared" si="83"/>
        <v>42774.903182870374</v>
      </c>
      <c r="U1057">
        <f t="shared" si="84"/>
        <v>2017</v>
      </c>
    </row>
    <row r="1058" spans="1:21" ht="45" x14ac:dyDescent="0.25">
      <c r="A1058">
        <v>144</v>
      </c>
      <c r="B1058" s="9" t="s">
        <v>146</v>
      </c>
      <c r="C1058" s="3" t="s">
        <v>4254</v>
      </c>
      <c r="D1058" s="5">
        <v>7500</v>
      </c>
      <c r="E1058" s="7">
        <v>2070</v>
      </c>
      <c r="F1058" t="s">
        <v>8219</v>
      </c>
      <c r="G1058" t="s">
        <v>8228</v>
      </c>
      <c r="H1058" t="s">
        <v>8250</v>
      </c>
      <c r="I1058">
        <v>1428945472</v>
      </c>
      <c r="J1058">
        <v>1423765072</v>
      </c>
      <c r="K1058" t="b">
        <v>0</v>
      </c>
      <c r="L1058">
        <v>37</v>
      </c>
      <c r="M1058" t="b">
        <v>0</v>
      </c>
      <c r="N1058" t="s">
        <v>8265</v>
      </c>
      <c r="O1058">
        <f t="shared" si="80"/>
        <v>28</v>
      </c>
      <c r="P1058">
        <f t="shared" si="81"/>
        <v>55.95</v>
      </c>
      <c r="Q1058" s="11" t="s">
        <v>8308</v>
      </c>
      <c r="R1058" t="s">
        <v>8311</v>
      </c>
      <c r="S1058" s="15">
        <f t="shared" si="82"/>
        <v>42047.762407407412</v>
      </c>
      <c r="T1058" s="15">
        <f t="shared" si="83"/>
        <v>42107.72074074074</v>
      </c>
      <c r="U1058">
        <f t="shared" si="84"/>
        <v>2015</v>
      </c>
    </row>
    <row r="1059" spans="1:21" ht="45" x14ac:dyDescent="0.25">
      <c r="A1059">
        <v>2359</v>
      </c>
      <c r="B1059" s="9" t="s">
        <v>2360</v>
      </c>
      <c r="C1059" s="3" t="s">
        <v>6469</v>
      </c>
      <c r="D1059" s="5">
        <v>7500</v>
      </c>
      <c r="E1059" s="7">
        <v>1101</v>
      </c>
      <c r="F1059" t="s">
        <v>8219</v>
      </c>
      <c r="G1059" t="s">
        <v>8223</v>
      </c>
      <c r="H1059" t="s">
        <v>8245</v>
      </c>
      <c r="I1059">
        <v>1438616124</v>
      </c>
      <c r="J1059">
        <v>1433432124</v>
      </c>
      <c r="K1059" t="b">
        <v>0</v>
      </c>
      <c r="L1059">
        <v>3</v>
      </c>
      <c r="M1059" t="b">
        <v>0</v>
      </c>
      <c r="N1059" t="s">
        <v>8270</v>
      </c>
      <c r="O1059">
        <f t="shared" si="80"/>
        <v>15</v>
      </c>
      <c r="P1059">
        <f t="shared" si="81"/>
        <v>367</v>
      </c>
      <c r="Q1059" s="11" t="s">
        <v>8317</v>
      </c>
      <c r="R1059" t="s">
        <v>8318</v>
      </c>
      <c r="S1059" s="15">
        <f t="shared" si="82"/>
        <v>42159.649583333332</v>
      </c>
      <c r="T1059" s="15">
        <f t="shared" si="83"/>
        <v>42219.649583333332</v>
      </c>
      <c r="U1059">
        <f t="shared" si="84"/>
        <v>2015</v>
      </c>
    </row>
    <row r="1060" spans="1:21" ht="60" x14ac:dyDescent="0.25">
      <c r="A1060">
        <v>3880</v>
      </c>
      <c r="B1060" s="9" t="s">
        <v>3877</v>
      </c>
      <c r="C1060" s="3" t="s">
        <v>7989</v>
      </c>
      <c r="D1060" s="5">
        <v>7500</v>
      </c>
      <c r="E1060" s="7">
        <v>980</v>
      </c>
      <c r="F1060" t="s">
        <v>8219</v>
      </c>
      <c r="G1060" t="s">
        <v>8224</v>
      </c>
      <c r="H1060" t="s">
        <v>8246</v>
      </c>
      <c r="I1060">
        <v>1406761200</v>
      </c>
      <c r="J1060">
        <v>1403724820</v>
      </c>
      <c r="K1060" t="b">
        <v>0</v>
      </c>
      <c r="L1060">
        <v>17</v>
      </c>
      <c r="M1060" t="b">
        <v>0</v>
      </c>
      <c r="N1060" t="s">
        <v>8303</v>
      </c>
      <c r="O1060">
        <f t="shared" si="80"/>
        <v>13</v>
      </c>
      <c r="P1060">
        <f t="shared" si="81"/>
        <v>57.65</v>
      </c>
      <c r="Q1060" s="11" t="s">
        <v>8315</v>
      </c>
      <c r="R1060" t="s">
        <v>8357</v>
      </c>
      <c r="S1060" s="15">
        <f t="shared" si="82"/>
        <v>41815.815046296295</v>
      </c>
      <c r="T1060" s="15">
        <f t="shared" si="83"/>
        <v>41850.958333333336</v>
      </c>
      <c r="U1060">
        <f t="shared" si="84"/>
        <v>2014</v>
      </c>
    </row>
    <row r="1061" spans="1:21" ht="60" x14ac:dyDescent="0.25">
      <c r="A1061">
        <v>1235</v>
      </c>
      <c r="B1061" s="9" t="s">
        <v>1236</v>
      </c>
      <c r="C1061" s="3" t="s">
        <v>5345</v>
      </c>
      <c r="D1061" s="5">
        <v>7534</v>
      </c>
      <c r="E1061" s="7">
        <v>210</v>
      </c>
      <c r="F1061" t="s">
        <v>8219</v>
      </c>
      <c r="G1061" t="s">
        <v>8223</v>
      </c>
      <c r="H1061" t="s">
        <v>8245</v>
      </c>
      <c r="I1061">
        <v>1387077299</v>
      </c>
      <c r="J1061">
        <v>1383621299</v>
      </c>
      <c r="K1061" t="b">
        <v>0</v>
      </c>
      <c r="L1061">
        <v>6</v>
      </c>
      <c r="M1061" t="b">
        <v>0</v>
      </c>
      <c r="N1061" t="s">
        <v>8284</v>
      </c>
      <c r="O1061">
        <f t="shared" si="80"/>
        <v>3</v>
      </c>
      <c r="P1061">
        <f t="shared" si="81"/>
        <v>35</v>
      </c>
      <c r="Q1061" s="11" t="s">
        <v>8323</v>
      </c>
      <c r="R1061" t="s">
        <v>8338</v>
      </c>
      <c r="S1061" s="15">
        <f t="shared" si="82"/>
        <v>41583.135405092595</v>
      </c>
      <c r="T1061" s="15">
        <f t="shared" si="83"/>
        <v>41623.135405092595</v>
      </c>
      <c r="U1061">
        <f t="shared" si="84"/>
        <v>2013</v>
      </c>
    </row>
    <row r="1062" spans="1:21" ht="60" x14ac:dyDescent="0.25">
      <c r="A1062">
        <v>2956</v>
      </c>
      <c r="B1062" s="9" t="s">
        <v>2956</v>
      </c>
      <c r="C1062" s="3" t="s">
        <v>7066</v>
      </c>
      <c r="D1062" s="5">
        <v>7900</v>
      </c>
      <c r="E1062" s="7">
        <v>1322</v>
      </c>
      <c r="F1062" t="s">
        <v>8219</v>
      </c>
      <c r="G1062" t="s">
        <v>8223</v>
      </c>
      <c r="H1062" t="s">
        <v>8245</v>
      </c>
      <c r="I1062">
        <v>1462402850</v>
      </c>
      <c r="J1062">
        <v>1459810850</v>
      </c>
      <c r="K1062" t="b">
        <v>0</v>
      </c>
      <c r="L1062">
        <v>20</v>
      </c>
      <c r="M1062" t="b">
        <v>0</v>
      </c>
      <c r="N1062" t="s">
        <v>8301</v>
      </c>
      <c r="O1062">
        <f t="shared" si="80"/>
        <v>17</v>
      </c>
      <c r="P1062">
        <f t="shared" si="81"/>
        <v>66.099999999999994</v>
      </c>
      <c r="Q1062" s="11" t="s">
        <v>8315</v>
      </c>
      <c r="R1062" t="s">
        <v>8355</v>
      </c>
      <c r="S1062" s="15">
        <f t="shared" si="82"/>
        <v>42464.958912037036</v>
      </c>
      <c r="T1062" s="15">
        <f t="shared" si="83"/>
        <v>42494.958912037036</v>
      </c>
      <c r="U1062">
        <f t="shared" si="84"/>
        <v>2016</v>
      </c>
    </row>
    <row r="1063" spans="1:21" ht="60" x14ac:dyDescent="0.25">
      <c r="A1063">
        <v>127</v>
      </c>
      <c r="B1063" s="9" t="s">
        <v>129</v>
      </c>
      <c r="C1063" s="3" t="s">
        <v>4238</v>
      </c>
      <c r="D1063" s="5">
        <v>8000</v>
      </c>
      <c r="E1063" s="7">
        <v>190</v>
      </c>
      <c r="F1063" t="s">
        <v>8219</v>
      </c>
      <c r="G1063" t="s">
        <v>8223</v>
      </c>
      <c r="H1063" t="s">
        <v>8245</v>
      </c>
      <c r="I1063">
        <v>1428069541</v>
      </c>
      <c r="J1063">
        <v>1425481141</v>
      </c>
      <c r="K1063" t="b">
        <v>0</v>
      </c>
      <c r="L1063">
        <v>4</v>
      </c>
      <c r="M1063" t="b">
        <v>0</v>
      </c>
      <c r="N1063" t="s">
        <v>8265</v>
      </c>
      <c r="O1063">
        <f t="shared" si="80"/>
        <v>2</v>
      </c>
      <c r="P1063">
        <f t="shared" si="81"/>
        <v>47.5</v>
      </c>
      <c r="Q1063" s="11" t="s">
        <v>8308</v>
      </c>
      <c r="R1063" t="s">
        <v>8311</v>
      </c>
      <c r="S1063" s="15">
        <f t="shared" si="82"/>
        <v>42067.62431712963</v>
      </c>
      <c r="T1063" s="15">
        <f t="shared" si="83"/>
        <v>42097.582650462966</v>
      </c>
      <c r="U1063">
        <f t="shared" si="84"/>
        <v>2015</v>
      </c>
    </row>
    <row r="1064" spans="1:21" ht="45" x14ac:dyDescent="0.25">
      <c r="A1064">
        <v>1240</v>
      </c>
      <c r="B1064" s="9" t="s">
        <v>1241</v>
      </c>
      <c r="C1064" s="3" t="s">
        <v>5350</v>
      </c>
      <c r="D1064" s="5">
        <v>8000</v>
      </c>
      <c r="E1064" s="7">
        <v>241</v>
      </c>
      <c r="F1064" t="s">
        <v>8219</v>
      </c>
      <c r="G1064" t="s">
        <v>8223</v>
      </c>
      <c r="H1064" t="s">
        <v>8245</v>
      </c>
      <c r="I1064">
        <v>1373665860</v>
      </c>
      <c r="J1064">
        <v>1368579457</v>
      </c>
      <c r="K1064" t="b">
        <v>0</v>
      </c>
      <c r="L1064">
        <v>8</v>
      </c>
      <c r="M1064" t="b">
        <v>0</v>
      </c>
      <c r="N1064" t="s">
        <v>8284</v>
      </c>
      <c r="O1064">
        <f t="shared" si="80"/>
        <v>3</v>
      </c>
      <c r="P1064">
        <f t="shared" si="81"/>
        <v>30.13</v>
      </c>
      <c r="Q1064" s="11" t="s">
        <v>8323</v>
      </c>
      <c r="R1064" t="s">
        <v>8338</v>
      </c>
      <c r="S1064" s="15">
        <f t="shared" si="82"/>
        <v>41409.040011574078</v>
      </c>
      <c r="T1064" s="15">
        <f t="shared" si="83"/>
        <v>41467.910416666666</v>
      </c>
      <c r="U1064">
        <f t="shared" si="84"/>
        <v>2013</v>
      </c>
    </row>
    <row r="1065" spans="1:21" ht="45" x14ac:dyDescent="0.25">
      <c r="A1065">
        <v>2355</v>
      </c>
      <c r="B1065" s="9" t="s">
        <v>2356</v>
      </c>
      <c r="C1065" s="3" t="s">
        <v>6465</v>
      </c>
      <c r="D1065" s="5">
        <v>8000</v>
      </c>
      <c r="E1065" s="7">
        <v>55</v>
      </c>
      <c r="F1065" t="s">
        <v>8219</v>
      </c>
      <c r="G1065" t="s">
        <v>8225</v>
      </c>
      <c r="H1065" t="s">
        <v>8247</v>
      </c>
      <c r="I1065">
        <v>1430604136</v>
      </c>
      <c r="J1065">
        <v>1428012136</v>
      </c>
      <c r="K1065" t="b">
        <v>0</v>
      </c>
      <c r="L1065">
        <v>2</v>
      </c>
      <c r="M1065" t="b">
        <v>0</v>
      </c>
      <c r="N1065" t="s">
        <v>8270</v>
      </c>
      <c r="O1065">
        <f t="shared" si="80"/>
        <v>1</v>
      </c>
      <c r="P1065">
        <f t="shared" si="81"/>
        <v>27.5</v>
      </c>
      <c r="Q1065" s="11" t="s">
        <v>8317</v>
      </c>
      <c r="R1065" t="s">
        <v>8318</v>
      </c>
      <c r="S1065" s="15">
        <f t="shared" si="82"/>
        <v>42096.918240740735</v>
      </c>
      <c r="T1065" s="15">
        <f t="shared" si="83"/>
        <v>42126.918240740735</v>
      </c>
      <c r="U1065">
        <f t="shared" si="84"/>
        <v>2015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ref="O1082:O1145" si="85">ROUND(E1082/D1082*100,0)</f>
        <v>9</v>
      </c>
      <c r="P1082">
        <f t="shared" ref="P1082:P1145" si="86">IFERROR(ROUND(E1082/L1082,2),0)</f>
        <v>18.579999999999998</v>
      </c>
      <c r="Q1082" s="11" t="s">
        <v>8331</v>
      </c>
      <c r="R1082" t="s">
        <v>8332</v>
      </c>
      <c r="S1082" s="15">
        <f t="shared" ref="S1082:S1145" si="87">(((J1082/60/60)/24)+DATE(1970,1,1))</f>
        <v>41740.138113425928</v>
      </c>
      <c r="T1082" s="15">
        <f t="shared" ref="T1082:T1145" si="88">(((I1082/60/60)/24)+DATE(1970,1,1))</f>
        <v>41770.138113425928</v>
      </c>
      <c r="U1082">
        <f t="shared" ref="U1082:U1145" si="89">YEAR(S1082)</f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8331</v>
      </c>
      <c r="R1083" t="s">
        <v>8332</v>
      </c>
      <c r="S1083" s="15">
        <f t="shared" si="87"/>
        <v>42002.926990740743</v>
      </c>
      <c r="T1083" s="15">
        <f t="shared" si="88"/>
        <v>42032.926990740743</v>
      </c>
      <c r="U1083">
        <f t="shared" si="89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8331</v>
      </c>
      <c r="R1084" t="s">
        <v>8332</v>
      </c>
      <c r="S1084" s="15">
        <f t="shared" si="87"/>
        <v>41101.906111111115</v>
      </c>
      <c r="T1084" s="15">
        <f t="shared" si="88"/>
        <v>41131.906111111115</v>
      </c>
      <c r="U1084">
        <f t="shared" si="89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8331</v>
      </c>
      <c r="R1085" t="s">
        <v>8332</v>
      </c>
      <c r="S1085" s="15">
        <f t="shared" si="87"/>
        <v>41793.659525462965</v>
      </c>
      <c r="T1085" s="15">
        <f t="shared" si="88"/>
        <v>41853.659525462965</v>
      </c>
      <c r="U1085">
        <f t="shared" si="89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1" t="s">
        <v>8331</v>
      </c>
      <c r="R1086" t="s">
        <v>8332</v>
      </c>
      <c r="S1086" s="15">
        <f t="shared" si="87"/>
        <v>41829.912083333329</v>
      </c>
      <c r="T1086" s="15">
        <f t="shared" si="88"/>
        <v>41859.912083333329</v>
      </c>
      <c r="U1086">
        <f t="shared" si="89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8331</v>
      </c>
      <c r="R1087" t="s">
        <v>8332</v>
      </c>
      <c r="S1087" s="15">
        <f t="shared" si="87"/>
        <v>42413.671006944445</v>
      </c>
      <c r="T1087" s="15">
        <f t="shared" si="88"/>
        <v>42443.629340277781</v>
      </c>
      <c r="U1087">
        <f t="shared" si="89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8331</v>
      </c>
      <c r="R1088" t="s">
        <v>8332</v>
      </c>
      <c r="S1088" s="15">
        <f t="shared" si="87"/>
        <v>41845.866793981484</v>
      </c>
      <c r="T1088" s="15">
        <f t="shared" si="88"/>
        <v>41875.866793981484</v>
      </c>
      <c r="U1088">
        <f t="shared" si="89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1" t="s">
        <v>8331</v>
      </c>
      <c r="R1089" t="s">
        <v>8332</v>
      </c>
      <c r="S1089" s="15">
        <f t="shared" si="87"/>
        <v>41775.713969907411</v>
      </c>
      <c r="T1089" s="15">
        <f t="shared" si="88"/>
        <v>41805.713969907411</v>
      </c>
      <c r="U1089">
        <f t="shared" si="89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8331</v>
      </c>
      <c r="R1090" t="s">
        <v>8332</v>
      </c>
      <c r="S1090" s="15">
        <f t="shared" si="87"/>
        <v>41723.799386574072</v>
      </c>
      <c r="T1090" s="15">
        <f t="shared" si="88"/>
        <v>41753.799386574072</v>
      </c>
      <c r="U1090">
        <f t="shared" si="89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ref="O1146:O1209" si="90">ROUND(E1146/D1146*100,0)</f>
        <v>0</v>
      </c>
      <c r="P1146">
        <f t="shared" ref="P1146:P1209" si="91">IFERROR(ROUND(E1146/L1146,2),0)</f>
        <v>0</v>
      </c>
      <c r="Q1146" s="11" t="s">
        <v>8334</v>
      </c>
      <c r="R1146" t="s">
        <v>8335</v>
      </c>
      <c r="S1146" s="15">
        <f t="shared" ref="S1146:S1209" si="92">(((J1146/60/60)/24)+DATE(1970,1,1))</f>
        <v>42093.181944444441</v>
      </c>
      <c r="T1146" s="15">
        <f t="shared" ref="T1146:T1209" si="93">(((I1146/60/60)/24)+DATE(1970,1,1))</f>
        <v>42123.181944444441</v>
      </c>
      <c r="U1146">
        <f t="shared" ref="U1146:U1209" si="94">YEAR(S1146)</f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8334</v>
      </c>
      <c r="R1147" t="s">
        <v>8335</v>
      </c>
      <c r="S1147" s="15">
        <f t="shared" si="92"/>
        <v>41854.747592592597</v>
      </c>
      <c r="T1147" s="15">
        <f t="shared" si="93"/>
        <v>41914.747592592597</v>
      </c>
      <c r="U1147">
        <f t="shared" si="94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8334</v>
      </c>
      <c r="R1148" t="s">
        <v>8335</v>
      </c>
      <c r="S1148" s="15">
        <f t="shared" si="92"/>
        <v>41723.9533912037</v>
      </c>
      <c r="T1148" s="15">
        <f t="shared" si="93"/>
        <v>41761.9533912037</v>
      </c>
      <c r="U1148">
        <f t="shared" si="94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1" t="s">
        <v>8334</v>
      </c>
      <c r="R1149" t="s">
        <v>8335</v>
      </c>
      <c r="S1149" s="15">
        <f t="shared" si="92"/>
        <v>41871.972025462965</v>
      </c>
      <c r="T1149" s="15">
        <f t="shared" si="93"/>
        <v>41931.972025462965</v>
      </c>
      <c r="U1149">
        <f t="shared" si="94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8334</v>
      </c>
      <c r="R1150" t="s">
        <v>8335</v>
      </c>
      <c r="S1150" s="15">
        <f t="shared" si="92"/>
        <v>42675.171076388884</v>
      </c>
      <c r="T1150" s="15">
        <f t="shared" si="93"/>
        <v>42705.212743055556</v>
      </c>
      <c r="U1150">
        <f t="shared" si="94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8334</v>
      </c>
      <c r="R1151" t="s">
        <v>8335</v>
      </c>
      <c r="S1151" s="15">
        <f t="shared" si="92"/>
        <v>42507.71025462963</v>
      </c>
      <c r="T1151" s="15">
        <f t="shared" si="93"/>
        <v>42537.71025462963</v>
      </c>
      <c r="U1151">
        <f t="shared" si="94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8334</v>
      </c>
      <c r="R1152" t="s">
        <v>8335</v>
      </c>
      <c r="S1152" s="15">
        <f t="shared" si="92"/>
        <v>42317.954571759255</v>
      </c>
      <c r="T1152" s="15">
        <f t="shared" si="93"/>
        <v>42377.954571759255</v>
      </c>
      <c r="U1152">
        <f t="shared" si="94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1" t="s">
        <v>8334</v>
      </c>
      <c r="R1153" t="s">
        <v>8335</v>
      </c>
      <c r="S1153" s="15">
        <f t="shared" si="92"/>
        <v>42224.102581018517</v>
      </c>
      <c r="T1153" s="15">
        <f t="shared" si="93"/>
        <v>42254.102581018517</v>
      </c>
      <c r="U1153">
        <f t="shared" si="94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8334</v>
      </c>
      <c r="R1154" t="s">
        <v>8335</v>
      </c>
      <c r="S1154" s="15">
        <f t="shared" si="92"/>
        <v>42109.709629629629</v>
      </c>
      <c r="T1154" s="15">
        <f t="shared" si="93"/>
        <v>42139.709629629629</v>
      </c>
      <c r="U1154">
        <f t="shared" si="94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ref="O1210:O1273" si="95">ROUND(E1210/D1210*100,0)</f>
        <v>155</v>
      </c>
      <c r="P1210">
        <f t="shared" ref="P1210:P1273" si="96">IFERROR(ROUND(E1210/L1210,2),0)</f>
        <v>207.07</v>
      </c>
      <c r="Q1210" s="11" t="s">
        <v>8336</v>
      </c>
      <c r="R1210" t="s">
        <v>8337</v>
      </c>
      <c r="S1210" s="15">
        <f t="shared" ref="S1210:S1273" si="97">(((J1210/60/60)/24)+DATE(1970,1,1))</f>
        <v>42423.709074074075</v>
      </c>
      <c r="T1210" s="15">
        <f t="shared" ref="T1210:T1273" si="98">(((I1210/60/60)/24)+DATE(1970,1,1))</f>
        <v>42453.667407407411</v>
      </c>
      <c r="U1210">
        <f t="shared" ref="U1210:U1273" si="99">YEAR(S1210)</f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8336</v>
      </c>
      <c r="R1211" t="s">
        <v>8337</v>
      </c>
      <c r="S1211" s="15">
        <f t="shared" si="97"/>
        <v>42761.846122685187</v>
      </c>
      <c r="T1211" s="15">
        <f t="shared" si="98"/>
        <v>42791.846122685187</v>
      </c>
      <c r="U1211">
        <f t="shared" si="99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8336</v>
      </c>
      <c r="R1212" t="s">
        <v>8337</v>
      </c>
      <c r="S1212" s="15">
        <f t="shared" si="97"/>
        <v>42132.941805555558</v>
      </c>
      <c r="T1212" s="15">
        <f t="shared" si="98"/>
        <v>42155.875</v>
      </c>
      <c r="U1212">
        <f t="shared" si="99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8336</v>
      </c>
      <c r="R1213" t="s">
        <v>8337</v>
      </c>
      <c r="S1213" s="15">
        <f t="shared" si="97"/>
        <v>42515.866446759261</v>
      </c>
      <c r="T1213" s="15">
        <f t="shared" si="98"/>
        <v>42530.866446759261</v>
      </c>
      <c r="U1213">
        <f t="shared" si="99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8336</v>
      </c>
      <c r="R1214" t="s">
        <v>8337</v>
      </c>
      <c r="S1214" s="15">
        <f t="shared" si="97"/>
        <v>42318.950173611112</v>
      </c>
      <c r="T1214" s="15">
        <f t="shared" si="98"/>
        <v>42335.041666666672</v>
      </c>
      <c r="U1214">
        <f t="shared" si="99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8336</v>
      </c>
      <c r="R1215" t="s">
        <v>8337</v>
      </c>
      <c r="S1215" s="15">
        <f t="shared" si="97"/>
        <v>42731.755787037036</v>
      </c>
      <c r="T1215" s="15">
        <f t="shared" si="98"/>
        <v>42766.755787037036</v>
      </c>
      <c r="U1215">
        <f t="shared" si="99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8336</v>
      </c>
      <c r="R1216" t="s">
        <v>8337</v>
      </c>
      <c r="S1216" s="15">
        <f t="shared" si="97"/>
        <v>42104.840335648143</v>
      </c>
      <c r="T1216" s="15">
        <f t="shared" si="98"/>
        <v>42164.840335648143</v>
      </c>
      <c r="U1216">
        <f t="shared" si="99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8336</v>
      </c>
      <c r="R1217" t="s">
        <v>8337</v>
      </c>
      <c r="S1217" s="15">
        <f t="shared" si="97"/>
        <v>41759.923101851848</v>
      </c>
      <c r="T1217" s="15">
        <f t="shared" si="98"/>
        <v>41789.923101851848</v>
      </c>
      <c r="U1217">
        <f t="shared" si="99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8336</v>
      </c>
      <c r="R1218" t="s">
        <v>8337</v>
      </c>
      <c r="S1218" s="15">
        <f t="shared" si="97"/>
        <v>42247.616400462968</v>
      </c>
      <c r="T1218" s="15">
        <f t="shared" si="98"/>
        <v>42279.960416666669</v>
      </c>
      <c r="U1218">
        <f t="shared" si="99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60" x14ac:dyDescent="0.25">
      <c r="A1226">
        <v>2573</v>
      </c>
      <c r="B1226" s="9" t="s">
        <v>2573</v>
      </c>
      <c r="C1226" s="3" t="s">
        <v>6683</v>
      </c>
      <c r="D1226" s="5">
        <v>8000</v>
      </c>
      <c r="E1226" s="7">
        <v>0</v>
      </c>
      <c r="F1226" t="s">
        <v>8219</v>
      </c>
      <c r="G1226" t="s">
        <v>8223</v>
      </c>
      <c r="H1226" t="s">
        <v>8245</v>
      </c>
      <c r="I1226">
        <v>1408803149</v>
      </c>
      <c r="J1226">
        <v>1404915149</v>
      </c>
      <c r="K1226" t="b">
        <v>0</v>
      </c>
      <c r="L1226">
        <v>0</v>
      </c>
      <c r="M1226" t="b">
        <v>0</v>
      </c>
      <c r="N1226" t="s">
        <v>8282</v>
      </c>
      <c r="O1226">
        <f t="shared" si="95"/>
        <v>0</v>
      </c>
      <c r="P1226">
        <f t="shared" si="96"/>
        <v>0</v>
      </c>
      <c r="Q1226" s="11" t="s">
        <v>8334</v>
      </c>
      <c r="R1226" t="s">
        <v>8335</v>
      </c>
      <c r="S1226" s="15">
        <f t="shared" si="97"/>
        <v>41829.592002314814</v>
      </c>
      <c r="T1226" s="15">
        <f t="shared" si="98"/>
        <v>41874.592002314814</v>
      </c>
      <c r="U1226">
        <f t="shared" si="99"/>
        <v>2014</v>
      </c>
    </row>
    <row r="1227" spans="1:21" ht="60" x14ac:dyDescent="0.25">
      <c r="A1227">
        <v>1567</v>
      </c>
      <c r="B1227" s="9" t="s">
        <v>1568</v>
      </c>
      <c r="C1227" s="3" t="s">
        <v>5677</v>
      </c>
      <c r="D1227" s="5">
        <v>8500</v>
      </c>
      <c r="E1227" s="7">
        <v>350</v>
      </c>
      <c r="F1227" t="s">
        <v>8219</v>
      </c>
      <c r="G1227" t="s">
        <v>8223</v>
      </c>
      <c r="H1227" t="s">
        <v>8245</v>
      </c>
      <c r="I1227">
        <v>1392595200</v>
      </c>
      <c r="J1227">
        <v>1391293745</v>
      </c>
      <c r="K1227" t="b">
        <v>0</v>
      </c>
      <c r="L1227">
        <v>13</v>
      </c>
      <c r="M1227" t="b">
        <v>0</v>
      </c>
      <c r="N1227" t="s">
        <v>8288</v>
      </c>
      <c r="O1227">
        <f t="shared" si="95"/>
        <v>4</v>
      </c>
      <c r="P1227">
        <f t="shared" si="96"/>
        <v>26.92</v>
      </c>
      <c r="Q1227" s="11" t="s">
        <v>8320</v>
      </c>
      <c r="R1227" t="s">
        <v>8342</v>
      </c>
      <c r="S1227" s="15">
        <f t="shared" si="97"/>
        <v>41671.936863425923</v>
      </c>
      <c r="T1227" s="15">
        <f t="shared" si="98"/>
        <v>41687</v>
      </c>
      <c r="U1227">
        <f t="shared" si="99"/>
        <v>2014</v>
      </c>
    </row>
    <row r="1228" spans="1:21" ht="45" x14ac:dyDescent="0.25">
      <c r="A1228">
        <v>2580</v>
      </c>
      <c r="B1228" s="9" t="s">
        <v>2580</v>
      </c>
      <c r="C1228" s="3" t="s">
        <v>6690</v>
      </c>
      <c r="D1228" s="5">
        <v>8500</v>
      </c>
      <c r="E1228" s="7">
        <v>51</v>
      </c>
      <c r="F1228" t="s">
        <v>8219</v>
      </c>
      <c r="G1228" t="s">
        <v>8223</v>
      </c>
      <c r="H1228" t="s">
        <v>8245</v>
      </c>
      <c r="I1228">
        <v>1431745200</v>
      </c>
      <c r="J1228">
        <v>1429170603</v>
      </c>
      <c r="K1228" t="b">
        <v>0</v>
      </c>
      <c r="L1228">
        <v>2</v>
      </c>
      <c r="M1228" t="b">
        <v>0</v>
      </c>
      <c r="N1228" t="s">
        <v>8282</v>
      </c>
      <c r="O1228">
        <f t="shared" si="95"/>
        <v>1</v>
      </c>
      <c r="P1228">
        <f t="shared" si="96"/>
        <v>25.5</v>
      </c>
      <c r="Q1228" s="11" t="s">
        <v>8334</v>
      </c>
      <c r="R1228" t="s">
        <v>8335</v>
      </c>
      <c r="S1228" s="15">
        <f t="shared" si="97"/>
        <v>42110.326423611114</v>
      </c>
      <c r="T1228" s="15">
        <f t="shared" si="98"/>
        <v>42140.125</v>
      </c>
      <c r="U1228">
        <f t="shared" si="99"/>
        <v>2015</v>
      </c>
    </row>
    <row r="1229" spans="1:21" ht="45" x14ac:dyDescent="0.25">
      <c r="A1229">
        <v>1015</v>
      </c>
      <c r="B1229" s="9" t="s">
        <v>1016</v>
      </c>
      <c r="C1229" s="3" t="s">
        <v>5125</v>
      </c>
      <c r="D1229" s="5">
        <v>9000</v>
      </c>
      <c r="E1229" s="7">
        <v>240</v>
      </c>
      <c r="F1229" t="s">
        <v>8219</v>
      </c>
      <c r="G1229" t="s">
        <v>8239</v>
      </c>
      <c r="H1229" t="s">
        <v>8256</v>
      </c>
      <c r="I1229">
        <v>1448489095</v>
      </c>
      <c r="J1229">
        <v>1445893495</v>
      </c>
      <c r="K1229" t="b">
        <v>0</v>
      </c>
      <c r="L1229">
        <v>6</v>
      </c>
      <c r="M1229" t="b">
        <v>0</v>
      </c>
      <c r="N1229" t="s">
        <v>8271</v>
      </c>
      <c r="O1229">
        <f t="shared" si="95"/>
        <v>3</v>
      </c>
      <c r="P1229">
        <f t="shared" si="96"/>
        <v>40</v>
      </c>
      <c r="Q1229" s="11" t="s">
        <v>8317</v>
      </c>
      <c r="R1229" t="s">
        <v>8319</v>
      </c>
      <c r="S1229" s="15">
        <f t="shared" si="97"/>
        <v>42303.878414351857</v>
      </c>
      <c r="T1229" s="15">
        <f t="shared" si="98"/>
        <v>42333.920081018514</v>
      </c>
      <c r="U1229">
        <f t="shared" si="99"/>
        <v>2015</v>
      </c>
    </row>
    <row r="1230" spans="1:21" ht="60" x14ac:dyDescent="0.25">
      <c r="A1230">
        <v>1573</v>
      </c>
      <c r="B1230" s="9" t="s">
        <v>1574</v>
      </c>
      <c r="C1230" s="3" t="s">
        <v>5683</v>
      </c>
      <c r="D1230" s="5">
        <v>9000</v>
      </c>
      <c r="E1230" s="7">
        <v>223</v>
      </c>
      <c r="F1230" t="s">
        <v>8219</v>
      </c>
      <c r="G1230" t="s">
        <v>8228</v>
      </c>
      <c r="H1230" t="s">
        <v>8250</v>
      </c>
      <c r="I1230">
        <v>1491019140</v>
      </c>
      <c r="J1230">
        <v>1487548802</v>
      </c>
      <c r="K1230" t="b">
        <v>0</v>
      </c>
      <c r="L1230">
        <v>3</v>
      </c>
      <c r="M1230" t="b">
        <v>0</v>
      </c>
      <c r="N1230" t="s">
        <v>8288</v>
      </c>
      <c r="O1230">
        <f t="shared" si="95"/>
        <v>2</v>
      </c>
      <c r="P1230">
        <f t="shared" si="96"/>
        <v>74.33</v>
      </c>
      <c r="Q1230" s="11" t="s">
        <v>8320</v>
      </c>
      <c r="R1230" t="s">
        <v>8342</v>
      </c>
      <c r="S1230" s="15">
        <f t="shared" si="97"/>
        <v>42786.000023148154</v>
      </c>
      <c r="T1230" s="15">
        <f t="shared" si="98"/>
        <v>42826.165972222225</v>
      </c>
      <c r="U1230">
        <f t="shared" si="99"/>
        <v>2017</v>
      </c>
    </row>
    <row r="1231" spans="1:21" ht="60" x14ac:dyDescent="0.25">
      <c r="A1231">
        <v>1002</v>
      </c>
      <c r="B1231" s="9" t="s">
        <v>1003</v>
      </c>
      <c r="C1231" s="3" t="s">
        <v>5112</v>
      </c>
      <c r="D1231" s="5">
        <v>9999</v>
      </c>
      <c r="E1231" s="7">
        <v>2960</v>
      </c>
      <c r="F1231" t="s">
        <v>8219</v>
      </c>
      <c r="G1231" t="s">
        <v>8223</v>
      </c>
      <c r="H1231" t="s">
        <v>8245</v>
      </c>
      <c r="I1231">
        <v>1450331940</v>
      </c>
      <c r="J1231">
        <v>1447777514</v>
      </c>
      <c r="K1231" t="b">
        <v>0</v>
      </c>
      <c r="L1231">
        <v>22</v>
      </c>
      <c r="M1231" t="b">
        <v>0</v>
      </c>
      <c r="N1231" t="s">
        <v>8271</v>
      </c>
      <c r="O1231">
        <f t="shared" si="95"/>
        <v>30</v>
      </c>
      <c r="P1231">
        <f t="shared" si="96"/>
        <v>134.55000000000001</v>
      </c>
      <c r="Q1231" s="11" t="s">
        <v>8317</v>
      </c>
      <c r="R1231" t="s">
        <v>8319</v>
      </c>
      <c r="S1231" s="15">
        <f t="shared" si="97"/>
        <v>42325.684189814812</v>
      </c>
      <c r="T1231" s="15">
        <f t="shared" si="98"/>
        <v>42355.249305555553</v>
      </c>
      <c r="U1231">
        <f t="shared" si="99"/>
        <v>2015</v>
      </c>
    </row>
    <row r="1232" spans="1:21" ht="60" x14ac:dyDescent="0.25">
      <c r="A1232">
        <v>149</v>
      </c>
      <c r="B1232" s="9" t="s">
        <v>151</v>
      </c>
      <c r="C1232" s="3" t="s">
        <v>4259</v>
      </c>
      <c r="D1232" s="5">
        <v>10000</v>
      </c>
      <c r="E1232" s="7">
        <v>92</v>
      </c>
      <c r="F1232" t="s">
        <v>8219</v>
      </c>
      <c r="G1232" t="s">
        <v>8223</v>
      </c>
      <c r="H1232" t="s">
        <v>8245</v>
      </c>
      <c r="I1232">
        <v>1419494400</v>
      </c>
      <c r="J1232">
        <v>1416888470</v>
      </c>
      <c r="K1232" t="b">
        <v>0</v>
      </c>
      <c r="L1232">
        <v>6</v>
      </c>
      <c r="M1232" t="b">
        <v>0</v>
      </c>
      <c r="N1232" t="s">
        <v>8265</v>
      </c>
      <c r="O1232">
        <f t="shared" si="95"/>
        <v>1</v>
      </c>
      <c r="P1232">
        <f t="shared" si="96"/>
        <v>15.33</v>
      </c>
      <c r="Q1232" s="11" t="s">
        <v>8308</v>
      </c>
      <c r="R1232" t="s">
        <v>8311</v>
      </c>
      <c r="S1232" s="15">
        <f t="shared" si="97"/>
        <v>41968.172106481477</v>
      </c>
      <c r="T1232" s="15">
        <f t="shared" si="98"/>
        <v>41998.333333333328</v>
      </c>
      <c r="U1232">
        <f t="shared" si="99"/>
        <v>2014</v>
      </c>
    </row>
    <row r="1233" spans="1:21" ht="60" x14ac:dyDescent="0.25">
      <c r="A1233">
        <v>601</v>
      </c>
      <c r="B1233" s="9" t="s">
        <v>602</v>
      </c>
      <c r="C1233" s="3" t="s">
        <v>4711</v>
      </c>
      <c r="D1233" s="5">
        <v>10000</v>
      </c>
      <c r="E1233" s="7">
        <v>140</v>
      </c>
      <c r="F1233" t="s">
        <v>8219</v>
      </c>
      <c r="G1233" t="s">
        <v>8228</v>
      </c>
      <c r="H1233" t="s">
        <v>8250</v>
      </c>
      <c r="I1233">
        <v>1419626139</v>
      </c>
      <c r="J1233">
        <v>1417034139</v>
      </c>
      <c r="K1233" t="b">
        <v>0</v>
      </c>
      <c r="L1233">
        <v>6</v>
      </c>
      <c r="M1233" t="b">
        <v>0</v>
      </c>
      <c r="N1233" t="s">
        <v>8270</v>
      </c>
      <c r="O1233">
        <f t="shared" si="95"/>
        <v>1</v>
      </c>
      <c r="P1233">
        <f t="shared" si="96"/>
        <v>23.33</v>
      </c>
      <c r="Q1233" s="11" t="s">
        <v>8317</v>
      </c>
      <c r="R1233" t="s">
        <v>8318</v>
      </c>
      <c r="S1233" s="15">
        <f t="shared" si="97"/>
        <v>41969.858090277776</v>
      </c>
      <c r="T1233" s="15">
        <f t="shared" si="98"/>
        <v>41999.858090277776</v>
      </c>
      <c r="U1233">
        <f t="shared" si="99"/>
        <v>2014</v>
      </c>
    </row>
    <row r="1234" spans="1:21" ht="30" x14ac:dyDescent="0.25">
      <c r="A1234">
        <v>612</v>
      </c>
      <c r="B1234" s="9" t="s">
        <v>613</v>
      </c>
      <c r="C1234" s="3" t="s">
        <v>4722</v>
      </c>
      <c r="D1234" s="5">
        <v>10000</v>
      </c>
      <c r="E1234" s="7">
        <v>0</v>
      </c>
      <c r="F1234" t="s">
        <v>8219</v>
      </c>
      <c r="G1234" t="s">
        <v>8236</v>
      </c>
      <c r="H1234" t="s">
        <v>8248</v>
      </c>
      <c r="I1234">
        <v>1472777146</v>
      </c>
      <c r="J1234">
        <v>1470185146</v>
      </c>
      <c r="K1234" t="b">
        <v>0</v>
      </c>
      <c r="L1234">
        <v>0</v>
      </c>
      <c r="M1234" t="b">
        <v>0</v>
      </c>
      <c r="N1234" t="s">
        <v>8270</v>
      </c>
      <c r="O1234">
        <f t="shared" si="95"/>
        <v>0</v>
      </c>
      <c r="P1234">
        <f t="shared" si="96"/>
        <v>0</v>
      </c>
      <c r="Q1234" s="11" t="s">
        <v>8317</v>
      </c>
      <c r="R1234" t="s">
        <v>8318</v>
      </c>
      <c r="S1234" s="15">
        <f t="shared" si="97"/>
        <v>42585.031782407401</v>
      </c>
      <c r="T1234" s="15">
        <f t="shared" si="98"/>
        <v>42615.031782407401</v>
      </c>
      <c r="U1234">
        <f t="shared" si="99"/>
        <v>2016</v>
      </c>
    </row>
    <row r="1235" spans="1:21" ht="45" x14ac:dyDescent="0.25">
      <c r="A1235">
        <v>614</v>
      </c>
      <c r="B1235" s="9" t="s">
        <v>615</v>
      </c>
      <c r="C1235" s="3" t="s">
        <v>4724</v>
      </c>
      <c r="D1235" s="5">
        <v>10000</v>
      </c>
      <c r="E1235" s="7">
        <v>0</v>
      </c>
      <c r="F1235" t="s">
        <v>8219</v>
      </c>
      <c r="G1235" t="s">
        <v>8223</v>
      </c>
      <c r="H1235" t="s">
        <v>8245</v>
      </c>
      <c r="I1235">
        <v>1466731740</v>
      </c>
      <c r="J1235">
        <v>1464139740</v>
      </c>
      <c r="K1235" t="b">
        <v>0</v>
      </c>
      <c r="L1235">
        <v>0</v>
      </c>
      <c r="M1235" t="b">
        <v>0</v>
      </c>
      <c r="N1235" t="s">
        <v>8270</v>
      </c>
      <c r="O1235">
        <f t="shared" si="95"/>
        <v>0</v>
      </c>
      <c r="P1235">
        <f t="shared" si="96"/>
        <v>0</v>
      </c>
      <c r="Q1235" s="11" t="s">
        <v>8317</v>
      </c>
      <c r="R1235" t="s">
        <v>8318</v>
      </c>
      <c r="S1235" s="15">
        <f t="shared" si="97"/>
        <v>42515.061805555553</v>
      </c>
      <c r="T1235" s="15">
        <f t="shared" si="98"/>
        <v>42545.061805555553</v>
      </c>
      <c r="U1235">
        <f t="shared" si="99"/>
        <v>2016</v>
      </c>
    </row>
    <row r="1236" spans="1:21" ht="45" x14ac:dyDescent="0.25">
      <c r="A1236">
        <v>633</v>
      </c>
      <c r="B1236" s="9" t="s">
        <v>634</v>
      </c>
      <c r="C1236" s="3" t="s">
        <v>4743</v>
      </c>
      <c r="D1236" s="5">
        <v>10000</v>
      </c>
      <c r="E1236" s="7">
        <v>1245</v>
      </c>
      <c r="F1236" t="s">
        <v>8219</v>
      </c>
      <c r="G1236" t="s">
        <v>8223</v>
      </c>
      <c r="H1236" t="s">
        <v>8245</v>
      </c>
      <c r="I1236">
        <v>1466204400</v>
      </c>
      <c r="J1236">
        <v>1463469062</v>
      </c>
      <c r="K1236" t="b">
        <v>0</v>
      </c>
      <c r="L1236">
        <v>25</v>
      </c>
      <c r="M1236" t="b">
        <v>0</v>
      </c>
      <c r="N1236" t="s">
        <v>8270</v>
      </c>
      <c r="O1236">
        <f t="shared" si="95"/>
        <v>12</v>
      </c>
      <c r="P1236">
        <f t="shared" si="96"/>
        <v>49.8</v>
      </c>
      <c r="Q1236" s="11" t="s">
        <v>8317</v>
      </c>
      <c r="R1236" t="s">
        <v>8318</v>
      </c>
      <c r="S1236" s="15">
        <f t="shared" si="97"/>
        <v>42507.29932870371</v>
      </c>
      <c r="T1236" s="15">
        <f t="shared" si="98"/>
        <v>42538.958333333328</v>
      </c>
      <c r="U1236">
        <f t="shared" si="99"/>
        <v>2016</v>
      </c>
    </row>
    <row r="1237" spans="1:21" ht="30" x14ac:dyDescent="0.25">
      <c r="A1237">
        <v>1014</v>
      </c>
      <c r="B1237" s="9" t="s">
        <v>1015</v>
      </c>
      <c r="C1237" s="3" t="s">
        <v>5124</v>
      </c>
      <c r="D1237" s="5">
        <v>10000</v>
      </c>
      <c r="E1237" s="7">
        <v>3060</v>
      </c>
      <c r="F1237" t="s">
        <v>8219</v>
      </c>
      <c r="G1237" t="s">
        <v>8223</v>
      </c>
      <c r="H1237" t="s">
        <v>8245</v>
      </c>
      <c r="I1237">
        <v>1420070615</v>
      </c>
      <c r="J1237">
        <v>1415750615</v>
      </c>
      <c r="K1237" t="b">
        <v>0</v>
      </c>
      <c r="L1237">
        <v>16</v>
      </c>
      <c r="M1237" t="b">
        <v>0</v>
      </c>
      <c r="N1237" t="s">
        <v>8271</v>
      </c>
      <c r="O1237">
        <f t="shared" si="95"/>
        <v>31</v>
      </c>
      <c r="P1237">
        <f t="shared" si="96"/>
        <v>191.25</v>
      </c>
      <c r="Q1237" s="11" t="s">
        <v>8317</v>
      </c>
      <c r="R1237" t="s">
        <v>8319</v>
      </c>
      <c r="S1237" s="15">
        <f t="shared" si="97"/>
        <v>41955.002488425926</v>
      </c>
      <c r="T1237" s="15">
        <f t="shared" si="98"/>
        <v>42005.002488425926</v>
      </c>
      <c r="U1237">
        <f t="shared" si="99"/>
        <v>2014</v>
      </c>
    </row>
    <row r="1238" spans="1:21" ht="45" x14ac:dyDescent="0.25">
      <c r="A1238">
        <v>1045</v>
      </c>
      <c r="B1238" s="9" t="s">
        <v>1046</v>
      </c>
      <c r="C1238" s="3" t="s">
        <v>5155</v>
      </c>
      <c r="D1238" s="5">
        <v>10000</v>
      </c>
      <c r="E1238" s="7">
        <v>266</v>
      </c>
      <c r="F1238" t="s">
        <v>8219</v>
      </c>
      <c r="G1238" t="s">
        <v>8223</v>
      </c>
      <c r="H1238" t="s">
        <v>8245</v>
      </c>
      <c r="I1238">
        <v>1408827550</v>
      </c>
      <c r="J1238">
        <v>1406235550</v>
      </c>
      <c r="K1238" t="b">
        <v>0</v>
      </c>
      <c r="L1238">
        <v>8</v>
      </c>
      <c r="M1238" t="b">
        <v>0</v>
      </c>
      <c r="N1238" t="s">
        <v>8279</v>
      </c>
      <c r="O1238">
        <f t="shared" si="95"/>
        <v>3</v>
      </c>
      <c r="P1238">
        <f t="shared" si="96"/>
        <v>33.25</v>
      </c>
      <c r="Q1238" s="11" t="s">
        <v>8329</v>
      </c>
      <c r="R1238" t="s">
        <v>8330</v>
      </c>
      <c r="S1238" s="15">
        <f t="shared" si="97"/>
        <v>41844.874421296299</v>
      </c>
      <c r="T1238" s="15">
        <f t="shared" si="98"/>
        <v>41874.874421296299</v>
      </c>
      <c r="U1238">
        <f t="shared" si="99"/>
        <v>2014</v>
      </c>
    </row>
    <row r="1239" spans="1:21" ht="60" x14ac:dyDescent="0.25">
      <c r="A1239">
        <v>1056</v>
      </c>
      <c r="B1239" s="9" t="s">
        <v>1057</v>
      </c>
      <c r="C1239" s="3" t="s">
        <v>5166</v>
      </c>
      <c r="D1239" s="5">
        <v>10000</v>
      </c>
      <c r="E1239" s="7">
        <v>0</v>
      </c>
      <c r="F1239" t="s">
        <v>8219</v>
      </c>
      <c r="G1239" t="s">
        <v>8223</v>
      </c>
      <c r="H1239" t="s">
        <v>8245</v>
      </c>
      <c r="I1239">
        <v>1429892177</v>
      </c>
      <c r="J1239">
        <v>1424711777</v>
      </c>
      <c r="K1239" t="b">
        <v>0</v>
      </c>
      <c r="L1239">
        <v>0</v>
      </c>
      <c r="M1239" t="b">
        <v>0</v>
      </c>
      <c r="N1239" t="s">
        <v>8279</v>
      </c>
      <c r="O1239">
        <f t="shared" si="95"/>
        <v>0</v>
      </c>
      <c r="P1239">
        <f t="shared" si="96"/>
        <v>0</v>
      </c>
      <c r="Q1239" s="11" t="s">
        <v>8329</v>
      </c>
      <c r="R1239" t="s">
        <v>8330</v>
      </c>
      <c r="S1239" s="15">
        <f t="shared" si="97"/>
        <v>42058.719641203701</v>
      </c>
      <c r="T1239" s="15">
        <f t="shared" si="98"/>
        <v>42118.677974537044</v>
      </c>
      <c r="U1239">
        <f t="shared" si="99"/>
        <v>2015</v>
      </c>
    </row>
    <row r="1240" spans="1:21" ht="45" x14ac:dyDescent="0.25">
      <c r="A1240">
        <v>1057</v>
      </c>
      <c r="B1240" s="9" t="s">
        <v>1058</v>
      </c>
      <c r="C1240" s="3" t="s">
        <v>5167</v>
      </c>
      <c r="D1240" s="5">
        <v>10000</v>
      </c>
      <c r="E1240" s="7">
        <v>0</v>
      </c>
      <c r="F1240" t="s">
        <v>8219</v>
      </c>
      <c r="G1240" t="s">
        <v>8223</v>
      </c>
      <c r="H1240" t="s">
        <v>8245</v>
      </c>
      <c r="I1240">
        <v>1480888483</v>
      </c>
      <c r="J1240">
        <v>1478292883</v>
      </c>
      <c r="K1240" t="b">
        <v>0</v>
      </c>
      <c r="L1240">
        <v>0</v>
      </c>
      <c r="M1240" t="b">
        <v>0</v>
      </c>
      <c r="N1240" t="s">
        <v>8279</v>
      </c>
      <c r="O1240">
        <f t="shared" si="95"/>
        <v>0</v>
      </c>
      <c r="P1240">
        <f t="shared" si="96"/>
        <v>0</v>
      </c>
      <c r="Q1240" s="11" t="s">
        <v>8329</v>
      </c>
      <c r="R1240" t="s">
        <v>8330</v>
      </c>
      <c r="S1240" s="15">
        <f t="shared" si="97"/>
        <v>42678.871331018512</v>
      </c>
      <c r="T1240" s="15">
        <f t="shared" si="98"/>
        <v>42708.912997685184</v>
      </c>
      <c r="U1240">
        <f t="shared" si="99"/>
        <v>2016</v>
      </c>
    </row>
    <row r="1241" spans="1:21" ht="30" x14ac:dyDescent="0.25">
      <c r="A1241">
        <v>1308</v>
      </c>
      <c r="B1241" s="9" t="s">
        <v>1309</v>
      </c>
      <c r="C1241" s="3" t="s">
        <v>5418</v>
      </c>
      <c r="D1241" s="5">
        <v>10000</v>
      </c>
      <c r="E1241" s="7">
        <v>1136</v>
      </c>
      <c r="F1241" t="s">
        <v>8219</v>
      </c>
      <c r="G1241" t="s">
        <v>8223</v>
      </c>
      <c r="H1241" t="s">
        <v>8245</v>
      </c>
      <c r="I1241">
        <v>1475937812</v>
      </c>
      <c r="J1241">
        <v>1472481812</v>
      </c>
      <c r="K1241" t="b">
        <v>0</v>
      </c>
      <c r="L1241">
        <v>38</v>
      </c>
      <c r="M1241" t="b">
        <v>0</v>
      </c>
      <c r="N1241" t="s">
        <v>8271</v>
      </c>
      <c r="O1241">
        <f t="shared" si="95"/>
        <v>11</v>
      </c>
      <c r="P1241">
        <f t="shared" si="96"/>
        <v>29.89</v>
      </c>
      <c r="Q1241" s="11" t="s">
        <v>8317</v>
      </c>
      <c r="R1241" t="s">
        <v>8319</v>
      </c>
      <c r="S1241" s="15">
        <f t="shared" si="97"/>
        <v>42611.613564814819</v>
      </c>
      <c r="T1241" s="15">
        <f t="shared" si="98"/>
        <v>42651.613564814819</v>
      </c>
      <c r="U1241">
        <f t="shared" si="99"/>
        <v>2016</v>
      </c>
    </row>
    <row r="1242" spans="1:21" ht="60" x14ac:dyDescent="0.25">
      <c r="A1242">
        <v>1561</v>
      </c>
      <c r="B1242" s="9" t="s">
        <v>1562</v>
      </c>
      <c r="C1242" s="3" t="s">
        <v>5671</v>
      </c>
      <c r="D1242" s="5">
        <v>10000</v>
      </c>
      <c r="E1242" s="7">
        <v>67</v>
      </c>
      <c r="F1242" t="s">
        <v>8219</v>
      </c>
      <c r="G1242" t="s">
        <v>8223</v>
      </c>
      <c r="H1242" t="s">
        <v>8245</v>
      </c>
      <c r="I1242">
        <v>1383789603</v>
      </c>
      <c r="J1242">
        <v>1381194003</v>
      </c>
      <c r="K1242" t="b">
        <v>0</v>
      </c>
      <c r="L1242">
        <v>1</v>
      </c>
      <c r="M1242" t="b">
        <v>0</v>
      </c>
      <c r="N1242" t="s">
        <v>8288</v>
      </c>
      <c r="O1242">
        <f t="shared" si="95"/>
        <v>1</v>
      </c>
      <c r="P1242">
        <f t="shared" si="96"/>
        <v>67</v>
      </c>
      <c r="Q1242" s="11" t="s">
        <v>8320</v>
      </c>
      <c r="R1242" t="s">
        <v>8342</v>
      </c>
      <c r="S1242" s="15">
        <f t="shared" si="97"/>
        <v>41555.041701388887</v>
      </c>
      <c r="T1242" s="15">
        <f t="shared" si="98"/>
        <v>41585.083368055559</v>
      </c>
      <c r="U1242">
        <f t="shared" si="99"/>
        <v>2013</v>
      </c>
    </row>
    <row r="1243" spans="1:21" ht="60" x14ac:dyDescent="0.25">
      <c r="A1243">
        <v>1564</v>
      </c>
      <c r="B1243" s="9" t="s">
        <v>1565</v>
      </c>
      <c r="C1243" s="3" t="s">
        <v>5674</v>
      </c>
      <c r="D1243" s="5">
        <v>10000</v>
      </c>
      <c r="E1243" s="7">
        <v>10</v>
      </c>
      <c r="F1243" t="s">
        <v>8219</v>
      </c>
      <c r="G1243" t="s">
        <v>8223</v>
      </c>
      <c r="H1243" t="s">
        <v>8245</v>
      </c>
      <c r="I1243">
        <v>1432843500</v>
      </c>
      <c r="J1243">
        <v>1430124509</v>
      </c>
      <c r="K1243" t="b">
        <v>0</v>
      </c>
      <c r="L1243">
        <v>1</v>
      </c>
      <c r="M1243" t="b">
        <v>0</v>
      </c>
      <c r="N1243" t="s">
        <v>8288</v>
      </c>
      <c r="O1243">
        <f t="shared" si="95"/>
        <v>0</v>
      </c>
      <c r="P1243">
        <f t="shared" si="96"/>
        <v>10</v>
      </c>
      <c r="Q1243" s="11" t="s">
        <v>8320</v>
      </c>
      <c r="R1243" t="s">
        <v>8342</v>
      </c>
      <c r="S1243" s="15">
        <f t="shared" si="97"/>
        <v>42121.367002314815</v>
      </c>
      <c r="T1243" s="15">
        <f t="shared" si="98"/>
        <v>42152.836805555555</v>
      </c>
      <c r="U1243">
        <f t="shared" si="99"/>
        <v>2015</v>
      </c>
    </row>
    <row r="1244" spans="1:21" ht="60" x14ac:dyDescent="0.25">
      <c r="A1244">
        <v>1574</v>
      </c>
      <c r="B1244" s="9" t="s">
        <v>1575</v>
      </c>
      <c r="C1244" s="3" t="s">
        <v>5684</v>
      </c>
      <c r="D1244" s="5">
        <v>10000</v>
      </c>
      <c r="E1244" s="7">
        <v>506</v>
      </c>
      <c r="F1244" t="s">
        <v>8219</v>
      </c>
      <c r="G1244" t="s">
        <v>8223</v>
      </c>
      <c r="H1244" t="s">
        <v>8245</v>
      </c>
      <c r="I1244">
        <v>1424211329</v>
      </c>
      <c r="J1244">
        <v>1421187329</v>
      </c>
      <c r="K1244" t="b">
        <v>0</v>
      </c>
      <c r="L1244">
        <v>6</v>
      </c>
      <c r="M1244" t="b">
        <v>0</v>
      </c>
      <c r="N1244" t="s">
        <v>8288</v>
      </c>
      <c r="O1244">
        <f t="shared" si="95"/>
        <v>5</v>
      </c>
      <c r="P1244">
        <f t="shared" si="96"/>
        <v>84.33</v>
      </c>
      <c r="Q1244" s="11" t="s">
        <v>8320</v>
      </c>
      <c r="R1244" t="s">
        <v>8342</v>
      </c>
      <c r="S1244" s="15">
        <f t="shared" si="97"/>
        <v>42017.927418981482</v>
      </c>
      <c r="T1244" s="15">
        <f t="shared" si="98"/>
        <v>42052.927418981482</v>
      </c>
      <c r="U1244">
        <f t="shared" si="99"/>
        <v>2015</v>
      </c>
    </row>
    <row r="1245" spans="1:21" ht="60" x14ac:dyDescent="0.25">
      <c r="A1245">
        <v>1575</v>
      </c>
      <c r="B1245" s="9" t="s">
        <v>1576</v>
      </c>
      <c r="C1245" s="3" t="s">
        <v>5685</v>
      </c>
      <c r="D1245" s="5">
        <v>10000</v>
      </c>
      <c r="E1245" s="7">
        <v>2291</v>
      </c>
      <c r="F1245" t="s">
        <v>8219</v>
      </c>
      <c r="G1245" t="s">
        <v>8223</v>
      </c>
      <c r="H1245" t="s">
        <v>8245</v>
      </c>
      <c r="I1245">
        <v>1404909296</v>
      </c>
      <c r="J1245">
        <v>1402317296</v>
      </c>
      <c r="K1245" t="b">
        <v>0</v>
      </c>
      <c r="L1245">
        <v>35</v>
      </c>
      <c r="M1245" t="b">
        <v>0</v>
      </c>
      <c r="N1245" t="s">
        <v>8288</v>
      </c>
      <c r="O1245">
        <f t="shared" si="95"/>
        <v>23</v>
      </c>
      <c r="P1245">
        <f t="shared" si="96"/>
        <v>65.459999999999994</v>
      </c>
      <c r="Q1245" s="11" t="s">
        <v>8320</v>
      </c>
      <c r="R1245" t="s">
        <v>8342</v>
      </c>
      <c r="S1245" s="15">
        <f t="shared" si="97"/>
        <v>41799.524259259262</v>
      </c>
      <c r="T1245" s="15">
        <f t="shared" si="98"/>
        <v>41829.524259259262</v>
      </c>
      <c r="U1245">
        <f t="shared" si="99"/>
        <v>2014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ref="O1274:O1337" si="100">ROUND(E1274/D1274*100,0)</f>
        <v>106</v>
      </c>
      <c r="P1274">
        <f t="shared" ref="P1274:P1337" si="101">IFERROR(ROUND(E1274/L1274,2),0)</f>
        <v>189.29</v>
      </c>
      <c r="Q1274" s="11" t="s">
        <v>8323</v>
      </c>
      <c r="R1274" t="s">
        <v>8324</v>
      </c>
      <c r="S1274" s="15">
        <f t="shared" ref="S1274:S1337" si="102">(((J1274/60/60)/24)+DATE(1970,1,1))</f>
        <v>40274.745127314818</v>
      </c>
      <c r="T1274" s="15">
        <f t="shared" ref="T1274:T1337" si="103">(((I1274/60/60)/24)+DATE(1970,1,1))</f>
        <v>40344.166666666664</v>
      </c>
      <c r="U1274">
        <f t="shared" ref="U1274:U1337" si="104">YEAR(S1274)</f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8323</v>
      </c>
      <c r="R1275" t="s">
        <v>8324</v>
      </c>
      <c r="S1275" s="15">
        <f t="shared" si="102"/>
        <v>41852.730219907404</v>
      </c>
      <c r="T1275" s="15">
        <f t="shared" si="103"/>
        <v>41882.730219907404</v>
      </c>
      <c r="U1275">
        <f t="shared" si="104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8323</v>
      </c>
      <c r="R1276" t="s">
        <v>8324</v>
      </c>
      <c r="S1276" s="15">
        <f t="shared" si="102"/>
        <v>41116.690104166664</v>
      </c>
      <c r="T1276" s="15">
        <f t="shared" si="103"/>
        <v>41151.690104166664</v>
      </c>
      <c r="U1276">
        <f t="shared" si="104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8323</v>
      </c>
      <c r="R1277" t="s">
        <v>8324</v>
      </c>
      <c r="S1277" s="15">
        <f t="shared" si="102"/>
        <v>41458.867905092593</v>
      </c>
      <c r="T1277" s="15">
        <f t="shared" si="103"/>
        <v>41493.867905092593</v>
      </c>
      <c r="U1277">
        <f t="shared" si="104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8323</v>
      </c>
      <c r="R1278" t="s">
        <v>8324</v>
      </c>
      <c r="S1278" s="15">
        <f t="shared" si="102"/>
        <v>40007.704247685186</v>
      </c>
      <c r="T1278" s="15">
        <f t="shared" si="103"/>
        <v>40057.166666666664</v>
      </c>
      <c r="U1278">
        <f t="shared" si="104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8323</v>
      </c>
      <c r="R1279" t="s">
        <v>8324</v>
      </c>
      <c r="S1279" s="15">
        <f t="shared" si="102"/>
        <v>41121.561886574076</v>
      </c>
      <c r="T1279" s="15">
        <f t="shared" si="103"/>
        <v>41156.561886574076</v>
      </c>
      <c r="U1279">
        <f t="shared" si="104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8323</v>
      </c>
      <c r="R1280" t="s">
        <v>8324</v>
      </c>
      <c r="S1280" s="15">
        <f t="shared" si="102"/>
        <v>41786.555162037039</v>
      </c>
      <c r="T1280" s="15">
        <f t="shared" si="103"/>
        <v>41815.083333333336</v>
      </c>
      <c r="U1280">
        <f t="shared" si="104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8323</v>
      </c>
      <c r="R1281" t="s">
        <v>8324</v>
      </c>
      <c r="S1281" s="15">
        <f t="shared" si="102"/>
        <v>41682.099189814813</v>
      </c>
      <c r="T1281" s="15">
        <f t="shared" si="103"/>
        <v>41722.057523148149</v>
      </c>
      <c r="U1281">
        <f t="shared" si="104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8323</v>
      </c>
      <c r="R1282" t="s">
        <v>8324</v>
      </c>
      <c r="S1282" s="15">
        <f t="shared" si="102"/>
        <v>40513.757569444446</v>
      </c>
      <c r="T1282" s="15">
        <f t="shared" si="103"/>
        <v>40603.757569444446</v>
      </c>
      <c r="U1282">
        <f t="shared" si="104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6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6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6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6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6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6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6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6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6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6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6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6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6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6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6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6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6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6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60" x14ac:dyDescent="0.25">
      <c r="A1306">
        <v>1577</v>
      </c>
      <c r="B1306" s="9" t="s">
        <v>1578</v>
      </c>
      <c r="C1306" s="3" t="s">
        <v>5687</v>
      </c>
      <c r="D1306" s="5">
        <v>10000</v>
      </c>
      <c r="E1306" s="7">
        <v>55</v>
      </c>
      <c r="F1306" t="s">
        <v>8219</v>
      </c>
      <c r="G1306" t="s">
        <v>8223</v>
      </c>
      <c r="H1306" t="s">
        <v>8245</v>
      </c>
      <c r="I1306">
        <v>1343161248</v>
      </c>
      <c r="J1306">
        <v>1337977248</v>
      </c>
      <c r="K1306" t="b">
        <v>0</v>
      </c>
      <c r="L1306">
        <v>2</v>
      </c>
      <c r="M1306" t="b">
        <v>0</v>
      </c>
      <c r="N1306" t="s">
        <v>8288</v>
      </c>
      <c r="O1306">
        <f t="shared" si="100"/>
        <v>1</v>
      </c>
      <c r="P1306">
        <f t="shared" si="101"/>
        <v>27.5</v>
      </c>
      <c r="Q1306" s="11" t="s">
        <v>8320</v>
      </c>
      <c r="R1306" t="s">
        <v>8342</v>
      </c>
      <c r="S1306" s="15">
        <f t="shared" si="102"/>
        <v>41054.847777777781</v>
      </c>
      <c r="T1306" s="15">
        <f t="shared" si="103"/>
        <v>41114.847777777781</v>
      </c>
      <c r="U1306">
        <f t="shared" si="104"/>
        <v>2012</v>
      </c>
    </row>
    <row r="1307" spans="1:21" ht="60" x14ac:dyDescent="0.25">
      <c r="A1307">
        <v>2343</v>
      </c>
      <c r="B1307" s="9" t="s">
        <v>2344</v>
      </c>
      <c r="C1307" s="3" t="s">
        <v>6453</v>
      </c>
      <c r="D1307" s="5">
        <v>10000</v>
      </c>
      <c r="E1307" s="7">
        <v>300</v>
      </c>
      <c r="F1307" t="s">
        <v>8219</v>
      </c>
      <c r="G1307" t="s">
        <v>8223</v>
      </c>
      <c r="H1307" t="s">
        <v>8245</v>
      </c>
      <c r="I1307">
        <v>1452282420</v>
      </c>
      <c r="J1307">
        <v>1447962505</v>
      </c>
      <c r="K1307" t="b">
        <v>0</v>
      </c>
      <c r="L1307">
        <v>1</v>
      </c>
      <c r="M1307" t="b">
        <v>0</v>
      </c>
      <c r="N1307" t="s">
        <v>8270</v>
      </c>
      <c r="O1307">
        <f t="shared" si="100"/>
        <v>3</v>
      </c>
      <c r="P1307">
        <f t="shared" si="101"/>
        <v>300</v>
      </c>
      <c r="Q1307" s="11" t="s">
        <v>8317</v>
      </c>
      <c r="R1307" t="s">
        <v>8318</v>
      </c>
      <c r="S1307" s="15">
        <f t="shared" si="102"/>
        <v>42327.825289351851</v>
      </c>
      <c r="T1307" s="15">
        <f t="shared" si="103"/>
        <v>42377.82430555555</v>
      </c>
      <c r="U1307">
        <f t="shared" si="104"/>
        <v>2015</v>
      </c>
    </row>
    <row r="1308" spans="1:21" ht="30" x14ac:dyDescent="0.25">
      <c r="A1308">
        <v>2356</v>
      </c>
      <c r="B1308" s="9" t="s">
        <v>2357</v>
      </c>
      <c r="C1308" s="3" t="s">
        <v>6466</v>
      </c>
      <c r="D1308" s="5">
        <v>10000</v>
      </c>
      <c r="E1308" s="7">
        <v>0</v>
      </c>
      <c r="F1308" t="s">
        <v>8219</v>
      </c>
      <c r="G1308" t="s">
        <v>8232</v>
      </c>
      <c r="H1308" t="s">
        <v>8248</v>
      </c>
      <c r="I1308">
        <v>1433530104</v>
      </c>
      <c r="J1308">
        <v>1430938104</v>
      </c>
      <c r="K1308" t="b">
        <v>0</v>
      </c>
      <c r="L1308">
        <v>0</v>
      </c>
      <c r="M1308" t="b">
        <v>0</v>
      </c>
      <c r="N1308" t="s">
        <v>8270</v>
      </c>
      <c r="O1308">
        <f t="shared" si="100"/>
        <v>0</v>
      </c>
      <c r="P1308">
        <f t="shared" si="101"/>
        <v>0</v>
      </c>
      <c r="Q1308" s="11" t="s">
        <v>8317</v>
      </c>
      <c r="R1308" t="s">
        <v>8318</v>
      </c>
      <c r="S1308" s="15">
        <f t="shared" si="102"/>
        <v>42130.78361111111</v>
      </c>
      <c r="T1308" s="15">
        <f t="shared" si="103"/>
        <v>42160.78361111111</v>
      </c>
      <c r="U1308">
        <f t="shared" si="104"/>
        <v>2015</v>
      </c>
    </row>
    <row r="1309" spans="1:21" ht="60" x14ac:dyDescent="0.25">
      <c r="A1309">
        <v>2375</v>
      </c>
      <c r="B1309" s="9" t="s">
        <v>2376</v>
      </c>
      <c r="C1309" s="3" t="s">
        <v>6485</v>
      </c>
      <c r="D1309" s="5">
        <v>10000</v>
      </c>
      <c r="E1309" s="7">
        <v>0</v>
      </c>
      <c r="F1309" t="s">
        <v>8219</v>
      </c>
      <c r="G1309" t="s">
        <v>8223</v>
      </c>
      <c r="H1309" t="s">
        <v>8245</v>
      </c>
      <c r="I1309">
        <v>1473451437</v>
      </c>
      <c r="J1309">
        <v>1470859437</v>
      </c>
      <c r="K1309" t="b">
        <v>0</v>
      </c>
      <c r="L1309">
        <v>0</v>
      </c>
      <c r="M1309" t="b">
        <v>0</v>
      </c>
      <c r="N1309" t="s">
        <v>8270</v>
      </c>
      <c r="O1309">
        <f t="shared" si="100"/>
        <v>0</v>
      </c>
      <c r="P1309">
        <f t="shared" si="101"/>
        <v>0</v>
      </c>
      <c r="Q1309" s="11" t="s">
        <v>8317</v>
      </c>
      <c r="R1309" t="s">
        <v>8318</v>
      </c>
      <c r="S1309" s="15">
        <f t="shared" si="102"/>
        <v>42592.836076388892</v>
      </c>
      <c r="T1309" s="15">
        <f t="shared" si="103"/>
        <v>42622.836076388892</v>
      </c>
      <c r="U1309">
        <f t="shared" si="104"/>
        <v>2016</v>
      </c>
    </row>
    <row r="1310" spans="1:21" ht="60" x14ac:dyDescent="0.25">
      <c r="A1310">
        <v>2383</v>
      </c>
      <c r="B1310" s="9" t="s">
        <v>2384</v>
      </c>
      <c r="C1310" s="3" t="s">
        <v>6493</v>
      </c>
      <c r="D1310" s="5">
        <v>10000</v>
      </c>
      <c r="E1310" s="7">
        <v>435</v>
      </c>
      <c r="F1310" t="s">
        <v>8219</v>
      </c>
      <c r="G1310" t="s">
        <v>8227</v>
      </c>
      <c r="H1310" t="s">
        <v>8249</v>
      </c>
      <c r="I1310">
        <v>1424568107</v>
      </c>
      <c r="J1310">
        <v>1421976107</v>
      </c>
      <c r="K1310" t="b">
        <v>0</v>
      </c>
      <c r="L1310">
        <v>3</v>
      </c>
      <c r="M1310" t="b">
        <v>0</v>
      </c>
      <c r="N1310" t="s">
        <v>8270</v>
      </c>
      <c r="O1310">
        <f t="shared" si="100"/>
        <v>4</v>
      </c>
      <c r="P1310">
        <f t="shared" si="101"/>
        <v>145</v>
      </c>
      <c r="Q1310" s="11" t="s">
        <v>8317</v>
      </c>
      <c r="R1310" t="s">
        <v>8318</v>
      </c>
      <c r="S1310" s="15">
        <f t="shared" si="102"/>
        <v>42027.056793981479</v>
      </c>
      <c r="T1310" s="15">
        <f t="shared" si="103"/>
        <v>42057.056793981479</v>
      </c>
      <c r="U1310">
        <f t="shared" si="104"/>
        <v>2015</v>
      </c>
    </row>
    <row r="1311" spans="1:21" ht="60" x14ac:dyDescent="0.25">
      <c r="A1311">
        <v>2562</v>
      </c>
      <c r="B1311" s="9" t="s">
        <v>2562</v>
      </c>
      <c r="C1311" s="3" t="s">
        <v>6672</v>
      </c>
      <c r="D1311" s="5">
        <v>10000</v>
      </c>
      <c r="E1311" s="7">
        <v>75</v>
      </c>
      <c r="F1311" t="s">
        <v>8219</v>
      </c>
      <c r="G1311" t="s">
        <v>8235</v>
      </c>
      <c r="H1311" t="s">
        <v>8248</v>
      </c>
      <c r="I1311">
        <v>1476189339</v>
      </c>
      <c r="J1311">
        <v>1471005339</v>
      </c>
      <c r="K1311" t="b">
        <v>0</v>
      </c>
      <c r="L1311">
        <v>3</v>
      </c>
      <c r="M1311" t="b">
        <v>0</v>
      </c>
      <c r="N1311" t="s">
        <v>8282</v>
      </c>
      <c r="O1311">
        <f t="shared" si="100"/>
        <v>1</v>
      </c>
      <c r="P1311">
        <f t="shared" si="101"/>
        <v>25</v>
      </c>
      <c r="Q1311" s="11" t="s">
        <v>8334</v>
      </c>
      <c r="R1311" t="s">
        <v>8335</v>
      </c>
      <c r="S1311" s="15">
        <f t="shared" si="102"/>
        <v>42594.524756944447</v>
      </c>
      <c r="T1311" s="15">
        <f t="shared" si="103"/>
        <v>42654.524756944447</v>
      </c>
      <c r="U1311">
        <f t="shared" si="104"/>
        <v>2016</v>
      </c>
    </row>
    <row r="1312" spans="1:21" ht="45" x14ac:dyDescent="0.25">
      <c r="A1312">
        <v>2565</v>
      </c>
      <c r="B1312" s="9" t="s">
        <v>2565</v>
      </c>
      <c r="C1312" s="3" t="s">
        <v>6675</v>
      </c>
      <c r="D1312" s="5">
        <v>10000</v>
      </c>
      <c r="E1312" s="7">
        <v>100</v>
      </c>
      <c r="F1312" t="s">
        <v>8219</v>
      </c>
      <c r="G1312" t="s">
        <v>8223</v>
      </c>
      <c r="H1312" t="s">
        <v>8245</v>
      </c>
      <c r="I1312">
        <v>1462827000</v>
      </c>
      <c r="J1312">
        <v>1457710589</v>
      </c>
      <c r="K1312" t="b">
        <v>0</v>
      </c>
      <c r="L1312">
        <v>1</v>
      </c>
      <c r="M1312" t="b">
        <v>0</v>
      </c>
      <c r="N1312" t="s">
        <v>8282</v>
      </c>
      <c r="O1312">
        <f t="shared" si="100"/>
        <v>1</v>
      </c>
      <c r="P1312">
        <f t="shared" si="101"/>
        <v>100</v>
      </c>
      <c r="Q1312" s="11" t="s">
        <v>8334</v>
      </c>
      <c r="R1312" t="s">
        <v>8335</v>
      </c>
      <c r="S1312" s="15">
        <f t="shared" si="102"/>
        <v>42440.650335648148</v>
      </c>
      <c r="T1312" s="15">
        <f t="shared" si="103"/>
        <v>42499.868055555555</v>
      </c>
      <c r="U1312">
        <f t="shared" si="104"/>
        <v>2016</v>
      </c>
    </row>
    <row r="1313" spans="1:21" ht="60" x14ac:dyDescent="0.25">
      <c r="A1313">
        <v>2568</v>
      </c>
      <c r="B1313" s="9" t="s">
        <v>2568</v>
      </c>
      <c r="C1313" s="3" t="s">
        <v>6678</v>
      </c>
      <c r="D1313" s="5">
        <v>10000</v>
      </c>
      <c r="E1313" s="7">
        <v>50</v>
      </c>
      <c r="F1313" t="s">
        <v>8219</v>
      </c>
      <c r="G1313" t="s">
        <v>8224</v>
      </c>
      <c r="H1313" t="s">
        <v>8246</v>
      </c>
      <c r="I1313">
        <v>1472745594</v>
      </c>
      <c r="J1313">
        <v>1470153594</v>
      </c>
      <c r="K1313" t="b">
        <v>0</v>
      </c>
      <c r="L1313">
        <v>1</v>
      </c>
      <c r="M1313" t="b">
        <v>0</v>
      </c>
      <c r="N1313" t="s">
        <v>8282</v>
      </c>
      <c r="O1313">
        <f t="shared" si="100"/>
        <v>1</v>
      </c>
      <c r="P1313">
        <f t="shared" si="101"/>
        <v>50</v>
      </c>
      <c r="Q1313" s="11" t="s">
        <v>8334</v>
      </c>
      <c r="R1313" t="s">
        <v>8335</v>
      </c>
      <c r="S1313" s="15">
        <f t="shared" si="102"/>
        <v>42584.666597222225</v>
      </c>
      <c r="T1313" s="15">
        <f t="shared" si="103"/>
        <v>42614.666597222225</v>
      </c>
      <c r="U1313">
        <f t="shared" si="104"/>
        <v>2016</v>
      </c>
    </row>
    <row r="1314" spans="1:21" ht="60" x14ac:dyDescent="0.25">
      <c r="A1314">
        <v>2574</v>
      </c>
      <c r="B1314" s="9" t="s">
        <v>2574</v>
      </c>
      <c r="C1314" s="3" t="s">
        <v>6684</v>
      </c>
      <c r="D1314" s="5">
        <v>10000</v>
      </c>
      <c r="E1314" s="7">
        <v>0</v>
      </c>
      <c r="F1314" t="s">
        <v>8219</v>
      </c>
      <c r="G1314" t="s">
        <v>8223</v>
      </c>
      <c r="H1314" t="s">
        <v>8245</v>
      </c>
      <c r="I1314">
        <v>1463600945</v>
      </c>
      <c r="J1314">
        <v>1461786545</v>
      </c>
      <c r="K1314" t="b">
        <v>0</v>
      </c>
      <c r="L1314">
        <v>0</v>
      </c>
      <c r="M1314" t="b">
        <v>0</v>
      </c>
      <c r="N1314" t="s">
        <v>8282</v>
      </c>
      <c r="O1314">
        <f t="shared" si="100"/>
        <v>0</v>
      </c>
      <c r="P1314">
        <f t="shared" si="101"/>
        <v>0</v>
      </c>
      <c r="Q1314" s="11" t="s">
        <v>8334</v>
      </c>
      <c r="R1314" t="s">
        <v>8335</v>
      </c>
      <c r="S1314" s="15">
        <f t="shared" si="102"/>
        <v>42487.825752314813</v>
      </c>
      <c r="T1314" s="15">
        <f t="shared" si="103"/>
        <v>42508.825752314813</v>
      </c>
      <c r="U1314">
        <f t="shared" si="104"/>
        <v>2016</v>
      </c>
    </row>
    <row r="1315" spans="1:21" ht="30" x14ac:dyDescent="0.25">
      <c r="A1315">
        <v>2576</v>
      </c>
      <c r="B1315" s="9" t="s">
        <v>2576</v>
      </c>
      <c r="C1315" s="3" t="s">
        <v>6686</v>
      </c>
      <c r="D1315" s="5">
        <v>10000</v>
      </c>
      <c r="E1315" s="7">
        <v>0</v>
      </c>
      <c r="F1315" t="s">
        <v>8219</v>
      </c>
      <c r="G1315" t="s">
        <v>8223</v>
      </c>
      <c r="H1315" t="s">
        <v>8245</v>
      </c>
      <c r="I1315">
        <v>1428707647</v>
      </c>
      <c r="J1315">
        <v>1424823247</v>
      </c>
      <c r="K1315" t="b">
        <v>0</v>
      </c>
      <c r="L1315">
        <v>0</v>
      </c>
      <c r="M1315" t="b">
        <v>0</v>
      </c>
      <c r="N1315" t="s">
        <v>8282</v>
      </c>
      <c r="O1315">
        <f t="shared" si="100"/>
        <v>0</v>
      </c>
      <c r="P1315">
        <f t="shared" si="101"/>
        <v>0</v>
      </c>
      <c r="Q1315" s="11" t="s">
        <v>8334</v>
      </c>
      <c r="R1315" t="s">
        <v>8335</v>
      </c>
      <c r="S1315" s="15">
        <f t="shared" si="102"/>
        <v>42060.00980324074</v>
      </c>
      <c r="T1315" s="15">
        <f t="shared" si="103"/>
        <v>42104.968136574069</v>
      </c>
      <c r="U1315">
        <f t="shared" si="104"/>
        <v>2015</v>
      </c>
    </row>
    <row r="1316" spans="1:21" ht="60" x14ac:dyDescent="0.25">
      <c r="A1316">
        <v>2959</v>
      </c>
      <c r="B1316" s="9" t="s">
        <v>2959</v>
      </c>
      <c r="C1316" s="3" t="s">
        <v>7069</v>
      </c>
      <c r="D1316" s="5">
        <v>10000</v>
      </c>
      <c r="E1316" s="7">
        <v>0</v>
      </c>
      <c r="F1316" t="s">
        <v>8219</v>
      </c>
      <c r="G1316" t="s">
        <v>8224</v>
      </c>
      <c r="H1316" t="s">
        <v>8246</v>
      </c>
      <c r="I1316">
        <v>1465258325</v>
      </c>
      <c r="J1316">
        <v>1462666325</v>
      </c>
      <c r="K1316" t="b">
        <v>0</v>
      </c>
      <c r="L1316">
        <v>0</v>
      </c>
      <c r="M1316" t="b">
        <v>0</v>
      </c>
      <c r="N1316" t="s">
        <v>8301</v>
      </c>
      <c r="O1316">
        <f t="shared" si="100"/>
        <v>0</v>
      </c>
      <c r="P1316">
        <f t="shared" si="101"/>
        <v>0</v>
      </c>
      <c r="Q1316" s="11" t="s">
        <v>8315</v>
      </c>
      <c r="R1316" t="s">
        <v>8355</v>
      </c>
      <c r="S1316" s="15">
        <f t="shared" si="102"/>
        <v>42498.008391203708</v>
      </c>
      <c r="T1316" s="15">
        <f t="shared" si="103"/>
        <v>42528.008391203708</v>
      </c>
      <c r="U1316">
        <f t="shared" si="104"/>
        <v>2016</v>
      </c>
    </row>
    <row r="1317" spans="1:21" ht="60" x14ac:dyDescent="0.25">
      <c r="A1317">
        <v>3870</v>
      </c>
      <c r="B1317" s="9" t="s">
        <v>3867</v>
      </c>
      <c r="C1317" s="3" t="s">
        <v>7979</v>
      </c>
      <c r="D1317" s="5">
        <v>10000</v>
      </c>
      <c r="E1317" s="7">
        <v>1500</v>
      </c>
      <c r="F1317" t="s">
        <v>8219</v>
      </c>
      <c r="G1317" t="s">
        <v>8223</v>
      </c>
      <c r="H1317" t="s">
        <v>8245</v>
      </c>
      <c r="I1317">
        <v>1404360478</v>
      </c>
      <c r="J1317">
        <v>1401768478</v>
      </c>
      <c r="K1317" t="b">
        <v>0</v>
      </c>
      <c r="L1317">
        <v>10</v>
      </c>
      <c r="M1317" t="b">
        <v>0</v>
      </c>
      <c r="N1317" t="s">
        <v>8303</v>
      </c>
      <c r="O1317">
        <f t="shared" si="100"/>
        <v>15</v>
      </c>
      <c r="P1317">
        <f t="shared" si="101"/>
        <v>150</v>
      </c>
      <c r="Q1317" s="11" t="s">
        <v>8315</v>
      </c>
      <c r="R1317" t="s">
        <v>8357</v>
      </c>
      <c r="S1317" s="15">
        <f t="shared" si="102"/>
        <v>41793.17219907407</v>
      </c>
      <c r="T1317" s="15">
        <f t="shared" si="103"/>
        <v>41823.17219907407</v>
      </c>
      <c r="U1317">
        <f t="shared" si="104"/>
        <v>2014</v>
      </c>
    </row>
    <row r="1318" spans="1:21" ht="45" x14ac:dyDescent="0.25">
      <c r="A1318">
        <v>3884</v>
      </c>
      <c r="B1318" s="9" t="s">
        <v>3881</v>
      </c>
      <c r="C1318" s="3" t="s">
        <v>7993</v>
      </c>
      <c r="D1318" s="5">
        <v>10000</v>
      </c>
      <c r="E1318" s="7">
        <v>0</v>
      </c>
      <c r="F1318" t="s">
        <v>8219</v>
      </c>
      <c r="G1318" t="s">
        <v>8223</v>
      </c>
      <c r="H1318" t="s">
        <v>8245</v>
      </c>
      <c r="I1318">
        <v>1427479192</v>
      </c>
      <c r="J1318">
        <v>1425322792</v>
      </c>
      <c r="K1318" t="b">
        <v>0</v>
      </c>
      <c r="L1318">
        <v>0</v>
      </c>
      <c r="M1318" t="b">
        <v>0</v>
      </c>
      <c r="N1318" t="s">
        <v>8303</v>
      </c>
      <c r="O1318">
        <f t="shared" si="100"/>
        <v>0</v>
      </c>
      <c r="P1318">
        <f t="shared" si="101"/>
        <v>0</v>
      </c>
      <c r="Q1318" s="11" t="s">
        <v>8315</v>
      </c>
      <c r="R1318" t="s">
        <v>8357</v>
      </c>
      <c r="S1318" s="15">
        <f t="shared" si="102"/>
        <v>42065.791574074072</v>
      </c>
      <c r="T1318" s="15">
        <f t="shared" si="103"/>
        <v>42090.749907407408</v>
      </c>
      <c r="U1318">
        <f t="shared" si="104"/>
        <v>2015</v>
      </c>
    </row>
    <row r="1319" spans="1:21" x14ac:dyDescent="0.25">
      <c r="A1319">
        <v>3886</v>
      </c>
      <c r="B1319" s="9" t="s">
        <v>3883</v>
      </c>
      <c r="C1319" s="3">
        <v>1</v>
      </c>
      <c r="D1319" s="5">
        <v>10000</v>
      </c>
      <c r="E1319" s="7">
        <v>0</v>
      </c>
      <c r="F1319" t="s">
        <v>8219</v>
      </c>
      <c r="G1319" t="s">
        <v>8225</v>
      </c>
      <c r="H1319" t="s">
        <v>8247</v>
      </c>
      <c r="I1319">
        <v>1418275702</v>
      </c>
      <c r="J1319">
        <v>1415683702</v>
      </c>
      <c r="K1319" t="b">
        <v>0</v>
      </c>
      <c r="L1319">
        <v>0</v>
      </c>
      <c r="M1319" t="b">
        <v>0</v>
      </c>
      <c r="N1319" t="s">
        <v>8303</v>
      </c>
      <c r="O1319">
        <f t="shared" si="100"/>
        <v>0</v>
      </c>
      <c r="P1319">
        <f t="shared" si="101"/>
        <v>0</v>
      </c>
      <c r="Q1319" s="11" t="s">
        <v>8315</v>
      </c>
      <c r="R1319" t="s">
        <v>8357</v>
      </c>
      <c r="S1319" s="15">
        <f t="shared" si="102"/>
        <v>41954.228032407409</v>
      </c>
      <c r="T1319" s="15">
        <f t="shared" si="103"/>
        <v>41984.228032407409</v>
      </c>
      <c r="U1319">
        <f t="shared" si="104"/>
        <v>2014</v>
      </c>
    </row>
    <row r="1320" spans="1:21" ht="60" x14ac:dyDescent="0.25">
      <c r="A1320">
        <v>1332</v>
      </c>
      <c r="B1320" s="9" t="s">
        <v>1333</v>
      </c>
      <c r="C1320" s="3" t="s">
        <v>5442</v>
      </c>
      <c r="D1320" s="5">
        <v>10115</v>
      </c>
      <c r="E1320" s="7">
        <v>0</v>
      </c>
      <c r="F1320" t="s">
        <v>8219</v>
      </c>
      <c r="G1320" t="s">
        <v>8239</v>
      </c>
      <c r="H1320" t="s">
        <v>8256</v>
      </c>
      <c r="I1320">
        <v>1485480408</v>
      </c>
      <c r="J1320">
        <v>1482888408</v>
      </c>
      <c r="K1320" t="b">
        <v>0</v>
      </c>
      <c r="L1320">
        <v>0</v>
      </c>
      <c r="M1320" t="b">
        <v>0</v>
      </c>
      <c r="N1320" t="s">
        <v>8271</v>
      </c>
      <c r="O1320">
        <f t="shared" si="100"/>
        <v>0</v>
      </c>
      <c r="P1320">
        <f t="shared" si="101"/>
        <v>0</v>
      </c>
      <c r="Q1320" s="11" t="s">
        <v>8317</v>
      </c>
      <c r="R1320" t="s">
        <v>8319</v>
      </c>
      <c r="S1320" s="15">
        <f t="shared" si="102"/>
        <v>42732.060277777782</v>
      </c>
      <c r="T1320" s="15">
        <f t="shared" si="103"/>
        <v>42762.060277777782</v>
      </c>
      <c r="U1320">
        <f t="shared" si="104"/>
        <v>2016</v>
      </c>
    </row>
    <row r="1321" spans="1:21" ht="45" x14ac:dyDescent="0.25">
      <c r="A1321">
        <v>1309</v>
      </c>
      <c r="B1321" s="9" t="s">
        <v>1310</v>
      </c>
      <c r="C1321" s="3" t="s">
        <v>5419</v>
      </c>
      <c r="D1321" s="5">
        <v>11500</v>
      </c>
      <c r="E1321" s="7">
        <v>12879</v>
      </c>
      <c r="F1321" t="s">
        <v>8219</v>
      </c>
      <c r="G1321" t="s">
        <v>8223</v>
      </c>
      <c r="H1321" t="s">
        <v>8245</v>
      </c>
      <c r="I1321">
        <v>1444943468</v>
      </c>
      <c r="J1321">
        <v>1441919468</v>
      </c>
      <c r="K1321" t="b">
        <v>0</v>
      </c>
      <c r="L1321">
        <v>35</v>
      </c>
      <c r="M1321" t="b">
        <v>0</v>
      </c>
      <c r="N1321" t="s">
        <v>8271</v>
      </c>
      <c r="O1321">
        <f t="shared" si="100"/>
        <v>112</v>
      </c>
      <c r="P1321">
        <f t="shared" si="101"/>
        <v>367.97</v>
      </c>
      <c r="Q1321" s="11" t="s">
        <v>8317</v>
      </c>
      <c r="R1321" t="s">
        <v>8319</v>
      </c>
      <c r="S1321" s="15">
        <f t="shared" si="102"/>
        <v>42257.882731481484</v>
      </c>
      <c r="T1321" s="15">
        <f t="shared" si="103"/>
        <v>42292.882731481484</v>
      </c>
      <c r="U1321">
        <f t="shared" si="104"/>
        <v>2015</v>
      </c>
    </row>
    <row r="1322" spans="1:21" ht="60" x14ac:dyDescent="0.25">
      <c r="A1322">
        <v>630</v>
      </c>
      <c r="B1322" s="9" t="s">
        <v>631</v>
      </c>
      <c r="C1322" s="3" t="s">
        <v>4740</v>
      </c>
      <c r="D1322" s="5">
        <v>11999</v>
      </c>
      <c r="E1322" s="7">
        <v>10</v>
      </c>
      <c r="F1322" t="s">
        <v>8219</v>
      </c>
      <c r="G1322" t="s">
        <v>8223</v>
      </c>
      <c r="H1322" t="s">
        <v>8245</v>
      </c>
      <c r="I1322">
        <v>1441516200</v>
      </c>
      <c r="J1322">
        <v>1438959121</v>
      </c>
      <c r="K1322" t="b">
        <v>0</v>
      </c>
      <c r="L1322">
        <v>1</v>
      </c>
      <c r="M1322" t="b">
        <v>0</v>
      </c>
      <c r="N1322" t="s">
        <v>8270</v>
      </c>
      <c r="O1322">
        <f t="shared" si="100"/>
        <v>0</v>
      </c>
      <c r="P1322">
        <f t="shared" si="101"/>
        <v>10</v>
      </c>
      <c r="Q1322" s="11" t="s">
        <v>8317</v>
      </c>
      <c r="R1322" t="s">
        <v>8318</v>
      </c>
      <c r="S1322" s="15">
        <f t="shared" si="102"/>
        <v>42223.619456018518</v>
      </c>
      <c r="T1322" s="15">
        <f t="shared" si="103"/>
        <v>42253.215277777781</v>
      </c>
      <c r="U1322">
        <f t="shared" si="104"/>
        <v>2015</v>
      </c>
    </row>
    <row r="1323" spans="1:21" ht="45" x14ac:dyDescent="0.25">
      <c r="A1323">
        <v>141</v>
      </c>
      <c r="B1323" s="9" t="s">
        <v>143</v>
      </c>
      <c r="C1323" s="3" t="s">
        <v>4251</v>
      </c>
      <c r="D1323" s="5">
        <v>12000</v>
      </c>
      <c r="E1323" s="7">
        <v>1293</v>
      </c>
      <c r="F1323" t="s">
        <v>8219</v>
      </c>
      <c r="G1323" t="s">
        <v>8223</v>
      </c>
      <c r="H1323" t="s">
        <v>8245</v>
      </c>
      <c r="I1323">
        <v>1433043623</v>
      </c>
      <c r="J1323">
        <v>1429155623</v>
      </c>
      <c r="K1323" t="b">
        <v>0</v>
      </c>
      <c r="L1323">
        <v>28</v>
      </c>
      <c r="M1323" t="b">
        <v>0</v>
      </c>
      <c r="N1323" t="s">
        <v>8265</v>
      </c>
      <c r="O1323">
        <f t="shared" si="100"/>
        <v>11</v>
      </c>
      <c r="P1323">
        <f t="shared" si="101"/>
        <v>46.18</v>
      </c>
      <c r="Q1323" s="11" t="s">
        <v>8308</v>
      </c>
      <c r="R1323" t="s">
        <v>8311</v>
      </c>
      <c r="S1323" s="15">
        <f t="shared" si="102"/>
        <v>42110.153043981481</v>
      </c>
      <c r="T1323" s="15">
        <f t="shared" si="103"/>
        <v>42155.153043981481</v>
      </c>
      <c r="U1323">
        <f t="shared" si="104"/>
        <v>2015</v>
      </c>
    </row>
    <row r="1324" spans="1:21" x14ac:dyDescent="0.25">
      <c r="A1324">
        <v>1049</v>
      </c>
      <c r="B1324" s="9" t="s">
        <v>1050</v>
      </c>
      <c r="C1324" s="3" t="s">
        <v>5159</v>
      </c>
      <c r="D1324" s="5">
        <v>12000</v>
      </c>
      <c r="E1324" s="7">
        <v>0</v>
      </c>
      <c r="F1324" t="s">
        <v>8219</v>
      </c>
      <c r="G1324" t="s">
        <v>8223</v>
      </c>
      <c r="H1324" t="s">
        <v>8245</v>
      </c>
      <c r="I1324">
        <v>1455272445</v>
      </c>
      <c r="J1324">
        <v>1452680445</v>
      </c>
      <c r="K1324" t="b">
        <v>0</v>
      </c>
      <c r="L1324">
        <v>0</v>
      </c>
      <c r="M1324" t="b">
        <v>0</v>
      </c>
      <c r="N1324" t="s">
        <v>8279</v>
      </c>
      <c r="O1324">
        <f t="shared" si="100"/>
        <v>0</v>
      </c>
      <c r="P1324">
        <f t="shared" si="101"/>
        <v>0</v>
      </c>
      <c r="Q1324" s="11" t="s">
        <v>8329</v>
      </c>
      <c r="R1324" t="s">
        <v>8330</v>
      </c>
      <c r="S1324" s="15">
        <f t="shared" si="102"/>
        <v>42382.431076388893</v>
      </c>
      <c r="T1324" s="15">
        <f t="shared" si="103"/>
        <v>42412.431076388893</v>
      </c>
      <c r="U1324">
        <f t="shared" si="104"/>
        <v>2016</v>
      </c>
    </row>
    <row r="1325" spans="1:21" ht="45" x14ac:dyDescent="0.25">
      <c r="A1325">
        <v>1243</v>
      </c>
      <c r="B1325" s="9" t="s">
        <v>1244</v>
      </c>
      <c r="C1325" s="3" t="s">
        <v>5353</v>
      </c>
      <c r="D1325" s="5">
        <v>12000</v>
      </c>
      <c r="E1325" s="7">
        <v>1691</v>
      </c>
      <c r="F1325" t="s">
        <v>8219</v>
      </c>
      <c r="G1325" t="s">
        <v>8223</v>
      </c>
      <c r="H1325" t="s">
        <v>8245</v>
      </c>
      <c r="I1325">
        <v>1310158800</v>
      </c>
      <c r="J1325">
        <v>1304888771</v>
      </c>
      <c r="K1325" t="b">
        <v>0</v>
      </c>
      <c r="L1325">
        <v>38</v>
      </c>
      <c r="M1325" t="b">
        <v>0</v>
      </c>
      <c r="N1325" t="s">
        <v>8284</v>
      </c>
      <c r="O1325">
        <f t="shared" si="100"/>
        <v>14</v>
      </c>
      <c r="P1325">
        <f t="shared" si="101"/>
        <v>44.5</v>
      </c>
      <c r="Q1325" s="11" t="s">
        <v>8323</v>
      </c>
      <c r="R1325" t="s">
        <v>8338</v>
      </c>
      <c r="S1325" s="15">
        <f t="shared" si="102"/>
        <v>40671.879293981481</v>
      </c>
      <c r="T1325" s="15">
        <f t="shared" si="103"/>
        <v>40732.875</v>
      </c>
      <c r="U1325">
        <f t="shared" si="104"/>
        <v>2011</v>
      </c>
    </row>
    <row r="1326" spans="1:21" ht="60" x14ac:dyDescent="0.25">
      <c r="A1326">
        <v>2648</v>
      </c>
      <c r="B1326" s="9" t="s">
        <v>2648</v>
      </c>
      <c r="C1326" s="3" t="s">
        <v>6758</v>
      </c>
      <c r="D1326" s="5">
        <v>12000</v>
      </c>
      <c r="E1326" s="7">
        <v>106</v>
      </c>
      <c r="F1326" t="s">
        <v>8219</v>
      </c>
      <c r="G1326" t="s">
        <v>8223</v>
      </c>
      <c r="H1326" t="s">
        <v>8245</v>
      </c>
      <c r="I1326">
        <v>1457543360</v>
      </c>
      <c r="J1326">
        <v>1454951360</v>
      </c>
      <c r="K1326" t="b">
        <v>0</v>
      </c>
      <c r="L1326">
        <v>6</v>
      </c>
      <c r="M1326" t="b">
        <v>0</v>
      </c>
      <c r="N1326" t="s">
        <v>8299</v>
      </c>
      <c r="O1326">
        <f t="shared" si="100"/>
        <v>1</v>
      </c>
      <c r="P1326">
        <f t="shared" si="101"/>
        <v>17.670000000000002</v>
      </c>
      <c r="Q1326" s="11" t="s">
        <v>8317</v>
      </c>
      <c r="R1326" t="s">
        <v>8353</v>
      </c>
      <c r="S1326" s="15">
        <f t="shared" si="102"/>
        <v>42408.714814814812</v>
      </c>
      <c r="T1326" s="15">
        <f t="shared" si="103"/>
        <v>42438.714814814812</v>
      </c>
      <c r="U1326">
        <f t="shared" si="104"/>
        <v>2016</v>
      </c>
    </row>
    <row r="1327" spans="1:21" ht="60" x14ac:dyDescent="0.25">
      <c r="A1327">
        <v>1571</v>
      </c>
      <c r="B1327" s="9" t="s">
        <v>1572</v>
      </c>
      <c r="C1327" s="3" t="s">
        <v>5681</v>
      </c>
      <c r="D1327" s="5">
        <v>12100</v>
      </c>
      <c r="E1327" s="7">
        <v>80</v>
      </c>
      <c r="F1327" t="s">
        <v>8219</v>
      </c>
      <c r="G1327" t="s">
        <v>8224</v>
      </c>
      <c r="H1327" t="s">
        <v>8246</v>
      </c>
      <c r="I1327">
        <v>1434738483</v>
      </c>
      <c r="J1327">
        <v>1432146483</v>
      </c>
      <c r="K1327" t="b">
        <v>0</v>
      </c>
      <c r="L1327">
        <v>4</v>
      </c>
      <c r="M1327" t="b">
        <v>0</v>
      </c>
      <c r="N1327" t="s">
        <v>8288</v>
      </c>
      <c r="O1327">
        <f t="shared" si="100"/>
        <v>1</v>
      </c>
      <c r="P1327">
        <f t="shared" si="101"/>
        <v>20</v>
      </c>
      <c r="Q1327" s="11" t="s">
        <v>8320</v>
      </c>
      <c r="R1327" t="s">
        <v>8342</v>
      </c>
      <c r="S1327" s="15">
        <f t="shared" si="102"/>
        <v>42144.769479166673</v>
      </c>
      <c r="T1327" s="15">
        <f t="shared" si="103"/>
        <v>42174.769479166673</v>
      </c>
      <c r="U1327">
        <f t="shared" si="104"/>
        <v>2015</v>
      </c>
    </row>
    <row r="1328" spans="1:21" ht="45" x14ac:dyDescent="0.25">
      <c r="A1328">
        <v>2399</v>
      </c>
      <c r="B1328" s="9" t="s">
        <v>2400</v>
      </c>
      <c r="C1328" s="3" t="s">
        <v>6509</v>
      </c>
      <c r="D1328" s="5">
        <v>13000</v>
      </c>
      <c r="E1328" s="7">
        <v>0</v>
      </c>
      <c r="F1328" t="s">
        <v>8219</v>
      </c>
      <c r="G1328" t="s">
        <v>8234</v>
      </c>
      <c r="H1328" t="s">
        <v>8254</v>
      </c>
      <c r="I1328">
        <v>1418934506</v>
      </c>
      <c r="J1328">
        <v>1415910506</v>
      </c>
      <c r="K1328" t="b">
        <v>0</v>
      </c>
      <c r="L1328">
        <v>0</v>
      </c>
      <c r="M1328" t="b">
        <v>0</v>
      </c>
      <c r="N1328" t="s">
        <v>8270</v>
      </c>
      <c r="O1328">
        <f t="shared" si="100"/>
        <v>0</v>
      </c>
      <c r="P1328">
        <f t="shared" si="101"/>
        <v>0</v>
      </c>
      <c r="Q1328" s="11" t="s">
        <v>8317</v>
      </c>
      <c r="R1328" t="s">
        <v>8318</v>
      </c>
      <c r="S1328" s="15">
        <f t="shared" si="102"/>
        <v>41956.853078703702</v>
      </c>
      <c r="T1328" s="15">
        <f t="shared" si="103"/>
        <v>41991.853078703702</v>
      </c>
      <c r="U1328">
        <f t="shared" si="104"/>
        <v>2014</v>
      </c>
    </row>
    <row r="1329" spans="1:21" ht="30" x14ac:dyDescent="0.25">
      <c r="A1329">
        <v>3869</v>
      </c>
      <c r="B1329" s="9" t="s">
        <v>3866</v>
      </c>
      <c r="C1329" s="3" t="s">
        <v>7978</v>
      </c>
      <c r="D1329" s="5">
        <v>13111</v>
      </c>
      <c r="E1329" s="7">
        <v>452</v>
      </c>
      <c r="F1329" t="s">
        <v>8219</v>
      </c>
      <c r="G1329" t="s">
        <v>8223</v>
      </c>
      <c r="H1329" t="s">
        <v>8245</v>
      </c>
      <c r="I1329">
        <v>1426302660</v>
      </c>
      <c r="J1329">
        <v>1423761792</v>
      </c>
      <c r="K1329" t="b">
        <v>0</v>
      </c>
      <c r="L1329">
        <v>15</v>
      </c>
      <c r="M1329" t="b">
        <v>0</v>
      </c>
      <c r="N1329" t="s">
        <v>8303</v>
      </c>
      <c r="O1329">
        <f t="shared" si="100"/>
        <v>3</v>
      </c>
      <c r="P1329">
        <f t="shared" si="101"/>
        <v>30.13</v>
      </c>
      <c r="Q1329" s="11" t="s">
        <v>8315</v>
      </c>
      <c r="R1329" t="s">
        <v>8357</v>
      </c>
      <c r="S1329" s="15">
        <f t="shared" si="102"/>
        <v>42047.724444444444</v>
      </c>
      <c r="T1329" s="15">
        <f t="shared" si="103"/>
        <v>42077.132638888885</v>
      </c>
      <c r="U1329">
        <f t="shared" si="104"/>
        <v>2015</v>
      </c>
    </row>
    <row r="1330" spans="1:21" ht="45" x14ac:dyDescent="0.25">
      <c r="A1330">
        <v>610</v>
      </c>
      <c r="B1330" s="9" t="s">
        <v>611</v>
      </c>
      <c r="C1330" s="3" t="s">
        <v>4720</v>
      </c>
      <c r="D1330" s="5">
        <v>13803</v>
      </c>
      <c r="E1330" s="7">
        <v>0</v>
      </c>
      <c r="F1330" t="s">
        <v>8219</v>
      </c>
      <c r="G1330" t="s">
        <v>8223</v>
      </c>
      <c r="H1330" t="s">
        <v>8245</v>
      </c>
      <c r="I1330">
        <v>1429732586</v>
      </c>
      <c r="J1330">
        <v>1427140586</v>
      </c>
      <c r="K1330" t="b">
        <v>0</v>
      </c>
      <c r="L1330">
        <v>0</v>
      </c>
      <c r="M1330" t="b">
        <v>0</v>
      </c>
      <c r="N1330" t="s">
        <v>8270</v>
      </c>
      <c r="O1330">
        <f t="shared" si="100"/>
        <v>0</v>
      </c>
      <c r="P1330">
        <f t="shared" si="101"/>
        <v>0</v>
      </c>
      <c r="Q1330" s="11" t="s">
        <v>8317</v>
      </c>
      <c r="R1330" t="s">
        <v>8318</v>
      </c>
      <c r="S1330" s="15">
        <f t="shared" si="102"/>
        <v>42086.83085648148</v>
      </c>
      <c r="T1330" s="15">
        <f t="shared" si="103"/>
        <v>42116.83085648148</v>
      </c>
      <c r="U1330">
        <f t="shared" si="104"/>
        <v>2015</v>
      </c>
    </row>
    <row r="1331" spans="1:21" ht="45" x14ac:dyDescent="0.25">
      <c r="A1331">
        <v>1452</v>
      </c>
      <c r="B1331" s="9" t="s">
        <v>1453</v>
      </c>
      <c r="C1331" s="3" t="s">
        <v>5562</v>
      </c>
      <c r="D1331" s="5">
        <v>14000</v>
      </c>
      <c r="E1331" s="7">
        <v>0</v>
      </c>
      <c r="F1331" t="s">
        <v>8219</v>
      </c>
      <c r="G1331" t="s">
        <v>8223</v>
      </c>
      <c r="H1331" t="s">
        <v>8245</v>
      </c>
      <c r="I1331">
        <v>1406566363</v>
      </c>
      <c r="J1331">
        <v>1403974363</v>
      </c>
      <c r="K1331" t="b">
        <v>0</v>
      </c>
      <c r="L1331">
        <v>0</v>
      </c>
      <c r="M1331" t="b">
        <v>0</v>
      </c>
      <c r="N1331" t="s">
        <v>8285</v>
      </c>
      <c r="O1331">
        <f t="shared" si="100"/>
        <v>0</v>
      </c>
      <c r="P1331">
        <f t="shared" si="101"/>
        <v>0</v>
      </c>
      <c r="Q1331" s="11" t="s">
        <v>8320</v>
      </c>
      <c r="R1331" t="s">
        <v>8339</v>
      </c>
      <c r="S1331" s="15">
        <f t="shared" si="102"/>
        <v>41818.703275462962</v>
      </c>
      <c r="T1331" s="15">
        <f t="shared" si="103"/>
        <v>41848.703275462962</v>
      </c>
      <c r="U1331">
        <f t="shared" si="104"/>
        <v>2014</v>
      </c>
    </row>
    <row r="1332" spans="1:21" ht="45" x14ac:dyDescent="0.25">
      <c r="A1332">
        <v>603</v>
      </c>
      <c r="B1332" s="9" t="s">
        <v>604</v>
      </c>
      <c r="C1332" s="3" t="s">
        <v>4713</v>
      </c>
      <c r="D1332" s="5">
        <v>15000</v>
      </c>
      <c r="E1332" s="7">
        <v>590.02</v>
      </c>
      <c r="F1332" t="s">
        <v>8219</v>
      </c>
      <c r="G1332" t="s">
        <v>8223</v>
      </c>
      <c r="H1332" t="s">
        <v>8245</v>
      </c>
      <c r="I1332">
        <v>1408029623</v>
      </c>
      <c r="J1332">
        <v>1405437623</v>
      </c>
      <c r="K1332" t="b">
        <v>0</v>
      </c>
      <c r="L1332">
        <v>13</v>
      </c>
      <c r="M1332" t="b">
        <v>0</v>
      </c>
      <c r="N1332" t="s">
        <v>8270</v>
      </c>
      <c r="O1332">
        <f t="shared" si="100"/>
        <v>4</v>
      </c>
      <c r="P1332">
        <f t="shared" si="101"/>
        <v>45.39</v>
      </c>
      <c r="Q1332" s="11" t="s">
        <v>8317</v>
      </c>
      <c r="R1332" t="s">
        <v>8318</v>
      </c>
      <c r="S1332" s="15">
        <f t="shared" si="102"/>
        <v>41835.639155092591</v>
      </c>
      <c r="T1332" s="15">
        <f t="shared" si="103"/>
        <v>41865.639155092591</v>
      </c>
      <c r="U1332">
        <f t="shared" si="104"/>
        <v>2014</v>
      </c>
    </row>
    <row r="1333" spans="1:21" ht="60" x14ac:dyDescent="0.25">
      <c r="A1333">
        <v>1048</v>
      </c>
      <c r="B1333" s="9" t="s">
        <v>1049</v>
      </c>
      <c r="C1333" s="3" t="s">
        <v>5158</v>
      </c>
      <c r="D1333" s="5">
        <v>15000</v>
      </c>
      <c r="E1333" s="7">
        <v>212</v>
      </c>
      <c r="F1333" t="s">
        <v>8219</v>
      </c>
      <c r="G1333" t="s">
        <v>8223</v>
      </c>
      <c r="H1333" t="s">
        <v>8245</v>
      </c>
      <c r="I1333">
        <v>1474766189</v>
      </c>
      <c r="J1333">
        <v>1471310189</v>
      </c>
      <c r="K1333" t="b">
        <v>0</v>
      </c>
      <c r="L1333">
        <v>4</v>
      </c>
      <c r="M1333" t="b">
        <v>0</v>
      </c>
      <c r="N1333" t="s">
        <v>8279</v>
      </c>
      <c r="O1333">
        <f t="shared" si="100"/>
        <v>1</v>
      </c>
      <c r="P1333">
        <f t="shared" si="101"/>
        <v>53</v>
      </c>
      <c r="Q1333" s="11" t="s">
        <v>8329</v>
      </c>
      <c r="R1333" t="s">
        <v>8330</v>
      </c>
      <c r="S1333" s="15">
        <f t="shared" si="102"/>
        <v>42598.053113425922</v>
      </c>
      <c r="T1333" s="15">
        <f t="shared" si="103"/>
        <v>42638.053113425922</v>
      </c>
      <c r="U1333">
        <f t="shared" si="104"/>
        <v>2016</v>
      </c>
    </row>
    <row r="1334" spans="1:21" ht="30" x14ac:dyDescent="0.25">
      <c r="A1334">
        <v>1224</v>
      </c>
      <c r="B1334" s="9" t="s">
        <v>1225</v>
      </c>
      <c r="C1334" s="3" t="s">
        <v>5334</v>
      </c>
      <c r="D1334" s="5">
        <v>15000</v>
      </c>
      <c r="E1334" s="7">
        <v>1060</v>
      </c>
      <c r="F1334" t="s">
        <v>8219</v>
      </c>
      <c r="G1334" t="s">
        <v>8223</v>
      </c>
      <c r="H1334" t="s">
        <v>8245</v>
      </c>
      <c r="I1334">
        <v>1402060302</v>
      </c>
      <c r="J1334">
        <v>1396876302</v>
      </c>
      <c r="K1334" t="b">
        <v>0</v>
      </c>
      <c r="L1334">
        <v>18</v>
      </c>
      <c r="M1334" t="b">
        <v>0</v>
      </c>
      <c r="N1334" t="s">
        <v>8284</v>
      </c>
      <c r="O1334">
        <f t="shared" si="100"/>
        <v>7</v>
      </c>
      <c r="P1334">
        <f t="shared" si="101"/>
        <v>58.89</v>
      </c>
      <c r="Q1334" s="11" t="s">
        <v>8323</v>
      </c>
      <c r="R1334" t="s">
        <v>8338</v>
      </c>
      <c r="S1334" s="15">
        <f t="shared" si="102"/>
        <v>41736.549791666665</v>
      </c>
      <c r="T1334" s="15">
        <f t="shared" si="103"/>
        <v>41796.549791666665</v>
      </c>
      <c r="U1334">
        <f t="shared" si="104"/>
        <v>2014</v>
      </c>
    </row>
    <row r="1335" spans="1:21" ht="60" x14ac:dyDescent="0.25">
      <c r="A1335">
        <v>1323</v>
      </c>
      <c r="B1335" s="9" t="s">
        <v>1324</v>
      </c>
      <c r="C1335" s="3" t="s">
        <v>5433</v>
      </c>
      <c r="D1335" s="5">
        <v>15000</v>
      </c>
      <c r="E1335" s="7">
        <v>1332</v>
      </c>
      <c r="F1335" t="s">
        <v>8219</v>
      </c>
      <c r="G1335" t="s">
        <v>8223</v>
      </c>
      <c r="H1335" t="s">
        <v>8245</v>
      </c>
      <c r="I1335">
        <v>1461653700</v>
      </c>
      <c r="J1335">
        <v>1458665146</v>
      </c>
      <c r="K1335" t="b">
        <v>0</v>
      </c>
      <c r="L1335">
        <v>44</v>
      </c>
      <c r="M1335" t="b">
        <v>0</v>
      </c>
      <c r="N1335" t="s">
        <v>8271</v>
      </c>
      <c r="O1335">
        <f t="shared" si="100"/>
        <v>9</v>
      </c>
      <c r="P1335">
        <f t="shared" si="101"/>
        <v>30.27</v>
      </c>
      <c r="Q1335" s="11" t="s">
        <v>8317</v>
      </c>
      <c r="R1335" t="s">
        <v>8319</v>
      </c>
      <c r="S1335" s="15">
        <f t="shared" si="102"/>
        <v>42451.698449074072</v>
      </c>
      <c r="T1335" s="15">
        <f t="shared" si="103"/>
        <v>42486.288194444445</v>
      </c>
      <c r="U1335">
        <f t="shared" si="104"/>
        <v>2016</v>
      </c>
    </row>
    <row r="1336" spans="1:21" ht="60" x14ac:dyDescent="0.25">
      <c r="A1336">
        <v>1455</v>
      </c>
      <c r="B1336" s="9" t="s">
        <v>1456</v>
      </c>
      <c r="C1336" s="3" t="s">
        <v>5565</v>
      </c>
      <c r="D1336" s="5">
        <v>15000</v>
      </c>
      <c r="E1336" s="7">
        <v>1575</v>
      </c>
      <c r="F1336" t="s">
        <v>8219</v>
      </c>
      <c r="G1336" t="s">
        <v>8223</v>
      </c>
      <c r="H1336" t="s">
        <v>8245</v>
      </c>
      <c r="I1336">
        <v>1409924340</v>
      </c>
      <c r="J1336">
        <v>1405181320</v>
      </c>
      <c r="K1336" t="b">
        <v>0</v>
      </c>
      <c r="L1336">
        <v>7</v>
      </c>
      <c r="M1336" t="b">
        <v>0</v>
      </c>
      <c r="N1336" t="s">
        <v>8285</v>
      </c>
      <c r="O1336">
        <f t="shared" si="100"/>
        <v>11</v>
      </c>
      <c r="P1336">
        <f t="shared" si="101"/>
        <v>225</v>
      </c>
      <c r="Q1336" s="11" t="s">
        <v>8320</v>
      </c>
      <c r="R1336" t="s">
        <v>8339</v>
      </c>
      <c r="S1336" s="15">
        <f t="shared" si="102"/>
        <v>41832.672685185185</v>
      </c>
      <c r="T1336" s="15">
        <f t="shared" si="103"/>
        <v>41887.568749999999</v>
      </c>
      <c r="U1336">
        <f t="shared" si="104"/>
        <v>2014</v>
      </c>
    </row>
    <row r="1337" spans="1:21" ht="45" x14ac:dyDescent="0.25">
      <c r="A1337">
        <v>2380</v>
      </c>
      <c r="B1337" s="9" t="s">
        <v>2381</v>
      </c>
      <c r="C1337" s="3" t="s">
        <v>6490</v>
      </c>
      <c r="D1337" s="5">
        <v>15000</v>
      </c>
      <c r="E1337" s="7">
        <v>55</v>
      </c>
      <c r="F1337" t="s">
        <v>8219</v>
      </c>
      <c r="G1337" t="s">
        <v>8223</v>
      </c>
      <c r="H1337" t="s">
        <v>8245</v>
      </c>
      <c r="I1337">
        <v>1443726142</v>
      </c>
      <c r="J1337">
        <v>1441134142</v>
      </c>
      <c r="K1337" t="b">
        <v>0</v>
      </c>
      <c r="L1337">
        <v>3</v>
      </c>
      <c r="M1337" t="b">
        <v>0</v>
      </c>
      <c r="N1337" t="s">
        <v>8270</v>
      </c>
      <c r="O1337">
        <f t="shared" si="100"/>
        <v>0</v>
      </c>
      <c r="P1337">
        <f t="shared" si="101"/>
        <v>18.329999999999998</v>
      </c>
      <c r="Q1337" s="11" t="s">
        <v>8317</v>
      </c>
      <c r="R1337" t="s">
        <v>8318</v>
      </c>
      <c r="S1337" s="15">
        <f t="shared" si="102"/>
        <v>42248.793310185181</v>
      </c>
      <c r="T1337" s="15">
        <f t="shared" si="103"/>
        <v>42278.793310185181</v>
      </c>
      <c r="U1337">
        <f t="shared" si="104"/>
        <v>2015</v>
      </c>
    </row>
    <row r="1338" spans="1:21" ht="60" x14ac:dyDescent="0.25">
      <c r="A1338">
        <v>2577</v>
      </c>
      <c r="B1338" s="9" t="s">
        <v>2577</v>
      </c>
      <c r="C1338" s="3" t="s">
        <v>6687</v>
      </c>
      <c r="D1338" s="5">
        <v>15000</v>
      </c>
      <c r="E1338" s="7">
        <v>0</v>
      </c>
      <c r="F1338" t="s">
        <v>8219</v>
      </c>
      <c r="G1338" t="s">
        <v>8223</v>
      </c>
      <c r="H1338" t="s">
        <v>8245</v>
      </c>
      <c r="I1338">
        <v>1407181297</v>
      </c>
      <c r="J1338">
        <v>1405021297</v>
      </c>
      <c r="K1338" t="b">
        <v>0</v>
      </c>
      <c r="L1338">
        <v>0</v>
      </c>
      <c r="M1338" t="b">
        <v>0</v>
      </c>
      <c r="N1338" t="s">
        <v>8282</v>
      </c>
      <c r="O1338">
        <f t="shared" ref="O1338:O1401" si="105">ROUND(E1338/D1338*100,0)</f>
        <v>0</v>
      </c>
      <c r="P1338">
        <f t="shared" ref="P1338:P1401" si="106">IFERROR(ROUND(E1338/L1338,2),0)</f>
        <v>0</v>
      </c>
      <c r="Q1338" s="11" t="s">
        <v>8334</v>
      </c>
      <c r="R1338" t="s">
        <v>8335</v>
      </c>
      <c r="S1338" s="15">
        <f t="shared" ref="S1338:S1401" si="107">(((J1338/60/60)/24)+DATE(1970,1,1))</f>
        <v>41830.820567129631</v>
      </c>
      <c r="T1338" s="15">
        <f t="shared" ref="T1338:T1401" si="108">(((I1338/60/60)/24)+DATE(1970,1,1))</f>
        <v>41855.820567129631</v>
      </c>
      <c r="U1338">
        <f t="shared" ref="U1338:U1401" si="109">YEAR(S1338)</f>
        <v>2014</v>
      </c>
    </row>
    <row r="1339" spans="1:21" x14ac:dyDescent="0.25">
      <c r="A1339">
        <v>2655</v>
      </c>
      <c r="B1339" s="9" t="s">
        <v>2655</v>
      </c>
      <c r="C1339" s="3" t="s">
        <v>6765</v>
      </c>
      <c r="D1339" s="5">
        <v>15000</v>
      </c>
      <c r="E1339" s="7">
        <v>3155</v>
      </c>
      <c r="F1339" t="s">
        <v>8219</v>
      </c>
      <c r="G1339" t="s">
        <v>8223</v>
      </c>
      <c r="H1339" t="s">
        <v>8245</v>
      </c>
      <c r="I1339">
        <v>1455048000</v>
      </c>
      <c r="J1339">
        <v>1452631647</v>
      </c>
      <c r="K1339" t="b">
        <v>0</v>
      </c>
      <c r="L1339">
        <v>43</v>
      </c>
      <c r="M1339" t="b">
        <v>0</v>
      </c>
      <c r="N1339" t="s">
        <v>8299</v>
      </c>
      <c r="O1339">
        <f t="shared" si="105"/>
        <v>21</v>
      </c>
      <c r="P1339">
        <f t="shared" si="106"/>
        <v>73.37</v>
      </c>
      <c r="Q1339" s="11" t="s">
        <v>8317</v>
      </c>
      <c r="R1339" t="s">
        <v>8353</v>
      </c>
      <c r="S1339" s="15">
        <f t="shared" si="107"/>
        <v>42381.866284722222</v>
      </c>
      <c r="T1339" s="15">
        <f t="shared" si="108"/>
        <v>42409.833333333328</v>
      </c>
      <c r="U1339">
        <f t="shared" si="109"/>
        <v>2016</v>
      </c>
    </row>
    <row r="1340" spans="1:21" ht="45" x14ac:dyDescent="0.25">
      <c r="A1340">
        <v>2954</v>
      </c>
      <c r="B1340" s="9" t="s">
        <v>2954</v>
      </c>
      <c r="C1340" s="3" t="s">
        <v>7064</v>
      </c>
      <c r="D1340" s="5">
        <v>15000</v>
      </c>
      <c r="E1340" s="7">
        <v>0</v>
      </c>
      <c r="F1340" t="s">
        <v>8219</v>
      </c>
      <c r="G1340" t="s">
        <v>8223</v>
      </c>
      <c r="H1340" t="s">
        <v>8245</v>
      </c>
      <c r="I1340">
        <v>1489669203</v>
      </c>
      <c r="J1340">
        <v>1487944803</v>
      </c>
      <c r="K1340" t="b">
        <v>0</v>
      </c>
      <c r="L1340">
        <v>0</v>
      </c>
      <c r="M1340" t="b">
        <v>0</v>
      </c>
      <c r="N1340" t="s">
        <v>8301</v>
      </c>
      <c r="O1340">
        <f t="shared" si="105"/>
        <v>0</v>
      </c>
      <c r="P1340">
        <f t="shared" si="106"/>
        <v>0</v>
      </c>
      <c r="Q1340" s="11" t="s">
        <v>8315</v>
      </c>
      <c r="R1340" t="s">
        <v>8355</v>
      </c>
      <c r="S1340" s="15">
        <f t="shared" si="107"/>
        <v>42790.583368055552</v>
      </c>
      <c r="T1340" s="15">
        <f t="shared" si="108"/>
        <v>42810.541701388895</v>
      </c>
      <c r="U1340">
        <f t="shared" si="109"/>
        <v>2017</v>
      </c>
    </row>
    <row r="1341" spans="1:21" ht="45" x14ac:dyDescent="0.25">
      <c r="A1341">
        <v>2957</v>
      </c>
      <c r="B1341" s="9" t="s">
        <v>2957</v>
      </c>
      <c r="C1341" s="3" t="s">
        <v>7067</v>
      </c>
      <c r="D1341" s="5">
        <v>15000</v>
      </c>
      <c r="E1341" s="7">
        <v>280</v>
      </c>
      <c r="F1341" t="s">
        <v>8219</v>
      </c>
      <c r="G1341" t="s">
        <v>8223</v>
      </c>
      <c r="H1341" t="s">
        <v>8245</v>
      </c>
      <c r="I1341">
        <v>1427498172</v>
      </c>
      <c r="J1341">
        <v>1422317772</v>
      </c>
      <c r="K1341" t="b">
        <v>0</v>
      </c>
      <c r="L1341">
        <v>3</v>
      </c>
      <c r="M1341" t="b">
        <v>0</v>
      </c>
      <c r="N1341" t="s">
        <v>8301</v>
      </c>
      <c r="O1341">
        <f t="shared" si="105"/>
        <v>2</v>
      </c>
      <c r="P1341">
        <f t="shared" si="106"/>
        <v>93.33</v>
      </c>
      <c r="Q1341" s="11" t="s">
        <v>8315</v>
      </c>
      <c r="R1341" t="s">
        <v>8355</v>
      </c>
      <c r="S1341" s="15">
        <f t="shared" si="107"/>
        <v>42031.011249999996</v>
      </c>
      <c r="T1341" s="15">
        <f t="shared" si="108"/>
        <v>42090.969583333332</v>
      </c>
      <c r="U1341">
        <f t="shared" si="109"/>
        <v>2015</v>
      </c>
    </row>
    <row r="1342" spans="1:21" ht="60" x14ac:dyDescent="0.25">
      <c r="A1342">
        <v>3872</v>
      </c>
      <c r="B1342" s="9" t="s">
        <v>3869</v>
      </c>
      <c r="C1342" s="3" t="s">
        <v>7981</v>
      </c>
      <c r="D1342" s="5">
        <v>15000</v>
      </c>
      <c r="E1342" s="7">
        <v>0</v>
      </c>
      <c r="F1342" t="s">
        <v>8219</v>
      </c>
      <c r="G1342" t="s">
        <v>8223</v>
      </c>
      <c r="H1342" t="s">
        <v>8245</v>
      </c>
      <c r="I1342">
        <v>1439522996</v>
      </c>
      <c r="J1342">
        <v>1435202996</v>
      </c>
      <c r="K1342" t="b">
        <v>0</v>
      </c>
      <c r="L1342">
        <v>0</v>
      </c>
      <c r="M1342" t="b">
        <v>0</v>
      </c>
      <c r="N1342" t="s">
        <v>8303</v>
      </c>
      <c r="O1342">
        <f t="shared" si="105"/>
        <v>0</v>
      </c>
      <c r="P1342">
        <f t="shared" si="106"/>
        <v>0</v>
      </c>
      <c r="Q1342" s="11" t="s">
        <v>8315</v>
      </c>
      <c r="R1342" t="s">
        <v>8357</v>
      </c>
      <c r="S1342" s="15">
        <f t="shared" si="107"/>
        <v>42180.145787037036</v>
      </c>
      <c r="T1342" s="15">
        <f t="shared" si="108"/>
        <v>42230.145787037036</v>
      </c>
      <c r="U1342">
        <f t="shared" si="109"/>
        <v>2015</v>
      </c>
    </row>
    <row r="1343" spans="1:21" ht="45" x14ac:dyDescent="0.25">
      <c r="A1343">
        <v>3879</v>
      </c>
      <c r="B1343" s="9" t="s">
        <v>3876</v>
      </c>
      <c r="C1343" s="3" t="s">
        <v>7988</v>
      </c>
      <c r="D1343" s="5">
        <v>15000</v>
      </c>
      <c r="E1343" s="7">
        <v>0</v>
      </c>
      <c r="F1343" t="s">
        <v>8219</v>
      </c>
      <c r="G1343" t="s">
        <v>8224</v>
      </c>
      <c r="H1343" t="s">
        <v>8246</v>
      </c>
      <c r="I1343">
        <v>1422218396</v>
      </c>
      <c r="J1343">
        <v>1419626396</v>
      </c>
      <c r="K1343" t="b">
        <v>0</v>
      </c>
      <c r="L1343">
        <v>0</v>
      </c>
      <c r="M1343" t="b">
        <v>0</v>
      </c>
      <c r="N1343" t="s">
        <v>8303</v>
      </c>
      <c r="O1343">
        <f t="shared" si="105"/>
        <v>0</v>
      </c>
      <c r="P1343">
        <f t="shared" si="106"/>
        <v>0</v>
      </c>
      <c r="Q1343" s="11" t="s">
        <v>8315</v>
      </c>
      <c r="R1343" t="s">
        <v>8357</v>
      </c>
      <c r="S1343" s="15">
        <f t="shared" si="107"/>
        <v>41999.861064814817</v>
      </c>
      <c r="T1343" s="15">
        <f t="shared" si="108"/>
        <v>42029.861064814817</v>
      </c>
      <c r="U1343">
        <f t="shared" si="109"/>
        <v>2014</v>
      </c>
    </row>
    <row r="1344" spans="1:21" ht="60" x14ac:dyDescent="0.25">
      <c r="A1344">
        <v>3883</v>
      </c>
      <c r="B1344" s="9" t="s">
        <v>3880</v>
      </c>
      <c r="C1344" s="3" t="s">
        <v>7992</v>
      </c>
      <c r="D1344" s="5">
        <v>15000</v>
      </c>
      <c r="E1344" s="7">
        <v>0</v>
      </c>
      <c r="F1344" t="s">
        <v>8219</v>
      </c>
      <c r="G1344" t="s">
        <v>8224</v>
      </c>
      <c r="H1344" t="s">
        <v>8246</v>
      </c>
      <c r="I1344">
        <v>1409668069</v>
      </c>
      <c r="J1344">
        <v>1407076069</v>
      </c>
      <c r="K1344" t="b">
        <v>0</v>
      </c>
      <c r="L1344">
        <v>0</v>
      </c>
      <c r="M1344" t="b">
        <v>0</v>
      </c>
      <c r="N1344" t="s">
        <v>8303</v>
      </c>
      <c r="O1344">
        <f t="shared" si="105"/>
        <v>0</v>
      </c>
      <c r="P1344">
        <f t="shared" si="106"/>
        <v>0</v>
      </c>
      <c r="Q1344" s="11" t="s">
        <v>8315</v>
      </c>
      <c r="R1344" t="s">
        <v>8357</v>
      </c>
      <c r="S1344" s="15">
        <f t="shared" si="107"/>
        <v>41854.602650462963</v>
      </c>
      <c r="T1344" s="15">
        <f t="shared" si="108"/>
        <v>41884.602650462963</v>
      </c>
      <c r="U1344">
        <f t="shared" si="109"/>
        <v>2014</v>
      </c>
    </row>
    <row r="1345" spans="1:21" ht="60" x14ac:dyDescent="0.25">
      <c r="A1345">
        <v>2389</v>
      </c>
      <c r="B1345" s="9" t="s">
        <v>2390</v>
      </c>
      <c r="C1345" s="3" t="s">
        <v>6499</v>
      </c>
      <c r="D1345" s="5">
        <v>16000</v>
      </c>
      <c r="E1345" s="7">
        <v>30</v>
      </c>
      <c r="F1345" t="s">
        <v>8219</v>
      </c>
      <c r="G1345" t="s">
        <v>8229</v>
      </c>
      <c r="H1345" t="s">
        <v>8248</v>
      </c>
      <c r="I1345">
        <v>1437861540</v>
      </c>
      <c r="J1345">
        <v>1435160452</v>
      </c>
      <c r="K1345" t="b">
        <v>0</v>
      </c>
      <c r="L1345">
        <v>1</v>
      </c>
      <c r="M1345" t="b">
        <v>0</v>
      </c>
      <c r="N1345" t="s">
        <v>8270</v>
      </c>
      <c r="O1345">
        <f t="shared" si="105"/>
        <v>0</v>
      </c>
      <c r="P1345">
        <f t="shared" si="106"/>
        <v>30</v>
      </c>
      <c r="Q1345" s="11" t="s">
        <v>8317</v>
      </c>
      <c r="R1345" t="s">
        <v>8318</v>
      </c>
      <c r="S1345" s="15">
        <f t="shared" si="107"/>
        <v>42179.653379629628</v>
      </c>
      <c r="T1345" s="15">
        <f t="shared" si="108"/>
        <v>42210.915972222225</v>
      </c>
      <c r="U1345">
        <f t="shared" si="109"/>
        <v>2015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8320</v>
      </c>
      <c r="R1346" t="s">
        <v>8321</v>
      </c>
      <c r="S1346" s="15">
        <f t="shared" si="107"/>
        <v>42522.789803240739</v>
      </c>
      <c r="T1346" s="15">
        <f t="shared" si="108"/>
        <v>42551.789803240739</v>
      </c>
      <c r="U1346">
        <f t="shared" si="109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ref="O1402:O1465" si="110">ROUND(E1402/D1402*100,0)</f>
        <v>167</v>
      </c>
      <c r="P1402">
        <f t="shared" ref="P1402:P1465" si="111">IFERROR(ROUND(E1402/L1402,2),0)</f>
        <v>17.239999999999998</v>
      </c>
      <c r="Q1402" s="11" t="s">
        <v>8323</v>
      </c>
      <c r="R1402" t="s">
        <v>8324</v>
      </c>
      <c r="S1402" s="15">
        <f t="shared" ref="S1402:S1465" si="112">(((J1402/60/60)/24)+DATE(1970,1,1))</f>
        <v>42498.341122685189</v>
      </c>
      <c r="T1402" s="15">
        <f t="shared" ref="T1402:T1465" si="113">(((I1402/60/60)/24)+DATE(1970,1,1))</f>
        <v>42533.229166666672</v>
      </c>
      <c r="U1402">
        <f t="shared" ref="U1402:U1465" si="114">YEAR(S1402)</f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8323</v>
      </c>
      <c r="R1403" t="s">
        <v>8324</v>
      </c>
      <c r="S1403" s="15">
        <f t="shared" si="112"/>
        <v>41399.99622685185</v>
      </c>
      <c r="T1403" s="15">
        <f t="shared" si="113"/>
        <v>41420.99622685185</v>
      </c>
      <c r="U1403">
        <f t="shared" si="114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8323</v>
      </c>
      <c r="R1404" t="s">
        <v>8324</v>
      </c>
      <c r="S1404" s="15">
        <f t="shared" si="112"/>
        <v>42065.053368055553</v>
      </c>
      <c r="T1404" s="15">
        <f t="shared" si="113"/>
        <v>42125.011701388896</v>
      </c>
      <c r="U1404">
        <f t="shared" si="114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8323</v>
      </c>
      <c r="R1405" t="s">
        <v>8324</v>
      </c>
      <c r="S1405" s="15">
        <f t="shared" si="112"/>
        <v>41451.062905092593</v>
      </c>
      <c r="T1405" s="15">
        <f t="shared" si="113"/>
        <v>41481.062905092593</v>
      </c>
      <c r="U1405">
        <f t="shared" si="114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8320</v>
      </c>
      <c r="R1406" t="s">
        <v>8339</v>
      </c>
      <c r="S1406" s="15">
        <f t="shared" si="112"/>
        <v>42032.510243055556</v>
      </c>
      <c r="T1406" s="15">
        <f t="shared" si="113"/>
        <v>42057.510243055556</v>
      </c>
      <c r="U1406">
        <f t="shared" si="114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8320</v>
      </c>
      <c r="R1407" t="s">
        <v>8339</v>
      </c>
      <c r="S1407" s="15">
        <f t="shared" si="112"/>
        <v>41941.680567129632</v>
      </c>
      <c r="T1407" s="15">
        <f t="shared" si="113"/>
        <v>41971.722233796296</v>
      </c>
      <c r="U1407">
        <f t="shared" si="114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8320</v>
      </c>
      <c r="R1408" t="s">
        <v>8339</v>
      </c>
      <c r="S1408" s="15">
        <f t="shared" si="112"/>
        <v>42297.432951388888</v>
      </c>
      <c r="T1408" s="15">
        <f t="shared" si="113"/>
        <v>42350.416666666672</v>
      </c>
      <c r="U1408">
        <f t="shared" si="114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8320</v>
      </c>
      <c r="R1409" t="s">
        <v>8339</v>
      </c>
      <c r="S1409" s="15">
        <f t="shared" si="112"/>
        <v>41838.536782407406</v>
      </c>
      <c r="T1409" s="15">
        <f t="shared" si="113"/>
        <v>41863.536782407406</v>
      </c>
      <c r="U1409">
        <f t="shared" si="114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8320</v>
      </c>
      <c r="R1410" t="s">
        <v>8339</v>
      </c>
      <c r="S1410" s="15">
        <f t="shared" si="112"/>
        <v>42291.872175925921</v>
      </c>
      <c r="T1410" s="15">
        <f t="shared" si="113"/>
        <v>42321.913842592592</v>
      </c>
      <c r="U1410">
        <f t="shared" si="114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3878</v>
      </c>
      <c r="B1453" s="9" t="s">
        <v>3875</v>
      </c>
      <c r="C1453" s="3" t="s">
        <v>7987</v>
      </c>
      <c r="D1453" s="5">
        <v>18000</v>
      </c>
      <c r="E1453" s="7">
        <v>10</v>
      </c>
      <c r="F1453" t="s">
        <v>8219</v>
      </c>
      <c r="G1453" t="s">
        <v>8223</v>
      </c>
      <c r="H1453" t="s">
        <v>8245</v>
      </c>
      <c r="I1453">
        <v>1435636740</v>
      </c>
      <c r="J1453">
        <v>1433014746</v>
      </c>
      <c r="K1453" t="b">
        <v>0</v>
      </c>
      <c r="L1453">
        <v>1</v>
      </c>
      <c r="M1453" t="b">
        <v>0</v>
      </c>
      <c r="N1453" t="s">
        <v>8303</v>
      </c>
      <c r="O1453">
        <f t="shared" si="110"/>
        <v>0</v>
      </c>
      <c r="P1453">
        <f t="shared" si="111"/>
        <v>10</v>
      </c>
      <c r="Q1453" s="11" t="s">
        <v>8315</v>
      </c>
      <c r="R1453" t="s">
        <v>8357</v>
      </c>
      <c r="S1453" s="15">
        <f t="shared" si="112"/>
        <v>42154.818819444445</v>
      </c>
      <c r="T1453" s="15">
        <f t="shared" si="113"/>
        <v>42185.165972222225</v>
      </c>
      <c r="U1453">
        <f t="shared" si="114"/>
        <v>2015</v>
      </c>
    </row>
    <row r="1454" spans="1:21" ht="30" x14ac:dyDescent="0.25">
      <c r="A1454">
        <v>2351</v>
      </c>
      <c r="B1454" s="9" t="s">
        <v>2352</v>
      </c>
      <c r="C1454" s="3" t="s">
        <v>6461</v>
      </c>
      <c r="D1454" s="5">
        <v>18900</v>
      </c>
      <c r="E1454" s="7">
        <v>108</v>
      </c>
      <c r="F1454" t="s">
        <v>8219</v>
      </c>
      <c r="G1454" t="s">
        <v>8227</v>
      </c>
      <c r="H1454" t="s">
        <v>8249</v>
      </c>
      <c r="I1454">
        <v>1430360739</v>
      </c>
      <c r="J1454">
        <v>1427768739</v>
      </c>
      <c r="K1454" t="b">
        <v>0</v>
      </c>
      <c r="L1454">
        <v>7</v>
      </c>
      <c r="M1454" t="b">
        <v>0</v>
      </c>
      <c r="N1454" t="s">
        <v>8270</v>
      </c>
      <c r="O1454">
        <f t="shared" si="110"/>
        <v>1</v>
      </c>
      <c r="P1454">
        <f t="shared" si="111"/>
        <v>15.43</v>
      </c>
      <c r="Q1454" s="11" t="s">
        <v>8317</v>
      </c>
      <c r="R1454" t="s">
        <v>8318</v>
      </c>
      <c r="S1454" s="15">
        <f t="shared" si="112"/>
        <v>42094.101145833338</v>
      </c>
      <c r="T1454" s="15">
        <f t="shared" si="113"/>
        <v>42124.101145833338</v>
      </c>
      <c r="U1454">
        <f t="shared" si="114"/>
        <v>2015</v>
      </c>
    </row>
    <row r="1455" spans="1:21" ht="45" x14ac:dyDescent="0.25">
      <c r="A1455">
        <v>1451</v>
      </c>
      <c r="B1455" s="9" t="s">
        <v>1452</v>
      </c>
      <c r="C1455" s="3" t="s">
        <v>5561</v>
      </c>
      <c r="D1455" s="5">
        <v>18950</v>
      </c>
      <c r="E1455" s="7">
        <v>2</v>
      </c>
      <c r="F1455" t="s">
        <v>8219</v>
      </c>
      <c r="G1455" t="s">
        <v>8223</v>
      </c>
      <c r="H1455" t="s">
        <v>8245</v>
      </c>
      <c r="I1455">
        <v>1416355259</v>
      </c>
      <c r="J1455">
        <v>1413759659</v>
      </c>
      <c r="K1455" t="b">
        <v>0</v>
      </c>
      <c r="L1455">
        <v>2</v>
      </c>
      <c r="M1455" t="b">
        <v>0</v>
      </c>
      <c r="N1455" t="s">
        <v>8285</v>
      </c>
      <c r="O1455">
        <f t="shared" si="110"/>
        <v>0</v>
      </c>
      <c r="P1455">
        <f t="shared" si="111"/>
        <v>1</v>
      </c>
      <c r="Q1455" s="11" t="s">
        <v>8320</v>
      </c>
      <c r="R1455" t="s">
        <v>8339</v>
      </c>
      <c r="S1455" s="15">
        <f t="shared" si="112"/>
        <v>41931.959016203706</v>
      </c>
      <c r="T1455" s="15">
        <f t="shared" si="113"/>
        <v>41962.00068287037</v>
      </c>
      <c r="U1455">
        <f t="shared" si="114"/>
        <v>2014</v>
      </c>
    </row>
    <row r="1456" spans="1:21" ht="60" x14ac:dyDescent="0.25">
      <c r="A1456">
        <v>129</v>
      </c>
      <c r="B1456" s="9" t="s">
        <v>131</v>
      </c>
      <c r="C1456" s="3" t="s">
        <v>4240</v>
      </c>
      <c r="D1456" s="5">
        <v>20000</v>
      </c>
      <c r="E1456" s="7">
        <v>0</v>
      </c>
      <c r="F1456" t="s">
        <v>8219</v>
      </c>
      <c r="G1456" t="s">
        <v>8223</v>
      </c>
      <c r="H1456" t="s">
        <v>8245</v>
      </c>
      <c r="I1456">
        <v>1414708183</v>
      </c>
      <c r="J1456">
        <v>1409524183</v>
      </c>
      <c r="K1456" t="b">
        <v>0</v>
      </c>
      <c r="L1456">
        <v>0</v>
      </c>
      <c r="M1456" t="b">
        <v>0</v>
      </c>
      <c r="N1456" t="s">
        <v>8265</v>
      </c>
      <c r="O1456">
        <f t="shared" si="110"/>
        <v>0</v>
      </c>
      <c r="P1456">
        <f t="shared" si="111"/>
        <v>0</v>
      </c>
      <c r="Q1456" s="11" t="s">
        <v>8308</v>
      </c>
      <c r="R1456" t="s">
        <v>8311</v>
      </c>
      <c r="S1456" s="15">
        <f t="shared" si="112"/>
        <v>41882.937303240738</v>
      </c>
      <c r="T1456" s="15">
        <f t="shared" si="113"/>
        <v>41942.937303240738</v>
      </c>
      <c r="U1456">
        <f t="shared" si="114"/>
        <v>2014</v>
      </c>
    </row>
    <row r="1457" spans="1:21" ht="60" x14ac:dyDescent="0.25">
      <c r="A1457">
        <v>146</v>
      </c>
      <c r="B1457" s="9" t="s">
        <v>148</v>
      </c>
      <c r="C1457" s="3" t="s">
        <v>4256</v>
      </c>
      <c r="D1457" s="5">
        <v>20000</v>
      </c>
      <c r="E1457" s="7">
        <v>115</v>
      </c>
      <c r="F1457" t="s">
        <v>8219</v>
      </c>
      <c r="G1457" t="s">
        <v>8223</v>
      </c>
      <c r="H1457" t="s">
        <v>8245</v>
      </c>
      <c r="I1457">
        <v>1484698998</v>
      </c>
      <c r="J1457">
        <v>1479514998</v>
      </c>
      <c r="K1457" t="b">
        <v>0</v>
      </c>
      <c r="L1457">
        <v>3</v>
      </c>
      <c r="M1457" t="b">
        <v>0</v>
      </c>
      <c r="N1457" t="s">
        <v>8265</v>
      </c>
      <c r="O1457">
        <f t="shared" si="110"/>
        <v>1</v>
      </c>
      <c r="P1457">
        <f t="shared" si="111"/>
        <v>38.33</v>
      </c>
      <c r="Q1457" s="11" t="s">
        <v>8308</v>
      </c>
      <c r="R1457" t="s">
        <v>8311</v>
      </c>
      <c r="S1457" s="15">
        <f t="shared" si="112"/>
        <v>42693.016180555554</v>
      </c>
      <c r="T1457" s="15">
        <f t="shared" si="113"/>
        <v>42753.016180555554</v>
      </c>
      <c r="U1457">
        <f t="shared" si="114"/>
        <v>2016</v>
      </c>
    </row>
    <row r="1458" spans="1:21" ht="45" x14ac:dyDescent="0.25">
      <c r="A1458">
        <v>632</v>
      </c>
      <c r="B1458" s="9" t="s">
        <v>633</v>
      </c>
      <c r="C1458" s="3" t="s">
        <v>4742</v>
      </c>
      <c r="D1458" s="5">
        <v>20000</v>
      </c>
      <c r="E1458" s="7">
        <v>0</v>
      </c>
      <c r="F1458" t="s">
        <v>8219</v>
      </c>
      <c r="G1458" t="s">
        <v>8232</v>
      </c>
      <c r="H1458" t="s">
        <v>8248</v>
      </c>
      <c r="I1458">
        <v>1448470165</v>
      </c>
      <c r="J1458">
        <v>1445874565</v>
      </c>
      <c r="K1458" t="b">
        <v>0</v>
      </c>
      <c r="L1458">
        <v>0</v>
      </c>
      <c r="M1458" t="b">
        <v>0</v>
      </c>
      <c r="N1458" t="s">
        <v>8270</v>
      </c>
      <c r="O1458">
        <f t="shared" si="110"/>
        <v>0</v>
      </c>
      <c r="P1458">
        <f t="shared" si="111"/>
        <v>0</v>
      </c>
      <c r="Q1458" s="11" t="s">
        <v>8317</v>
      </c>
      <c r="R1458" t="s">
        <v>8318</v>
      </c>
      <c r="S1458" s="15">
        <f t="shared" si="112"/>
        <v>42303.659317129626</v>
      </c>
      <c r="T1458" s="15">
        <f t="shared" si="113"/>
        <v>42333.700983796298</v>
      </c>
      <c r="U1458">
        <f t="shared" si="114"/>
        <v>2015</v>
      </c>
    </row>
    <row r="1459" spans="1:21" ht="45" x14ac:dyDescent="0.25">
      <c r="A1459">
        <v>1003</v>
      </c>
      <c r="B1459" s="9" t="s">
        <v>1004</v>
      </c>
      <c r="C1459" s="3" t="s">
        <v>5113</v>
      </c>
      <c r="D1459" s="5">
        <v>20000</v>
      </c>
      <c r="E1459" s="7">
        <v>3211</v>
      </c>
      <c r="F1459" t="s">
        <v>8219</v>
      </c>
      <c r="G1459" t="s">
        <v>8229</v>
      </c>
      <c r="H1459" t="s">
        <v>8248</v>
      </c>
      <c r="I1459">
        <v>1489680061</v>
      </c>
      <c r="J1459">
        <v>1487091661</v>
      </c>
      <c r="K1459" t="b">
        <v>0</v>
      </c>
      <c r="L1459">
        <v>15</v>
      </c>
      <c r="M1459" t="b">
        <v>0</v>
      </c>
      <c r="N1459" t="s">
        <v>8271</v>
      </c>
      <c r="O1459">
        <f t="shared" si="110"/>
        <v>16</v>
      </c>
      <c r="P1459">
        <f t="shared" si="111"/>
        <v>214.07</v>
      </c>
      <c r="Q1459" s="11" t="s">
        <v>8317</v>
      </c>
      <c r="R1459" t="s">
        <v>8319</v>
      </c>
      <c r="S1459" s="15">
        <f t="shared" si="112"/>
        <v>42780.709039351852</v>
      </c>
      <c r="T1459" s="15">
        <f t="shared" si="113"/>
        <v>42810.667372685188</v>
      </c>
      <c r="U1459">
        <f t="shared" si="114"/>
        <v>2017</v>
      </c>
    </row>
    <row r="1460" spans="1:21" ht="45" x14ac:dyDescent="0.25">
      <c r="A1460">
        <v>1011</v>
      </c>
      <c r="B1460" s="9" t="s">
        <v>1012</v>
      </c>
      <c r="C1460" s="3" t="s">
        <v>5121</v>
      </c>
      <c r="D1460" s="5">
        <v>20000</v>
      </c>
      <c r="E1460" s="7">
        <v>75</v>
      </c>
      <c r="F1460" t="s">
        <v>8219</v>
      </c>
      <c r="G1460" t="s">
        <v>8223</v>
      </c>
      <c r="H1460" t="s">
        <v>8245</v>
      </c>
      <c r="I1460">
        <v>1418938395</v>
      </c>
      <c r="J1460">
        <v>1415050395</v>
      </c>
      <c r="K1460" t="b">
        <v>0</v>
      </c>
      <c r="L1460">
        <v>1</v>
      </c>
      <c r="M1460" t="b">
        <v>0</v>
      </c>
      <c r="N1460" t="s">
        <v>8271</v>
      </c>
      <c r="O1460">
        <f t="shared" si="110"/>
        <v>0</v>
      </c>
      <c r="P1460">
        <f t="shared" si="111"/>
        <v>75</v>
      </c>
      <c r="Q1460" s="11" t="s">
        <v>8317</v>
      </c>
      <c r="R1460" t="s">
        <v>8319</v>
      </c>
      <c r="S1460" s="15">
        <f t="shared" si="112"/>
        <v>41946.898090277777</v>
      </c>
      <c r="T1460" s="15">
        <f t="shared" si="113"/>
        <v>41991.898090277777</v>
      </c>
      <c r="U1460">
        <f t="shared" si="114"/>
        <v>2014</v>
      </c>
    </row>
    <row r="1461" spans="1:21" ht="45" x14ac:dyDescent="0.25">
      <c r="A1461">
        <v>1018</v>
      </c>
      <c r="B1461" s="9" t="s">
        <v>1019</v>
      </c>
      <c r="C1461" s="3" t="s">
        <v>5128</v>
      </c>
      <c r="D1461" s="5">
        <v>20000</v>
      </c>
      <c r="E1461" s="7">
        <v>621</v>
      </c>
      <c r="F1461" t="s">
        <v>8219</v>
      </c>
      <c r="G1461" t="s">
        <v>8223</v>
      </c>
      <c r="H1461" t="s">
        <v>8245</v>
      </c>
      <c r="I1461">
        <v>1468496933</v>
      </c>
      <c r="J1461">
        <v>1465904933</v>
      </c>
      <c r="K1461" t="b">
        <v>0</v>
      </c>
      <c r="L1461">
        <v>7</v>
      </c>
      <c r="M1461" t="b">
        <v>0</v>
      </c>
      <c r="N1461" t="s">
        <v>8271</v>
      </c>
      <c r="O1461">
        <f t="shared" si="110"/>
        <v>3</v>
      </c>
      <c r="P1461">
        <f t="shared" si="111"/>
        <v>88.71</v>
      </c>
      <c r="Q1461" s="11" t="s">
        <v>8317</v>
      </c>
      <c r="R1461" t="s">
        <v>8319</v>
      </c>
      <c r="S1461" s="15">
        <f t="shared" si="112"/>
        <v>42535.492280092592</v>
      </c>
      <c r="T1461" s="15">
        <f t="shared" si="113"/>
        <v>42565.492280092592</v>
      </c>
      <c r="U1461">
        <f t="shared" si="114"/>
        <v>2016</v>
      </c>
    </row>
    <row r="1462" spans="1:21" ht="45" x14ac:dyDescent="0.25">
      <c r="A1462">
        <v>1310</v>
      </c>
      <c r="B1462" s="9" t="s">
        <v>1311</v>
      </c>
      <c r="C1462" s="3" t="s">
        <v>5420</v>
      </c>
      <c r="D1462" s="5">
        <v>20000</v>
      </c>
      <c r="E1462" s="7">
        <v>3100</v>
      </c>
      <c r="F1462" t="s">
        <v>8219</v>
      </c>
      <c r="G1462" t="s">
        <v>8223</v>
      </c>
      <c r="H1462" t="s">
        <v>8245</v>
      </c>
      <c r="I1462">
        <v>1471622450</v>
      </c>
      <c r="J1462">
        <v>1467734450</v>
      </c>
      <c r="K1462" t="b">
        <v>0</v>
      </c>
      <c r="L1462">
        <v>24</v>
      </c>
      <c r="M1462" t="b">
        <v>0</v>
      </c>
      <c r="N1462" t="s">
        <v>8271</v>
      </c>
      <c r="O1462">
        <f t="shared" si="110"/>
        <v>16</v>
      </c>
      <c r="P1462">
        <f t="shared" si="111"/>
        <v>129.16999999999999</v>
      </c>
      <c r="Q1462" s="11" t="s">
        <v>8317</v>
      </c>
      <c r="R1462" t="s">
        <v>8319</v>
      </c>
      <c r="S1462" s="15">
        <f t="shared" si="112"/>
        <v>42556.667245370365</v>
      </c>
      <c r="T1462" s="15">
        <f t="shared" si="113"/>
        <v>42601.667245370365</v>
      </c>
      <c r="U1462">
        <f t="shared" si="114"/>
        <v>2016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ref="O1466:O1529" si="115">ROUND(E1466/D1466*100,0)</f>
        <v>163</v>
      </c>
      <c r="P1466">
        <f t="shared" ref="P1466:P1529" si="116">IFERROR(ROUND(E1466/L1466,2),0)</f>
        <v>34.869999999999997</v>
      </c>
      <c r="Q1466" s="11" t="s">
        <v>8320</v>
      </c>
      <c r="R1466" t="s">
        <v>8340</v>
      </c>
      <c r="S1466" s="15">
        <f t="shared" ref="S1466:S1529" si="117">(((J1466/60/60)/24)+DATE(1970,1,1))</f>
        <v>41291.661550925928</v>
      </c>
      <c r="T1466" s="15">
        <f t="shared" ref="T1466:T1529" si="118">(((I1466/60/60)/24)+DATE(1970,1,1))</f>
        <v>41321.661550925928</v>
      </c>
      <c r="U1466">
        <f t="shared" ref="U1466:U1529" si="119">YEAR(S1466)</f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8320</v>
      </c>
      <c r="R1467" t="s">
        <v>8340</v>
      </c>
      <c r="S1467" s="15">
        <f t="shared" si="117"/>
        <v>40959.734398148146</v>
      </c>
      <c r="T1467" s="15">
        <f t="shared" si="118"/>
        <v>40990.125</v>
      </c>
      <c r="U1467">
        <f t="shared" si="119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8320</v>
      </c>
      <c r="R1468" t="s">
        <v>8340</v>
      </c>
      <c r="S1468" s="15">
        <f t="shared" si="117"/>
        <v>42340.172060185185</v>
      </c>
      <c r="T1468" s="15">
        <f t="shared" si="118"/>
        <v>42381.208333333328</v>
      </c>
      <c r="U1468">
        <f t="shared" si="119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8320</v>
      </c>
      <c r="R1469" t="s">
        <v>8340</v>
      </c>
      <c r="S1469" s="15">
        <f t="shared" si="117"/>
        <v>40933.80190972222</v>
      </c>
      <c r="T1469" s="15">
        <f t="shared" si="118"/>
        <v>40993.760243055556</v>
      </c>
      <c r="U1469">
        <f t="shared" si="119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8320</v>
      </c>
      <c r="R1470" t="s">
        <v>8340</v>
      </c>
      <c r="S1470" s="15">
        <f t="shared" si="117"/>
        <v>40646.014456018522</v>
      </c>
      <c r="T1470" s="15">
        <f t="shared" si="118"/>
        <v>40706.014456018522</v>
      </c>
      <c r="U1470">
        <f t="shared" si="119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8320</v>
      </c>
      <c r="R1471" t="s">
        <v>8340</v>
      </c>
      <c r="S1471" s="15">
        <f t="shared" si="117"/>
        <v>41290.598483796297</v>
      </c>
      <c r="T1471" s="15">
        <f t="shared" si="118"/>
        <v>41320.598483796297</v>
      </c>
      <c r="U1471">
        <f t="shared" si="119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8320</v>
      </c>
      <c r="R1472" t="s">
        <v>8340</v>
      </c>
      <c r="S1472" s="15">
        <f t="shared" si="117"/>
        <v>41250.827118055553</v>
      </c>
      <c r="T1472" s="15">
        <f t="shared" si="118"/>
        <v>41271.827118055553</v>
      </c>
      <c r="U1472">
        <f t="shared" si="119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8320</v>
      </c>
      <c r="R1473" t="s">
        <v>8340</v>
      </c>
      <c r="S1473" s="15">
        <f t="shared" si="117"/>
        <v>42073.957569444443</v>
      </c>
      <c r="T1473" s="15">
        <f t="shared" si="118"/>
        <v>42103.957569444443</v>
      </c>
      <c r="U1473">
        <f t="shared" si="119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8320</v>
      </c>
      <c r="R1474" t="s">
        <v>8340</v>
      </c>
      <c r="S1474" s="15">
        <f t="shared" si="117"/>
        <v>41533.542858796296</v>
      </c>
      <c r="T1474" s="15">
        <f t="shared" si="118"/>
        <v>41563.542858796296</v>
      </c>
      <c r="U1474">
        <f t="shared" si="119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ref="O1530:O1593" si="120">ROUND(E1530/D1530*100,0)</f>
        <v>282</v>
      </c>
      <c r="P1530">
        <f t="shared" ref="P1530:P1593" si="121">IFERROR(ROUND(E1530/L1530,2),0)</f>
        <v>52.79</v>
      </c>
      <c r="Q1530" s="11" t="s">
        <v>8336</v>
      </c>
      <c r="R1530" t="s">
        <v>8337</v>
      </c>
      <c r="S1530" s="15">
        <f t="shared" ref="S1530:S1593" si="122">(((J1530/60/60)/24)+DATE(1970,1,1))</f>
        <v>42736.732893518521</v>
      </c>
      <c r="T1530" s="15">
        <f t="shared" ref="T1530:T1593" si="123">(((I1530/60/60)/24)+DATE(1970,1,1))</f>
        <v>42767</v>
      </c>
      <c r="U1530">
        <f t="shared" ref="U1530:U1593" si="124">YEAR(S1530)</f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8336</v>
      </c>
      <c r="R1531" t="s">
        <v>8337</v>
      </c>
      <c r="S1531" s="15">
        <f t="shared" si="122"/>
        <v>42052.628703703704</v>
      </c>
      <c r="T1531" s="15">
        <f t="shared" si="123"/>
        <v>42082.587037037039</v>
      </c>
      <c r="U1531">
        <f t="shared" si="124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8336</v>
      </c>
      <c r="R1532" t="s">
        <v>8337</v>
      </c>
      <c r="S1532" s="15">
        <f t="shared" si="122"/>
        <v>42275.767303240747</v>
      </c>
      <c r="T1532" s="15">
        <f t="shared" si="123"/>
        <v>42300.767303240747</v>
      </c>
      <c r="U1532">
        <f t="shared" si="124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8336</v>
      </c>
      <c r="R1533" t="s">
        <v>8337</v>
      </c>
      <c r="S1533" s="15">
        <f t="shared" si="122"/>
        <v>41941.802384259259</v>
      </c>
      <c r="T1533" s="15">
        <f t="shared" si="123"/>
        <v>41974.125</v>
      </c>
      <c r="U1533">
        <f t="shared" si="124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8336</v>
      </c>
      <c r="R1534" t="s">
        <v>8337</v>
      </c>
      <c r="S1534" s="15">
        <f t="shared" si="122"/>
        <v>42391.475289351853</v>
      </c>
      <c r="T1534" s="15">
        <f t="shared" si="123"/>
        <v>42415.625</v>
      </c>
      <c r="U1534">
        <f t="shared" si="124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8336</v>
      </c>
      <c r="R1535" t="s">
        <v>8337</v>
      </c>
      <c r="S1535" s="15">
        <f t="shared" si="122"/>
        <v>42443.00204861111</v>
      </c>
      <c r="T1535" s="15">
        <f t="shared" si="123"/>
        <v>42492.165972222225</v>
      </c>
      <c r="U1535">
        <f t="shared" si="124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8336</v>
      </c>
      <c r="R1536" t="s">
        <v>8337</v>
      </c>
      <c r="S1536" s="15">
        <f t="shared" si="122"/>
        <v>42221.67432870371</v>
      </c>
      <c r="T1536" s="15">
        <f t="shared" si="123"/>
        <v>42251.67432870371</v>
      </c>
      <c r="U1536">
        <f t="shared" si="124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8336</v>
      </c>
      <c r="R1537" t="s">
        <v>8337</v>
      </c>
      <c r="S1537" s="15">
        <f t="shared" si="122"/>
        <v>42484.829062500001</v>
      </c>
      <c r="T1537" s="15">
        <f t="shared" si="123"/>
        <v>42513.916666666672</v>
      </c>
      <c r="U1537">
        <f t="shared" si="124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8336</v>
      </c>
      <c r="R1538" t="s">
        <v>8337</v>
      </c>
      <c r="S1538" s="15">
        <f t="shared" si="122"/>
        <v>42213.802199074074</v>
      </c>
      <c r="T1538" s="15">
        <f t="shared" si="123"/>
        <v>42243.802199074074</v>
      </c>
      <c r="U1538">
        <f t="shared" si="124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1325</v>
      </c>
      <c r="B1563" s="9" t="s">
        <v>1326</v>
      </c>
      <c r="C1563" s="3" t="s">
        <v>5435</v>
      </c>
      <c r="D1563" s="5">
        <v>20000</v>
      </c>
      <c r="E1563" s="7">
        <v>486</v>
      </c>
      <c r="F1563" t="s">
        <v>8219</v>
      </c>
      <c r="G1563" t="s">
        <v>8223</v>
      </c>
      <c r="H1563" t="s">
        <v>8245</v>
      </c>
      <c r="I1563">
        <v>1483063435</v>
      </c>
      <c r="J1563">
        <v>1480471435</v>
      </c>
      <c r="K1563" t="b">
        <v>0</v>
      </c>
      <c r="L1563">
        <v>8</v>
      </c>
      <c r="M1563" t="b">
        <v>0</v>
      </c>
      <c r="N1563" t="s">
        <v>8271</v>
      </c>
      <c r="O1563">
        <f t="shared" si="120"/>
        <v>2</v>
      </c>
      <c r="P1563">
        <f t="shared" si="121"/>
        <v>60.75</v>
      </c>
      <c r="Q1563" s="11" t="s">
        <v>8317</v>
      </c>
      <c r="R1563" t="s">
        <v>8319</v>
      </c>
      <c r="S1563" s="15">
        <f t="shared" si="122"/>
        <v>42704.086053240739</v>
      </c>
      <c r="T1563" s="15">
        <f t="shared" si="123"/>
        <v>42734.086053240739</v>
      </c>
      <c r="U1563">
        <f t="shared" si="124"/>
        <v>2016</v>
      </c>
    </row>
    <row r="1564" spans="1:21" ht="30" x14ac:dyDescent="0.25">
      <c r="A1564">
        <v>2391</v>
      </c>
      <c r="B1564" s="9" t="s">
        <v>2392</v>
      </c>
      <c r="C1564" s="3" t="s">
        <v>6501</v>
      </c>
      <c r="D1564" s="5">
        <v>20000</v>
      </c>
      <c r="E1564" s="7">
        <v>25</v>
      </c>
      <c r="F1564" t="s">
        <v>8219</v>
      </c>
      <c r="G1564" t="s">
        <v>8223</v>
      </c>
      <c r="H1564" t="s">
        <v>8245</v>
      </c>
      <c r="I1564">
        <v>1427825044</v>
      </c>
      <c r="J1564">
        <v>1425236644</v>
      </c>
      <c r="K1564" t="b">
        <v>0</v>
      </c>
      <c r="L1564">
        <v>1</v>
      </c>
      <c r="M1564" t="b">
        <v>0</v>
      </c>
      <c r="N1564" t="s">
        <v>8270</v>
      </c>
      <c r="O1564">
        <f t="shared" si="120"/>
        <v>0</v>
      </c>
      <c r="P1564">
        <f t="shared" si="121"/>
        <v>25</v>
      </c>
      <c r="Q1564" s="11" t="s">
        <v>8317</v>
      </c>
      <c r="R1564" t="s">
        <v>8318</v>
      </c>
      <c r="S1564" s="15">
        <f t="shared" si="122"/>
        <v>42064.794490740736</v>
      </c>
      <c r="T1564" s="15">
        <f t="shared" si="123"/>
        <v>42094.752824074079</v>
      </c>
      <c r="U1564">
        <f t="shared" si="124"/>
        <v>2015</v>
      </c>
    </row>
    <row r="1565" spans="1:21" ht="30" x14ac:dyDescent="0.25">
      <c r="A1565">
        <v>2563</v>
      </c>
      <c r="B1565" s="9" t="s">
        <v>2563</v>
      </c>
      <c r="C1565" s="3" t="s">
        <v>6673</v>
      </c>
      <c r="D1565" s="5">
        <v>20000</v>
      </c>
      <c r="E1565" s="7">
        <v>0</v>
      </c>
      <c r="F1565" t="s">
        <v>8219</v>
      </c>
      <c r="G1565" t="s">
        <v>8223</v>
      </c>
      <c r="H1565" t="s">
        <v>8245</v>
      </c>
      <c r="I1565">
        <v>1438226451</v>
      </c>
      <c r="J1565">
        <v>1433042451</v>
      </c>
      <c r="K1565" t="b">
        <v>0</v>
      </c>
      <c r="L1565">
        <v>0</v>
      </c>
      <c r="M1565" t="b">
        <v>0</v>
      </c>
      <c r="N1565" t="s">
        <v>8282</v>
      </c>
      <c r="O1565">
        <f t="shared" si="120"/>
        <v>0</v>
      </c>
      <c r="P1565">
        <f t="shared" si="121"/>
        <v>0</v>
      </c>
      <c r="Q1565" s="11" t="s">
        <v>8334</v>
      </c>
      <c r="R1565" t="s">
        <v>8335</v>
      </c>
      <c r="S1565" s="15">
        <f t="shared" si="122"/>
        <v>42155.139479166668</v>
      </c>
      <c r="T1565" s="15">
        <f t="shared" si="123"/>
        <v>42215.139479166668</v>
      </c>
      <c r="U1565">
        <f t="shared" si="124"/>
        <v>2015</v>
      </c>
    </row>
    <row r="1566" spans="1:21" ht="60" x14ac:dyDescent="0.25">
      <c r="A1566">
        <v>2645</v>
      </c>
      <c r="B1566" s="9" t="s">
        <v>2645</v>
      </c>
      <c r="C1566" s="3" t="s">
        <v>6755</v>
      </c>
      <c r="D1566" s="5">
        <v>20000</v>
      </c>
      <c r="E1566" s="7">
        <v>2100</v>
      </c>
      <c r="F1566" t="s">
        <v>8219</v>
      </c>
      <c r="G1566" t="s">
        <v>8225</v>
      </c>
      <c r="H1566" t="s">
        <v>8247</v>
      </c>
      <c r="I1566">
        <v>1415481203</v>
      </c>
      <c r="J1566">
        <v>1412885603</v>
      </c>
      <c r="K1566" t="b">
        <v>1</v>
      </c>
      <c r="L1566">
        <v>23</v>
      </c>
      <c r="M1566" t="b">
        <v>0</v>
      </c>
      <c r="N1566" t="s">
        <v>8299</v>
      </c>
      <c r="O1566">
        <f t="shared" si="120"/>
        <v>11</v>
      </c>
      <c r="P1566">
        <f t="shared" si="121"/>
        <v>91.3</v>
      </c>
      <c r="Q1566" s="11" t="s">
        <v>8317</v>
      </c>
      <c r="R1566" t="s">
        <v>8353</v>
      </c>
      <c r="S1566" s="15">
        <f t="shared" si="122"/>
        <v>41921.842627314814</v>
      </c>
      <c r="T1566" s="15">
        <f t="shared" si="123"/>
        <v>41951.884293981479</v>
      </c>
      <c r="U1566">
        <f t="shared" si="124"/>
        <v>2014</v>
      </c>
    </row>
    <row r="1567" spans="1:21" ht="60" x14ac:dyDescent="0.25">
      <c r="A1567">
        <v>2660</v>
      </c>
      <c r="B1567" s="9" t="s">
        <v>2660</v>
      </c>
      <c r="C1567" s="3" t="s">
        <v>6770</v>
      </c>
      <c r="D1567" s="5">
        <v>20000</v>
      </c>
      <c r="E1567" s="7">
        <v>19</v>
      </c>
      <c r="F1567" t="s">
        <v>8219</v>
      </c>
      <c r="G1567" t="s">
        <v>8223</v>
      </c>
      <c r="H1567" t="s">
        <v>8245</v>
      </c>
      <c r="I1567">
        <v>1448388418</v>
      </c>
      <c r="J1567">
        <v>1443200818</v>
      </c>
      <c r="K1567" t="b">
        <v>0</v>
      </c>
      <c r="L1567">
        <v>5</v>
      </c>
      <c r="M1567" t="b">
        <v>0</v>
      </c>
      <c r="N1567" t="s">
        <v>8299</v>
      </c>
      <c r="O1567">
        <f t="shared" si="120"/>
        <v>0</v>
      </c>
      <c r="P1567">
        <f t="shared" si="121"/>
        <v>3.8</v>
      </c>
      <c r="Q1567" s="11" t="s">
        <v>8317</v>
      </c>
      <c r="R1567" t="s">
        <v>8353</v>
      </c>
      <c r="S1567" s="15">
        <f t="shared" si="122"/>
        <v>42272.713171296295</v>
      </c>
      <c r="T1567" s="15">
        <f t="shared" si="123"/>
        <v>42332.754837962959</v>
      </c>
      <c r="U1567">
        <f t="shared" si="124"/>
        <v>2015</v>
      </c>
    </row>
    <row r="1568" spans="1:21" ht="60" x14ac:dyDescent="0.25">
      <c r="A1568">
        <v>2952</v>
      </c>
      <c r="B1568" s="9" t="s">
        <v>2952</v>
      </c>
      <c r="C1568" s="3" t="s">
        <v>7062</v>
      </c>
      <c r="D1568" s="5">
        <v>20000</v>
      </c>
      <c r="E1568" s="7">
        <v>1605</v>
      </c>
      <c r="F1568" t="s">
        <v>8219</v>
      </c>
      <c r="G1568" t="s">
        <v>8223</v>
      </c>
      <c r="H1568" t="s">
        <v>8245</v>
      </c>
      <c r="I1568">
        <v>1476676800</v>
      </c>
      <c r="J1568">
        <v>1473957239</v>
      </c>
      <c r="K1568" t="b">
        <v>0</v>
      </c>
      <c r="L1568">
        <v>8</v>
      </c>
      <c r="M1568" t="b">
        <v>0</v>
      </c>
      <c r="N1568" t="s">
        <v>8301</v>
      </c>
      <c r="O1568">
        <f t="shared" si="120"/>
        <v>8</v>
      </c>
      <c r="P1568">
        <f t="shared" si="121"/>
        <v>200.63</v>
      </c>
      <c r="Q1568" s="11" t="s">
        <v>8315</v>
      </c>
      <c r="R1568" t="s">
        <v>8355</v>
      </c>
      <c r="S1568" s="15">
        <f t="shared" si="122"/>
        <v>42628.690266203703</v>
      </c>
      <c r="T1568" s="15">
        <f t="shared" si="123"/>
        <v>42660.166666666672</v>
      </c>
      <c r="U1568">
        <f t="shared" si="124"/>
        <v>2016</v>
      </c>
    </row>
    <row r="1569" spans="1:21" ht="60" x14ac:dyDescent="0.25">
      <c r="A1569">
        <v>2374</v>
      </c>
      <c r="B1569" s="9" t="s">
        <v>2375</v>
      </c>
      <c r="C1569" s="3" t="s">
        <v>6484</v>
      </c>
      <c r="D1569" s="5">
        <v>22000</v>
      </c>
      <c r="E1569" s="7">
        <v>10</v>
      </c>
      <c r="F1569" t="s">
        <v>8219</v>
      </c>
      <c r="G1569" t="s">
        <v>8223</v>
      </c>
      <c r="H1569" t="s">
        <v>8245</v>
      </c>
      <c r="I1569">
        <v>1423772060</v>
      </c>
      <c r="J1569">
        <v>1421180060</v>
      </c>
      <c r="K1569" t="b">
        <v>0</v>
      </c>
      <c r="L1569">
        <v>1</v>
      </c>
      <c r="M1569" t="b">
        <v>0</v>
      </c>
      <c r="N1569" t="s">
        <v>8270</v>
      </c>
      <c r="O1569">
        <f t="shared" si="120"/>
        <v>0</v>
      </c>
      <c r="P1569">
        <f t="shared" si="121"/>
        <v>10</v>
      </c>
      <c r="Q1569" s="11" t="s">
        <v>8317</v>
      </c>
      <c r="R1569" t="s">
        <v>8318</v>
      </c>
      <c r="S1569" s="15">
        <f t="shared" si="122"/>
        <v>42017.843287037031</v>
      </c>
      <c r="T1569" s="15">
        <f t="shared" si="123"/>
        <v>42047.843287037031</v>
      </c>
      <c r="U1569">
        <f t="shared" si="124"/>
        <v>2015</v>
      </c>
    </row>
    <row r="1570" spans="1:21" ht="60" x14ac:dyDescent="0.25">
      <c r="A1570">
        <v>126</v>
      </c>
      <c r="B1570" s="9" t="s">
        <v>128</v>
      </c>
      <c r="C1570" s="3" t="s">
        <v>4237</v>
      </c>
      <c r="D1570" s="5">
        <v>25000</v>
      </c>
      <c r="E1570" s="7">
        <v>1387</v>
      </c>
      <c r="F1570" t="s">
        <v>8219</v>
      </c>
      <c r="G1570" t="s">
        <v>8223</v>
      </c>
      <c r="H1570" t="s">
        <v>8245</v>
      </c>
      <c r="I1570">
        <v>1433988000</v>
      </c>
      <c r="J1570">
        <v>1431353337</v>
      </c>
      <c r="K1570" t="b">
        <v>0</v>
      </c>
      <c r="L1570">
        <v>13</v>
      </c>
      <c r="M1570" t="b">
        <v>0</v>
      </c>
      <c r="N1570" t="s">
        <v>8265</v>
      </c>
      <c r="O1570">
        <f t="shared" si="120"/>
        <v>6</v>
      </c>
      <c r="P1570">
        <f t="shared" si="121"/>
        <v>106.69</v>
      </c>
      <c r="Q1570" s="11" t="s">
        <v>8308</v>
      </c>
      <c r="R1570" t="s">
        <v>8311</v>
      </c>
      <c r="S1570" s="15">
        <f t="shared" si="122"/>
        <v>42135.589548611111</v>
      </c>
      <c r="T1570" s="15">
        <f t="shared" si="123"/>
        <v>42166.083333333328</v>
      </c>
      <c r="U1570">
        <f t="shared" si="124"/>
        <v>2015</v>
      </c>
    </row>
    <row r="1571" spans="1:21" ht="60" x14ac:dyDescent="0.25">
      <c r="A1571">
        <v>621</v>
      </c>
      <c r="B1571" s="9" t="s">
        <v>622</v>
      </c>
      <c r="C1571" s="3" t="s">
        <v>4731</v>
      </c>
      <c r="D1571" s="5">
        <v>25000</v>
      </c>
      <c r="E1571" s="7">
        <v>261</v>
      </c>
      <c r="F1571" t="s">
        <v>8219</v>
      </c>
      <c r="G1571" t="s">
        <v>8223</v>
      </c>
      <c r="H1571" t="s">
        <v>8245</v>
      </c>
      <c r="I1571">
        <v>1467934937</v>
      </c>
      <c r="J1571">
        <v>1465342937</v>
      </c>
      <c r="K1571" t="b">
        <v>0</v>
      </c>
      <c r="L1571">
        <v>3</v>
      </c>
      <c r="M1571" t="b">
        <v>0</v>
      </c>
      <c r="N1571" t="s">
        <v>8270</v>
      </c>
      <c r="O1571">
        <f t="shared" si="120"/>
        <v>1</v>
      </c>
      <c r="P1571">
        <f t="shared" si="121"/>
        <v>87</v>
      </c>
      <c r="Q1571" s="11" t="s">
        <v>8317</v>
      </c>
      <c r="R1571" t="s">
        <v>8318</v>
      </c>
      <c r="S1571" s="15">
        <f t="shared" si="122"/>
        <v>42528.987696759257</v>
      </c>
      <c r="T1571" s="15">
        <f t="shared" si="123"/>
        <v>42558.987696759257</v>
      </c>
      <c r="U1571">
        <f t="shared" si="124"/>
        <v>2016</v>
      </c>
    </row>
    <row r="1572" spans="1:21" ht="60" x14ac:dyDescent="0.25">
      <c r="A1572">
        <v>625</v>
      </c>
      <c r="B1572" s="9" t="s">
        <v>626</v>
      </c>
      <c r="C1572" s="3" t="s">
        <v>4735</v>
      </c>
      <c r="D1572" s="5">
        <v>25000</v>
      </c>
      <c r="E1572" s="7">
        <v>0</v>
      </c>
      <c r="F1572" t="s">
        <v>8219</v>
      </c>
      <c r="G1572" t="s">
        <v>8228</v>
      </c>
      <c r="H1572" t="s">
        <v>8250</v>
      </c>
      <c r="I1572">
        <v>1490560177</v>
      </c>
      <c r="J1572">
        <v>1487971777</v>
      </c>
      <c r="K1572" t="b">
        <v>0</v>
      </c>
      <c r="L1572">
        <v>0</v>
      </c>
      <c r="M1572" t="b">
        <v>0</v>
      </c>
      <c r="N1572" t="s">
        <v>8270</v>
      </c>
      <c r="O1572">
        <f t="shared" si="120"/>
        <v>0</v>
      </c>
      <c r="P1572">
        <f t="shared" si="121"/>
        <v>0</v>
      </c>
      <c r="Q1572" s="11" t="s">
        <v>8317</v>
      </c>
      <c r="R1572" t="s">
        <v>8318</v>
      </c>
      <c r="S1572" s="15">
        <f t="shared" si="122"/>
        <v>42790.895567129628</v>
      </c>
      <c r="T1572" s="15">
        <f t="shared" si="123"/>
        <v>42820.853900462964</v>
      </c>
      <c r="U1572">
        <f t="shared" si="124"/>
        <v>2017</v>
      </c>
    </row>
    <row r="1573" spans="1:21" ht="60" x14ac:dyDescent="0.25">
      <c r="A1573">
        <v>626</v>
      </c>
      <c r="B1573" s="9" t="s">
        <v>627</v>
      </c>
      <c r="C1573" s="3" t="s">
        <v>4736</v>
      </c>
      <c r="D1573" s="5">
        <v>25000</v>
      </c>
      <c r="E1573" s="7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8270</v>
      </c>
      <c r="O1573">
        <f t="shared" si="120"/>
        <v>17</v>
      </c>
      <c r="P1573">
        <f t="shared" si="121"/>
        <v>111.41</v>
      </c>
      <c r="Q1573" s="11" t="s">
        <v>8317</v>
      </c>
      <c r="R1573" t="s">
        <v>8318</v>
      </c>
      <c r="S1573" s="15">
        <f t="shared" si="122"/>
        <v>42198.559479166666</v>
      </c>
      <c r="T1573" s="15">
        <f t="shared" si="123"/>
        <v>42231.556944444441</v>
      </c>
      <c r="U1573">
        <f t="shared" si="124"/>
        <v>2015</v>
      </c>
    </row>
    <row r="1574" spans="1:21" ht="30" x14ac:dyDescent="0.25">
      <c r="A1574">
        <v>635</v>
      </c>
      <c r="B1574" s="9" t="s">
        <v>636</v>
      </c>
      <c r="C1574" s="3" t="s">
        <v>4745</v>
      </c>
      <c r="D1574" s="5">
        <v>25000</v>
      </c>
      <c r="E1574" s="7">
        <v>2</v>
      </c>
      <c r="F1574" t="s">
        <v>8219</v>
      </c>
      <c r="G1574" t="s">
        <v>8223</v>
      </c>
      <c r="H1574" t="s">
        <v>8245</v>
      </c>
      <c r="I1574">
        <v>1428804762</v>
      </c>
      <c r="J1574">
        <v>1426212762</v>
      </c>
      <c r="K1574" t="b">
        <v>0</v>
      </c>
      <c r="L1574">
        <v>1</v>
      </c>
      <c r="M1574" t="b">
        <v>0</v>
      </c>
      <c r="N1574" t="s">
        <v>8270</v>
      </c>
      <c r="O1574">
        <f t="shared" si="120"/>
        <v>0</v>
      </c>
      <c r="P1574">
        <f t="shared" si="121"/>
        <v>2</v>
      </c>
      <c r="Q1574" s="11" t="s">
        <v>8317</v>
      </c>
      <c r="R1574" t="s">
        <v>8318</v>
      </c>
      <c r="S1574" s="15">
        <f t="shared" si="122"/>
        <v>42076.092152777783</v>
      </c>
      <c r="T1574" s="15">
        <f t="shared" si="123"/>
        <v>42106.092152777783</v>
      </c>
      <c r="U1574">
        <f t="shared" si="124"/>
        <v>2015</v>
      </c>
    </row>
    <row r="1575" spans="1:21" ht="45" x14ac:dyDescent="0.25">
      <c r="A1575">
        <v>1004</v>
      </c>
      <c r="B1575" s="9" t="s">
        <v>1005</v>
      </c>
      <c r="C1575" s="3" t="s">
        <v>5114</v>
      </c>
      <c r="D1575" s="5">
        <v>25000</v>
      </c>
      <c r="E1575" s="7">
        <v>20552</v>
      </c>
      <c r="F1575" t="s">
        <v>8219</v>
      </c>
      <c r="G1575" t="s">
        <v>8223</v>
      </c>
      <c r="H1575" t="s">
        <v>8245</v>
      </c>
      <c r="I1575">
        <v>1455814827</v>
      </c>
      <c r="J1575">
        <v>1453222827</v>
      </c>
      <c r="K1575" t="b">
        <v>0</v>
      </c>
      <c r="L1575">
        <v>95</v>
      </c>
      <c r="M1575" t="b">
        <v>0</v>
      </c>
      <c r="N1575" t="s">
        <v>8271</v>
      </c>
      <c r="O1575">
        <f t="shared" si="120"/>
        <v>82</v>
      </c>
      <c r="P1575">
        <f t="shared" si="121"/>
        <v>216.34</v>
      </c>
      <c r="Q1575" s="11" t="s">
        <v>8317</v>
      </c>
      <c r="R1575" t="s">
        <v>8319</v>
      </c>
      <c r="S1575" s="15">
        <f t="shared" si="122"/>
        <v>42388.708645833336</v>
      </c>
      <c r="T1575" s="15">
        <f t="shared" si="123"/>
        <v>42418.708645833336</v>
      </c>
      <c r="U1575">
        <f t="shared" si="124"/>
        <v>2016</v>
      </c>
    </row>
    <row r="1576" spans="1:21" ht="60" x14ac:dyDescent="0.25">
      <c r="A1576">
        <v>1013</v>
      </c>
      <c r="B1576" s="9" t="s">
        <v>1014</v>
      </c>
      <c r="C1576" s="3" t="s">
        <v>5123</v>
      </c>
      <c r="D1576" s="5">
        <v>25000</v>
      </c>
      <c r="E1576" s="7">
        <v>8632</v>
      </c>
      <c r="F1576" t="s">
        <v>8219</v>
      </c>
      <c r="G1576" t="s">
        <v>8223</v>
      </c>
      <c r="H1576" t="s">
        <v>8245</v>
      </c>
      <c r="I1576">
        <v>1451419200</v>
      </c>
      <c r="J1576">
        <v>1449000056</v>
      </c>
      <c r="K1576" t="b">
        <v>0</v>
      </c>
      <c r="L1576">
        <v>90</v>
      </c>
      <c r="M1576" t="b">
        <v>0</v>
      </c>
      <c r="N1576" t="s">
        <v>8271</v>
      </c>
      <c r="O1576">
        <f t="shared" si="120"/>
        <v>35</v>
      </c>
      <c r="P1576">
        <f t="shared" si="121"/>
        <v>95.91</v>
      </c>
      <c r="Q1576" s="11" t="s">
        <v>8317</v>
      </c>
      <c r="R1576" t="s">
        <v>8319</v>
      </c>
      <c r="S1576" s="15">
        <f t="shared" si="122"/>
        <v>42339.833981481483</v>
      </c>
      <c r="T1576" s="15">
        <f t="shared" si="123"/>
        <v>42367.833333333328</v>
      </c>
      <c r="U1576">
        <f t="shared" si="124"/>
        <v>2015</v>
      </c>
    </row>
    <row r="1577" spans="1:21" ht="60" x14ac:dyDescent="0.25">
      <c r="A1577">
        <v>1237</v>
      </c>
      <c r="B1577" s="9" t="s">
        <v>1238</v>
      </c>
      <c r="C1577" s="3" t="s">
        <v>5347</v>
      </c>
      <c r="D1577" s="5">
        <v>25000</v>
      </c>
      <c r="E1577" s="7">
        <v>0</v>
      </c>
      <c r="F1577" t="s">
        <v>8219</v>
      </c>
      <c r="G1577" t="s">
        <v>8223</v>
      </c>
      <c r="H1577" t="s">
        <v>8245</v>
      </c>
      <c r="I1577">
        <v>1345790865</v>
      </c>
      <c r="J1577">
        <v>1344062865</v>
      </c>
      <c r="K1577" t="b">
        <v>0</v>
      </c>
      <c r="L1577">
        <v>0</v>
      </c>
      <c r="M1577" t="b">
        <v>0</v>
      </c>
      <c r="N1577" t="s">
        <v>8284</v>
      </c>
      <c r="O1577">
        <f t="shared" si="120"/>
        <v>0</v>
      </c>
      <c r="P1577">
        <f t="shared" si="121"/>
        <v>0</v>
      </c>
      <c r="Q1577" s="11" t="s">
        <v>8323</v>
      </c>
      <c r="R1577" t="s">
        <v>8338</v>
      </c>
      <c r="S1577" s="15">
        <f t="shared" si="122"/>
        <v>41125.283159722225</v>
      </c>
      <c r="T1577" s="15">
        <f t="shared" si="123"/>
        <v>41145.283159722225</v>
      </c>
      <c r="U1577">
        <f t="shared" si="124"/>
        <v>2012</v>
      </c>
    </row>
    <row r="1578" spans="1:21" ht="60" x14ac:dyDescent="0.25">
      <c r="A1578">
        <v>1335</v>
      </c>
      <c r="B1578" s="9" t="s">
        <v>1336</v>
      </c>
      <c r="C1578" s="3" t="s">
        <v>5445</v>
      </c>
      <c r="D1578" s="5">
        <v>25000</v>
      </c>
      <c r="E1578" s="7">
        <v>4940</v>
      </c>
      <c r="F1578" t="s">
        <v>8219</v>
      </c>
      <c r="G1578" t="s">
        <v>8223</v>
      </c>
      <c r="H1578" t="s">
        <v>8245</v>
      </c>
      <c r="I1578">
        <v>1449354502</v>
      </c>
      <c r="J1578">
        <v>1446762502</v>
      </c>
      <c r="K1578" t="b">
        <v>0</v>
      </c>
      <c r="L1578">
        <v>16</v>
      </c>
      <c r="M1578" t="b">
        <v>0</v>
      </c>
      <c r="N1578" t="s">
        <v>8271</v>
      </c>
      <c r="O1578">
        <f t="shared" si="120"/>
        <v>20</v>
      </c>
      <c r="P1578">
        <f t="shared" si="121"/>
        <v>308.75</v>
      </c>
      <c r="Q1578" s="11" t="s">
        <v>8317</v>
      </c>
      <c r="R1578" t="s">
        <v>8319</v>
      </c>
      <c r="S1578" s="15">
        <f t="shared" si="122"/>
        <v>42313.936365740738</v>
      </c>
      <c r="T1578" s="15">
        <f t="shared" si="123"/>
        <v>42343.936365740738</v>
      </c>
      <c r="U1578">
        <f t="shared" si="124"/>
        <v>2015</v>
      </c>
    </row>
    <row r="1579" spans="1:21" ht="60" x14ac:dyDescent="0.25">
      <c r="A1579">
        <v>1341</v>
      </c>
      <c r="B1579" s="9" t="s">
        <v>1342</v>
      </c>
      <c r="C1579" s="3" t="s">
        <v>5451</v>
      </c>
      <c r="D1579" s="5">
        <v>25000</v>
      </c>
      <c r="E1579" s="7">
        <v>17590</v>
      </c>
      <c r="F1579" t="s">
        <v>8219</v>
      </c>
      <c r="G1579" t="s">
        <v>8224</v>
      </c>
      <c r="H1579" t="s">
        <v>8246</v>
      </c>
      <c r="I1579">
        <v>1475333917</v>
      </c>
      <c r="J1579">
        <v>1472569117</v>
      </c>
      <c r="K1579" t="b">
        <v>0</v>
      </c>
      <c r="L1579">
        <v>46</v>
      </c>
      <c r="M1579" t="b">
        <v>0</v>
      </c>
      <c r="N1579" t="s">
        <v>8271</v>
      </c>
      <c r="O1579">
        <f t="shared" si="120"/>
        <v>70</v>
      </c>
      <c r="P1579">
        <f t="shared" si="121"/>
        <v>382.39</v>
      </c>
      <c r="Q1579" s="11" t="s">
        <v>8317</v>
      </c>
      <c r="R1579" t="s">
        <v>8319</v>
      </c>
      <c r="S1579" s="15">
        <f t="shared" si="122"/>
        <v>42612.624039351853</v>
      </c>
      <c r="T1579" s="15">
        <f t="shared" si="123"/>
        <v>42644.624039351853</v>
      </c>
      <c r="U1579">
        <f t="shared" si="124"/>
        <v>2016</v>
      </c>
    </row>
    <row r="1580" spans="1:21" ht="60" x14ac:dyDescent="0.25">
      <c r="A1580">
        <v>1453</v>
      </c>
      <c r="B1580" s="9" t="s">
        <v>1454</v>
      </c>
      <c r="C1580" s="3" t="s">
        <v>5563</v>
      </c>
      <c r="D1580" s="5">
        <v>25000</v>
      </c>
      <c r="E1580" s="7">
        <v>0</v>
      </c>
      <c r="F1580" t="s">
        <v>8219</v>
      </c>
      <c r="G1580" t="s">
        <v>8229</v>
      </c>
      <c r="H1580" t="s">
        <v>8248</v>
      </c>
      <c r="I1580">
        <v>1492270947</v>
      </c>
      <c r="J1580">
        <v>1488386547</v>
      </c>
      <c r="K1580" t="b">
        <v>0</v>
      </c>
      <c r="L1580">
        <v>0</v>
      </c>
      <c r="M1580" t="b">
        <v>0</v>
      </c>
      <c r="N1580" t="s">
        <v>8285</v>
      </c>
      <c r="O1580">
        <f t="shared" si="120"/>
        <v>0</v>
      </c>
      <c r="P1580">
        <f t="shared" si="121"/>
        <v>0</v>
      </c>
      <c r="Q1580" s="11" t="s">
        <v>8320</v>
      </c>
      <c r="R1580" t="s">
        <v>8339</v>
      </c>
      <c r="S1580" s="15">
        <f t="shared" si="122"/>
        <v>42795.696145833332</v>
      </c>
      <c r="T1580" s="15">
        <f t="shared" si="123"/>
        <v>42840.654479166667</v>
      </c>
      <c r="U1580">
        <f t="shared" si="124"/>
        <v>2017</v>
      </c>
    </row>
    <row r="1581" spans="1:21" ht="45" x14ac:dyDescent="0.25">
      <c r="A1581">
        <v>1568</v>
      </c>
      <c r="B1581" s="9" t="s">
        <v>1569</v>
      </c>
      <c r="C1581" s="3" t="s">
        <v>5678</v>
      </c>
      <c r="D1581" s="5">
        <v>25000</v>
      </c>
      <c r="E1581" s="7">
        <v>3410</v>
      </c>
      <c r="F1581" t="s">
        <v>8219</v>
      </c>
      <c r="G1581" t="s">
        <v>8223</v>
      </c>
      <c r="H1581" t="s">
        <v>8245</v>
      </c>
      <c r="I1581">
        <v>1419384585</v>
      </c>
      <c r="J1581">
        <v>1416360585</v>
      </c>
      <c r="K1581" t="b">
        <v>0</v>
      </c>
      <c r="L1581">
        <v>22</v>
      </c>
      <c r="M1581" t="b">
        <v>0</v>
      </c>
      <c r="N1581" t="s">
        <v>8288</v>
      </c>
      <c r="O1581">
        <f t="shared" si="120"/>
        <v>14</v>
      </c>
      <c r="P1581">
        <f t="shared" si="121"/>
        <v>155</v>
      </c>
      <c r="Q1581" s="11" t="s">
        <v>8320</v>
      </c>
      <c r="R1581" t="s">
        <v>8342</v>
      </c>
      <c r="S1581" s="15">
        <f t="shared" si="122"/>
        <v>41962.062326388885</v>
      </c>
      <c r="T1581" s="15">
        <f t="shared" si="123"/>
        <v>41997.062326388885</v>
      </c>
      <c r="U1581">
        <f t="shared" si="124"/>
        <v>2014</v>
      </c>
    </row>
    <row r="1582" spans="1:21" ht="45" x14ac:dyDescent="0.25">
      <c r="A1582">
        <v>2366</v>
      </c>
      <c r="B1582" s="9" t="s">
        <v>2367</v>
      </c>
      <c r="C1582" s="3" t="s">
        <v>6476</v>
      </c>
      <c r="D1582" s="5">
        <v>25000</v>
      </c>
      <c r="E1582" s="7">
        <v>2630</v>
      </c>
      <c r="F1582" t="s">
        <v>8219</v>
      </c>
      <c r="G1582" t="s">
        <v>8224</v>
      </c>
      <c r="H1582" t="s">
        <v>8246</v>
      </c>
      <c r="I1582">
        <v>1445431533</v>
      </c>
      <c r="J1582">
        <v>1442839533</v>
      </c>
      <c r="K1582" t="b">
        <v>0</v>
      </c>
      <c r="L1582">
        <v>27</v>
      </c>
      <c r="M1582" t="b">
        <v>0</v>
      </c>
      <c r="N1582" t="s">
        <v>8270</v>
      </c>
      <c r="O1582">
        <f t="shared" si="120"/>
        <v>11</v>
      </c>
      <c r="P1582">
        <f t="shared" si="121"/>
        <v>97.41</v>
      </c>
      <c r="Q1582" s="11" t="s">
        <v>8317</v>
      </c>
      <c r="R1582" t="s">
        <v>8318</v>
      </c>
      <c r="S1582" s="15">
        <f t="shared" si="122"/>
        <v>42268.531631944439</v>
      </c>
      <c r="T1582" s="15">
        <f t="shared" si="123"/>
        <v>42298.531631944439</v>
      </c>
      <c r="U1582">
        <f t="shared" si="124"/>
        <v>2015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ref="O1594:O1657" si="125">ROUND(E1594/D1594*100,0)</f>
        <v>0</v>
      </c>
      <c r="P1594">
        <f t="shared" ref="P1594:P1657" si="126">IFERROR(ROUND(E1594/L1594,2),0)</f>
        <v>0</v>
      </c>
      <c r="Q1594" s="11" t="s">
        <v>8336</v>
      </c>
      <c r="R1594" t="s">
        <v>8343</v>
      </c>
      <c r="S1594" s="15">
        <f t="shared" ref="S1594:S1657" si="127">(((J1594/60/60)/24)+DATE(1970,1,1))</f>
        <v>42046.072743055556</v>
      </c>
      <c r="T1594" s="15">
        <f t="shared" ref="T1594:T1657" si="128">(((I1594/60/60)/24)+DATE(1970,1,1))</f>
        <v>42091.031076388885</v>
      </c>
      <c r="U1594">
        <f t="shared" ref="U1594:U1657" si="129">YEAR(S1594)</f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8336</v>
      </c>
      <c r="R1595" t="s">
        <v>8343</v>
      </c>
      <c r="S1595" s="15">
        <f t="shared" si="127"/>
        <v>42033.845543981486</v>
      </c>
      <c r="T1595" s="15">
        <f t="shared" si="128"/>
        <v>42063.845543981486</v>
      </c>
      <c r="U1595">
        <f t="shared" si="129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8336</v>
      </c>
      <c r="R1596" t="s">
        <v>8343</v>
      </c>
      <c r="S1596" s="15">
        <f t="shared" si="127"/>
        <v>42445.712754629625</v>
      </c>
      <c r="T1596" s="15">
        <f t="shared" si="128"/>
        <v>42505.681249999994</v>
      </c>
      <c r="U1596">
        <f t="shared" si="129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8336</v>
      </c>
      <c r="R1597" t="s">
        <v>8343</v>
      </c>
      <c r="S1597" s="15">
        <f t="shared" si="127"/>
        <v>41780.050092592595</v>
      </c>
      <c r="T1597" s="15">
        <f t="shared" si="128"/>
        <v>41808.842361111114</v>
      </c>
      <c r="U1597">
        <f t="shared" si="129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8336</v>
      </c>
      <c r="R1598" t="s">
        <v>8343</v>
      </c>
      <c r="S1598" s="15">
        <f t="shared" si="127"/>
        <v>41941.430196759262</v>
      </c>
      <c r="T1598" s="15">
        <f t="shared" si="128"/>
        <v>41986.471863425926</v>
      </c>
      <c r="U1598">
        <f t="shared" si="129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1" t="s">
        <v>8336</v>
      </c>
      <c r="R1599" t="s">
        <v>8343</v>
      </c>
      <c r="S1599" s="15">
        <f t="shared" si="127"/>
        <v>42603.354131944448</v>
      </c>
      <c r="T1599" s="15">
        <f t="shared" si="128"/>
        <v>42633.354131944448</v>
      </c>
      <c r="U1599">
        <f t="shared" si="129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8336</v>
      </c>
      <c r="R1600" t="s">
        <v>8343</v>
      </c>
      <c r="S1600" s="15">
        <f t="shared" si="127"/>
        <v>42151.667337962965</v>
      </c>
      <c r="T1600" s="15">
        <f t="shared" si="128"/>
        <v>42211.667337962965</v>
      </c>
      <c r="U1600">
        <f t="shared" si="129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1" t="s">
        <v>8336</v>
      </c>
      <c r="R1601" t="s">
        <v>8343</v>
      </c>
      <c r="S1601" s="15">
        <f t="shared" si="127"/>
        <v>42438.53907407407</v>
      </c>
      <c r="T1601" s="15">
        <f t="shared" si="128"/>
        <v>42468.497407407413</v>
      </c>
      <c r="U1601">
        <f t="shared" si="129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8336</v>
      </c>
      <c r="R1602" t="s">
        <v>8343</v>
      </c>
      <c r="S1602" s="15">
        <f t="shared" si="127"/>
        <v>41791.057314814818</v>
      </c>
      <c r="T1602" s="15">
        <f t="shared" si="128"/>
        <v>41835.21597222222</v>
      </c>
      <c r="U1602">
        <f t="shared" si="129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ref="O1658:O1721" si="130">ROUND(E1658/D1658*100,0)</f>
        <v>100</v>
      </c>
      <c r="P1658">
        <f t="shared" ref="P1658:P1721" si="131">IFERROR(ROUND(E1658/L1658,2),0)</f>
        <v>156.77000000000001</v>
      </c>
      <c r="Q1658" s="11" t="s">
        <v>8323</v>
      </c>
      <c r="R1658" t="s">
        <v>8344</v>
      </c>
      <c r="S1658" s="15">
        <f t="shared" ref="S1658:S1721" si="132">(((J1658/60/60)/24)+DATE(1970,1,1))</f>
        <v>41226.928842592592</v>
      </c>
      <c r="T1658" s="15">
        <f t="shared" ref="T1658:T1721" si="133">(((I1658/60/60)/24)+DATE(1970,1,1))</f>
        <v>41256.928842592592</v>
      </c>
      <c r="U1658">
        <f t="shared" ref="U1658:U1721" si="134">YEAR(S1658)</f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8323</v>
      </c>
      <c r="R1659" t="s">
        <v>8344</v>
      </c>
      <c r="S1659" s="15">
        <f t="shared" si="132"/>
        <v>41023.782037037039</v>
      </c>
      <c r="T1659" s="15">
        <f t="shared" si="133"/>
        <v>41053.782037037039</v>
      </c>
      <c r="U1659">
        <f t="shared" si="134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8323</v>
      </c>
      <c r="R1660" t="s">
        <v>8344</v>
      </c>
      <c r="S1660" s="15">
        <f t="shared" si="132"/>
        <v>41223.22184027778</v>
      </c>
      <c r="T1660" s="15">
        <f t="shared" si="133"/>
        <v>41261.597222222219</v>
      </c>
      <c r="U1660">
        <f t="shared" si="134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8323</v>
      </c>
      <c r="R1661" t="s">
        <v>8344</v>
      </c>
      <c r="S1661" s="15">
        <f t="shared" si="132"/>
        <v>41596.913437499999</v>
      </c>
      <c r="T1661" s="15">
        <f t="shared" si="133"/>
        <v>41625.5</v>
      </c>
      <c r="U1661">
        <f t="shared" si="134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8323</v>
      </c>
      <c r="R1662" t="s">
        <v>8344</v>
      </c>
      <c r="S1662" s="15">
        <f t="shared" si="132"/>
        <v>42459.693865740745</v>
      </c>
      <c r="T1662" s="15">
        <f t="shared" si="133"/>
        <v>42490.915972222225</v>
      </c>
      <c r="U1662">
        <f t="shared" si="134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8323</v>
      </c>
      <c r="R1663" t="s">
        <v>8344</v>
      </c>
      <c r="S1663" s="15">
        <f t="shared" si="132"/>
        <v>42343.998043981483</v>
      </c>
      <c r="T1663" s="15">
        <f t="shared" si="133"/>
        <v>42386.875</v>
      </c>
      <c r="U1663">
        <f t="shared" si="134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8323</v>
      </c>
      <c r="R1664" t="s">
        <v>8344</v>
      </c>
      <c r="S1664" s="15">
        <f t="shared" si="132"/>
        <v>40848.198333333334</v>
      </c>
      <c r="T1664" s="15">
        <f t="shared" si="133"/>
        <v>40908.239999999998</v>
      </c>
      <c r="U1664">
        <f t="shared" si="134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8323</v>
      </c>
      <c r="R1665" t="s">
        <v>8344</v>
      </c>
      <c r="S1665" s="15">
        <f t="shared" si="132"/>
        <v>42006.02207175926</v>
      </c>
      <c r="T1665" s="15">
        <f t="shared" si="133"/>
        <v>42036.02207175926</v>
      </c>
      <c r="U1665">
        <f t="shared" si="134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8323</v>
      </c>
      <c r="R1666" t="s">
        <v>8344</v>
      </c>
      <c r="S1666" s="15">
        <f t="shared" si="132"/>
        <v>40939.761782407404</v>
      </c>
      <c r="T1666" s="15">
        <f t="shared" si="133"/>
        <v>40984.165972222225</v>
      </c>
      <c r="U1666">
        <f t="shared" si="134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ref="O1722:O1785" si="135">ROUND(E1722/D1722*100,0)</f>
        <v>6</v>
      </c>
      <c r="P1722">
        <f t="shared" ref="P1722:P1785" si="136">IFERROR(ROUND(E1722/L1722,2),0)</f>
        <v>28.13</v>
      </c>
      <c r="Q1722" s="11" t="s">
        <v>8323</v>
      </c>
      <c r="R1722" t="s">
        <v>8345</v>
      </c>
      <c r="S1722" s="15">
        <f t="shared" ref="S1722:S1785" si="137">(((J1722/60/60)/24)+DATE(1970,1,1))</f>
        <v>41922.783229166671</v>
      </c>
      <c r="T1722" s="15">
        <f t="shared" ref="T1722:T1785" si="138">(((I1722/60/60)/24)+DATE(1970,1,1))</f>
        <v>41952.824895833335</v>
      </c>
      <c r="U1722">
        <f t="shared" ref="U1722:U1785" si="139">YEAR(S1722)</f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1" t="s">
        <v>8323</v>
      </c>
      <c r="R1723" t="s">
        <v>8345</v>
      </c>
      <c r="S1723" s="15">
        <f t="shared" si="137"/>
        <v>42319.461377314816</v>
      </c>
      <c r="T1723" s="15">
        <f t="shared" si="138"/>
        <v>42349.461377314816</v>
      </c>
      <c r="U1723">
        <f t="shared" si="139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8323</v>
      </c>
      <c r="R1724" t="s">
        <v>8345</v>
      </c>
      <c r="S1724" s="15">
        <f t="shared" si="137"/>
        <v>42425.960983796293</v>
      </c>
      <c r="T1724" s="15">
        <f t="shared" si="138"/>
        <v>42463.006944444445</v>
      </c>
      <c r="U1724">
        <f t="shared" si="139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8323</v>
      </c>
      <c r="R1725" t="s">
        <v>8345</v>
      </c>
      <c r="S1725" s="15">
        <f t="shared" si="137"/>
        <v>42129.82540509259</v>
      </c>
      <c r="T1725" s="15">
        <f t="shared" si="138"/>
        <v>42186.25</v>
      </c>
      <c r="U1725">
        <f t="shared" si="139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8323</v>
      </c>
      <c r="R1726" t="s">
        <v>8345</v>
      </c>
      <c r="S1726" s="15">
        <f t="shared" si="137"/>
        <v>41912.932430555556</v>
      </c>
      <c r="T1726" s="15">
        <f t="shared" si="138"/>
        <v>41942.932430555556</v>
      </c>
      <c r="U1726">
        <f t="shared" si="139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8323</v>
      </c>
      <c r="R1727" t="s">
        <v>8345</v>
      </c>
      <c r="S1727" s="15">
        <f t="shared" si="137"/>
        <v>41845.968159722222</v>
      </c>
      <c r="T1727" s="15">
        <f t="shared" si="138"/>
        <v>41875.968159722222</v>
      </c>
      <c r="U1727">
        <f t="shared" si="139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8323</v>
      </c>
      <c r="R1728" t="s">
        <v>8345</v>
      </c>
      <c r="S1728" s="15">
        <f t="shared" si="137"/>
        <v>41788.919722222221</v>
      </c>
      <c r="T1728" s="15">
        <f t="shared" si="138"/>
        <v>41817.919722222221</v>
      </c>
      <c r="U1728">
        <f t="shared" si="139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8323</v>
      </c>
      <c r="R1729" t="s">
        <v>8345</v>
      </c>
      <c r="S1729" s="15">
        <f t="shared" si="137"/>
        <v>42044.927974537044</v>
      </c>
      <c r="T1729" s="15">
        <f t="shared" si="138"/>
        <v>42099.458333333328</v>
      </c>
      <c r="U1729">
        <f t="shared" si="139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8323</v>
      </c>
      <c r="R1730" t="s">
        <v>8345</v>
      </c>
      <c r="S1730" s="15">
        <f t="shared" si="137"/>
        <v>42268.625856481478</v>
      </c>
      <c r="T1730" s="15">
        <f t="shared" si="138"/>
        <v>42298.625856481478</v>
      </c>
      <c r="U1730">
        <f t="shared" si="139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ref="O1786:O1849" si="140">ROUND(E1786/D1786*100,0)</f>
        <v>40</v>
      </c>
      <c r="P1786">
        <f t="shared" ref="P1786:P1849" si="141">IFERROR(ROUND(E1786/L1786,2),0)</f>
        <v>60.24</v>
      </c>
      <c r="Q1786" s="11" t="s">
        <v>8336</v>
      </c>
      <c r="R1786" t="s">
        <v>8337</v>
      </c>
      <c r="S1786" s="15">
        <f t="shared" ref="S1786:S1849" si="142">(((J1786/60/60)/24)+DATE(1970,1,1))</f>
        <v>42003.655555555553</v>
      </c>
      <c r="T1786" s="15">
        <f t="shared" ref="T1786:T1849" si="143">(((I1786/60/60)/24)+DATE(1970,1,1))</f>
        <v>42035.142361111109</v>
      </c>
      <c r="U1786">
        <f t="shared" ref="U1786:U1849" si="144">YEAR(S1786)</f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8336</v>
      </c>
      <c r="R1787" t="s">
        <v>8337</v>
      </c>
      <c r="S1787" s="15">
        <f t="shared" si="142"/>
        <v>41897.134895833333</v>
      </c>
      <c r="T1787" s="15">
        <f t="shared" si="143"/>
        <v>41928</v>
      </c>
      <c r="U1787">
        <f t="shared" si="144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8336</v>
      </c>
      <c r="R1788" t="s">
        <v>8337</v>
      </c>
      <c r="S1788" s="15">
        <f t="shared" si="142"/>
        <v>41958.550659722227</v>
      </c>
      <c r="T1788" s="15">
        <f t="shared" si="143"/>
        <v>41988.550659722227</v>
      </c>
      <c r="U1788">
        <f t="shared" si="144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8336</v>
      </c>
      <c r="R1789" t="s">
        <v>8337</v>
      </c>
      <c r="S1789" s="15">
        <f t="shared" si="142"/>
        <v>42068.65552083333</v>
      </c>
      <c r="T1789" s="15">
        <f t="shared" si="143"/>
        <v>42098.613854166666</v>
      </c>
      <c r="U1789">
        <f t="shared" si="144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8336</v>
      </c>
      <c r="R1790" t="s">
        <v>8337</v>
      </c>
      <c r="S1790" s="15">
        <f t="shared" si="142"/>
        <v>41913.94840277778</v>
      </c>
      <c r="T1790" s="15">
        <f t="shared" si="143"/>
        <v>41943.94840277778</v>
      </c>
      <c r="U1790">
        <f t="shared" si="144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8336</v>
      </c>
      <c r="R1791" t="s">
        <v>8337</v>
      </c>
      <c r="S1791" s="15">
        <f t="shared" si="142"/>
        <v>41956.250034722223</v>
      </c>
      <c r="T1791" s="15">
        <f t="shared" si="143"/>
        <v>42016.250034722223</v>
      </c>
      <c r="U1791">
        <f t="shared" si="144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8336</v>
      </c>
      <c r="R1792" t="s">
        <v>8337</v>
      </c>
      <c r="S1792" s="15">
        <f t="shared" si="142"/>
        <v>42010.674513888895</v>
      </c>
      <c r="T1792" s="15">
        <f t="shared" si="143"/>
        <v>42040.674513888895</v>
      </c>
      <c r="U1792">
        <f t="shared" si="144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8336</v>
      </c>
      <c r="R1793" t="s">
        <v>8337</v>
      </c>
      <c r="S1793" s="15">
        <f t="shared" si="142"/>
        <v>41973.740335648152</v>
      </c>
      <c r="T1793" s="15">
        <f t="shared" si="143"/>
        <v>42033.740335648152</v>
      </c>
      <c r="U1793">
        <f t="shared" si="144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8336</v>
      </c>
      <c r="R1794" t="s">
        <v>8337</v>
      </c>
      <c r="S1794" s="15">
        <f t="shared" si="142"/>
        <v>42189.031041666662</v>
      </c>
      <c r="T1794" s="15">
        <f t="shared" si="143"/>
        <v>42226.290972222225</v>
      </c>
      <c r="U1794">
        <f t="shared" si="144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ref="O1850:O1913" si="145">ROUND(E1850/D1850*100,0)</f>
        <v>107</v>
      </c>
      <c r="P1850">
        <f t="shared" ref="P1850:P1913" si="146">IFERROR(ROUND(E1850/L1850,2),0)</f>
        <v>134.21</v>
      </c>
      <c r="Q1850" s="11" t="s">
        <v>8323</v>
      </c>
      <c r="R1850" t="s">
        <v>8324</v>
      </c>
      <c r="S1850" s="15">
        <f t="shared" ref="S1850:S1913" si="147">(((J1850/60/60)/24)+DATE(1970,1,1))</f>
        <v>40691.788055555553</v>
      </c>
      <c r="T1850" s="15">
        <f t="shared" ref="T1850:T1913" si="148">(((I1850/60/60)/24)+DATE(1970,1,1))</f>
        <v>40755.290972222225</v>
      </c>
      <c r="U1850">
        <f t="shared" ref="U1850:U1913" si="149">YEAR(S1850)</f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8323</v>
      </c>
      <c r="R1851" t="s">
        <v>8324</v>
      </c>
      <c r="S1851" s="15">
        <f t="shared" si="147"/>
        <v>41169.845590277779</v>
      </c>
      <c r="T1851" s="15">
        <f t="shared" si="148"/>
        <v>41199.845590277779</v>
      </c>
      <c r="U1851">
        <f t="shared" si="149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8323</v>
      </c>
      <c r="R1852" t="s">
        <v>8324</v>
      </c>
      <c r="S1852" s="15">
        <f t="shared" si="147"/>
        <v>41800.959490740745</v>
      </c>
      <c r="T1852" s="15">
        <f t="shared" si="148"/>
        <v>41830.959490740745</v>
      </c>
      <c r="U1852">
        <f t="shared" si="149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8323</v>
      </c>
      <c r="R1853" t="s">
        <v>8324</v>
      </c>
      <c r="S1853" s="15">
        <f t="shared" si="147"/>
        <v>41827.906689814816</v>
      </c>
      <c r="T1853" s="15">
        <f t="shared" si="148"/>
        <v>41848.041666666664</v>
      </c>
      <c r="U1853">
        <f t="shared" si="149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8323</v>
      </c>
      <c r="R1854" t="s">
        <v>8324</v>
      </c>
      <c r="S1854" s="15">
        <f t="shared" si="147"/>
        <v>42081.77143518519</v>
      </c>
      <c r="T1854" s="15">
        <f t="shared" si="148"/>
        <v>42119</v>
      </c>
      <c r="U1854">
        <f t="shared" si="149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8323</v>
      </c>
      <c r="R1855" t="s">
        <v>8324</v>
      </c>
      <c r="S1855" s="15">
        <f t="shared" si="147"/>
        <v>41177.060381944444</v>
      </c>
      <c r="T1855" s="15">
        <f t="shared" si="148"/>
        <v>41227.102048611108</v>
      </c>
      <c r="U1855">
        <f t="shared" si="149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8323</v>
      </c>
      <c r="R1856" t="s">
        <v>8324</v>
      </c>
      <c r="S1856" s="15">
        <f t="shared" si="147"/>
        <v>41388.021261574075</v>
      </c>
      <c r="T1856" s="15">
        <f t="shared" si="148"/>
        <v>41418.021261574075</v>
      </c>
      <c r="U1856">
        <f t="shared" si="149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8323</v>
      </c>
      <c r="R1857" t="s">
        <v>8324</v>
      </c>
      <c r="S1857" s="15">
        <f t="shared" si="147"/>
        <v>41600.538657407407</v>
      </c>
      <c r="T1857" s="15">
        <f t="shared" si="148"/>
        <v>41645.538657407407</v>
      </c>
      <c r="U1857">
        <f t="shared" si="149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8323</v>
      </c>
      <c r="R1858" t="s">
        <v>8324</v>
      </c>
      <c r="S1858" s="15">
        <f t="shared" si="147"/>
        <v>41817.854999999996</v>
      </c>
      <c r="T1858" s="15">
        <f t="shared" si="148"/>
        <v>41838.854999999996</v>
      </c>
      <c r="U1858">
        <f t="shared" si="149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ref="O1914:O1977" si="150">ROUND(E1914/D1914*100,0)</f>
        <v>59</v>
      </c>
      <c r="P1914">
        <f t="shared" ref="P1914:P1977" si="151">IFERROR(ROUND(E1914/L1914,2),0)</f>
        <v>70.599999999999994</v>
      </c>
      <c r="Q1914" s="11" t="s">
        <v>8317</v>
      </c>
      <c r="R1914" t="s">
        <v>8346</v>
      </c>
      <c r="S1914" s="15">
        <f t="shared" ref="S1914:S1977" si="152">(((J1914/60/60)/24)+DATE(1970,1,1))</f>
        <v>42129.226388888885</v>
      </c>
      <c r="T1914" s="15">
        <f t="shared" ref="T1914:T1977" si="153">(((I1914/60/60)/24)+DATE(1970,1,1))</f>
        <v>42159.226388888885</v>
      </c>
      <c r="U1914">
        <f t="shared" ref="U1914:U1977" si="154">YEAR(S1914)</f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8317</v>
      </c>
      <c r="R1915" t="s">
        <v>8346</v>
      </c>
      <c r="S1915" s="15">
        <f t="shared" si="152"/>
        <v>41890.511319444442</v>
      </c>
      <c r="T1915" s="15">
        <f t="shared" si="153"/>
        <v>41920.511319444442</v>
      </c>
      <c r="U1915">
        <f t="shared" si="154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8317</v>
      </c>
      <c r="R1916" t="s">
        <v>8346</v>
      </c>
      <c r="S1916" s="15">
        <f t="shared" si="152"/>
        <v>41929.174456018518</v>
      </c>
      <c r="T1916" s="15">
        <f t="shared" si="153"/>
        <v>41944.165972222225</v>
      </c>
      <c r="U1916">
        <f t="shared" si="154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8317</v>
      </c>
      <c r="R1917" t="s">
        <v>8346</v>
      </c>
      <c r="S1917" s="15">
        <f t="shared" si="152"/>
        <v>41864.04886574074</v>
      </c>
      <c r="T1917" s="15">
        <f t="shared" si="153"/>
        <v>41884.04886574074</v>
      </c>
      <c r="U1917">
        <f t="shared" si="154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8317</v>
      </c>
      <c r="R1918" t="s">
        <v>8346</v>
      </c>
      <c r="S1918" s="15">
        <f t="shared" si="152"/>
        <v>42656.717303240745</v>
      </c>
      <c r="T1918" s="15">
        <f t="shared" si="153"/>
        <v>42681.758969907409</v>
      </c>
      <c r="U1918">
        <f t="shared" si="154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8317</v>
      </c>
      <c r="R1919" t="s">
        <v>8346</v>
      </c>
      <c r="S1919" s="15">
        <f t="shared" si="152"/>
        <v>42746.270057870366</v>
      </c>
      <c r="T1919" s="15">
        <f t="shared" si="153"/>
        <v>42776.270057870366</v>
      </c>
      <c r="U1919">
        <f t="shared" si="154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8317</v>
      </c>
      <c r="R1920" t="s">
        <v>8346</v>
      </c>
      <c r="S1920" s="15">
        <f t="shared" si="152"/>
        <v>41828.789942129632</v>
      </c>
      <c r="T1920" s="15">
        <f t="shared" si="153"/>
        <v>41863.789942129632</v>
      </c>
      <c r="U1920">
        <f t="shared" si="154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8317</v>
      </c>
      <c r="R1921" t="s">
        <v>8346</v>
      </c>
      <c r="S1921" s="15">
        <f t="shared" si="152"/>
        <v>42113.875567129624</v>
      </c>
      <c r="T1921" s="15">
        <f t="shared" si="153"/>
        <v>42143.875567129624</v>
      </c>
      <c r="U1921">
        <f t="shared" si="154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8317</v>
      </c>
      <c r="R1922" t="s">
        <v>8346</v>
      </c>
      <c r="S1922" s="15">
        <f t="shared" si="152"/>
        <v>42270.875706018516</v>
      </c>
      <c r="T1922" s="15">
        <f t="shared" si="153"/>
        <v>42298.958333333328</v>
      </c>
      <c r="U1922">
        <f t="shared" si="154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ref="O1978:O2041" si="155">ROUND(E1978/D1978*100,0)</f>
        <v>347</v>
      </c>
      <c r="P1978">
        <f t="shared" ref="P1978:P2041" si="156">IFERROR(ROUND(E1978/L1978,2),0)</f>
        <v>29.31</v>
      </c>
      <c r="Q1978" s="11" t="s">
        <v>8317</v>
      </c>
      <c r="R1978" t="s">
        <v>8347</v>
      </c>
      <c r="S1978" s="15">
        <f t="shared" ref="S1978:S2041" si="157">(((J1978/60/60)/24)+DATE(1970,1,1))</f>
        <v>41438.899594907409</v>
      </c>
      <c r="T1978" s="15">
        <f t="shared" ref="T1978:T2041" si="158">(((I1978/60/60)/24)+DATE(1970,1,1))</f>
        <v>41468.899594907409</v>
      </c>
      <c r="U1978">
        <f t="shared" ref="U1978:U2041" si="159">YEAR(S1978)</f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8317</v>
      </c>
      <c r="R1979" t="s">
        <v>8347</v>
      </c>
      <c r="S1979" s="15">
        <f t="shared" si="157"/>
        <v>42311.216898148152</v>
      </c>
      <c r="T1979" s="15">
        <f t="shared" si="158"/>
        <v>42357.332638888889</v>
      </c>
      <c r="U1979">
        <f t="shared" si="159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8317</v>
      </c>
      <c r="R1980" t="s">
        <v>8347</v>
      </c>
      <c r="S1980" s="15">
        <f t="shared" si="157"/>
        <v>41039.225601851853</v>
      </c>
      <c r="T1980" s="15">
        <f t="shared" si="158"/>
        <v>41072.291666666664</v>
      </c>
      <c r="U1980">
        <f t="shared" si="159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8317</v>
      </c>
      <c r="R1981" t="s">
        <v>8347</v>
      </c>
      <c r="S1981" s="15">
        <f t="shared" si="157"/>
        <v>42290.460023148145</v>
      </c>
      <c r="T1981" s="15">
        <f t="shared" si="158"/>
        <v>42327.207638888889</v>
      </c>
      <c r="U1981">
        <f t="shared" si="159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8317</v>
      </c>
      <c r="R1982" t="s">
        <v>8347</v>
      </c>
      <c r="S1982" s="15">
        <f t="shared" si="157"/>
        <v>42423.542384259257</v>
      </c>
      <c r="T1982" s="15">
        <f t="shared" si="158"/>
        <v>42463.500717592593</v>
      </c>
      <c r="U1982">
        <f t="shared" si="159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8336</v>
      </c>
      <c r="R1983" t="s">
        <v>8348</v>
      </c>
      <c r="S1983" s="15">
        <f t="shared" si="157"/>
        <v>41799.725289351853</v>
      </c>
      <c r="T1983" s="15">
        <f t="shared" si="158"/>
        <v>41829.725289351853</v>
      </c>
      <c r="U1983">
        <f t="shared" si="159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1" t="s">
        <v>8336</v>
      </c>
      <c r="R1984" t="s">
        <v>8348</v>
      </c>
      <c r="S1984" s="15">
        <f t="shared" si="157"/>
        <v>42678.586655092593</v>
      </c>
      <c r="T1984" s="15">
        <f t="shared" si="158"/>
        <v>42708.628321759257</v>
      </c>
      <c r="U1984">
        <f t="shared" si="159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8336</v>
      </c>
      <c r="R1985" t="s">
        <v>8348</v>
      </c>
      <c r="S1985" s="15">
        <f t="shared" si="157"/>
        <v>42593.011782407411</v>
      </c>
      <c r="T1985" s="15">
        <f t="shared" si="158"/>
        <v>42615.291666666672</v>
      </c>
      <c r="U1985">
        <f t="shared" si="159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8336</v>
      </c>
      <c r="R1986" t="s">
        <v>8348</v>
      </c>
      <c r="S1986" s="15">
        <f t="shared" si="157"/>
        <v>41913.790289351848</v>
      </c>
      <c r="T1986" s="15">
        <f t="shared" si="158"/>
        <v>41973.831956018519</v>
      </c>
      <c r="U1986">
        <f t="shared" si="159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ref="O2042:O2105" si="160">ROUND(E2042/D2042*100,0)</f>
        <v>248</v>
      </c>
      <c r="P2042">
        <f t="shared" ref="P2042:P2105" si="161">IFERROR(ROUND(E2042/L2042,2),0)</f>
        <v>27.47</v>
      </c>
      <c r="Q2042" s="11" t="s">
        <v>8317</v>
      </c>
      <c r="R2042" t="s">
        <v>8347</v>
      </c>
      <c r="S2042" s="15">
        <f t="shared" ref="S2042:S2105" si="162">(((J2042/60/60)/24)+DATE(1970,1,1))</f>
        <v>41578.927118055559</v>
      </c>
      <c r="T2042" s="15">
        <f t="shared" ref="T2042:T2105" si="163">(((I2042/60/60)/24)+DATE(1970,1,1))</f>
        <v>41593.968784722223</v>
      </c>
      <c r="U2042">
        <f t="shared" ref="U2042:U2105" si="164">YEAR(S2042)</f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8317</v>
      </c>
      <c r="R2043" t="s">
        <v>8347</v>
      </c>
      <c r="S2043" s="15">
        <f t="shared" si="162"/>
        <v>42654.525775462964</v>
      </c>
      <c r="T2043" s="15">
        <f t="shared" si="163"/>
        <v>42684.567442129628</v>
      </c>
      <c r="U2043">
        <f t="shared" si="164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8317</v>
      </c>
      <c r="R2044" t="s">
        <v>8347</v>
      </c>
      <c r="S2044" s="15">
        <f t="shared" si="162"/>
        <v>42331.708032407405</v>
      </c>
      <c r="T2044" s="15">
        <f t="shared" si="163"/>
        <v>42391.708032407405</v>
      </c>
      <c r="U2044">
        <f t="shared" si="164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8317</v>
      </c>
      <c r="R2045" t="s">
        <v>8347</v>
      </c>
      <c r="S2045" s="15">
        <f t="shared" si="162"/>
        <v>42661.176817129628</v>
      </c>
      <c r="T2045" s="15">
        <f t="shared" si="163"/>
        <v>42715.207638888889</v>
      </c>
      <c r="U2045">
        <f t="shared" si="164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8317</v>
      </c>
      <c r="R2046" t="s">
        <v>8347</v>
      </c>
      <c r="S2046" s="15">
        <f t="shared" si="162"/>
        <v>42138.684189814812</v>
      </c>
      <c r="T2046" s="15">
        <f t="shared" si="163"/>
        <v>42168.684189814812</v>
      </c>
      <c r="U2046">
        <f t="shared" si="164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8317</v>
      </c>
      <c r="R2047" t="s">
        <v>8347</v>
      </c>
      <c r="S2047" s="15">
        <f t="shared" si="162"/>
        <v>41069.088506944441</v>
      </c>
      <c r="T2047" s="15">
        <f t="shared" si="163"/>
        <v>41099.088506944441</v>
      </c>
      <c r="U2047">
        <f t="shared" si="164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8317</v>
      </c>
      <c r="R2048" t="s">
        <v>8347</v>
      </c>
      <c r="S2048" s="15">
        <f t="shared" si="162"/>
        <v>41387.171805555554</v>
      </c>
      <c r="T2048" s="15">
        <f t="shared" si="163"/>
        <v>41417.171805555554</v>
      </c>
      <c r="U2048">
        <f t="shared" si="164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8317</v>
      </c>
      <c r="R2049" t="s">
        <v>8347</v>
      </c>
      <c r="S2049" s="15">
        <f t="shared" si="162"/>
        <v>42081.903587962966</v>
      </c>
      <c r="T2049" s="15">
        <f t="shared" si="163"/>
        <v>42111</v>
      </c>
      <c r="U2049">
        <f t="shared" si="164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8317</v>
      </c>
      <c r="R2050" t="s">
        <v>8347</v>
      </c>
      <c r="S2050" s="15">
        <f t="shared" si="162"/>
        <v>41387.651516203703</v>
      </c>
      <c r="T2050" s="15">
        <f t="shared" si="163"/>
        <v>41417.651516203703</v>
      </c>
      <c r="U2050">
        <f t="shared" si="164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ref="O2106:O2169" si="165">ROUND(E2106/D2106*100,0)</f>
        <v>130</v>
      </c>
      <c r="P2106">
        <f t="shared" ref="P2106:P2169" si="166">IFERROR(ROUND(E2106/L2106,2),0)</f>
        <v>28</v>
      </c>
      <c r="Q2106" s="11" t="s">
        <v>8323</v>
      </c>
      <c r="R2106" t="s">
        <v>8327</v>
      </c>
      <c r="S2106" s="15">
        <f t="shared" ref="S2106:S2169" si="167">(((J2106/60/60)/24)+DATE(1970,1,1))</f>
        <v>41394.074467592596</v>
      </c>
      <c r="T2106" s="15">
        <f t="shared" ref="T2106:T2169" si="168">(((I2106/60/60)/24)+DATE(1970,1,1))</f>
        <v>41425</v>
      </c>
      <c r="U2106">
        <f t="shared" ref="U2106:U2169" si="169">YEAR(S2106)</f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8323</v>
      </c>
      <c r="R2107" t="s">
        <v>8327</v>
      </c>
      <c r="S2107" s="15">
        <f t="shared" si="167"/>
        <v>41951.788807870369</v>
      </c>
      <c r="T2107" s="15">
        <f t="shared" si="168"/>
        <v>41964.166666666672</v>
      </c>
      <c r="U2107">
        <f t="shared" si="169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8323</v>
      </c>
      <c r="R2108" t="s">
        <v>8327</v>
      </c>
      <c r="S2108" s="15">
        <f t="shared" si="167"/>
        <v>41270.21497685185</v>
      </c>
      <c r="T2108" s="15">
        <f t="shared" si="168"/>
        <v>41300.21497685185</v>
      </c>
      <c r="U2108">
        <f t="shared" si="169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8323</v>
      </c>
      <c r="R2109" t="s">
        <v>8327</v>
      </c>
      <c r="S2109" s="15">
        <f t="shared" si="167"/>
        <v>41934.71056712963</v>
      </c>
      <c r="T2109" s="15">
        <f t="shared" si="168"/>
        <v>41955.752233796295</v>
      </c>
      <c r="U2109">
        <f t="shared" si="169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8323</v>
      </c>
      <c r="R2110" t="s">
        <v>8327</v>
      </c>
      <c r="S2110" s="15">
        <f t="shared" si="167"/>
        <v>41135.175694444442</v>
      </c>
      <c r="T2110" s="15">
        <f t="shared" si="168"/>
        <v>41162.163194444445</v>
      </c>
      <c r="U2110">
        <f t="shared" si="169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8323</v>
      </c>
      <c r="R2111" t="s">
        <v>8327</v>
      </c>
      <c r="S2111" s="15">
        <f t="shared" si="167"/>
        <v>42160.708530092597</v>
      </c>
      <c r="T2111" s="15">
        <f t="shared" si="168"/>
        <v>42190.708530092597</v>
      </c>
      <c r="U2111">
        <f t="shared" si="169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8323</v>
      </c>
      <c r="R2112" t="s">
        <v>8327</v>
      </c>
      <c r="S2112" s="15">
        <f t="shared" si="167"/>
        <v>41759.670937499999</v>
      </c>
      <c r="T2112" s="15">
        <f t="shared" si="168"/>
        <v>41787.207638888889</v>
      </c>
      <c r="U2112">
        <f t="shared" si="169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8323</v>
      </c>
      <c r="R2113" t="s">
        <v>8327</v>
      </c>
      <c r="S2113" s="15">
        <f t="shared" si="167"/>
        <v>40703.197048611109</v>
      </c>
      <c r="T2113" s="15">
        <f t="shared" si="168"/>
        <v>40770.041666666664</v>
      </c>
      <c r="U2113">
        <f t="shared" si="169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8323</v>
      </c>
      <c r="R2114" t="s">
        <v>8327</v>
      </c>
      <c r="S2114" s="15">
        <f t="shared" si="167"/>
        <v>41365.928159722222</v>
      </c>
      <c r="T2114" s="15">
        <f t="shared" si="168"/>
        <v>41379.928159722222</v>
      </c>
      <c r="U2114">
        <f t="shared" si="169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ref="O2170:O2233" si="170">ROUND(E2170/D2170*100,0)</f>
        <v>122</v>
      </c>
      <c r="P2170">
        <f t="shared" ref="P2170:P2233" si="171">IFERROR(ROUND(E2170/L2170,2),0)</f>
        <v>64.37</v>
      </c>
      <c r="Q2170" s="11" t="s">
        <v>8323</v>
      </c>
      <c r="R2170" t="s">
        <v>8324</v>
      </c>
      <c r="S2170" s="15">
        <f t="shared" ref="S2170:S2233" si="172">(((J2170/60/60)/24)+DATE(1970,1,1))</f>
        <v>42745.600243055553</v>
      </c>
      <c r="T2170" s="15">
        <f t="shared" ref="T2170:T2233" si="173">(((I2170/60/60)/24)+DATE(1970,1,1))</f>
        <v>42776.208333333328</v>
      </c>
      <c r="U2170">
        <f t="shared" ref="U2170:U2233" si="174">YEAR(S2170)</f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8323</v>
      </c>
      <c r="R2171" t="s">
        <v>8324</v>
      </c>
      <c r="S2171" s="15">
        <f t="shared" si="172"/>
        <v>42793.700821759259</v>
      </c>
      <c r="T2171" s="15">
        <f t="shared" si="173"/>
        <v>42796.700821759259</v>
      </c>
      <c r="U2171">
        <f t="shared" si="174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8323</v>
      </c>
      <c r="R2172" t="s">
        <v>8324</v>
      </c>
      <c r="S2172" s="15">
        <f t="shared" si="172"/>
        <v>42198.750254629631</v>
      </c>
      <c r="T2172" s="15">
        <f t="shared" si="173"/>
        <v>42238.750254629631</v>
      </c>
      <c r="U2172">
        <f t="shared" si="174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8323</v>
      </c>
      <c r="R2173" t="s">
        <v>8324</v>
      </c>
      <c r="S2173" s="15">
        <f t="shared" si="172"/>
        <v>42141.95711805555</v>
      </c>
      <c r="T2173" s="15">
        <f t="shared" si="173"/>
        <v>42177.208333333328</v>
      </c>
      <c r="U2173">
        <f t="shared" si="174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8323</v>
      </c>
      <c r="R2174" t="s">
        <v>8324</v>
      </c>
      <c r="S2174" s="15">
        <f t="shared" si="172"/>
        <v>42082.580092592587</v>
      </c>
      <c r="T2174" s="15">
        <f t="shared" si="173"/>
        <v>42112.580092592587</v>
      </c>
      <c r="U2174">
        <f t="shared" si="174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8323</v>
      </c>
      <c r="R2175" t="s">
        <v>8324</v>
      </c>
      <c r="S2175" s="15">
        <f t="shared" si="172"/>
        <v>41495.692627314813</v>
      </c>
      <c r="T2175" s="15">
        <f t="shared" si="173"/>
        <v>41527.165972222225</v>
      </c>
      <c r="U2175">
        <f t="shared" si="174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8323</v>
      </c>
      <c r="R2176" t="s">
        <v>8324</v>
      </c>
      <c r="S2176" s="15">
        <f t="shared" si="172"/>
        <v>42465.542905092589</v>
      </c>
      <c r="T2176" s="15">
        <f t="shared" si="173"/>
        <v>42495.542905092589</v>
      </c>
      <c r="U2176">
        <f t="shared" si="174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8323</v>
      </c>
      <c r="R2177" t="s">
        <v>8324</v>
      </c>
      <c r="S2177" s="15">
        <f t="shared" si="172"/>
        <v>42565.009097222224</v>
      </c>
      <c r="T2177" s="15">
        <f t="shared" si="173"/>
        <v>42572.009097222224</v>
      </c>
      <c r="U2177">
        <f t="shared" si="174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8323</v>
      </c>
      <c r="R2178" t="s">
        <v>8324</v>
      </c>
      <c r="S2178" s="15">
        <f t="shared" si="172"/>
        <v>42096.633206018523</v>
      </c>
      <c r="T2178" s="15">
        <f t="shared" si="173"/>
        <v>42126.633206018523</v>
      </c>
      <c r="U2178">
        <f t="shared" si="174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ref="O2234:O2297" si="175">ROUND(E2234/D2234*100,0)</f>
        <v>496</v>
      </c>
      <c r="P2234">
        <f t="shared" ref="P2234:P2297" si="176">IFERROR(ROUND(E2234/L2234,2),0)</f>
        <v>25.09</v>
      </c>
      <c r="Q2234" s="11" t="s">
        <v>8331</v>
      </c>
      <c r="R2234" t="s">
        <v>8349</v>
      </c>
      <c r="S2234" s="15">
        <f t="shared" ref="S2234:S2297" si="177">(((J2234/60/60)/24)+DATE(1970,1,1))</f>
        <v>41806.794074074074</v>
      </c>
      <c r="T2234" s="15">
        <f t="shared" ref="T2234:T2297" si="178">(((I2234/60/60)/24)+DATE(1970,1,1))</f>
        <v>41839.125</v>
      </c>
      <c r="U2234">
        <f t="shared" ref="U2234:U2297" si="179">YEAR(S2234)</f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8331</v>
      </c>
      <c r="R2235" t="s">
        <v>8349</v>
      </c>
      <c r="S2235" s="15">
        <f t="shared" si="177"/>
        <v>42331.378923611104</v>
      </c>
      <c r="T2235" s="15">
        <f t="shared" si="178"/>
        <v>42352</v>
      </c>
      <c r="U2235">
        <f t="shared" si="179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8331</v>
      </c>
      <c r="R2236" t="s">
        <v>8349</v>
      </c>
      <c r="S2236" s="15">
        <f t="shared" si="177"/>
        <v>42710.824618055558</v>
      </c>
      <c r="T2236" s="15">
        <f t="shared" si="178"/>
        <v>42740.824618055558</v>
      </c>
      <c r="U2236">
        <f t="shared" si="179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8331</v>
      </c>
      <c r="R2237" t="s">
        <v>8349</v>
      </c>
      <c r="S2237" s="15">
        <f t="shared" si="177"/>
        <v>42062.022118055553</v>
      </c>
      <c r="T2237" s="15">
        <f t="shared" si="178"/>
        <v>42091.980451388896</v>
      </c>
      <c r="U2237">
        <f t="shared" si="179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8331</v>
      </c>
      <c r="R2238" t="s">
        <v>8349</v>
      </c>
      <c r="S2238" s="15">
        <f t="shared" si="177"/>
        <v>42371.617164351846</v>
      </c>
      <c r="T2238" s="15">
        <f t="shared" si="178"/>
        <v>42401.617164351846</v>
      </c>
      <c r="U2238">
        <f t="shared" si="179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8331</v>
      </c>
      <c r="R2239" t="s">
        <v>8349</v>
      </c>
      <c r="S2239" s="15">
        <f t="shared" si="177"/>
        <v>41915.003275462965</v>
      </c>
      <c r="T2239" s="15">
        <f t="shared" si="178"/>
        <v>41955.332638888889</v>
      </c>
      <c r="U2239">
        <f t="shared" si="179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8331</v>
      </c>
      <c r="R2240" t="s">
        <v>8349</v>
      </c>
      <c r="S2240" s="15">
        <f t="shared" si="177"/>
        <v>42774.621712962966</v>
      </c>
      <c r="T2240" s="15">
        <f t="shared" si="178"/>
        <v>42804.621712962966</v>
      </c>
      <c r="U2240">
        <f t="shared" si="179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8331</v>
      </c>
      <c r="R2241" t="s">
        <v>8349</v>
      </c>
      <c r="S2241" s="15">
        <f t="shared" si="177"/>
        <v>41572.958495370374</v>
      </c>
      <c r="T2241" s="15">
        <f t="shared" si="178"/>
        <v>41609.168055555558</v>
      </c>
      <c r="U2241">
        <f t="shared" si="179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8331</v>
      </c>
      <c r="R2242" t="s">
        <v>8349</v>
      </c>
      <c r="S2242" s="15">
        <f t="shared" si="177"/>
        <v>42452.825740740736</v>
      </c>
      <c r="T2242" s="15">
        <f t="shared" si="178"/>
        <v>42482.825740740736</v>
      </c>
      <c r="U2242">
        <f t="shared" si="179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ref="O2298:O2361" si="180">ROUND(E2298/D2298*100,0)</f>
        <v>149</v>
      </c>
      <c r="P2298">
        <f t="shared" ref="P2298:P2361" si="181">IFERROR(ROUND(E2298/L2298,2),0)</f>
        <v>71.97</v>
      </c>
      <c r="Q2298" s="11" t="s">
        <v>8323</v>
      </c>
      <c r="R2298" t="s">
        <v>8324</v>
      </c>
      <c r="S2298" s="15">
        <f t="shared" ref="S2298:S2361" si="182">(((J2298/60/60)/24)+DATE(1970,1,1))</f>
        <v>40927.731782407405</v>
      </c>
      <c r="T2298" s="15">
        <f t="shared" ref="T2298:T2361" si="183">(((I2298/60/60)/24)+DATE(1970,1,1))</f>
        <v>40962.731782407405</v>
      </c>
      <c r="U2298">
        <f t="shared" ref="U2298:U2361" si="184">YEAR(S2298)</f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8323</v>
      </c>
      <c r="R2299" t="s">
        <v>8324</v>
      </c>
      <c r="S2299" s="15">
        <f t="shared" si="182"/>
        <v>40948.042233796295</v>
      </c>
      <c r="T2299" s="15">
        <f t="shared" si="183"/>
        <v>40982.165972222225</v>
      </c>
      <c r="U2299">
        <f t="shared" si="184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8323</v>
      </c>
      <c r="R2300" t="s">
        <v>8324</v>
      </c>
      <c r="S2300" s="15">
        <f t="shared" si="182"/>
        <v>41694.84065972222</v>
      </c>
      <c r="T2300" s="15">
        <f t="shared" si="183"/>
        <v>41724.798993055556</v>
      </c>
      <c r="U2300">
        <f t="shared" si="184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8323</v>
      </c>
      <c r="R2301" t="s">
        <v>8324</v>
      </c>
      <c r="S2301" s="15">
        <f t="shared" si="182"/>
        <v>40565.032511574071</v>
      </c>
      <c r="T2301" s="15">
        <f t="shared" si="183"/>
        <v>40580.032511574071</v>
      </c>
      <c r="U2301">
        <f t="shared" si="184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8323</v>
      </c>
      <c r="R2302" t="s">
        <v>8324</v>
      </c>
      <c r="S2302" s="15">
        <f t="shared" si="182"/>
        <v>41074.727037037039</v>
      </c>
      <c r="T2302" s="15">
        <f t="shared" si="183"/>
        <v>41088.727037037039</v>
      </c>
      <c r="U2302">
        <f t="shared" si="184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8323</v>
      </c>
      <c r="R2303" t="s">
        <v>8327</v>
      </c>
      <c r="S2303" s="15">
        <f t="shared" si="182"/>
        <v>41416.146944444445</v>
      </c>
      <c r="T2303" s="15">
        <f t="shared" si="183"/>
        <v>41446.146944444445</v>
      </c>
      <c r="U2303">
        <f t="shared" si="184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8323</v>
      </c>
      <c r="R2304" t="s">
        <v>8327</v>
      </c>
      <c r="S2304" s="15">
        <f t="shared" si="182"/>
        <v>41605.868449074071</v>
      </c>
      <c r="T2304" s="15">
        <f t="shared" si="183"/>
        <v>41639.291666666664</v>
      </c>
      <c r="U2304">
        <f t="shared" si="184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8323</v>
      </c>
      <c r="R2305" t="s">
        <v>8327</v>
      </c>
      <c r="S2305" s="15">
        <f t="shared" si="182"/>
        <v>40850.111064814817</v>
      </c>
      <c r="T2305" s="15">
        <f t="shared" si="183"/>
        <v>40890.152731481481</v>
      </c>
      <c r="U2305">
        <f t="shared" si="184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8323</v>
      </c>
      <c r="R2306" t="s">
        <v>8327</v>
      </c>
      <c r="S2306" s="15">
        <f t="shared" si="182"/>
        <v>40502.815868055557</v>
      </c>
      <c r="T2306" s="15">
        <f t="shared" si="183"/>
        <v>40544.207638888889</v>
      </c>
      <c r="U2306">
        <f t="shared" si="184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60" x14ac:dyDescent="0.25">
      <c r="A2343">
        <v>2369</v>
      </c>
      <c r="B2343" s="9" t="s">
        <v>2370</v>
      </c>
      <c r="C2343" s="3" t="s">
        <v>6479</v>
      </c>
      <c r="D2343" s="5">
        <v>25000</v>
      </c>
      <c r="E2343" s="7">
        <v>0</v>
      </c>
      <c r="F2343" t="s">
        <v>8219</v>
      </c>
      <c r="G2343" t="s">
        <v>8223</v>
      </c>
      <c r="H2343" t="s">
        <v>8245</v>
      </c>
      <c r="I2343">
        <v>1455132611</v>
      </c>
      <c r="J2343">
        <v>1452540611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42380.812627314815</v>
      </c>
      <c r="T2343" s="15">
        <f t="shared" si="183"/>
        <v>42410.812627314815</v>
      </c>
      <c r="U2343">
        <f t="shared" si="184"/>
        <v>2016</v>
      </c>
    </row>
    <row r="2344" spans="1:21" ht="60" x14ac:dyDescent="0.25">
      <c r="A2344">
        <v>2370</v>
      </c>
      <c r="B2344" s="9" t="s">
        <v>2371</v>
      </c>
      <c r="C2344" s="3" t="s">
        <v>6480</v>
      </c>
      <c r="D2344" s="5">
        <v>25000</v>
      </c>
      <c r="E2344" s="7">
        <v>82</v>
      </c>
      <c r="F2344" t="s">
        <v>8219</v>
      </c>
      <c r="G2344" t="s">
        <v>8223</v>
      </c>
      <c r="H2344" t="s">
        <v>8245</v>
      </c>
      <c r="I2344">
        <v>1418877141</v>
      </c>
      <c r="J2344">
        <v>1416285141</v>
      </c>
      <c r="K2344" t="b">
        <v>0</v>
      </c>
      <c r="L2344">
        <v>4</v>
      </c>
      <c r="M2344" t="b">
        <v>0</v>
      </c>
      <c r="N2344" t="s">
        <v>8270</v>
      </c>
      <c r="O2344">
        <f t="shared" si="180"/>
        <v>0</v>
      </c>
      <c r="P2344">
        <f t="shared" si="181"/>
        <v>20.5</v>
      </c>
      <c r="Q2344" s="11" t="s">
        <v>8317</v>
      </c>
      <c r="R2344" t="s">
        <v>8318</v>
      </c>
      <c r="S2344" s="15">
        <f t="shared" si="182"/>
        <v>41961.18913194444</v>
      </c>
      <c r="T2344" s="15">
        <f t="shared" si="183"/>
        <v>41991.18913194444</v>
      </c>
      <c r="U2344">
        <f t="shared" si="184"/>
        <v>2014</v>
      </c>
    </row>
    <row r="2345" spans="1:21" ht="90" x14ac:dyDescent="0.25">
      <c r="A2345">
        <v>3126</v>
      </c>
      <c r="B2345" s="9" t="s">
        <v>3126</v>
      </c>
      <c r="C2345" s="3" t="s">
        <v>7236</v>
      </c>
      <c r="D2345" s="5">
        <v>25000</v>
      </c>
      <c r="E2345" s="7">
        <v>1040</v>
      </c>
      <c r="F2345" t="s">
        <v>8219</v>
      </c>
      <c r="G2345" t="s">
        <v>8223</v>
      </c>
      <c r="H2345" t="s">
        <v>8245</v>
      </c>
      <c r="I2345">
        <v>1459121162</v>
      </c>
      <c r="J2345">
        <v>1456532762</v>
      </c>
      <c r="K2345" t="b">
        <v>0</v>
      </c>
      <c r="L2345">
        <v>17</v>
      </c>
      <c r="M2345" t="b">
        <v>0</v>
      </c>
      <c r="N2345" t="s">
        <v>8301</v>
      </c>
      <c r="O2345">
        <f t="shared" si="180"/>
        <v>4</v>
      </c>
      <c r="P2345">
        <f t="shared" si="181"/>
        <v>61.18</v>
      </c>
      <c r="Q2345" s="11" t="s">
        <v>8315</v>
      </c>
      <c r="R2345" t="s">
        <v>8355</v>
      </c>
      <c r="S2345" s="15">
        <f t="shared" si="182"/>
        <v>42427.01807870371</v>
      </c>
      <c r="T2345" s="15">
        <f t="shared" si="183"/>
        <v>42456.976412037038</v>
      </c>
      <c r="U2345">
        <f t="shared" si="184"/>
        <v>2016</v>
      </c>
    </row>
    <row r="2346" spans="1:21" ht="60" x14ac:dyDescent="0.25">
      <c r="A2346">
        <v>3877</v>
      </c>
      <c r="B2346" s="9" t="s">
        <v>3874</v>
      </c>
      <c r="C2346" s="3" t="s">
        <v>7986</v>
      </c>
      <c r="D2346" s="5">
        <v>25000</v>
      </c>
      <c r="E2346" s="7">
        <v>1241</v>
      </c>
      <c r="F2346" t="s">
        <v>8219</v>
      </c>
      <c r="G2346" t="s">
        <v>8223</v>
      </c>
      <c r="H2346" t="s">
        <v>8245</v>
      </c>
      <c r="I2346">
        <v>1481213752</v>
      </c>
      <c r="J2346">
        <v>1478621752</v>
      </c>
      <c r="K2346" t="b">
        <v>0</v>
      </c>
      <c r="L2346">
        <v>14</v>
      </c>
      <c r="M2346" t="b">
        <v>0</v>
      </c>
      <c r="N2346" t="s">
        <v>8303</v>
      </c>
      <c r="O2346">
        <f t="shared" si="180"/>
        <v>5</v>
      </c>
      <c r="P2346">
        <f t="shared" si="181"/>
        <v>88.64</v>
      </c>
      <c r="Q2346" s="11" t="s">
        <v>8315</v>
      </c>
      <c r="R2346" t="s">
        <v>8357</v>
      </c>
      <c r="S2346" s="15">
        <f t="shared" si="182"/>
        <v>42682.67768518519</v>
      </c>
      <c r="T2346" s="15">
        <f t="shared" si="183"/>
        <v>42712.67768518519</v>
      </c>
      <c r="U2346">
        <f t="shared" si="184"/>
        <v>2016</v>
      </c>
    </row>
    <row r="2347" spans="1:21" ht="45" x14ac:dyDescent="0.25">
      <c r="A2347">
        <v>2357</v>
      </c>
      <c r="B2347" s="9" t="s">
        <v>2358</v>
      </c>
      <c r="C2347" s="3" t="s">
        <v>6467</v>
      </c>
      <c r="D2347" s="5">
        <v>27000</v>
      </c>
      <c r="E2347" s="7">
        <v>0</v>
      </c>
      <c r="F2347" t="s">
        <v>8219</v>
      </c>
      <c r="G2347" t="s">
        <v>8224</v>
      </c>
      <c r="H2347" t="s">
        <v>8246</v>
      </c>
      <c r="I2347">
        <v>1445093578</v>
      </c>
      <c r="J2347">
        <v>1442501578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42264.620115740734</v>
      </c>
      <c r="T2347" s="15">
        <f t="shared" si="183"/>
        <v>42294.620115740734</v>
      </c>
      <c r="U2347">
        <f t="shared" si="184"/>
        <v>2015</v>
      </c>
    </row>
    <row r="2348" spans="1:21" ht="45" x14ac:dyDescent="0.25">
      <c r="A2348">
        <v>620</v>
      </c>
      <c r="B2348" s="9" t="s">
        <v>621</v>
      </c>
      <c r="C2348" s="3" t="s">
        <v>4730</v>
      </c>
      <c r="D2348" s="5">
        <v>30000</v>
      </c>
      <c r="E2348" s="7">
        <v>300</v>
      </c>
      <c r="F2348" t="s">
        <v>8219</v>
      </c>
      <c r="G2348" t="s">
        <v>8228</v>
      </c>
      <c r="H2348" t="s">
        <v>8250</v>
      </c>
      <c r="I2348">
        <v>1408986738</v>
      </c>
      <c r="J2348">
        <v>1405098738</v>
      </c>
      <c r="K2348" t="b">
        <v>0</v>
      </c>
      <c r="L2348">
        <v>1</v>
      </c>
      <c r="M2348" t="b">
        <v>0</v>
      </c>
      <c r="N2348" t="s">
        <v>8270</v>
      </c>
      <c r="O2348">
        <f t="shared" si="180"/>
        <v>1</v>
      </c>
      <c r="P2348">
        <f t="shared" si="181"/>
        <v>300</v>
      </c>
      <c r="Q2348" s="11" t="s">
        <v>8317</v>
      </c>
      <c r="R2348" t="s">
        <v>8318</v>
      </c>
      <c r="S2348" s="15">
        <f t="shared" si="182"/>
        <v>41831.716874999998</v>
      </c>
      <c r="T2348" s="15">
        <f t="shared" si="183"/>
        <v>41876.716874999998</v>
      </c>
      <c r="U2348">
        <f t="shared" si="184"/>
        <v>2014</v>
      </c>
    </row>
    <row r="2349" spans="1:21" ht="45" x14ac:dyDescent="0.25">
      <c r="A2349">
        <v>1007</v>
      </c>
      <c r="B2349" s="9" t="s">
        <v>1008</v>
      </c>
      <c r="C2349" s="3" t="s">
        <v>5117</v>
      </c>
      <c r="D2349" s="5">
        <v>30000</v>
      </c>
      <c r="E2349" s="7">
        <v>13296</v>
      </c>
      <c r="F2349" t="s">
        <v>8219</v>
      </c>
      <c r="G2349" t="s">
        <v>8223</v>
      </c>
      <c r="H2349" t="s">
        <v>8245</v>
      </c>
      <c r="I2349">
        <v>1481727623</v>
      </c>
      <c r="J2349">
        <v>1478095223</v>
      </c>
      <c r="K2349" t="b">
        <v>0</v>
      </c>
      <c r="L2349">
        <v>76</v>
      </c>
      <c r="M2349" t="b">
        <v>0</v>
      </c>
      <c r="N2349" t="s">
        <v>8271</v>
      </c>
      <c r="O2349">
        <f t="shared" si="180"/>
        <v>44</v>
      </c>
      <c r="P2349">
        <f t="shared" si="181"/>
        <v>174.95</v>
      </c>
      <c r="Q2349" s="11" t="s">
        <v>8317</v>
      </c>
      <c r="R2349" t="s">
        <v>8319</v>
      </c>
      <c r="S2349" s="15">
        <f t="shared" si="182"/>
        <v>42676.583599537036</v>
      </c>
      <c r="T2349" s="15">
        <f t="shared" si="183"/>
        <v>42718.6252662037</v>
      </c>
      <c r="U2349">
        <f t="shared" si="184"/>
        <v>2016</v>
      </c>
    </row>
    <row r="2350" spans="1:21" ht="60" x14ac:dyDescent="0.25">
      <c r="A2350">
        <v>1305</v>
      </c>
      <c r="B2350" s="9" t="s">
        <v>1306</v>
      </c>
      <c r="C2350" s="3" t="s">
        <v>5415</v>
      </c>
      <c r="D2350" s="5">
        <v>30000</v>
      </c>
      <c r="E2350" s="7">
        <v>7793</v>
      </c>
      <c r="F2350" t="s">
        <v>8219</v>
      </c>
      <c r="G2350" t="s">
        <v>8223</v>
      </c>
      <c r="H2350" t="s">
        <v>8245</v>
      </c>
      <c r="I2350">
        <v>1469122200</v>
      </c>
      <c r="J2350">
        <v>1466611108</v>
      </c>
      <c r="K2350" t="b">
        <v>0</v>
      </c>
      <c r="L2350">
        <v>86</v>
      </c>
      <c r="M2350" t="b">
        <v>0</v>
      </c>
      <c r="N2350" t="s">
        <v>8271</v>
      </c>
      <c r="O2350">
        <f t="shared" si="180"/>
        <v>26</v>
      </c>
      <c r="P2350">
        <f t="shared" si="181"/>
        <v>90.62</v>
      </c>
      <c r="Q2350" s="11" t="s">
        <v>8317</v>
      </c>
      <c r="R2350" t="s">
        <v>8319</v>
      </c>
      <c r="S2350" s="15">
        <f t="shared" si="182"/>
        <v>42543.665601851855</v>
      </c>
      <c r="T2350" s="15">
        <f t="shared" si="183"/>
        <v>42572.729166666672</v>
      </c>
      <c r="U2350">
        <f t="shared" si="184"/>
        <v>2016</v>
      </c>
    </row>
    <row r="2351" spans="1:21" ht="60" x14ac:dyDescent="0.25">
      <c r="A2351">
        <v>1338</v>
      </c>
      <c r="B2351" s="9" t="s">
        <v>1339</v>
      </c>
      <c r="C2351" s="3" t="s">
        <v>5448</v>
      </c>
      <c r="D2351" s="5">
        <v>30000</v>
      </c>
      <c r="E2351" s="7">
        <v>991</v>
      </c>
      <c r="F2351" t="s">
        <v>8219</v>
      </c>
      <c r="G2351" t="s">
        <v>8223</v>
      </c>
      <c r="H2351" t="s">
        <v>8245</v>
      </c>
      <c r="I2351">
        <v>1438543033</v>
      </c>
      <c r="J2351">
        <v>1435951033</v>
      </c>
      <c r="K2351" t="b">
        <v>0</v>
      </c>
      <c r="L2351">
        <v>15</v>
      </c>
      <c r="M2351" t="b">
        <v>0</v>
      </c>
      <c r="N2351" t="s">
        <v>8271</v>
      </c>
      <c r="O2351">
        <f t="shared" si="180"/>
        <v>3</v>
      </c>
      <c r="P2351">
        <f t="shared" si="181"/>
        <v>66.069999999999993</v>
      </c>
      <c r="Q2351" s="11" t="s">
        <v>8317</v>
      </c>
      <c r="R2351" t="s">
        <v>8319</v>
      </c>
      <c r="S2351" s="15">
        <f t="shared" si="182"/>
        <v>42188.803622685184</v>
      </c>
      <c r="T2351" s="15">
        <f t="shared" si="183"/>
        <v>42218.803622685184</v>
      </c>
      <c r="U2351">
        <f t="shared" si="184"/>
        <v>2015</v>
      </c>
    </row>
    <row r="2352" spans="1:21" ht="45" x14ac:dyDescent="0.25">
      <c r="A2352">
        <v>1566</v>
      </c>
      <c r="B2352" s="9" t="s">
        <v>1567</v>
      </c>
      <c r="C2352" s="3" t="s">
        <v>5676</v>
      </c>
      <c r="D2352" s="5">
        <v>30000</v>
      </c>
      <c r="E2352" s="7">
        <v>6375</v>
      </c>
      <c r="F2352" t="s">
        <v>8219</v>
      </c>
      <c r="G2352" t="s">
        <v>8223</v>
      </c>
      <c r="H2352" t="s">
        <v>8245</v>
      </c>
      <c r="I2352">
        <v>1469656800</v>
      </c>
      <c r="J2352">
        <v>1467151204</v>
      </c>
      <c r="K2352" t="b">
        <v>0</v>
      </c>
      <c r="L2352">
        <v>59</v>
      </c>
      <c r="M2352" t="b">
        <v>0</v>
      </c>
      <c r="N2352" t="s">
        <v>8288</v>
      </c>
      <c r="O2352">
        <f t="shared" si="180"/>
        <v>21</v>
      </c>
      <c r="P2352">
        <f t="shared" si="181"/>
        <v>108.05</v>
      </c>
      <c r="Q2352" s="11" t="s">
        <v>8320</v>
      </c>
      <c r="R2352" t="s">
        <v>8342</v>
      </c>
      <c r="S2352" s="15">
        <f t="shared" si="182"/>
        <v>42549.916712962964</v>
      </c>
      <c r="T2352" s="15">
        <f t="shared" si="183"/>
        <v>42578.916666666672</v>
      </c>
      <c r="U2352">
        <f t="shared" si="184"/>
        <v>2016</v>
      </c>
    </row>
    <row r="2353" spans="1:21" x14ac:dyDescent="0.25">
      <c r="A2353">
        <v>1569</v>
      </c>
      <c r="B2353" s="9" t="s">
        <v>1570</v>
      </c>
      <c r="C2353" s="3" t="s">
        <v>5679</v>
      </c>
      <c r="D2353" s="5">
        <v>30000</v>
      </c>
      <c r="E2353" s="7">
        <v>0</v>
      </c>
      <c r="F2353" t="s">
        <v>8219</v>
      </c>
      <c r="G2353" t="s">
        <v>8223</v>
      </c>
      <c r="H2353" t="s">
        <v>8245</v>
      </c>
      <c r="I2353">
        <v>1369498714</v>
      </c>
      <c r="J2353">
        <v>1366906714</v>
      </c>
      <c r="K2353" t="b">
        <v>0</v>
      </c>
      <c r="L2353">
        <v>0</v>
      </c>
      <c r="M2353" t="b">
        <v>0</v>
      </c>
      <c r="N2353" t="s">
        <v>8288</v>
      </c>
      <c r="O2353">
        <f t="shared" si="180"/>
        <v>0</v>
      </c>
      <c r="P2353">
        <f t="shared" si="181"/>
        <v>0</v>
      </c>
      <c r="Q2353" s="11" t="s">
        <v>8320</v>
      </c>
      <c r="R2353" t="s">
        <v>8342</v>
      </c>
      <c r="S2353" s="15">
        <f t="shared" si="182"/>
        <v>41389.679560185185</v>
      </c>
      <c r="T2353" s="15">
        <f t="shared" si="183"/>
        <v>41419.679560185185</v>
      </c>
      <c r="U2353">
        <f t="shared" si="184"/>
        <v>2013</v>
      </c>
    </row>
    <row r="2354" spans="1:21" ht="45" x14ac:dyDescent="0.25">
      <c r="A2354">
        <v>2379</v>
      </c>
      <c r="B2354" s="9" t="s">
        <v>2380</v>
      </c>
      <c r="C2354" s="3" t="s">
        <v>6489</v>
      </c>
      <c r="D2354" s="5">
        <v>30000</v>
      </c>
      <c r="E2354" s="7">
        <v>0</v>
      </c>
      <c r="F2354" t="s">
        <v>8219</v>
      </c>
      <c r="G2354" t="s">
        <v>8223</v>
      </c>
      <c r="H2354" t="s">
        <v>8245</v>
      </c>
      <c r="I2354">
        <v>1444004616</v>
      </c>
      <c r="J2354">
        <v>1440116616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42237.016388888893</v>
      </c>
      <c r="T2354" s="15">
        <f t="shared" si="183"/>
        <v>42282.016388888893</v>
      </c>
      <c r="U2354">
        <f t="shared" si="184"/>
        <v>2015</v>
      </c>
    </row>
    <row r="2355" spans="1:21" ht="45" x14ac:dyDescent="0.25">
      <c r="A2355">
        <v>2386</v>
      </c>
      <c r="B2355" s="9" t="s">
        <v>2387</v>
      </c>
      <c r="C2355" s="3" t="s">
        <v>6496</v>
      </c>
      <c r="D2355" s="5">
        <v>30000</v>
      </c>
      <c r="E2355" s="7">
        <v>0</v>
      </c>
      <c r="F2355" t="s">
        <v>8219</v>
      </c>
      <c r="G2355" t="s">
        <v>8228</v>
      </c>
      <c r="H2355" t="s">
        <v>8250</v>
      </c>
      <c r="I2355">
        <v>1420920424</v>
      </c>
      <c r="J2355">
        <v>1415736424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41954.838240740741</v>
      </c>
      <c r="T2355" s="15">
        <f t="shared" si="183"/>
        <v>42014.838240740741</v>
      </c>
      <c r="U2355">
        <f t="shared" si="184"/>
        <v>2014</v>
      </c>
    </row>
    <row r="2356" spans="1:21" ht="45" x14ac:dyDescent="0.25">
      <c r="A2356">
        <v>2572</v>
      </c>
      <c r="B2356" s="9" t="s">
        <v>2572</v>
      </c>
      <c r="C2356" s="3" t="s">
        <v>6682</v>
      </c>
      <c r="D2356" s="5">
        <v>30000</v>
      </c>
      <c r="E2356" s="7">
        <v>0</v>
      </c>
      <c r="F2356" t="s">
        <v>8219</v>
      </c>
      <c r="G2356" t="s">
        <v>8223</v>
      </c>
      <c r="H2356" t="s">
        <v>8245</v>
      </c>
      <c r="I2356">
        <v>1428893517</v>
      </c>
      <c r="J2356">
        <v>1426301517</v>
      </c>
      <c r="K2356" t="b">
        <v>0</v>
      </c>
      <c r="L2356">
        <v>0</v>
      </c>
      <c r="M2356" t="b">
        <v>0</v>
      </c>
      <c r="N2356" t="s">
        <v>8282</v>
      </c>
      <c r="O2356">
        <f t="shared" si="180"/>
        <v>0</v>
      </c>
      <c r="P2356">
        <f t="shared" si="181"/>
        <v>0</v>
      </c>
      <c r="Q2356" s="11" t="s">
        <v>8334</v>
      </c>
      <c r="R2356" t="s">
        <v>8335</v>
      </c>
      <c r="S2356" s="15">
        <f t="shared" si="182"/>
        <v>42077.119409722218</v>
      </c>
      <c r="T2356" s="15">
        <f t="shared" si="183"/>
        <v>42107.119409722218</v>
      </c>
      <c r="U2356">
        <f t="shared" si="184"/>
        <v>2015</v>
      </c>
    </row>
    <row r="2357" spans="1:21" ht="60" x14ac:dyDescent="0.25">
      <c r="A2357">
        <v>2657</v>
      </c>
      <c r="B2357" s="9" t="s">
        <v>2657</v>
      </c>
      <c r="C2357" s="3" t="s">
        <v>6767</v>
      </c>
      <c r="D2357" s="5">
        <v>30000</v>
      </c>
      <c r="E2357" s="7">
        <v>5621.38</v>
      </c>
      <c r="F2357" t="s">
        <v>8219</v>
      </c>
      <c r="G2357" t="s">
        <v>8223</v>
      </c>
      <c r="H2357" t="s">
        <v>8245</v>
      </c>
      <c r="I2357">
        <v>1470187800</v>
      </c>
      <c r="J2357">
        <v>1467325053</v>
      </c>
      <c r="K2357" t="b">
        <v>0</v>
      </c>
      <c r="L2357">
        <v>59</v>
      </c>
      <c r="M2357" t="b">
        <v>0</v>
      </c>
      <c r="N2357" t="s">
        <v>8299</v>
      </c>
      <c r="O2357">
        <f t="shared" si="180"/>
        <v>19</v>
      </c>
      <c r="P2357">
        <f t="shared" si="181"/>
        <v>95.28</v>
      </c>
      <c r="Q2357" s="11" t="s">
        <v>8317</v>
      </c>
      <c r="R2357" t="s">
        <v>8353</v>
      </c>
      <c r="S2357" s="15">
        <f t="shared" si="182"/>
        <v>42551.928854166668</v>
      </c>
      <c r="T2357" s="15">
        <f t="shared" si="183"/>
        <v>42585.0625</v>
      </c>
      <c r="U2357">
        <f t="shared" si="184"/>
        <v>2016</v>
      </c>
    </row>
    <row r="2358" spans="1:21" ht="45" x14ac:dyDescent="0.25">
      <c r="A2358">
        <v>3875</v>
      </c>
      <c r="B2358" s="9" t="s">
        <v>3872</v>
      </c>
      <c r="C2358" s="3" t="s">
        <v>7984</v>
      </c>
      <c r="D2358" s="5">
        <v>30000</v>
      </c>
      <c r="E2358" s="7">
        <v>0</v>
      </c>
      <c r="F2358" t="s">
        <v>8219</v>
      </c>
      <c r="G2358" t="s">
        <v>8231</v>
      </c>
      <c r="H2358" t="s">
        <v>8252</v>
      </c>
      <c r="I2358">
        <v>1472896800</v>
      </c>
      <c r="J2358">
        <v>1472804365</v>
      </c>
      <c r="K2358" t="b">
        <v>0</v>
      </c>
      <c r="L2358">
        <v>0</v>
      </c>
      <c r="M2358" t="b">
        <v>0</v>
      </c>
      <c r="N2358" t="s">
        <v>8303</v>
      </c>
      <c r="O2358">
        <f t="shared" si="180"/>
        <v>0</v>
      </c>
      <c r="P2358">
        <f t="shared" si="181"/>
        <v>0</v>
      </c>
      <c r="Q2358" s="11" t="s">
        <v>8315</v>
      </c>
      <c r="R2358" t="s">
        <v>8357</v>
      </c>
      <c r="S2358" s="15">
        <f t="shared" si="182"/>
        <v>42615.346817129626</v>
      </c>
      <c r="T2358" s="15">
        <f t="shared" si="183"/>
        <v>42616.416666666672</v>
      </c>
      <c r="U2358">
        <f t="shared" si="184"/>
        <v>2016</v>
      </c>
    </row>
    <row r="2359" spans="1:21" ht="60" x14ac:dyDescent="0.25">
      <c r="A2359">
        <v>3882</v>
      </c>
      <c r="B2359" s="9" t="s">
        <v>3879</v>
      </c>
      <c r="C2359" s="3" t="s">
        <v>7991</v>
      </c>
      <c r="D2359" s="5">
        <v>30000</v>
      </c>
      <c r="E2359" s="7">
        <v>0</v>
      </c>
      <c r="F2359" t="s">
        <v>8219</v>
      </c>
      <c r="G2359" t="s">
        <v>8225</v>
      </c>
      <c r="H2359" t="s">
        <v>8247</v>
      </c>
      <c r="I2359">
        <v>1454281380</v>
      </c>
      <c r="J2359">
        <v>1451950570</v>
      </c>
      <c r="K2359" t="b">
        <v>0</v>
      </c>
      <c r="L2359">
        <v>0</v>
      </c>
      <c r="M2359" t="b">
        <v>0</v>
      </c>
      <c r="N2359" t="s">
        <v>8303</v>
      </c>
      <c r="O2359">
        <f t="shared" si="180"/>
        <v>0</v>
      </c>
      <c r="P2359">
        <f t="shared" si="181"/>
        <v>0</v>
      </c>
      <c r="Q2359" s="11" t="s">
        <v>8315</v>
      </c>
      <c r="R2359" t="s">
        <v>8357</v>
      </c>
      <c r="S2359" s="15">
        <f t="shared" si="182"/>
        <v>42373.983449074076</v>
      </c>
      <c r="T2359" s="15">
        <f t="shared" si="183"/>
        <v>42400.960416666669</v>
      </c>
      <c r="U2359">
        <f t="shared" si="184"/>
        <v>2016</v>
      </c>
    </row>
    <row r="2360" spans="1:21" ht="45" x14ac:dyDescent="0.25">
      <c r="A2360">
        <v>2395</v>
      </c>
      <c r="B2360" s="9" t="s">
        <v>2396</v>
      </c>
      <c r="C2360" s="3" t="s">
        <v>6505</v>
      </c>
      <c r="D2360" s="5">
        <v>33000</v>
      </c>
      <c r="E2360" s="7">
        <v>0</v>
      </c>
      <c r="F2360" t="s">
        <v>8219</v>
      </c>
      <c r="G2360" t="s">
        <v>8223</v>
      </c>
      <c r="H2360" t="s">
        <v>8245</v>
      </c>
      <c r="I2360">
        <v>1484038620</v>
      </c>
      <c r="J2360">
        <v>1481597687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42717.121377314819</v>
      </c>
      <c r="T2360" s="15">
        <f t="shared" si="183"/>
        <v>42745.372916666667</v>
      </c>
      <c r="U2360">
        <f t="shared" si="184"/>
        <v>2016</v>
      </c>
    </row>
    <row r="2361" spans="1:21" ht="60" x14ac:dyDescent="0.25">
      <c r="A2361">
        <v>156</v>
      </c>
      <c r="B2361" s="9" t="s">
        <v>158</v>
      </c>
      <c r="C2361" s="3" t="s">
        <v>4266</v>
      </c>
      <c r="D2361" s="5">
        <v>35000</v>
      </c>
      <c r="E2361" s="7">
        <v>1785</v>
      </c>
      <c r="F2361" t="s">
        <v>8219</v>
      </c>
      <c r="G2361" t="s">
        <v>8228</v>
      </c>
      <c r="H2361" t="s">
        <v>8250</v>
      </c>
      <c r="I2361">
        <v>1407034796</v>
      </c>
      <c r="J2361">
        <v>1401850796</v>
      </c>
      <c r="K2361" t="b">
        <v>0</v>
      </c>
      <c r="L2361">
        <v>15</v>
      </c>
      <c r="M2361" t="b">
        <v>0</v>
      </c>
      <c r="N2361" t="s">
        <v>8265</v>
      </c>
      <c r="O2361">
        <f t="shared" si="180"/>
        <v>5</v>
      </c>
      <c r="P2361">
        <f t="shared" si="181"/>
        <v>119</v>
      </c>
      <c r="Q2361" s="11" t="s">
        <v>8308</v>
      </c>
      <c r="R2361" t="s">
        <v>8311</v>
      </c>
      <c r="S2361" s="15">
        <f t="shared" si="182"/>
        <v>41794.124953703707</v>
      </c>
      <c r="T2361" s="15">
        <f t="shared" si="183"/>
        <v>41854.124953703707</v>
      </c>
      <c r="U2361">
        <f t="shared" si="184"/>
        <v>2014</v>
      </c>
    </row>
    <row r="2362" spans="1:21" ht="60" x14ac:dyDescent="0.25">
      <c r="A2362">
        <v>1322</v>
      </c>
      <c r="B2362" s="9" t="s">
        <v>1323</v>
      </c>
      <c r="C2362" s="3" t="s">
        <v>5432</v>
      </c>
      <c r="D2362" s="5">
        <v>35000</v>
      </c>
      <c r="E2362" s="7">
        <v>106</v>
      </c>
      <c r="F2362" t="s">
        <v>8219</v>
      </c>
      <c r="G2362" t="s">
        <v>8224</v>
      </c>
      <c r="H2362" t="s">
        <v>8246</v>
      </c>
      <c r="I2362">
        <v>1432223125</v>
      </c>
      <c r="J2362">
        <v>1429631125</v>
      </c>
      <c r="K2362" t="b">
        <v>0</v>
      </c>
      <c r="L2362">
        <v>4</v>
      </c>
      <c r="M2362" t="b">
        <v>0</v>
      </c>
      <c r="N2362" t="s">
        <v>8271</v>
      </c>
      <c r="O2362">
        <f t="shared" ref="O2362:O2425" si="185">ROUND(E2362/D2362*100,0)</f>
        <v>0</v>
      </c>
      <c r="P2362">
        <f t="shared" ref="P2362:P2425" si="186">IFERROR(ROUND(E2362/L2362,2),0)</f>
        <v>26.5</v>
      </c>
      <c r="Q2362" s="11" t="s">
        <v>8317</v>
      </c>
      <c r="R2362" t="s">
        <v>8319</v>
      </c>
      <c r="S2362" s="15">
        <f t="shared" ref="S2362:S2425" si="187">(((J2362/60/60)/24)+DATE(1970,1,1))</f>
        <v>42115.656539351854</v>
      </c>
      <c r="T2362" s="15">
        <f t="shared" ref="T2362:T2425" si="188">(((I2362/60/60)/24)+DATE(1970,1,1))</f>
        <v>42145.656539351854</v>
      </c>
      <c r="U2362">
        <f t="shared" ref="U2362:U2425" si="189">YEAR(S2362)</f>
        <v>2015</v>
      </c>
    </row>
    <row r="2363" spans="1:21" ht="45" x14ac:dyDescent="0.25">
      <c r="A2363">
        <v>1330</v>
      </c>
      <c r="B2363" s="9" t="s">
        <v>1331</v>
      </c>
      <c r="C2363" s="3" t="s">
        <v>5440</v>
      </c>
      <c r="D2363" s="5">
        <v>35000</v>
      </c>
      <c r="E2363" s="7">
        <v>7873</v>
      </c>
      <c r="F2363" t="s">
        <v>8219</v>
      </c>
      <c r="G2363" t="s">
        <v>8223</v>
      </c>
      <c r="H2363" t="s">
        <v>8245</v>
      </c>
      <c r="I2363">
        <v>1467432000</v>
      </c>
      <c r="J2363">
        <v>1464763109</v>
      </c>
      <c r="K2363" t="b">
        <v>0</v>
      </c>
      <c r="L2363">
        <v>50</v>
      </c>
      <c r="M2363" t="b">
        <v>0</v>
      </c>
      <c r="N2363" t="s">
        <v>8271</v>
      </c>
      <c r="O2363">
        <f t="shared" si="185"/>
        <v>22</v>
      </c>
      <c r="P2363">
        <f t="shared" si="186"/>
        <v>157.46</v>
      </c>
      <c r="Q2363" s="11" t="s">
        <v>8317</v>
      </c>
      <c r="R2363" t="s">
        <v>8319</v>
      </c>
      <c r="S2363" s="15">
        <f t="shared" si="187"/>
        <v>42522.276724537034</v>
      </c>
      <c r="T2363" s="15">
        <f t="shared" si="188"/>
        <v>42553.166666666672</v>
      </c>
      <c r="U2363">
        <f t="shared" si="189"/>
        <v>2016</v>
      </c>
    </row>
    <row r="2364" spans="1:21" ht="45" x14ac:dyDescent="0.25">
      <c r="A2364">
        <v>2354</v>
      </c>
      <c r="B2364" s="9" t="s">
        <v>2355</v>
      </c>
      <c r="C2364" s="3" t="s">
        <v>6464</v>
      </c>
      <c r="D2364" s="5">
        <v>35000</v>
      </c>
      <c r="E2364" s="7">
        <v>25</v>
      </c>
      <c r="F2364" t="s">
        <v>8219</v>
      </c>
      <c r="G2364" t="s">
        <v>8223</v>
      </c>
      <c r="H2364" t="s">
        <v>8245</v>
      </c>
      <c r="I2364">
        <v>1420910460</v>
      </c>
      <c r="J2364">
        <v>1415726460</v>
      </c>
      <c r="K2364" t="b">
        <v>0</v>
      </c>
      <c r="L2364">
        <v>1</v>
      </c>
      <c r="M2364" t="b">
        <v>0</v>
      </c>
      <c r="N2364" t="s">
        <v>8270</v>
      </c>
      <c r="O2364">
        <f t="shared" si="185"/>
        <v>0</v>
      </c>
      <c r="P2364">
        <f t="shared" si="186"/>
        <v>25</v>
      </c>
      <c r="Q2364" s="11" t="s">
        <v>8317</v>
      </c>
      <c r="R2364" t="s">
        <v>8318</v>
      </c>
      <c r="S2364" s="15">
        <f t="shared" si="187"/>
        <v>41954.722916666666</v>
      </c>
      <c r="T2364" s="15">
        <f t="shared" si="188"/>
        <v>42014.722916666666</v>
      </c>
      <c r="U2364">
        <f t="shared" si="189"/>
        <v>2014</v>
      </c>
    </row>
    <row r="2365" spans="1:21" ht="45" x14ac:dyDescent="0.25">
      <c r="A2365">
        <v>2566</v>
      </c>
      <c r="B2365" s="9" t="s">
        <v>2566</v>
      </c>
      <c r="C2365" s="3" t="s">
        <v>6676</v>
      </c>
      <c r="D2365" s="5">
        <v>35000</v>
      </c>
      <c r="E2365" s="7">
        <v>0</v>
      </c>
      <c r="F2365" t="s">
        <v>8219</v>
      </c>
      <c r="G2365" t="s">
        <v>8223</v>
      </c>
      <c r="H2365" t="s">
        <v>8245</v>
      </c>
      <c r="I2365">
        <v>1408663948</v>
      </c>
      <c r="J2365">
        <v>1406071948</v>
      </c>
      <c r="K2365" t="b">
        <v>0</v>
      </c>
      <c r="L2365">
        <v>0</v>
      </c>
      <c r="M2365" t="b">
        <v>0</v>
      </c>
      <c r="N2365" t="s">
        <v>8282</v>
      </c>
      <c r="O2365">
        <f t="shared" si="185"/>
        <v>0</v>
      </c>
      <c r="P2365">
        <f t="shared" si="186"/>
        <v>0</v>
      </c>
      <c r="Q2365" s="11" t="s">
        <v>8334</v>
      </c>
      <c r="R2365" t="s">
        <v>8335</v>
      </c>
      <c r="S2365" s="15">
        <f t="shared" si="187"/>
        <v>41842.980879629627</v>
      </c>
      <c r="T2365" s="15">
        <f t="shared" si="188"/>
        <v>41872.980879629627</v>
      </c>
      <c r="U2365">
        <f t="shared" si="189"/>
        <v>2014</v>
      </c>
    </row>
    <row r="2366" spans="1:21" ht="45" x14ac:dyDescent="0.25">
      <c r="A2366">
        <v>1459</v>
      </c>
      <c r="B2366" s="9" t="s">
        <v>1460</v>
      </c>
      <c r="C2366" s="3" t="s">
        <v>5569</v>
      </c>
      <c r="D2366" s="5">
        <v>37000</v>
      </c>
      <c r="E2366" s="7">
        <v>0</v>
      </c>
      <c r="F2366" t="s">
        <v>8219</v>
      </c>
      <c r="G2366" t="s">
        <v>8231</v>
      </c>
      <c r="H2366" t="s">
        <v>8252</v>
      </c>
      <c r="I2366">
        <v>1449077100</v>
      </c>
      <c r="J2366">
        <v>1446612896</v>
      </c>
      <c r="K2366" t="b">
        <v>0</v>
      </c>
      <c r="L2366">
        <v>0</v>
      </c>
      <c r="M2366" t="b">
        <v>0</v>
      </c>
      <c r="N2366" t="s">
        <v>8285</v>
      </c>
      <c r="O2366">
        <f t="shared" si="185"/>
        <v>0</v>
      </c>
      <c r="P2366">
        <f t="shared" si="186"/>
        <v>0</v>
      </c>
      <c r="Q2366" s="11" t="s">
        <v>8320</v>
      </c>
      <c r="R2366" t="s">
        <v>8339</v>
      </c>
      <c r="S2366" s="15">
        <f t="shared" si="187"/>
        <v>42312.204814814817</v>
      </c>
      <c r="T2366" s="15">
        <f t="shared" si="188"/>
        <v>42340.725694444445</v>
      </c>
      <c r="U2366">
        <f t="shared" si="189"/>
        <v>2015</v>
      </c>
    </row>
    <row r="2367" spans="1:21" ht="60" x14ac:dyDescent="0.25">
      <c r="A2367">
        <v>2388</v>
      </c>
      <c r="B2367" s="9" t="s">
        <v>2389</v>
      </c>
      <c r="C2367" s="3" t="s">
        <v>6498</v>
      </c>
      <c r="D2367" s="5">
        <v>37000</v>
      </c>
      <c r="E2367" s="7">
        <v>463</v>
      </c>
      <c r="F2367" t="s">
        <v>8219</v>
      </c>
      <c r="G2367" t="s">
        <v>8223</v>
      </c>
      <c r="H2367" t="s">
        <v>8245</v>
      </c>
      <c r="I2367">
        <v>1421350140</v>
      </c>
      <c r="J2367">
        <v>1418761759</v>
      </c>
      <c r="K2367" t="b">
        <v>0</v>
      </c>
      <c r="L2367">
        <v>8</v>
      </c>
      <c r="M2367" t="b">
        <v>0</v>
      </c>
      <c r="N2367" t="s">
        <v>8270</v>
      </c>
      <c r="O2367">
        <f t="shared" si="185"/>
        <v>1</v>
      </c>
      <c r="P2367">
        <f t="shared" si="186"/>
        <v>57.88</v>
      </c>
      <c r="Q2367" s="11" t="s">
        <v>8317</v>
      </c>
      <c r="R2367" t="s">
        <v>8318</v>
      </c>
      <c r="S2367" s="15">
        <f t="shared" si="187"/>
        <v>41989.853692129633</v>
      </c>
      <c r="T2367" s="15">
        <f t="shared" si="188"/>
        <v>42019.811805555553</v>
      </c>
      <c r="U2367">
        <f t="shared" si="189"/>
        <v>2014</v>
      </c>
    </row>
    <row r="2368" spans="1:21" ht="60" x14ac:dyDescent="0.25">
      <c r="A2368">
        <v>1058</v>
      </c>
      <c r="B2368" s="9" t="s">
        <v>1059</v>
      </c>
      <c r="C2368" s="3" t="s">
        <v>5168</v>
      </c>
      <c r="D2368" s="5">
        <v>40000</v>
      </c>
      <c r="E2368" s="7">
        <v>0</v>
      </c>
      <c r="F2368" t="s">
        <v>8219</v>
      </c>
      <c r="G2368" t="s">
        <v>8223</v>
      </c>
      <c r="H2368" t="s">
        <v>8245</v>
      </c>
      <c r="I2368">
        <v>1427328000</v>
      </c>
      <c r="J2368">
        <v>1423777043</v>
      </c>
      <c r="K2368" t="b">
        <v>0</v>
      </c>
      <c r="L2368">
        <v>0</v>
      </c>
      <c r="M2368" t="b">
        <v>0</v>
      </c>
      <c r="N2368" t="s">
        <v>8279</v>
      </c>
      <c r="O2368">
        <f t="shared" si="185"/>
        <v>0</v>
      </c>
      <c r="P2368">
        <f t="shared" si="186"/>
        <v>0</v>
      </c>
      <c r="Q2368" s="11" t="s">
        <v>8329</v>
      </c>
      <c r="R2368" t="s">
        <v>8330</v>
      </c>
      <c r="S2368" s="15">
        <f t="shared" si="187"/>
        <v>42047.900960648149</v>
      </c>
      <c r="T2368" s="15">
        <f t="shared" si="188"/>
        <v>42089</v>
      </c>
      <c r="U2368">
        <f t="shared" si="189"/>
        <v>2015</v>
      </c>
    </row>
    <row r="2369" spans="1:21" ht="45" x14ac:dyDescent="0.25">
      <c r="A2369">
        <v>1304</v>
      </c>
      <c r="B2369" s="9" t="s">
        <v>1305</v>
      </c>
      <c r="C2369" s="3" t="s">
        <v>5414</v>
      </c>
      <c r="D2369" s="5">
        <v>40000</v>
      </c>
      <c r="E2369" s="7">
        <v>15851</v>
      </c>
      <c r="F2369" t="s">
        <v>8219</v>
      </c>
      <c r="G2369" t="s">
        <v>8224</v>
      </c>
      <c r="H2369" t="s">
        <v>8246</v>
      </c>
      <c r="I2369">
        <v>1489376405</v>
      </c>
      <c r="J2369">
        <v>1484196005</v>
      </c>
      <c r="K2369" t="b">
        <v>0</v>
      </c>
      <c r="L2369">
        <v>104</v>
      </c>
      <c r="M2369" t="b">
        <v>0</v>
      </c>
      <c r="N2369" t="s">
        <v>8271</v>
      </c>
      <c r="O2369">
        <f t="shared" si="185"/>
        <v>40</v>
      </c>
      <c r="P2369">
        <f t="shared" si="186"/>
        <v>152.41</v>
      </c>
      <c r="Q2369" s="11" t="s">
        <v>8317</v>
      </c>
      <c r="R2369" t="s">
        <v>8319</v>
      </c>
      <c r="S2369" s="15">
        <f t="shared" si="187"/>
        <v>42747.194502314815</v>
      </c>
      <c r="T2369" s="15">
        <f t="shared" si="188"/>
        <v>42807.152835648143</v>
      </c>
      <c r="U2369">
        <f t="shared" si="189"/>
        <v>2017</v>
      </c>
    </row>
    <row r="2370" spans="1:21" ht="60" x14ac:dyDescent="0.25">
      <c r="A2370">
        <v>1313</v>
      </c>
      <c r="B2370" s="9" t="s">
        <v>1314</v>
      </c>
      <c r="C2370" s="3" t="s">
        <v>5423</v>
      </c>
      <c r="D2370" s="5">
        <v>40000</v>
      </c>
      <c r="E2370" s="7">
        <v>12446</v>
      </c>
      <c r="F2370" t="s">
        <v>8219</v>
      </c>
      <c r="G2370" t="s">
        <v>8223</v>
      </c>
      <c r="H2370" t="s">
        <v>8245</v>
      </c>
      <c r="I2370">
        <v>1457024514</v>
      </c>
      <c r="J2370">
        <v>1454432514</v>
      </c>
      <c r="K2370" t="b">
        <v>0</v>
      </c>
      <c r="L2370">
        <v>122</v>
      </c>
      <c r="M2370" t="b">
        <v>0</v>
      </c>
      <c r="N2370" t="s">
        <v>8271</v>
      </c>
      <c r="O2370">
        <f t="shared" si="185"/>
        <v>31</v>
      </c>
      <c r="P2370">
        <f t="shared" si="186"/>
        <v>102.02</v>
      </c>
      <c r="Q2370" s="11" t="s">
        <v>8317</v>
      </c>
      <c r="R2370" t="s">
        <v>8319</v>
      </c>
      <c r="S2370" s="15">
        <f t="shared" si="187"/>
        <v>42402.709652777776</v>
      </c>
      <c r="T2370" s="15">
        <f t="shared" si="188"/>
        <v>42432.709652777776</v>
      </c>
      <c r="U2370">
        <f t="shared" si="189"/>
        <v>2016</v>
      </c>
    </row>
    <row r="2371" spans="1:21" ht="45" x14ac:dyDescent="0.25">
      <c r="A2371">
        <v>1318</v>
      </c>
      <c r="B2371" s="9" t="s">
        <v>1319</v>
      </c>
      <c r="C2371" s="3" t="s">
        <v>5428</v>
      </c>
      <c r="D2371" s="5">
        <v>40000</v>
      </c>
      <c r="E2371" s="7">
        <v>6130</v>
      </c>
      <c r="F2371" t="s">
        <v>8219</v>
      </c>
      <c r="G2371" t="s">
        <v>8223</v>
      </c>
      <c r="H2371" t="s">
        <v>8245</v>
      </c>
      <c r="I2371">
        <v>1420938172</v>
      </c>
      <c r="J2371">
        <v>1418346172</v>
      </c>
      <c r="K2371" t="b">
        <v>0</v>
      </c>
      <c r="L2371">
        <v>135</v>
      </c>
      <c r="M2371" t="b">
        <v>0</v>
      </c>
      <c r="N2371" t="s">
        <v>8271</v>
      </c>
      <c r="O2371">
        <f t="shared" si="185"/>
        <v>15</v>
      </c>
      <c r="P2371">
        <f t="shared" si="186"/>
        <v>45.41</v>
      </c>
      <c r="Q2371" s="11" t="s">
        <v>8317</v>
      </c>
      <c r="R2371" t="s">
        <v>8319</v>
      </c>
      <c r="S2371" s="15">
        <f t="shared" si="187"/>
        <v>41985.043657407412</v>
      </c>
      <c r="T2371" s="15">
        <f t="shared" si="188"/>
        <v>42015.043657407412</v>
      </c>
      <c r="U2371">
        <f t="shared" si="189"/>
        <v>2014</v>
      </c>
    </row>
    <row r="2372" spans="1:21" ht="60" x14ac:dyDescent="0.25">
      <c r="A2372">
        <v>2368</v>
      </c>
      <c r="B2372" s="9" t="s">
        <v>2369</v>
      </c>
      <c r="C2372" s="3" t="s">
        <v>6478</v>
      </c>
      <c r="D2372" s="5">
        <v>40000</v>
      </c>
      <c r="E2372" s="7">
        <v>100</v>
      </c>
      <c r="F2372" t="s">
        <v>8219</v>
      </c>
      <c r="G2372" t="s">
        <v>8223</v>
      </c>
      <c r="H2372" t="s">
        <v>8245</v>
      </c>
      <c r="I2372">
        <v>1429028365</v>
      </c>
      <c r="J2372">
        <v>1425143965</v>
      </c>
      <c r="K2372" t="b">
        <v>0</v>
      </c>
      <c r="L2372">
        <v>2</v>
      </c>
      <c r="M2372" t="b">
        <v>0</v>
      </c>
      <c r="N2372" t="s">
        <v>8270</v>
      </c>
      <c r="O2372">
        <f t="shared" si="185"/>
        <v>0</v>
      </c>
      <c r="P2372">
        <f t="shared" si="186"/>
        <v>50</v>
      </c>
      <c r="Q2372" s="11" t="s">
        <v>8317</v>
      </c>
      <c r="R2372" t="s">
        <v>8318</v>
      </c>
      <c r="S2372" s="15">
        <f t="shared" si="187"/>
        <v>42063.721817129626</v>
      </c>
      <c r="T2372" s="15">
        <f t="shared" si="188"/>
        <v>42108.680150462969</v>
      </c>
      <c r="U2372">
        <f t="shared" si="189"/>
        <v>2015</v>
      </c>
    </row>
    <row r="2373" spans="1:21" ht="45" x14ac:dyDescent="0.25">
      <c r="A2373">
        <v>2564</v>
      </c>
      <c r="B2373" s="9" t="s">
        <v>2564</v>
      </c>
      <c r="C2373" s="3" t="s">
        <v>6674</v>
      </c>
      <c r="D2373" s="5">
        <v>40000</v>
      </c>
      <c r="E2373" s="7">
        <v>0</v>
      </c>
      <c r="F2373" t="s">
        <v>8219</v>
      </c>
      <c r="G2373" t="s">
        <v>8228</v>
      </c>
      <c r="H2373" t="s">
        <v>8250</v>
      </c>
      <c r="I2373">
        <v>1406854699</v>
      </c>
      <c r="J2373">
        <v>1404262699</v>
      </c>
      <c r="K2373" t="b">
        <v>0</v>
      </c>
      <c r="L2373">
        <v>0</v>
      </c>
      <c r="M2373" t="b">
        <v>0</v>
      </c>
      <c r="N2373" t="s">
        <v>8282</v>
      </c>
      <c r="O2373">
        <f t="shared" si="185"/>
        <v>0</v>
      </c>
      <c r="P2373">
        <f t="shared" si="186"/>
        <v>0</v>
      </c>
      <c r="Q2373" s="11" t="s">
        <v>8334</v>
      </c>
      <c r="R2373" t="s">
        <v>8335</v>
      </c>
      <c r="S2373" s="15">
        <f t="shared" si="187"/>
        <v>41822.040497685186</v>
      </c>
      <c r="T2373" s="15">
        <f t="shared" si="188"/>
        <v>41852.040497685186</v>
      </c>
      <c r="U2373">
        <f t="shared" si="189"/>
        <v>2014</v>
      </c>
    </row>
    <row r="2374" spans="1:21" ht="45" x14ac:dyDescent="0.25">
      <c r="A2374">
        <v>1019</v>
      </c>
      <c r="B2374" s="9" t="s">
        <v>1020</v>
      </c>
      <c r="C2374" s="3" t="s">
        <v>5129</v>
      </c>
      <c r="D2374" s="5">
        <v>45000</v>
      </c>
      <c r="E2374" s="7">
        <v>21300</v>
      </c>
      <c r="F2374" t="s">
        <v>8219</v>
      </c>
      <c r="G2374" t="s">
        <v>8223</v>
      </c>
      <c r="H2374" t="s">
        <v>8245</v>
      </c>
      <c r="I2374">
        <v>1423092149</v>
      </c>
      <c r="J2374">
        <v>1420500149</v>
      </c>
      <c r="K2374" t="b">
        <v>0</v>
      </c>
      <c r="L2374">
        <v>400</v>
      </c>
      <c r="M2374" t="b">
        <v>0</v>
      </c>
      <c r="N2374" t="s">
        <v>8271</v>
      </c>
      <c r="O2374">
        <f t="shared" si="185"/>
        <v>47</v>
      </c>
      <c r="P2374">
        <f t="shared" si="186"/>
        <v>53.25</v>
      </c>
      <c r="Q2374" s="11" t="s">
        <v>8317</v>
      </c>
      <c r="R2374" t="s">
        <v>8319</v>
      </c>
      <c r="S2374" s="15">
        <f t="shared" si="187"/>
        <v>42009.973946759259</v>
      </c>
      <c r="T2374" s="15">
        <f t="shared" si="188"/>
        <v>42039.973946759259</v>
      </c>
      <c r="U2374">
        <f t="shared" si="189"/>
        <v>2015</v>
      </c>
    </row>
    <row r="2375" spans="1:21" ht="45" x14ac:dyDescent="0.25">
      <c r="A2375">
        <v>2567</v>
      </c>
      <c r="B2375" s="9" t="s">
        <v>2567</v>
      </c>
      <c r="C2375" s="3" t="s">
        <v>6677</v>
      </c>
      <c r="D2375" s="5">
        <v>45000</v>
      </c>
      <c r="E2375" s="7">
        <v>120</v>
      </c>
      <c r="F2375" t="s">
        <v>8219</v>
      </c>
      <c r="G2375" t="s">
        <v>8223</v>
      </c>
      <c r="H2375" t="s">
        <v>8245</v>
      </c>
      <c r="I2375">
        <v>1429823138</v>
      </c>
      <c r="J2375">
        <v>1427231138</v>
      </c>
      <c r="K2375" t="b">
        <v>0</v>
      </c>
      <c r="L2375">
        <v>2</v>
      </c>
      <c r="M2375" t="b">
        <v>0</v>
      </c>
      <c r="N2375" t="s">
        <v>8282</v>
      </c>
      <c r="O2375">
        <f t="shared" si="185"/>
        <v>0</v>
      </c>
      <c r="P2375">
        <f t="shared" si="186"/>
        <v>60</v>
      </c>
      <c r="Q2375" s="11" t="s">
        <v>8334</v>
      </c>
      <c r="R2375" t="s">
        <v>8335</v>
      </c>
      <c r="S2375" s="15">
        <f t="shared" si="187"/>
        <v>42087.878912037035</v>
      </c>
      <c r="T2375" s="15">
        <f t="shared" si="188"/>
        <v>42117.878912037035</v>
      </c>
      <c r="U2375">
        <f t="shared" si="189"/>
        <v>2015</v>
      </c>
    </row>
    <row r="2376" spans="1:21" ht="45" x14ac:dyDescent="0.25">
      <c r="A2376">
        <v>1327</v>
      </c>
      <c r="B2376" s="9" t="s">
        <v>1328</v>
      </c>
      <c r="C2376" s="3" t="s">
        <v>5437</v>
      </c>
      <c r="D2376" s="5">
        <v>48000</v>
      </c>
      <c r="E2376" s="7">
        <v>1705</v>
      </c>
      <c r="F2376" t="s">
        <v>8219</v>
      </c>
      <c r="G2376" t="s">
        <v>8223</v>
      </c>
      <c r="H2376" t="s">
        <v>8245</v>
      </c>
      <c r="I2376">
        <v>1432916235</v>
      </c>
      <c r="J2376">
        <v>1430324235</v>
      </c>
      <c r="K2376" t="b">
        <v>0</v>
      </c>
      <c r="L2376">
        <v>41</v>
      </c>
      <c r="M2376" t="b">
        <v>0</v>
      </c>
      <c r="N2376" t="s">
        <v>8271</v>
      </c>
      <c r="O2376">
        <f t="shared" si="185"/>
        <v>4</v>
      </c>
      <c r="P2376">
        <f t="shared" si="186"/>
        <v>41.59</v>
      </c>
      <c r="Q2376" s="11" t="s">
        <v>8317</v>
      </c>
      <c r="R2376" t="s">
        <v>8319</v>
      </c>
      <c r="S2376" s="15">
        <f t="shared" si="187"/>
        <v>42123.678645833337</v>
      </c>
      <c r="T2376" s="15">
        <f t="shared" si="188"/>
        <v>42153.678645833337</v>
      </c>
      <c r="U2376">
        <f t="shared" si="189"/>
        <v>2015</v>
      </c>
    </row>
    <row r="2377" spans="1:21" x14ac:dyDescent="0.25">
      <c r="A2377">
        <v>2659</v>
      </c>
      <c r="B2377" s="9" t="s">
        <v>2659</v>
      </c>
      <c r="C2377" s="3" t="s">
        <v>6769</v>
      </c>
      <c r="D2377" s="5">
        <v>49000</v>
      </c>
      <c r="E2377" s="7">
        <v>1333</v>
      </c>
      <c r="F2377" t="s">
        <v>8219</v>
      </c>
      <c r="G2377" t="s">
        <v>8223</v>
      </c>
      <c r="H2377" t="s">
        <v>8245</v>
      </c>
      <c r="I2377">
        <v>1429321210</v>
      </c>
      <c r="J2377">
        <v>1426729210</v>
      </c>
      <c r="K2377" t="b">
        <v>0</v>
      </c>
      <c r="L2377">
        <v>10</v>
      </c>
      <c r="M2377" t="b">
        <v>0</v>
      </c>
      <c r="N2377" t="s">
        <v>8299</v>
      </c>
      <c r="O2377">
        <f t="shared" si="185"/>
        <v>3</v>
      </c>
      <c r="P2377">
        <f t="shared" si="186"/>
        <v>133.30000000000001</v>
      </c>
      <c r="Q2377" s="11" t="s">
        <v>8317</v>
      </c>
      <c r="R2377" t="s">
        <v>8353</v>
      </c>
      <c r="S2377" s="15">
        <f t="shared" si="187"/>
        <v>42082.069560185191</v>
      </c>
      <c r="T2377" s="15">
        <f t="shared" si="188"/>
        <v>42112.069560185191</v>
      </c>
      <c r="U2377">
        <f t="shared" si="189"/>
        <v>2015</v>
      </c>
    </row>
    <row r="2378" spans="1:21" ht="60" x14ac:dyDescent="0.25">
      <c r="A2378">
        <v>148</v>
      </c>
      <c r="B2378" s="9" t="s">
        <v>150</v>
      </c>
      <c r="C2378" s="3" t="s">
        <v>4258</v>
      </c>
      <c r="D2378" s="5">
        <v>50000</v>
      </c>
      <c r="E2378" s="7">
        <v>40</v>
      </c>
      <c r="F2378" t="s">
        <v>8219</v>
      </c>
      <c r="G2378" t="s">
        <v>8223</v>
      </c>
      <c r="H2378" t="s">
        <v>8245</v>
      </c>
      <c r="I2378">
        <v>1456555536</v>
      </c>
      <c r="J2378">
        <v>1453963536</v>
      </c>
      <c r="K2378" t="b">
        <v>0</v>
      </c>
      <c r="L2378">
        <v>2</v>
      </c>
      <c r="M2378" t="b">
        <v>0</v>
      </c>
      <c r="N2378" t="s">
        <v>8265</v>
      </c>
      <c r="O2378">
        <f t="shared" si="185"/>
        <v>0</v>
      </c>
      <c r="P2378">
        <f t="shared" si="186"/>
        <v>20</v>
      </c>
      <c r="Q2378" s="11" t="s">
        <v>8308</v>
      </c>
      <c r="R2378" t="s">
        <v>8311</v>
      </c>
      <c r="S2378" s="15">
        <f t="shared" si="187"/>
        <v>42397.281666666662</v>
      </c>
      <c r="T2378" s="15">
        <f t="shared" si="188"/>
        <v>42427.281666666662</v>
      </c>
      <c r="U2378">
        <f t="shared" si="189"/>
        <v>2016</v>
      </c>
    </row>
    <row r="2379" spans="1:21" ht="45" x14ac:dyDescent="0.25">
      <c r="A2379">
        <v>153</v>
      </c>
      <c r="B2379" s="9" t="s">
        <v>155</v>
      </c>
      <c r="C2379" s="3" t="s">
        <v>4263</v>
      </c>
      <c r="D2379" s="5">
        <v>50000</v>
      </c>
      <c r="E2379" s="7">
        <v>359</v>
      </c>
      <c r="F2379" t="s">
        <v>8219</v>
      </c>
      <c r="G2379" t="s">
        <v>8223</v>
      </c>
      <c r="H2379" t="s">
        <v>8245</v>
      </c>
      <c r="I2379">
        <v>1417532644</v>
      </c>
      <c r="J2379">
        <v>1413900244</v>
      </c>
      <c r="K2379" t="b">
        <v>0</v>
      </c>
      <c r="L2379">
        <v>10</v>
      </c>
      <c r="M2379" t="b">
        <v>0</v>
      </c>
      <c r="N2379" t="s">
        <v>8265</v>
      </c>
      <c r="O2379">
        <f t="shared" si="185"/>
        <v>1</v>
      </c>
      <c r="P2379">
        <f t="shared" si="186"/>
        <v>35.9</v>
      </c>
      <c r="Q2379" s="11" t="s">
        <v>8308</v>
      </c>
      <c r="R2379" t="s">
        <v>8311</v>
      </c>
      <c r="S2379" s="15">
        <f t="shared" si="187"/>
        <v>41933.586157407408</v>
      </c>
      <c r="T2379" s="15">
        <f t="shared" si="188"/>
        <v>41975.627824074079</v>
      </c>
      <c r="U2379">
        <f t="shared" si="189"/>
        <v>2014</v>
      </c>
    </row>
    <row r="2380" spans="1:21" ht="45" x14ac:dyDescent="0.25">
      <c r="A2380">
        <v>631</v>
      </c>
      <c r="B2380" s="9" t="s">
        <v>632</v>
      </c>
      <c r="C2380" s="3" t="s">
        <v>4741</v>
      </c>
      <c r="D2380" s="5">
        <v>50000</v>
      </c>
      <c r="E2380" s="7">
        <v>690</v>
      </c>
      <c r="F2380" t="s">
        <v>8219</v>
      </c>
      <c r="G2380" t="s">
        <v>8228</v>
      </c>
      <c r="H2380" t="s">
        <v>8250</v>
      </c>
      <c r="I2380">
        <v>1464460329</v>
      </c>
      <c r="J2380">
        <v>1461954729</v>
      </c>
      <c r="K2380" t="b">
        <v>0</v>
      </c>
      <c r="L2380">
        <v>9</v>
      </c>
      <c r="M2380" t="b">
        <v>0</v>
      </c>
      <c r="N2380" t="s">
        <v>8270</v>
      </c>
      <c r="O2380">
        <f t="shared" si="185"/>
        <v>1</v>
      </c>
      <c r="P2380">
        <f t="shared" si="186"/>
        <v>76.67</v>
      </c>
      <c r="Q2380" s="11" t="s">
        <v>8317</v>
      </c>
      <c r="R2380" t="s">
        <v>8318</v>
      </c>
      <c r="S2380" s="15">
        <f t="shared" si="187"/>
        <v>42489.772326388891</v>
      </c>
      <c r="T2380" s="15">
        <f t="shared" si="188"/>
        <v>42518.772326388891</v>
      </c>
      <c r="U2380">
        <f t="shared" si="189"/>
        <v>2016</v>
      </c>
    </row>
    <row r="2381" spans="1:21" ht="60" x14ac:dyDescent="0.25">
      <c r="A2381">
        <v>1009</v>
      </c>
      <c r="B2381" s="9" t="s">
        <v>1010</v>
      </c>
      <c r="C2381" s="3" t="s">
        <v>5119</v>
      </c>
      <c r="D2381" s="5">
        <v>50000</v>
      </c>
      <c r="E2381" s="7">
        <v>6565</v>
      </c>
      <c r="F2381" t="s">
        <v>8219</v>
      </c>
      <c r="G2381" t="s">
        <v>8223</v>
      </c>
      <c r="H2381" t="s">
        <v>8245</v>
      </c>
      <c r="I2381">
        <v>1466346646</v>
      </c>
      <c r="J2381">
        <v>1463754646</v>
      </c>
      <c r="K2381" t="b">
        <v>0</v>
      </c>
      <c r="L2381">
        <v>101</v>
      </c>
      <c r="M2381" t="b">
        <v>0</v>
      </c>
      <c r="N2381" t="s">
        <v>8271</v>
      </c>
      <c r="O2381">
        <f t="shared" si="185"/>
        <v>13</v>
      </c>
      <c r="P2381">
        <f t="shared" si="186"/>
        <v>65</v>
      </c>
      <c r="Q2381" s="11" t="s">
        <v>8317</v>
      </c>
      <c r="R2381" t="s">
        <v>8319</v>
      </c>
      <c r="S2381" s="15">
        <f t="shared" si="187"/>
        <v>42510.604699074072</v>
      </c>
      <c r="T2381" s="15">
        <f t="shared" si="188"/>
        <v>42540.604699074072</v>
      </c>
      <c r="U2381">
        <f t="shared" si="189"/>
        <v>2016</v>
      </c>
    </row>
    <row r="2382" spans="1:21" ht="45" x14ac:dyDescent="0.25">
      <c r="A2382">
        <v>1226</v>
      </c>
      <c r="B2382" s="9" t="s">
        <v>1227</v>
      </c>
      <c r="C2382" s="3" t="s">
        <v>5336</v>
      </c>
      <c r="D2382" s="5">
        <v>50000</v>
      </c>
      <c r="E2382" s="7">
        <v>1937</v>
      </c>
      <c r="F2382" t="s">
        <v>8219</v>
      </c>
      <c r="G2382" t="s">
        <v>8223</v>
      </c>
      <c r="H2382" t="s">
        <v>8245</v>
      </c>
      <c r="I2382">
        <v>1398042000</v>
      </c>
      <c r="J2382">
        <v>1395089981</v>
      </c>
      <c r="K2382" t="b">
        <v>0</v>
      </c>
      <c r="L2382">
        <v>40</v>
      </c>
      <c r="M2382" t="b">
        <v>0</v>
      </c>
      <c r="N2382" t="s">
        <v>8284</v>
      </c>
      <c r="O2382">
        <f t="shared" si="185"/>
        <v>4</v>
      </c>
      <c r="P2382">
        <f t="shared" si="186"/>
        <v>48.43</v>
      </c>
      <c r="Q2382" s="11" t="s">
        <v>8323</v>
      </c>
      <c r="R2382" t="s">
        <v>8338</v>
      </c>
      <c r="S2382" s="15">
        <f t="shared" si="187"/>
        <v>41715.874780092592</v>
      </c>
      <c r="T2382" s="15">
        <f t="shared" si="188"/>
        <v>41750.041666666664</v>
      </c>
      <c r="U2382">
        <f t="shared" si="189"/>
        <v>2014</v>
      </c>
    </row>
    <row r="2383" spans="1:21" ht="45" x14ac:dyDescent="0.25">
      <c r="A2383">
        <v>1234</v>
      </c>
      <c r="B2383" s="9" t="s">
        <v>1235</v>
      </c>
      <c r="C2383" s="3" t="s">
        <v>5344</v>
      </c>
      <c r="D2383" s="5">
        <v>50000</v>
      </c>
      <c r="E2383" s="7">
        <v>0</v>
      </c>
      <c r="F2383" t="s">
        <v>8219</v>
      </c>
      <c r="G2383" t="s">
        <v>8224</v>
      </c>
      <c r="H2383" t="s">
        <v>8246</v>
      </c>
      <c r="I2383">
        <v>1422903342</v>
      </c>
      <c r="J2383">
        <v>1420311342</v>
      </c>
      <c r="K2383" t="b">
        <v>0</v>
      </c>
      <c r="L2383">
        <v>0</v>
      </c>
      <c r="M2383" t="b">
        <v>0</v>
      </c>
      <c r="N2383" t="s">
        <v>8284</v>
      </c>
      <c r="O2383">
        <f t="shared" si="185"/>
        <v>0</v>
      </c>
      <c r="P2383">
        <f t="shared" si="186"/>
        <v>0</v>
      </c>
      <c r="Q2383" s="11" t="s">
        <v>8323</v>
      </c>
      <c r="R2383" t="s">
        <v>8338</v>
      </c>
      <c r="S2383" s="15">
        <f t="shared" si="187"/>
        <v>42007.788680555561</v>
      </c>
      <c r="T2383" s="15">
        <f t="shared" si="188"/>
        <v>42037.788680555561</v>
      </c>
      <c r="U2383">
        <f t="shared" si="189"/>
        <v>2015</v>
      </c>
    </row>
    <row r="2384" spans="1:21" ht="30" x14ac:dyDescent="0.25">
      <c r="A2384">
        <v>1307</v>
      </c>
      <c r="B2384" s="9" t="s">
        <v>1308</v>
      </c>
      <c r="C2384" s="3" t="s">
        <v>5417</v>
      </c>
      <c r="D2384" s="5">
        <v>50000</v>
      </c>
      <c r="E2384" s="7">
        <v>5757</v>
      </c>
      <c r="F2384" t="s">
        <v>8219</v>
      </c>
      <c r="G2384" t="s">
        <v>8223</v>
      </c>
      <c r="H2384" t="s">
        <v>8245</v>
      </c>
      <c r="I2384">
        <v>1455710679</v>
      </c>
      <c r="J2384">
        <v>1453118679</v>
      </c>
      <c r="K2384" t="b">
        <v>0</v>
      </c>
      <c r="L2384">
        <v>45</v>
      </c>
      <c r="M2384" t="b">
        <v>0</v>
      </c>
      <c r="N2384" t="s">
        <v>8271</v>
      </c>
      <c r="O2384">
        <f t="shared" si="185"/>
        <v>12</v>
      </c>
      <c r="P2384">
        <f t="shared" si="186"/>
        <v>127.93</v>
      </c>
      <c r="Q2384" s="11" t="s">
        <v>8317</v>
      </c>
      <c r="R2384" t="s">
        <v>8319</v>
      </c>
      <c r="S2384" s="15">
        <f t="shared" si="187"/>
        <v>42387.503229166665</v>
      </c>
      <c r="T2384" s="15">
        <f t="shared" si="188"/>
        <v>42417.503229166665</v>
      </c>
      <c r="U2384">
        <f t="shared" si="189"/>
        <v>2016</v>
      </c>
    </row>
    <row r="2385" spans="1:21" ht="60" x14ac:dyDescent="0.25">
      <c r="A2385">
        <v>1324</v>
      </c>
      <c r="B2385" s="9" t="s">
        <v>1325</v>
      </c>
      <c r="C2385" s="3" t="s">
        <v>5434</v>
      </c>
      <c r="D2385" s="5">
        <v>50000</v>
      </c>
      <c r="E2385" s="7">
        <v>4920</v>
      </c>
      <c r="F2385" t="s">
        <v>8219</v>
      </c>
      <c r="G2385" t="s">
        <v>8223</v>
      </c>
      <c r="H2385" t="s">
        <v>8245</v>
      </c>
      <c r="I2385">
        <v>1476371552</v>
      </c>
      <c r="J2385">
        <v>1473779552</v>
      </c>
      <c r="K2385" t="b">
        <v>0</v>
      </c>
      <c r="L2385">
        <v>90</v>
      </c>
      <c r="M2385" t="b">
        <v>0</v>
      </c>
      <c r="N2385" t="s">
        <v>8271</v>
      </c>
      <c r="O2385">
        <f t="shared" si="185"/>
        <v>10</v>
      </c>
      <c r="P2385">
        <f t="shared" si="186"/>
        <v>54.67</v>
      </c>
      <c r="Q2385" s="11" t="s">
        <v>8317</v>
      </c>
      <c r="R2385" t="s">
        <v>8319</v>
      </c>
      <c r="S2385" s="15">
        <f t="shared" si="187"/>
        <v>42626.633703703701</v>
      </c>
      <c r="T2385" s="15">
        <f t="shared" si="188"/>
        <v>42656.633703703701</v>
      </c>
      <c r="U2385">
        <f t="shared" si="189"/>
        <v>2016</v>
      </c>
    </row>
    <row r="2386" spans="1:21" ht="45" x14ac:dyDescent="0.25">
      <c r="A2386">
        <v>1329</v>
      </c>
      <c r="B2386" s="9" t="s">
        <v>1330</v>
      </c>
      <c r="C2386" s="3" t="s">
        <v>5439</v>
      </c>
      <c r="D2386" s="5">
        <v>50000</v>
      </c>
      <c r="E2386" s="7">
        <v>408</v>
      </c>
      <c r="F2386" t="s">
        <v>8219</v>
      </c>
      <c r="G2386" t="s">
        <v>8223</v>
      </c>
      <c r="H2386" t="s">
        <v>8245</v>
      </c>
      <c r="I2386">
        <v>1417501145</v>
      </c>
      <c r="J2386">
        <v>1414041545</v>
      </c>
      <c r="K2386" t="b">
        <v>0</v>
      </c>
      <c r="L2386">
        <v>9</v>
      </c>
      <c r="M2386" t="b">
        <v>0</v>
      </c>
      <c r="N2386" t="s">
        <v>8271</v>
      </c>
      <c r="O2386">
        <f t="shared" si="185"/>
        <v>1</v>
      </c>
      <c r="P2386">
        <f t="shared" si="186"/>
        <v>45.33</v>
      </c>
      <c r="Q2386" s="11" t="s">
        <v>8317</v>
      </c>
      <c r="R2386" t="s">
        <v>8319</v>
      </c>
      <c r="S2386" s="15">
        <f t="shared" si="187"/>
        <v>41935.221585648149</v>
      </c>
      <c r="T2386" s="15">
        <f t="shared" si="188"/>
        <v>41975.263252314813</v>
      </c>
      <c r="U2386">
        <f t="shared" si="189"/>
        <v>2014</v>
      </c>
    </row>
    <row r="2387" spans="1:21" ht="45" x14ac:dyDescent="0.25">
      <c r="A2387">
        <v>1337</v>
      </c>
      <c r="B2387" s="9" t="s">
        <v>1338</v>
      </c>
      <c r="C2387" s="3" t="s">
        <v>5447</v>
      </c>
      <c r="D2387" s="5">
        <v>50000</v>
      </c>
      <c r="E2387" s="7">
        <v>24691</v>
      </c>
      <c r="F2387" t="s">
        <v>8219</v>
      </c>
      <c r="G2387" t="s">
        <v>8223</v>
      </c>
      <c r="H2387" t="s">
        <v>8245</v>
      </c>
      <c r="I2387">
        <v>1488549079</v>
      </c>
      <c r="J2387">
        <v>1485957079</v>
      </c>
      <c r="K2387" t="b">
        <v>0</v>
      </c>
      <c r="L2387">
        <v>140</v>
      </c>
      <c r="M2387" t="b">
        <v>0</v>
      </c>
      <c r="N2387" t="s">
        <v>8271</v>
      </c>
      <c r="O2387">
        <f t="shared" si="185"/>
        <v>49</v>
      </c>
      <c r="P2387">
        <f t="shared" si="186"/>
        <v>176.36</v>
      </c>
      <c r="Q2387" s="11" t="s">
        <v>8317</v>
      </c>
      <c r="R2387" t="s">
        <v>8319</v>
      </c>
      <c r="S2387" s="15">
        <f t="shared" si="187"/>
        <v>42767.577303240745</v>
      </c>
      <c r="T2387" s="15">
        <f t="shared" si="188"/>
        <v>42797.577303240745</v>
      </c>
      <c r="U2387">
        <f t="shared" si="189"/>
        <v>2017</v>
      </c>
    </row>
    <row r="2388" spans="1:21" ht="30" x14ac:dyDescent="0.25">
      <c r="A2388">
        <v>1339</v>
      </c>
      <c r="B2388" s="9" t="s">
        <v>1340</v>
      </c>
      <c r="C2388" s="3" t="s">
        <v>5449</v>
      </c>
      <c r="D2388" s="5">
        <v>50000</v>
      </c>
      <c r="E2388" s="7">
        <v>3317</v>
      </c>
      <c r="F2388" t="s">
        <v>8219</v>
      </c>
      <c r="G2388" t="s">
        <v>8223</v>
      </c>
      <c r="H2388" t="s">
        <v>8245</v>
      </c>
      <c r="I2388">
        <v>1418056315</v>
      </c>
      <c r="J2388">
        <v>1414164715</v>
      </c>
      <c r="K2388" t="b">
        <v>0</v>
      </c>
      <c r="L2388">
        <v>37</v>
      </c>
      <c r="M2388" t="b">
        <v>0</v>
      </c>
      <c r="N2388" t="s">
        <v>8271</v>
      </c>
      <c r="O2388">
        <f t="shared" si="185"/>
        <v>7</v>
      </c>
      <c r="P2388">
        <f t="shared" si="186"/>
        <v>89.65</v>
      </c>
      <c r="Q2388" s="11" t="s">
        <v>8317</v>
      </c>
      <c r="R2388" t="s">
        <v>8319</v>
      </c>
      <c r="S2388" s="15">
        <f t="shared" si="187"/>
        <v>41936.647164351853</v>
      </c>
      <c r="T2388" s="15">
        <f t="shared" si="188"/>
        <v>41981.688831018517</v>
      </c>
      <c r="U2388">
        <f t="shared" si="189"/>
        <v>2014</v>
      </c>
    </row>
    <row r="2389" spans="1:21" ht="60" x14ac:dyDescent="0.25">
      <c r="A2389">
        <v>1342</v>
      </c>
      <c r="B2389" s="9" t="s">
        <v>1343</v>
      </c>
      <c r="C2389" s="3" t="s">
        <v>5452</v>
      </c>
      <c r="D2389" s="5">
        <v>50000</v>
      </c>
      <c r="E2389" s="7">
        <v>100</v>
      </c>
      <c r="F2389" t="s">
        <v>8219</v>
      </c>
      <c r="G2389" t="s">
        <v>8223</v>
      </c>
      <c r="H2389" t="s">
        <v>8245</v>
      </c>
      <c r="I2389">
        <v>1437161739</v>
      </c>
      <c r="J2389">
        <v>1434569739</v>
      </c>
      <c r="K2389" t="b">
        <v>0</v>
      </c>
      <c r="L2389">
        <v>1</v>
      </c>
      <c r="M2389" t="b">
        <v>0</v>
      </c>
      <c r="N2389" t="s">
        <v>8271</v>
      </c>
      <c r="O2389">
        <f t="shared" si="185"/>
        <v>0</v>
      </c>
      <c r="P2389">
        <f t="shared" si="186"/>
        <v>100</v>
      </c>
      <c r="Q2389" s="11" t="s">
        <v>8317</v>
      </c>
      <c r="R2389" t="s">
        <v>8319</v>
      </c>
      <c r="S2389" s="15">
        <f t="shared" si="187"/>
        <v>42172.816423611104</v>
      </c>
      <c r="T2389" s="15">
        <f t="shared" si="188"/>
        <v>42202.816423611104</v>
      </c>
      <c r="U2389">
        <f t="shared" si="189"/>
        <v>2015</v>
      </c>
    </row>
    <row r="2390" spans="1:21" ht="60" x14ac:dyDescent="0.25">
      <c r="A2390">
        <v>1343</v>
      </c>
      <c r="B2390" s="9" t="s">
        <v>1344</v>
      </c>
      <c r="C2390" s="3" t="s">
        <v>5453</v>
      </c>
      <c r="D2390" s="5">
        <v>50000</v>
      </c>
      <c r="E2390" s="7">
        <v>51149</v>
      </c>
      <c r="F2390" t="s">
        <v>8219</v>
      </c>
      <c r="G2390" t="s">
        <v>8223</v>
      </c>
      <c r="H2390" t="s">
        <v>8245</v>
      </c>
      <c r="I2390">
        <v>1471579140</v>
      </c>
      <c r="J2390">
        <v>1466512683</v>
      </c>
      <c r="K2390" t="b">
        <v>0</v>
      </c>
      <c r="L2390">
        <v>323</v>
      </c>
      <c r="M2390" t="b">
        <v>0</v>
      </c>
      <c r="N2390" t="s">
        <v>8271</v>
      </c>
      <c r="O2390">
        <f t="shared" si="185"/>
        <v>102</v>
      </c>
      <c r="P2390">
        <f t="shared" si="186"/>
        <v>158.36000000000001</v>
      </c>
      <c r="Q2390" s="11" t="s">
        <v>8317</v>
      </c>
      <c r="R2390" t="s">
        <v>8319</v>
      </c>
      <c r="S2390" s="15">
        <f t="shared" si="187"/>
        <v>42542.526423611111</v>
      </c>
      <c r="T2390" s="15">
        <f t="shared" si="188"/>
        <v>42601.165972222225</v>
      </c>
      <c r="U2390">
        <f t="shared" si="189"/>
        <v>2016</v>
      </c>
    </row>
    <row r="2391" spans="1:21" ht="45" x14ac:dyDescent="0.25">
      <c r="A2391">
        <v>2350</v>
      </c>
      <c r="B2391" s="9" t="s">
        <v>2351</v>
      </c>
      <c r="C2391" s="3" t="s">
        <v>6460</v>
      </c>
      <c r="D2391" s="5">
        <v>50000</v>
      </c>
      <c r="E2391" s="7">
        <v>0</v>
      </c>
      <c r="F2391" t="s">
        <v>8219</v>
      </c>
      <c r="G2391" t="s">
        <v>8240</v>
      </c>
      <c r="H2391" t="s">
        <v>8248</v>
      </c>
      <c r="I2391">
        <v>1483474370</v>
      </c>
      <c r="J2391">
        <v>1480882370</v>
      </c>
      <c r="K2391" t="b">
        <v>0</v>
      </c>
      <c r="L2391">
        <v>0</v>
      </c>
      <c r="M2391" t="b">
        <v>0</v>
      </c>
      <c r="N2391" t="s">
        <v>8270</v>
      </c>
      <c r="O2391">
        <f t="shared" si="185"/>
        <v>0</v>
      </c>
      <c r="P2391">
        <f t="shared" si="186"/>
        <v>0</v>
      </c>
      <c r="Q2391" s="11" t="s">
        <v>8317</v>
      </c>
      <c r="R2391" t="s">
        <v>8318</v>
      </c>
      <c r="S2391" s="15">
        <f t="shared" si="187"/>
        <v>42708.842245370368</v>
      </c>
      <c r="T2391" s="15">
        <f t="shared" si="188"/>
        <v>42738.842245370368</v>
      </c>
      <c r="U2391">
        <f t="shared" si="189"/>
        <v>2016</v>
      </c>
    </row>
    <row r="2392" spans="1:21" ht="60" x14ac:dyDescent="0.25">
      <c r="A2392">
        <v>2367</v>
      </c>
      <c r="B2392" s="9" t="s">
        <v>2368</v>
      </c>
      <c r="C2392" s="3" t="s">
        <v>6477</v>
      </c>
      <c r="D2392" s="5">
        <v>50000</v>
      </c>
      <c r="E2392" s="7">
        <v>670</v>
      </c>
      <c r="F2392" t="s">
        <v>8219</v>
      </c>
      <c r="G2392" t="s">
        <v>8223</v>
      </c>
      <c r="H2392" t="s">
        <v>8245</v>
      </c>
      <c r="I2392">
        <v>1461622616</v>
      </c>
      <c r="J2392">
        <v>1456442216</v>
      </c>
      <c r="K2392" t="b">
        <v>0</v>
      </c>
      <c r="L2392">
        <v>14</v>
      </c>
      <c r="M2392" t="b">
        <v>0</v>
      </c>
      <c r="N2392" t="s">
        <v>8270</v>
      </c>
      <c r="O2392">
        <f t="shared" si="185"/>
        <v>1</v>
      </c>
      <c r="P2392">
        <f t="shared" si="186"/>
        <v>47.86</v>
      </c>
      <c r="Q2392" s="11" t="s">
        <v>8317</v>
      </c>
      <c r="R2392" t="s">
        <v>8318</v>
      </c>
      <c r="S2392" s="15">
        <f t="shared" si="187"/>
        <v>42425.970092592594</v>
      </c>
      <c r="T2392" s="15">
        <f t="shared" si="188"/>
        <v>42485.928425925929</v>
      </c>
      <c r="U2392">
        <f t="shared" si="189"/>
        <v>2016</v>
      </c>
    </row>
    <row r="2393" spans="1:21" ht="60" x14ac:dyDescent="0.25">
      <c r="A2393">
        <v>2400</v>
      </c>
      <c r="B2393" s="9" t="s">
        <v>2401</v>
      </c>
      <c r="C2393" s="3" t="s">
        <v>6510</v>
      </c>
      <c r="D2393" s="5">
        <v>50000</v>
      </c>
      <c r="E2393" s="7">
        <v>0</v>
      </c>
      <c r="F2393" t="s">
        <v>8219</v>
      </c>
      <c r="G2393" t="s">
        <v>8225</v>
      </c>
      <c r="H2393" t="s">
        <v>8247</v>
      </c>
      <c r="I2393">
        <v>1460615164</v>
      </c>
      <c r="J2393">
        <v>1458023164</v>
      </c>
      <c r="K2393" t="b">
        <v>0</v>
      </c>
      <c r="L2393">
        <v>0</v>
      </c>
      <c r="M2393" t="b">
        <v>0</v>
      </c>
      <c r="N2393" t="s">
        <v>8270</v>
      </c>
      <c r="O2393">
        <f t="shared" si="185"/>
        <v>0</v>
      </c>
      <c r="P2393">
        <f t="shared" si="186"/>
        <v>0</v>
      </c>
      <c r="Q2393" s="11" t="s">
        <v>8317</v>
      </c>
      <c r="R2393" t="s">
        <v>8318</v>
      </c>
      <c r="S2393" s="15">
        <f t="shared" si="187"/>
        <v>42444.268101851849</v>
      </c>
      <c r="T2393" s="15">
        <f t="shared" si="188"/>
        <v>42474.268101851849</v>
      </c>
      <c r="U2393">
        <f t="shared" si="189"/>
        <v>2016</v>
      </c>
    </row>
    <row r="2394" spans="1:21" ht="60" x14ac:dyDescent="0.25">
      <c r="A2394">
        <v>2951</v>
      </c>
      <c r="B2394" s="9" t="s">
        <v>2951</v>
      </c>
      <c r="C2394" s="3" t="s">
        <v>7061</v>
      </c>
      <c r="D2394" s="5">
        <v>50000</v>
      </c>
      <c r="E2394" s="7">
        <v>1096</v>
      </c>
      <c r="F2394" t="s">
        <v>8219</v>
      </c>
      <c r="G2394" t="s">
        <v>8223</v>
      </c>
      <c r="H2394" t="s">
        <v>8245</v>
      </c>
      <c r="I2394">
        <v>1412536573</v>
      </c>
      <c r="J2394">
        <v>1408648573</v>
      </c>
      <c r="K2394" t="b">
        <v>0</v>
      </c>
      <c r="L2394">
        <v>58</v>
      </c>
      <c r="M2394" t="b">
        <v>0</v>
      </c>
      <c r="N2394" t="s">
        <v>8301</v>
      </c>
      <c r="O2394">
        <f t="shared" si="185"/>
        <v>2</v>
      </c>
      <c r="P2394">
        <f t="shared" si="186"/>
        <v>18.899999999999999</v>
      </c>
      <c r="Q2394" s="11" t="s">
        <v>8315</v>
      </c>
      <c r="R2394" t="s">
        <v>8355</v>
      </c>
      <c r="S2394" s="15">
        <f t="shared" si="187"/>
        <v>41872.802928240737</v>
      </c>
      <c r="T2394" s="15">
        <f t="shared" si="188"/>
        <v>41917.802928240737</v>
      </c>
      <c r="U2394">
        <f t="shared" si="189"/>
        <v>2014</v>
      </c>
    </row>
    <row r="2395" spans="1:21" ht="45" x14ac:dyDescent="0.25">
      <c r="A2395">
        <v>2653</v>
      </c>
      <c r="B2395" s="9" t="s">
        <v>2653</v>
      </c>
      <c r="C2395" s="3" t="s">
        <v>6763</v>
      </c>
      <c r="D2395" s="5">
        <v>51000</v>
      </c>
      <c r="E2395" s="7">
        <v>5876</v>
      </c>
      <c r="F2395" t="s">
        <v>8219</v>
      </c>
      <c r="G2395" t="s">
        <v>8223</v>
      </c>
      <c r="H2395" t="s">
        <v>8245</v>
      </c>
      <c r="I2395">
        <v>1402632000</v>
      </c>
      <c r="J2395">
        <v>1399909127</v>
      </c>
      <c r="K2395" t="b">
        <v>0</v>
      </c>
      <c r="L2395">
        <v>70</v>
      </c>
      <c r="M2395" t="b">
        <v>0</v>
      </c>
      <c r="N2395" t="s">
        <v>8299</v>
      </c>
      <c r="O2395">
        <f t="shared" si="185"/>
        <v>12</v>
      </c>
      <c r="P2395">
        <f t="shared" si="186"/>
        <v>83.94</v>
      </c>
      <c r="Q2395" s="11" t="s">
        <v>8317</v>
      </c>
      <c r="R2395" t="s">
        <v>8353</v>
      </c>
      <c r="S2395" s="15">
        <f t="shared" si="187"/>
        <v>41771.651932870373</v>
      </c>
      <c r="T2395" s="15">
        <f t="shared" si="188"/>
        <v>41803.166666666664</v>
      </c>
      <c r="U2395">
        <f t="shared" si="189"/>
        <v>2014</v>
      </c>
    </row>
    <row r="2396" spans="1:21" ht="60" x14ac:dyDescent="0.25">
      <c r="A2396">
        <v>123</v>
      </c>
      <c r="B2396" s="9" t="s">
        <v>125</v>
      </c>
      <c r="C2396" s="3" t="s">
        <v>4234</v>
      </c>
      <c r="D2396" s="5">
        <v>55000</v>
      </c>
      <c r="E2396" s="7">
        <v>151</v>
      </c>
      <c r="F2396" t="s">
        <v>8219</v>
      </c>
      <c r="G2396" t="s">
        <v>8223</v>
      </c>
      <c r="H2396" t="s">
        <v>8245</v>
      </c>
      <c r="I2396">
        <v>1414533600</v>
      </c>
      <c r="J2396">
        <v>1411411564</v>
      </c>
      <c r="K2396" t="b">
        <v>0</v>
      </c>
      <c r="L2396">
        <v>6</v>
      </c>
      <c r="M2396" t="b">
        <v>0</v>
      </c>
      <c r="N2396" t="s">
        <v>8265</v>
      </c>
      <c r="O2396">
        <f t="shared" si="185"/>
        <v>0</v>
      </c>
      <c r="P2396">
        <f t="shared" si="186"/>
        <v>25.17</v>
      </c>
      <c r="Q2396" s="11" t="s">
        <v>8308</v>
      </c>
      <c r="R2396" t="s">
        <v>8311</v>
      </c>
      <c r="S2396" s="15">
        <f t="shared" si="187"/>
        <v>41904.781990740739</v>
      </c>
      <c r="T2396" s="15">
        <f t="shared" si="188"/>
        <v>41940.916666666664</v>
      </c>
      <c r="U2396">
        <f t="shared" si="189"/>
        <v>2014</v>
      </c>
    </row>
    <row r="2397" spans="1:21" ht="60" x14ac:dyDescent="0.25">
      <c r="A2397">
        <v>137</v>
      </c>
      <c r="B2397" s="9" t="s">
        <v>139</v>
      </c>
      <c r="C2397" s="3" t="s">
        <v>4247</v>
      </c>
      <c r="D2397" s="5">
        <v>55000</v>
      </c>
      <c r="E2397" s="7">
        <v>0</v>
      </c>
      <c r="F2397" t="s">
        <v>8219</v>
      </c>
      <c r="G2397" t="s">
        <v>8231</v>
      </c>
      <c r="H2397" t="s">
        <v>8252</v>
      </c>
      <c r="I2397">
        <v>1444657593</v>
      </c>
      <c r="J2397">
        <v>1440337593</v>
      </c>
      <c r="K2397" t="b">
        <v>0</v>
      </c>
      <c r="L2397">
        <v>0</v>
      </c>
      <c r="M2397" t="b">
        <v>0</v>
      </c>
      <c r="N2397" t="s">
        <v>8265</v>
      </c>
      <c r="O2397">
        <f t="shared" si="185"/>
        <v>0</v>
      </c>
      <c r="P2397">
        <f t="shared" si="186"/>
        <v>0</v>
      </c>
      <c r="Q2397" s="11" t="s">
        <v>8308</v>
      </c>
      <c r="R2397" t="s">
        <v>8311</v>
      </c>
      <c r="S2397" s="15">
        <f t="shared" si="187"/>
        <v>42239.573993055557</v>
      </c>
      <c r="T2397" s="15">
        <f t="shared" si="188"/>
        <v>42289.573993055557</v>
      </c>
      <c r="U2397">
        <f t="shared" si="189"/>
        <v>2015</v>
      </c>
    </row>
    <row r="2398" spans="1:21" ht="60" x14ac:dyDescent="0.25">
      <c r="A2398">
        <v>613</v>
      </c>
      <c r="B2398" s="9" t="s">
        <v>614</v>
      </c>
      <c r="C2398" s="3" t="s">
        <v>4723</v>
      </c>
      <c r="D2398" s="5">
        <v>60000</v>
      </c>
      <c r="E2398" s="7">
        <v>12818</v>
      </c>
      <c r="F2398" t="s">
        <v>8219</v>
      </c>
      <c r="G2398" t="s">
        <v>8223</v>
      </c>
      <c r="H2398" t="s">
        <v>8245</v>
      </c>
      <c r="I2398">
        <v>1443675540</v>
      </c>
      <c r="J2398">
        <v>1441022120</v>
      </c>
      <c r="K2398" t="b">
        <v>0</v>
      </c>
      <c r="L2398">
        <v>121</v>
      </c>
      <c r="M2398" t="b">
        <v>0</v>
      </c>
      <c r="N2398" t="s">
        <v>8270</v>
      </c>
      <c r="O2398">
        <f t="shared" si="185"/>
        <v>21</v>
      </c>
      <c r="P2398">
        <f t="shared" si="186"/>
        <v>105.93</v>
      </c>
      <c r="Q2398" s="11" t="s">
        <v>8317</v>
      </c>
      <c r="R2398" t="s">
        <v>8318</v>
      </c>
      <c r="S2398" s="15">
        <f t="shared" si="187"/>
        <v>42247.496759259258</v>
      </c>
      <c r="T2398" s="15">
        <f t="shared" si="188"/>
        <v>42278.207638888889</v>
      </c>
      <c r="U2398">
        <f t="shared" si="189"/>
        <v>2015</v>
      </c>
    </row>
    <row r="2399" spans="1:21" ht="45" x14ac:dyDescent="0.25">
      <c r="A2399">
        <v>2346</v>
      </c>
      <c r="B2399" s="9" t="s">
        <v>2347</v>
      </c>
      <c r="C2399" s="3" t="s">
        <v>6456</v>
      </c>
      <c r="D2399" s="5">
        <v>60000</v>
      </c>
      <c r="E2399" s="7">
        <v>39</v>
      </c>
      <c r="F2399" t="s">
        <v>8219</v>
      </c>
      <c r="G2399" t="s">
        <v>8223</v>
      </c>
      <c r="H2399" t="s">
        <v>8245</v>
      </c>
      <c r="I2399">
        <v>1476731431</v>
      </c>
      <c r="J2399">
        <v>1472843431</v>
      </c>
      <c r="K2399" t="b">
        <v>0</v>
      </c>
      <c r="L2399">
        <v>3</v>
      </c>
      <c r="M2399" t="b">
        <v>0</v>
      </c>
      <c r="N2399" t="s">
        <v>8270</v>
      </c>
      <c r="O2399">
        <f t="shared" si="185"/>
        <v>0</v>
      </c>
      <c r="P2399">
        <f t="shared" si="186"/>
        <v>13</v>
      </c>
      <c r="Q2399" s="11" t="s">
        <v>8317</v>
      </c>
      <c r="R2399" t="s">
        <v>8318</v>
      </c>
      <c r="S2399" s="15">
        <f t="shared" si="187"/>
        <v>42615.79896990741</v>
      </c>
      <c r="T2399" s="15">
        <f t="shared" si="188"/>
        <v>42660.79896990741</v>
      </c>
      <c r="U2399">
        <f t="shared" si="189"/>
        <v>2016</v>
      </c>
    </row>
    <row r="2400" spans="1:21" ht="60" x14ac:dyDescent="0.25">
      <c r="A2400">
        <v>2650</v>
      </c>
      <c r="B2400" s="9" t="s">
        <v>2650</v>
      </c>
      <c r="C2400" s="3" t="s">
        <v>6760</v>
      </c>
      <c r="D2400" s="5">
        <v>60000</v>
      </c>
      <c r="E2400" s="7">
        <v>358</v>
      </c>
      <c r="F2400" t="s">
        <v>8219</v>
      </c>
      <c r="G2400" t="s">
        <v>8223</v>
      </c>
      <c r="H2400" t="s">
        <v>8245</v>
      </c>
      <c r="I2400">
        <v>1482332343</v>
      </c>
      <c r="J2400">
        <v>1479740343</v>
      </c>
      <c r="K2400" t="b">
        <v>0</v>
      </c>
      <c r="L2400">
        <v>5</v>
      </c>
      <c r="M2400" t="b">
        <v>0</v>
      </c>
      <c r="N2400" t="s">
        <v>8299</v>
      </c>
      <c r="O2400">
        <f t="shared" si="185"/>
        <v>1</v>
      </c>
      <c r="P2400">
        <f t="shared" si="186"/>
        <v>71.599999999999994</v>
      </c>
      <c r="Q2400" s="11" t="s">
        <v>8317</v>
      </c>
      <c r="R2400" t="s">
        <v>8353</v>
      </c>
      <c r="S2400" s="15">
        <f t="shared" si="187"/>
        <v>42695.624340277776</v>
      </c>
      <c r="T2400" s="15">
        <f t="shared" si="188"/>
        <v>42725.624340277776</v>
      </c>
      <c r="U2400">
        <f t="shared" si="189"/>
        <v>2016</v>
      </c>
    </row>
    <row r="2401" spans="1:21" ht="60" x14ac:dyDescent="0.25">
      <c r="A2401">
        <v>2385</v>
      </c>
      <c r="B2401" s="9" t="s">
        <v>2386</v>
      </c>
      <c r="C2401" s="3" t="s">
        <v>6495</v>
      </c>
      <c r="D2401" s="5">
        <v>65000</v>
      </c>
      <c r="E2401" s="7">
        <v>788</v>
      </c>
      <c r="F2401" t="s">
        <v>8219</v>
      </c>
      <c r="G2401" t="s">
        <v>8223</v>
      </c>
      <c r="H2401" t="s">
        <v>8245</v>
      </c>
      <c r="I2401">
        <v>1438793432</v>
      </c>
      <c r="J2401">
        <v>1436201432</v>
      </c>
      <c r="K2401" t="b">
        <v>0</v>
      </c>
      <c r="L2401">
        <v>7</v>
      </c>
      <c r="M2401" t="b">
        <v>0</v>
      </c>
      <c r="N2401" t="s">
        <v>8270</v>
      </c>
      <c r="O2401">
        <f t="shared" si="185"/>
        <v>1</v>
      </c>
      <c r="P2401">
        <f t="shared" si="186"/>
        <v>112.57</v>
      </c>
      <c r="Q2401" s="11" t="s">
        <v>8317</v>
      </c>
      <c r="R2401" t="s">
        <v>8318</v>
      </c>
      <c r="S2401" s="15">
        <f t="shared" si="187"/>
        <v>42191.70175925926</v>
      </c>
      <c r="T2401" s="15">
        <f t="shared" si="188"/>
        <v>42221.70175925926</v>
      </c>
      <c r="U2401">
        <f t="shared" si="189"/>
        <v>2015</v>
      </c>
    </row>
    <row r="2402" spans="1:21" ht="60" x14ac:dyDescent="0.25">
      <c r="A2402">
        <v>120</v>
      </c>
      <c r="B2402" s="9" t="s">
        <v>122</v>
      </c>
      <c r="C2402" s="3" t="s">
        <v>4231</v>
      </c>
      <c r="D2402" s="5">
        <v>70000</v>
      </c>
      <c r="E2402" s="7">
        <v>10</v>
      </c>
      <c r="F2402" t="s">
        <v>8219</v>
      </c>
      <c r="G2402" t="s">
        <v>8230</v>
      </c>
      <c r="H2402" t="s">
        <v>8251</v>
      </c>
      <c r="I2402">
        <v>1475457107</v>
      </c>
      <c r="J2402">
        <v>1472865107</v>
      </c>
      <c r="K2402" t="b">
        <v>0</v>
      </c>
      <c r="L2402">
        <v>1</v>
      </c>
      <c r="M2402" t="b">
        <v>0</v>
      </c>
      <c r="N2402" t="s">
        <v>8265</v>
      </c>
      <c r="O2402">
        <f t="shared" si="185"/>
        <v>0</v>
      </c>
      <c r="P2402">
        <f t="shared" si="186"/>
        <v>10</v>
      </c>
      <c r="Q2402" s="11" t="s">
        <v>8308</v>
      </c>
      <c r="R2402" t="s">
        <v>8311</v>
      </c>
      <c r="S2402" s="15">
        <f t="shared" si="187"/>
        <v>42616.049849537041</v>
      </c>
      <c r="T2402" s="15">
        <f t="shared" si="188"/>
        <v>42646.049849537041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ref="O2426:O2489" si="190">ROUND(E2426/D2426*100,0)</f>
        <v>1</v>
      </c>
      <c r="P2426">
        <f t="shared" ref="P2426:P2489" si="191">IFERROR(ROUND(E2426/L2426,2),0)</f>
        <v>34.44</v>
      </c>
      <c r="Q2426" s="11" t="s">
        <v>8334</v>
      </c>
      <c r="R2426" t="s">
        <v>8335</v>
      </c>
      <c r="S2426" s="15">
        <f t="shared" ref="S2426:S2489" si="192">(((J2426/60/60)/24)+DATE(1970,1,1))</f>
        <v>41909.892453703702</v>
      </c>
      <c r="T2426" s="15">
        <f t="shared" ref="T2426:T2489" si="193">(((I2426/60/60)/24)+DATE(1970,1,1))</f>
        <v>41939.892453703702</v>
      </c>
      <c r="U2426">
        <f t="shared" ref="U2426:U2489" si="194">YEAR(S2426)</f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8334</v>
      </c>
      <c r="R2427" t="s">
        <v>8335</v>
      </c>
      <c r="S2427" s="15">
        <f t="shared" si="192"/>
        <v>42502.913761574076</v>
      </c>
      <c r="T2427" s="15">
        <f t="shared" si="193"/>
        <v>42517.919444444444</v>
      </c>
      <c r="U2427">
        <f t="shared" si="194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1" t="s">
        <v>8334</v>
      </c>
      <c r="R2428" t="s">
        <v>8335</v>
      </c>
      <c r="S2428" s="15">
        <f t="shared" si="192"/>
        <v>42164.170046296291</v>
      </c>
      <c r="T2428" s="15">
        <f t="shared" si="193"/>
        <v>42224.170046296291</v>
      </c>
      <c r="U2428">
        <f t="shared" si="194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8334</v>
      </c>
      <c r="R2429" t="s">
        <v>8335</v>
      </c>
      <c r="S2429" s="15">
        <f t="shared" si="192"/>
        <v>42412.318668981476</v>
      </c>
      <c r="T2429" s="15">
        <f t="shared" si="193"/>
        <v>42452.277002314819</v>
      </c>
      <c r="U2429">
        <f t="shared" si="194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8334</v>
      </c>
      <c r="R2430" t="s">
        <v>8335</v>
      </c>
      <c r="S2430" s="15">
        <f t="shared" si="192"/>
        <v>42045.784155092595</v>
      </c>
      <c r="T2430" s="15">
        <f t="shared" si="193"/>
        <v>42075.742488425924</v>
      </c>
      <c r="U2430">
        <f t="shared" si="194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8334</v>
      </c>
      <c r="R2431" t="s">
        <v>8335</v>
      </c>
      <c r="S2431" s="15">
        <f t="shared" si="192"/>
        <v>42734.879236111112</v>
      </c>
      <c r="T2431" s="15">
        <f t="shared" si="193"/>
        <v>42771.697222222225</v>
      </c>
      <c r="U2431">
        <f t="shared" si="194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8334</v>
      </c>
      <c r="R2432" t="s">
        <v>8335</v>
      </c>
      <c r="S2432" s="15">
        <f t="shared" si="192"/>
        <v>42382.130833333329</v>
      </c>
      <c r="T2432" s="15">
        <f t="shared" si="193"/>
        <v>42412.130833333329</v>
      </c>
      <c r="U2432">
        <f t="shared" si="194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8334</v>
      </c>
      <c r="R2433" t="s">
        <v>8335</v>
      </c>
      <c r="S2433" s="15">
        <f t="shared" si="192"/>
        <v>42489.099687499998</v>
      </c>
      <c r="T2433" s="15">
        <f t="shared" si="193"/>
        <v>42549.099687499998</v>
      </c>
      <c r="U2433">
        <f t="shared" si="194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8334</v>
      </c>
      <c r="R2434" t="s">
        <v>8335</v>
      </c>
      <c r="S2434" s="15">
        <f t="shared" si="192"/>
        <v>42041.218715277777</v>
      </c>
      <c r="T2434" s="15">
        <f t="shared" si="193"/>
        <v>42071.218715277777</v>
      </c>
      <c r="U2434">
        <f t="shared" si="194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ref="O2490:O2553" si="195">ROUND(E2490/D2490*100,0)</f>
        <v>107</v>
      </c>
      <c r="P2490">
        <f t="shared" ref="P2490:P2553" si="196">IFERROR(ROUND(E2490/L2490,2),0)</f>
        <v>49.25</v>
      </c>
      <c r="Q2490" s="11" t="s">
        <v>8323</v>
      </c>
      <c r="R2490" t="s">
        <v>8327</v>
      </c>
      <c r="S2490" s="15">
        <f t="shared" ref="S2490:S2553" si="197">(((J2490/60/60)/24)+DATE(1970,1,1))</f>
        <v>40833.633194444446</v>
      </c>
      <c r="T2490" s="15">
        <f t="shared" ref="T2490:T2553" si="198">(((I2490/60/60)/24)+DATE(1970,1,1))</f>
        <v>40863.674861111111</v>
      </c>
      <c r="U2490">
        <f t="shared" ref="U2490:U2553" si="199">YEAR(S2490)</f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8323</v>
      </c>
      <c r="R2491" t="s">
        <v>8327</v>
      </c>
      <c r="S2491" s="15">
        <f t="shared" si="197"/>
        <v>41373.690266203703</v>
      </c>
      <c r="T2491" s="15">
        <f t="shared" si="198"/>
        <v>41403.690266203703</v>
      </c>
      <c r="U2491">
        <f t="shared" si="199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8323</v>
      </c>
      <c r="R2492" t="s">
        <v>8327</v>
      </c>
      <c r="S2492" s="15">
        <f t="shared" si="197"/>
        <v>41023.227731481478</v>
      </c>
      <c r="T2492" s="15">
        <f t="shared" si="198"/>
        <v>41083.227731481478</v>
      </c>
      <c r="U2492">
        <f t="shared" si="199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8323</v>
      </c>
      <c r="R2493" t="s">
        <v>8327</v>
      </c>
      <c r="S2493" s="15">
        <f t="shared" si="197"/>
        <v>40542.839282407411</v>
      </c>
      <c r="T2493" s="15">
        <f t="shared" si="198"/>
        <v>40559.07708333333</v>
      </c>
      <c r="U2493">
        <f t="shared" si="199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8323</v>
      </c>
      <c r="R2494" t="s">
        <v>8327</v>
      </c>
      <c r="S2494" s="15">
        <f t="shared" si="197"/>
        <v>41024.985972222225</v>
      </c>
      <c r="T2494" s="15">
        <f t="shared" si="198"/>
        <v>41076.415972222225</v>
      </c>
      <c r="U2494">
        <f t="shared" si="199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8323</v>
      </c>
      <c r="R2495" t="s">
        <v>8327</v>
      </c>
      <c r="S2495" s="15">
        <f t="shared" si="197"/>
        <v>41348.168287037035</v>
      </c>
      <c r="T2495" s="15">
        <f t="shared" si="198"/>
        <v>41393.168287037035</v>
      </c>
      <c r="U2495">
        <f t="shared" si="199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8323</v>
      </c>
      <c r="R2496" t="s">
        <v>8327</v>
      </c>
      <c r="S2496" s="15">
        <f t="shared" si="197"/>
        <v>41022.645185185182</v>
      </c>
      <c r="T2496" s="15">
        <f t="shared" si="198"/>
        <v>41052.645185185182</v>
      </c>
      <c r="U2496">
        <f t="shared" si="199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8323</v>
      </c>
      <c r="R2497" t="s">
        <v>8327</v>
      </c>
      <c r="S2497" s="15">
        <f t="shared" si="197"/>
        <v>41036.946469907409</v>
      </c>
      <c r="T2497" s="15">
        <f t="shared" si="198"/>
        <v>41066.946469907409</v>
      </c>
      <c r="U2497">
        <f t="shared" si="199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8323</v>
      </c>
      <c r="R2498" t="s">
        <v>8327</v>
      </c>
      <c r="S2498" s="15">
        <f t="shared" si="197"/>
        <v>41327.996435185189</v>
      </c>
      <c r="T2498" s="15">
        <f t="shared" si="198"/>
        <v>41362.954768518517</v>
      </c>
      <c r="U2498">
        <f t="shared" si="199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ref="O2554:O2617" si="200">ROUND(E2554/D2554*100,0)</f>
        <v>107</v>
      </c>
      <c r="P2554">
        <f t="shared" ref="P2554:P2617" si="201">IFERROR(ROUND(E2554/L2554,2),0)</f>
        <v>177.5</v>
      </c>
      <c r="Q2554" s="11" t="s">
        <v>8323</v>
      </c>
      <c r="R2554" t="s">
        <v>8352</v>
      </c>
      <c r="S2554" s="15">
        <f t="shared" ref="S2554:S2617" si="202">(((J2554/60/60)/24)+DATE(1970,1,1))</f>
        <v>42769.809965277775</v>
      </c>
      <c r="T2554" s="15">
        <f t="shared" ref="T2554:T2617" si="203">(((I2554/60/60)/24)+DATE(1970,1,1))</f>
        <v>42799.809965277775</v>
      </c>
      <c r="U2554">
        <f t="shared" ref="U2554:U2617" si="204">YEAR(S2554)</f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8323</v>
      </c>
      <c r="R2555" t="s">
        <v>8352</v>
      </c>
      <c r="S2555" s="15">
        <f t="shared" si="202"/>
        <v>41113.199155092596</v>
      </c>
      <c r="T2555" s="15">
        <f t="shared" si="203"/>
        <v>41173.199155092596</v>
      </c>
      <c r="U2555">
        <f t="shared" si="204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8323</v>
      </c>
      <c r="R2556" t="s">
        <v>8352</v>
      </c>
      <c r="S2556" s="15">
        <f t="shared" si="202"/>
        <v>42125.078275462962</v>
      </c>
      <c r="T2556" s="15">
        <f t="shared" si="203"/>
        <v>42156.165972222225</v>
      </c>
      <c r="U2556">
        <f t="shared" si="204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8323</v>
      </c>
      <c r="R2557" t="s">
        <v>8352</v>
      </c>
      <c r="S2557" s="15">
        <f t="shared" si="202"/>
        <v>41026.655011574076</v>
      </c>
      <c r="T2557" s="15">
        <f t="shared" si="203"/>
        <v>41057.655011574076</v>
      </c>
      <c r="U2557">
        <f t="shared" si="204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8323</v>
      </c>
      <c r="R2558" t="s">
        <v>8352</v>
      </c>
      <c r="S2558" s="15">
        <f t="shared" si="202"/>
        <v>41222.991400462961</v>
      </c>
      <c r="T2558" s="15">
        <f t="shared" si="203"/>
        <v>41267.991400462961</v>
      </c>
      <c r="U2558">
        <f t="shared" si="204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8323</v>
      </c>
      <c r="R2559" t="s">
        <v>8352</v>
      </c>
      <c r="S2559" s="15">
        <f t="shared" si="202"/>
        <v>41744.745208333334</v>
      </c>
      <c r="T2559" s="15">
        <f t="shared" si="203"/>
        <v>41774.745208333334</v>
      </c>
      <c r="U2559">
        <f t="shared" si="204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8323</v>
      </c>
      <c r="R2560" t="s">
        <v>8352</v>
      </c>
      <c r="S2560" s="15">
        <f t="shared" si="202"/>
        <v>42093.860023148154</v>
      </c>
      <c r="T2560" s="15">
        <f t="shared" si="203"/>
        <v>42125.582638888889</v>
      </c>
      <c r="U2560">
        <f t="shared" si="204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8323</v>
      </c>
      <c r="R2561" t="s">
        <v>8352</v>
      </c>
      <c r="S2561" s="15">
        <f t="shared" si="202"/>
        <v>40829.873657407406</v>
      </c>
      <c r="T2561" s="15">
        <f t="shared" si="203"/>
        <v>40862.817361111112</v>
      </c>
      <c r="U2561">
        <f t="shared" si="204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8323</v>
      </c>
      <c r="R2562" t="s">
        <v>8352</v>
      </c>
      <c r="S2562" s="15">
        <f t="shared" si="202"/>
        <v>42039.951087962967</v>
      </c>
      <c r="T2562" s="15">
        <f t="shared" si="203"/>
        <v>42069.951087962967</v>
      </c>
      <c r="U2562">
        <f t="shared" si="204"/>
        <v>2015</v>
      </c>
    </row>
    <row r="2563" spans="1:21" ht="45" x14ac:dyDescent="0.25">
      <c r="A2563">
        <v>602</v>
      </c>
      <c r="B2563" s="9" t="s">
        <v>603</v>
      </c>
      <c r="C2563" s="3" t="s">
        <v>4712</v>
      </c>
      <c r="D2563" s="5">
        <v>70000</v>
      </c>
      <c r="E2563" s="7">
        <v>0</v>
      </c>
      <c r="F2563" t="s">
        <v>8219</v>
      </c>
      <c r="G2563" t="s">
        <v>8223</v>
      </c>
      <c r="H2563" t="s">
        <v>8245</v>
      </c>
      <c r="I2563">
        <v>1434654215</v>
      </c>
      <c r="J2563">
        <v>1432062215</v>
      </c>
      <c r="K2563" t="b">
        <v>0</v>
      </c>
      <c r="L2563">
        <v>0</v>
      </c>
      <c r="M2563" t="b">
        <v>0</v>
      </c>
      <c r="N2563" t="s">
        <v>8270</v>
      </c>
      <c r="O2563">
        <f t="shared" si="200"/>
        <v>0</v>
      </c>
      <c r="P2563">
        <f t="shared" si="201"/>
        <v>0</v>
      </c>
      <c r="Q2563" s="11" t="s">
        <v>8317</v>
      </c>
      <c r="R2563" t="s">
        <v>8318</v>
      </c>
      <c r="S2563" s="15">
        <f t="shared" si="202"/>
        <v>42143.79415509259</v>
      </c>
      <c r="T2563" s="15">
        <f t="shared" si="203"/>
        <v>42173.79415509259</v>
      </c>
      <c r="U2563">
        <f t="shared" si="204"/>
        <v>2015</v>
      </c>
    </row>
    <row r="2564" spans="1:21" ht="60" x14ac:dyDescent="0.25">
      <c r="A2564">
        <v>2348</v>
      </c>
      <c r="B2564" s="9" t="s">
        <v>2349</v>
      </c>
      <c r="C2564" s="3" t="s">
        <v>6458</v>
      </c>
      <c r="D2564" s="5">
        <v>70000</v>
      </c>
      <c r="E2564" s="7">
        <v>270</v>
      </c>
      <c r="F2564" t="s">
        <v>8219</v>
      </c>
      <c r="G2564" t="s">
        <v>8223</v>
      </c>
      <c r="H2564" t="s">
        <v>8245</v>
      </c>
      <c r="I2564">
        <v>1456006938</v>
      </c>
      <c r="J2564">
        <v>1450822938</v>
      </c>
      <c r="K2564" t="b">
        <v>0</v>
      </c>
      <c r="L2564">
        <v>5</v>
      </c>
      <c r="M2564" t="b">
        <v>0</v>
      </c>
      <c r="N2564" t="s">
        <v>8270</v>
      </c>
      <c r="O2564">
        <f t="shared" si="200"/>
        <v>0</v>
      </c>
      <c r="P2564">
        <f t="shared" si="201"/>
        <v>54</v>
      </c>
      <c r="Q2564" s="11" t="s">
        <v>8317</v>
      </c>
      <c r="R2564" t="s">
        <v>8318</v>
      </c>
      <c r="S2564" s="15">
        <f t="shared" si="202"/>
        <v>42360.932152777779</v>
      </c>
      <c r="T2564" s="15">
        <f t="shared" si="203"/>
        <v>42420.932152777779</v>
      </c>
      <c r="U2564">
        <f t="shared" si="204"/>
        <v>2015</v>
      </c>
    </row>
    <row r="2565" spans="1:21" ht="45" x14ac:dyDescent="0.25">
      <c r="A2565">
        <v>133</v>
      </c>
      <c r="B2565" s="9" t="s">
        <v>135</v>
      </c>
      <c r="C2565" s="3" t="s">
        <v>4244</v>
      </c>
      <c r="D2565" s="5">
        <v>71764</v>
      </c>
      <c r="E2565" s="7">
        <v>0</v>
      </c>
      <c r="F2565" t="s">
        <v>8219</v>
      </c>
      <c r="G2565" t="s">
        <v>8223</v>
      </c>
      <c r="H2565" t="s">
        <v>8245</v>
      </c>
      <c r="I2565">
        <v>1464715860</v>
      </c>
      <c r="J2565">
        <v>1462130584</v>
      </c>
      <c r="K2565" t="b">
        <v>0</v>
      </c>
      <c r="L2565">
        <v>0</v>
      </c>
      <c r="M2565" t="b">
        <v>0</v>
      </c>
      <c r="N2565" t="s">
        <v>8265</v>
      </c>
      <c r="O2565">
        <f t="shared" si="200"/>
        <v>0</v>
      </c>
      <c r="P2565">
        <f t="shared" si="201"/>
        <v>0</v>
      </c>
      <c r="Q2565" s="11" t="s">
        <v>8308</v>
      </c>
      <c r="R2565" t="s">
        <v>8311</v>
      </c>
      <c r="S2565" s="15">
        <f t="shared" si="202"/>
        <v>42491.80768518518</v>
      </c>
      <c r="T2565" s="15">
        <f t="shared" si="203"/>
        <v>42521.729861111111</v>
      </c>
      <c r="U2565">
        <f t="shared" si="204"/>
        <v>2016</v>
      </c>
    </row>
    <row r="2566" spans="1:21" ht="60" x14ac:dyDescent="0.25">
      <c r="A2566">
        <v>623</v>
      </c>
      <c r="B2566" s="9" t="s">
        <v>624</v>
      </c>
      <c r="C2566" s="3" t="s">
        <v>4733</v>
      </c>
      <c r="D2566" s="5">
        <v>75000</v>
      </c>
      <c r="E2566" s="7">
        <v>0</v>
      </c>
      <c r="F2566" t="s">
        <v>8219</v>
      </c>
      <c r="G2566" t="s">
        <v>8225</v>
      </c>
      <c r="H2566" t="s">
        <v>8247</v>
      </c>
      <c r="I2566">
        <v>1432771997</v>
      </c>
      <c r="J2566">
        <v>1430179997</v>
      </c>
      <c r="K2566" t="b">
        <v>0</v>
      </c>
      <c r="L2566">
        <v>0</v>
      </c>
      <c r="M2566" t="b">
        <v>0</v>
      </c>
      <c r="N2566" t="s">
        <v>8270</v>
      </c>
      <c r="O2566">
        <f t="shared" si="200"/>
        <v>0</v>
      </c>
      <c r="P2566">
        <f t="shared" si="201"/>
        <v>0</v>
      </c>
      <c r="Q2566" s="11" t="s">
        <v>8317</v>
      </c>
      <c r="R2566" t="s">
        <v>8318</v>
      </c>
      <c r="S2566" s="15">
        <f t="shared" si="202"/>
        <v>42122.009224537032</v>
      </c>
      <c r="T2566" s="15">
        <f t="shared" si="203"/>
        <v>42152.009224537032</v>
      </c>
      <c r="U2566">
        <f t="shared" si="204"/>
        <v>2015</v>
      </c>
    </row>
    <row r="2567" spans="1:21" ht="45" x14ac:dyDescent="0.25">
      <c r="A2567">
        <v>1316</v>
      </c>
      <c r="B2567" s="9" t="s">
        <v>1317</v>
      </c>
      <c r="C2567" s="3" t="s">
        <v>5426</v>
      </c>
      <c r="D2567" s="5">
        <v>75000</v>
      </c>
      <c r="E2567" s="7">
        <v>1</v>
      </c>
      <c r="F2567" t="s">
        <v>8219</v>
      </c>
      <c r="G2567" t="s">
        <v>8223</v>
      </c>
      <c r="H2567" t="s">
        <v>8245</v>
      </c>
      <c r="I2567">
        <v>1456700709</v>
      </c>
      <c r="J2567">
        <v>1453676709</v>
      </c>
      <c r="K2567" t="b">
        <v>0</v>
      </c>
      <c r="L2567">
        <v>1</v>
      </c>
      <c r="M2567" t="b">
        <v>0</v>
      </c>
      <c r="N2567" t="s">
        <v>8271</v>
      </c>
      <c r="O2567">
        <f t="shared" si="200"/>
        <v>0</v>
      </c>
      <c r="P2567">
        <f t="shared" si="201"/>
        <v>1</v>
      </c>
      <c r="Q2567" s="11" t="s">
        <v>8317</v>
      </c>
      <c r="R2567" t="s">
        <v>8319</v>
      </c>
      <c r="S2567" s="15">
        <f t="shared" si="202"/>
        <v>42393.961909722217</v>
      </c>
      <c r="T2567" s="15">
        <f t="shared" si="203"/>
        <v>42428.961909722217</v>
      </c>
      <c r="U2567">
        <f t="shared" si="204"/>
        <v>2016</v>
      </c>
    </row>
    <row r="2568" spans="1:21" ht="60" x14ac:dyDescent="0.25">
      <c r="A2568">
        <v>1328</v>
      </c>
      <c r="B2568" s="9" t="s">
        <v>1329</v>
      </c>
      <c r="C2568" s="3" t="s">
        <v>5438</v>
      </c>
      <c r="D2568" s="5">
        <v>75000</v>
      </c>
      <c r="E2568" s="7">
        <v>1748</v>
      </c>
      <c r="F2568" t="s">
        <v>8219</v>
      </c>
      <c r="G2568" t="s">
        <v>8223</v>
      </c>
      <c r="H2568" t="s">
        <v>8245</v>
      </c>
      <c r="I2568">
        <v>1476458734</v>
      </c>
      <c r="J2568">
        <v>1472570734</v>
      </c>
      <c r="K2568" t="b">
        <v>0</v>
      </c>
      <c r="L2568">
        <v>15</v>
      </c>
      <c r="M2568" t="b">
        <v>0</v>
      </c>
      <c r="N2568" t="s">
        <v>8271</v>
      </c>
      <c r="O2568">
        <f t="shared" si="200"/>
        <v>2</v>
      </c>
      <c r="P2568">
        <f t="shared" si="201"/>
        <v>116.53</v>
      </c>
      <c r="Q2568" s="11" t="s">
        <v>8317</v>
      </c>
      <c r="R2568" t="s">
        <v>8319</v>
      </c>
      <c r="S2568" s="15">
        <f t="shared" si="202"/>
        <v>42612.642754629633</v>
      </c>
      <c r="T2568" s="15">
        <f t="shared" si="203"/>
        <v>42657.642754629633</v>
      </c>
      <c r="U2568">
        <f t="shared" si="204"/>
        <v>2016</v>
      </c>
    </row>
    <row r="2569" spans="1:21" ht="60" x14ac:dyDescent="0.25">
      <c r="A2569">
        <v>132</v>
      </c>
      <c r="B2569" s="9" t="s">
        <v>134</v>
      </c>
      <c r="C2569" s="3" t="s">
        <v>4243</v>
      </c>
      <c r="D2569" s="5">
        <v>80000</v>
      </c>
      <c r="E2569" s="7">
        <v>7655</v>
      </c>
      <c r="F2569" t="s">
        <v>8219</v>
      </c>
      <c r="G2569" t="s">
        <v>8223</v>
      </c>
      <c r="H2569" t="s">
        <v>8245</v>
      </c>
      <c r="I2569">
        <v>1415392207</v>
      </c>
      <c r="J2569">
        <v>1411500607</v>
      </c>
      <c r="K2569" t="b">
        <v>0</v>
      </c>
      <c r="L2569">
        <v>81</v>
      </c>
      <c r="M2569" t="b">
        <v>0</v>
      </c>
      <c r="N2569" t="s">
        <v>8265</v>
      </c>
      <c r="O2569">
        <f t="shared" si="200"/>
        <v>10</v>
      </c>
      <c r="P2569">
        <f t="shared" si="201"/>
        <v>94.51</v>
      </c>
      <c r="Q2569" s="11" t="s">
        <v>8308</v>
      </c>
      <c r="R2569" t="s">
        <v>8311</v>
      </c>
      <c r="S2569" s="15">
        <f t="shared" si="202"/>
        <v>41905.812581018516</v>
      </c>
      <c r="T2569" s="15">
        <f t="shared" si="203"/>
        <v>41950.854247685187</v>
      </c>
      <c r="U2569">
        <f t="shared" si="204"/>
        <v>2014</v>
      </c>
    </row>
    <row r="2570" spans="1:21" ht="60" x14ac:dyDescent="0.25">
      <c r="A2570">
        <v>611</v>
      </c>
      <c r="B2570" s="9" t="s">
        <v>612</v>
      </c>
      <c r="C2570" s="3" t="s">
        <v>4721</v>
      </c>
      <c r="D2570" s="5">
        <v>80000</v>
      </c>
      <c r="E2570" s="7">
        <v>0</v>
      </c>
      <c r="F2570" t="s">
        <v>8219</v>
      </c>
      <c r="G2570" t="s">
        <v>8229</v>
      </c>
      <c r="H2570" t="s">
        <v>8248</v>
      </c>
      <c r="I2570">
        <v>1453210037</v>
      </c>
      <c r="J2570">
        <v>1448026037</v>
      </c>
      <c r="K2570" t="b">
        <v>0</v>
      </c>
      <c r="L2570">
        <v>0</v>
      </c>
      <c r="M2570" t="b">
        <v>0</v>
      </c>
      <c r="N2570" t="s">
        <v>8270</v>
      </c>
      <c r="O2570">
        <f t="shared" si="200"/>
        <v>0</v>
      </c>
      <c r="P2570">
        <f t="shared" si="201"/>
        <v>0</v>
      </c>
      <c r="Q2570" s="11" t="s">
        <v>8317</v>
      </c>
      <c r="R2570" t="s">
        <v>8318</v>
      </c>
      <c r="S2570" s="15">
        <f t="shared" si="202"/>
        <v>42328.560613425929</v>
      </c>
      <c r="T2570" s="15">
        <f t="shared" si="203"/>
        <v>42388.560613425929</v>
      </c>
      <c r="U2570">
        <f t="shared" si="204"/>
        <v>2015</v>
      </c>
    </row>
    <row r="2571" spans="1:21" ht="45" x14ac:dyDescent="0.25">
      <c r="A2571">
        <v>2958</v>
      </c>
      <c r="B2571" s="9" t="s">
        <v>2958</v>
      </c>
      <c r="C2571" s="3" t="s">
        <v>7068</v>
      </c>
      <c r="D2571" s="5">
        <v>80000</v>
      </c>
      <c r="E2571" s="7">
        <v>0</v>
      </c>
      <c r="F2571" t="s">
        <v>8219</v>
      </c>
      <c r="G2571" t="s">
        <v>8223</v>
      </c>
      <c r="H2571" t="s">
        <v>8245</v>
      </c>
      <c r="I2571">
        <v>1462729317</v>
      </c>
      <c r="J2571">
        <v>1457548917</v>
      </c>
      <c r="K2571" t="b">
        <v>0</v>
      </c>
      <c r="L2571">
        <v>0</v>
      </c>
      <c r="M2571" t="b">
        <v>0</v>
      </c>
      <c r="N2571" t="s">
        <v>8301</v>
      </c>
      <c r="O2571">
        <f t="shared" si="200"/>
        <v>0</v>
      </c>
      <c r="P2571">
        <f t="shared" si="201"/>
        <v>0</v>
      </c>
      <c r="Q2571" s="11" t="s">
        <v>8315</v>
      </c>
      <c r="R2571" t="s">
        <v>8355</v>
      </c>
      <c r="S2571" s="15">
        <f t="shared" si="202"/>
        <v>42438.779131944444</v>
      </c>
      <c r="T2571" s="15">
        <f t="shared" si="203"/>
        <v>42498.73746527778</v>
      </c>
      <c r="U2571">
        <f t="shared" si="204"/>
        <v>2016</v>
      </c>
    </row>
    <row r="2572" spans="1:21" ht="60" x14ac:dyDescent="0.25">
      <c r="A2572">
        <v>1040</v>
      </c>
      <c r="B2572" s="9" t="s">
        <v>1041</v>
      </c>
      <c r="C2572" s="3" t="s">
        <v>5150</v>
      </c>
      <c r="D2572" s="5">
        <v>85000</v>
      </c>
      <c r="E2572" s="7">
        <v>250</v>
      </c>
      <c r="F2572" t="s">
        <v>8219</v>
      </c>
      <c r="G2572" t="s">
        <v>8223</v>
      </c>
      <c r="H2572" t="s">
        <v>8245</v>
      </c>
      <c r="I2572">
        <v>1472317209</v>
      </c>
      <c r="J2572">
        <v>1469725209</v>
      </c>
      <c r="K2572" t="b">
        <v>0</v>
      </c>
      <c r="L2572">
        <v>1</v>
      </c>
      <c r="M2572" t="b">
        <v>0</v>
      </c>
      <c r="N2572" t="s">
        <v>8279</v>
      </c>
      <c r="O2572">
        <f t="shared" si="200"/>
        <v>0</v>
      </c>
      <c r="P2572">
        <f t="shared" si="201"/>
        <v>250</v>
      </c>
      <c r="Q2572" s="11" t="s">
        <v>8329</v>
      </c>
      <c r="R2572" t="s">
        <v>8330</v>
      </c>
      <c r="S2572" s="15">
        <f t="shared" si="202"/>
        <v>42579.708437499998</v>
      </c>
      <c r="T2572" s="15">
        <f t="shared" si="203"/>
        <v>42609.708437499998</v>
      </c>
      <c r="U2572">
        <f t="shared" si="204"/>
        <v>2016</v>
      </c>
    </row>
    <row r="2573" spans="1:21" ht="60" x14ac:dyDescent="0.25">
      <c r="A2573">
        <v>2575</v>
      </c>
      <c r="B2573" s="9" t="s">
        <v>2575</v>
      </c>
      <c r="C2573" s="3" t="s">
        <v>6685</v>
      </c>
      <c r="D2573" s="5">
        <v>85000</v>
      </c>
      <c r="E2573" s="7">
        <v>0</v>
      </c>
      <c r="F2573" t="s">
        <v>8219</v>
      </c>
      <c r="G2573" t="s">
        <v>8223</v>
      </c>
      <c r="H2573" t="s">
        <v>8245</v>
      </c>
      <c r="I2573">
        <v>1421030194</v>
      </c>
      <c r="J2573">
        <v>1418438194</v>
      </c>
      <c r="K2573" t="b">
        <v>0</v>
      </c>
      <c r="L2573">
        <v>0</v>
      </c>
      <c r="M2573" t="b">
        <v>0</v>
      </c>
      <c r="N2573" t="s">
        <v>8282</v>
      </c>
      <c r="O2573">
        <f t="shared" si="200"/>
        <v>0</v>
      </c>
      <c r="P2573">
        <f t="shared" si="201"/>
        <v>0</v>
      </c>
      <c r="Q2573" s="11" t="s">
        <v>8334</v>
      </c>
      <c r="R2573" t="s">
        <v>8335</v>
      </c>
      <c r="S2573" s="15">
        <f t="shared" si="202"/>
        <v>41986.108726851846</v>
      </c>
      <c r="T2573" s="15">
        <f t="shared" si="203"/>
        <v>42016.108726851846</v>
      </c>
      <c r="U2573">
        <f t="shared" si="204"/>
        <v>2014</v>
      </c>
    </row>
    <row r="2574" spans="1:21" ht="45" x14ac:dyDescent="0.25">
      <c r="A2574">
        <v>2381</v>
      </c>
      <c r="B2574" s="9" t="s">
        <v>2382</v>
      </c>
      <c r="C2574" s="3" t="s">
        <v>6491</v>
      </c>
      <c r="D2574" s="5">
        <v>86350</v>
      </c>
      <c r="E2574" s="7">
        <v>1571</v>
      </c>
      <c r="F2574" t="s">
        <v>8219</v>
      </c>
      <c r="G2574" t="s">
        <v>8223</v>
      </c>
      <c r="H2574" t="s">
        <v>8245</v>
      </c>
      <c r="I2574">
        <v>1428704848</v>
      </c>
      <c r="J2574">
        <v>1426112848</v>
      </c>
      <c r="K2574" t="b">
        <v>0</v>
      </c>
      <c r="L2574">
        <v>7</v>
      </c>
      <c r="M2574" t="b">
        <v>0</v>
      </c>
      <c r="N2574" t="s">
        <v>8270</v>
      </c>
      <c r="O2574">
        <f t="shared" si="200"/>
        <v>2</v>
      </c>
      <c r="P2574">
        <f t="shared" si="201"/>
        <v>224.43</v>
      </c>
      <c r="Q2574" s="11" t="s">
        <v>8317</v>
      </c>
      <c r="R2574" t="s">
        <v>8318</v>
      </c>
      <c r="S2574" s="15">
        <f t="shared" si="202"/>
        <v>42074.935740740737</v>
      </c>
      <c r="T2574" s="15">
        <f t="shared" si="203"/>
        <v>42104.935740740737</v>
      </c>
      <c r="U2574">
        <f t="shared" si="204"/>
        <v>2015</v>
      </c>
    </row>
    <row r="2575" spans="1:21" ht="60" x14ac:dyDescent="0.25">
      <c r="A2575">
        <v>1008</v>
      </c>
      <c r="B2575" s="9" t="s">
        <v>1009</v>
      </c>
      <c r="C2575" s="3" t="s">
        <v>5118</v>
      </c>
      <c r="D2575" s="5">
        <v>93500</v>
      </c>
      <c r="E2575" s="7">
        <v>250</v>
      </c>
      <c r="F2575" t="s">
        <v>8219</v>
      </c>
      <c r="G2575" t="s">
        <v>8237</v>
      </c>
      <c r="H2575" t="s">
        <v>8255</v>
      </c>
      <c r="I2575">
        <v>1482953115</v>
      </c>
      <c r="J2575">
        <v>1480361115</v>
      </c>
      <c r="K2575" t="b">
        <v>0</v>
      </c>
      <c r="L2575">
        <v>1</v>
      </c>
      <c r="M2575" t="b">
        <v>0</v>
      </c>
      <c r="N2575" t="s">
        <v>8271</v>
      </c>
      <c r="O2575">
        <f t="shared" si="200"/>
        <v>0</v>
      </c>
      <c r="P2575">
        <f t="shared" si="201"/>
        <v>250</v>
      </c>
      <c r="Q2575" s="11" t="s">
        <v>8317</v>
      </c>
      <c r="R2575" t="s">
        <v>8319</v>
      </c>
      <c r="S2575" s="15">
        <f t="shared" si="202"/>
        <v>42702.809201388889</v>
      </c>
      <c r="T2575" s="15">
        <f t="shared" si="203"/>
        <v>42732.809201388889</v>
      </c>
      <c r="U2575">
        <f t="shared" si="204"/>
        <v>2016</v>
      </c>
    </row>
    <row r="2576" spans="1:21" ht="45" x14ac:dyDescent="0.25">
      <c r="A2576">
        <v>2658</v>
      </c>
      <c r="B2576" s="9" t="s">
        <v>2658</v>
      </c>
      <c r="C2576" s="3" t="s">
        <v>6768</v>
      </c>
      <c r="D2576" s="5">
        <v>98000</v>
      </c>
      <c r="E2576" s="7">
        <v>91</v>
      </c>
      <c r="F2576" t="s">
        <v>8219</v>
      </c>
      <c r="G2576" t="s">
        <v>8223</v>
      </c>
      <c r="H2576" t="s">
        <v>8245</v>
      </c>
      <c r="I2576">
        <v>1469913194</v>
      </c>
      <c r="J2576">
        <v>1467321194</v>
      </c>
      <c r="K2576" t="b">
        <v>0</v>
      </c>
      <c r="L2576">
        <v>4</v>
      </c>
      <c r="M2576" t="b">
        <v>0</v>
      </c>
      <c r="N2576" t="s">
        <v>8299</v>
      </c>
      <c r="O2576">
        <f t="shared" si="200"/>
        <v>0</v>
      </c>
      <c r="P2576">
        <f t="shared" si="201"/>
        <v>22.75</v>
      </c>
      <c r="Q2576" s="11" t="s">
        <v>8317</v>
      </c>
      <c r="R2576" t="s">
        <v>8353</v>
      </c>
      <c r="S2576" s="15">
        <f t="shared" si="202"/>
        <v>42551.884189814817</v>
      </c>
      <c r="T2576" s="15">
        <f t="shared" si="203"/>
        <v>42581.884189814817</v>
      </c>
      <c r="U2576">
        <f t="shared" si="204"/>
        <v>2016</v>
      </c>
    </row>
    <row r="2577" spans="1:21" ht="30" x14ac:dyDescent="0.25">
      <c r="A2577">
        <v>128</v>
      </c>
      <c r="B2577" s="9" t="s">
        <v>130</v>
      </c>
      <c r="C2577" s="3" t="s">
        <v>4239</v>
      </c>
      <c r="D2577" s="5">
        <v>100000</v>
      </c>
      <c r="E2577" s="7">
        <v>1867</v>
      </c>
      <c r="F2577" t="s">
        <v>8219</v>
      </c>
      <c r="G2577" t="s">
        <v>8223</v>
      </c>
      <c r="H2577" t="s">
        <v>8245</v>
      </c>
      <c r="I2577">
        <v>1476941293</v>
      </c>
      <c r="J2577">
        <v>1473917293</v>
      </c>
      <c r="K2577" t="b">
        <v>0</v>
      </c>
      <c r="L2577">
        <v>6</v>
      </c>
      <c r="M2577" t="b">
        <v>0</v>
      </c>
      <c r="N2577" t="s">
        <v>8265</v>
      </c>
      <c r="O2577">
        <f t="shared" si="200"/>
        <v>2</v>
      </c>
      <c r="P2577">
        <f t="shared" si="201"/>
        <v>311.17</v>
      </c>
      <c r="Q2577" s="11" t="s">
        <v>8308</v>
      </c>
      <c r="R2577" t="s">
        <v>8311</v>
      </c>
      <c r="S2577" s="15">
        <f t="shared" si="202"/>
        <v>42628.22792824074</v>
      </c>
      <c r="T2577" s="15">
        <f t="shared" si="203"/>
        <v>42663.22792824074</v>
      </c>
      <c r="U2577">
        <f t="shared" si="204"/>
        <v>2016</v>
      </c>
    </row>
    <row r="2578" spans="1:21" ht="60" x14ac:dyDescent="0.25">
      <c r="A2578">
        <v>637</v>
      </c>
      <c r="B2578" s="9" t="s">
        <v>638</v>
      </c>
      <c r="C2578" s="3" t="s">
        <v>4747</v>
      </c>
      <c r="D2578" s="5">
        <v>100000</v>
      </c>
      <c r="E2578" s="7">
        <v>0</v>
      </c>
      <c r="F2578" t="s">
        <v>8219</v>
      </c>
      <c r="G2578" t="s">
        <v>8224</v>
      </c>
      <c r="H2578" t="s">
        <v>8246</v>
      </c>
      <c r="I2578">
        <v>1488063840</v>
      </c>
      <c r="J2578">
        <v>1485558318</v>
      </c>
      <c r="K2578" t="b">
        <v>0</v>
      </c>
      <c r="L2578">
        <v>0</v>
      </c>
      <c r="M2578" t="b">
        <v>0</v>
      </c>
      <c r="N2578" t="s">
        <v>8270</v>
      </c>
      <c r="O2578">
        <f t="shared" si="200"/>
        <v>0</v>
      </c>
      <c r="P2578">
        <f t="shared" si="201"/>
        <v>0</v>
      </c>
      <c r="Q2578" s="11" t="s">
        <v>8317</v>
      </c>
      <c r="R2578" t="s">
        <v>8318</v>
      </c>
      <c r="S2578" s="15">
        <f t="shared" si="202"/>
        <v>42762.962013888886</v>
      </c>
      <c r="T2578" s="15">
        <f t="shared" si="203"/>
        <v>42791.961111111115</v>
      </c>
      <c r="U2578">
        <f t="shared" si="204"/>
        <v>2017</v>
      </c>
    </row>
    <row r="2579" spans="1:21" ht="45" x14ac:dyDescent="0.25">
      <c r="A2579">
        <v>1016</v>
      </c>
      <c r="B2579" s="9" t="s">
        <v>1017</v>
      </c>
      <c r="C2579" s="3" t="s">
        <v>5126</v>
      </c>
      <c r="D2579" s="5">
        <v>100000</v>
      </c>
      <c r="E2579" s="7">
        <v>2842</v>
      </c>
      <c r="F2579" t="s">
        <v>8219</v>
      </c>
      <c r="G2579" t="s">
        <v>8223</v>
      </c>
      <c r="H2579" t="s">
        <v>8245</v>
      </c>
      <c r="I2579">
        <v>1459992856</v>
      </c>
      <c r="J2579">
        <v>1456108456</v>
      </c>
      <c r="K2579" t="b">
        <v>0</v>
      </c>
      <c r="L2579">
        <v>38</v>
      </c>
      <c r="M2579" t="b">
        <v>0</v>
      </c>
      <c r="N2579" t="s">
        <v>8271</v>
      </c>
      <c r="O2579">
        <f t="shared" si="200"/>
        <v>3</v>
      </c>
      <c r="P2579">
        <f t="shared" si="201"/>
        <v>74.790000000000006</v>
      </c>
      <c r="Q2579" s="11" t="s">
        <v>8317</v>
      </c>
      <c r="R2579" t="s">
        <v>8319</v>
      </c>
      <c r="S2579" s="15">
        <f t="shared" si="202"/>
        <v>42422.107129629629</v>
      </c>
      <c r="T2579" s="15">
        <f t="shared" si="203"/>
        <v>42467.065462962957</v>
      </c>
      <c r="U2579">
        <f t="shared" si="204"/>
        <v>2016</v>
      </c>
    </row>
    <row r="2580" spans="1:21" ht="45" x14ac:dyDescent="0.25">
      <c r="A2580">
        <v>1043</v>
      </c>
      <c r="B2580" s="9" t="s">
        <v>1044</v>
      </c>
      <c r="C2580" s="3" t="s">
        <v>5153</v>
      </c>
      <c r="D2580" s="5">
        <v>100000</v>
      </c>
      <c r="E2580" s="7">
        <v>8537</v>
      </c>
      <c r="F2580" t="s">
        <v>8219</v>
      </c>
      <c r="G2580" t="s">
        <v>8223</v>
      </c>
      <c r="H2580" t="s">
        <v>8245</v>
      </c>
      <c r="I2580">
        <v>1432101855</v>
      </c>
      <c r="J2580">
        <v>1429509855</v>
      </c>
      <c r="K2580" t="b">
        <v>0</v>
      </c>
      <c r="L2580">
        <v>292</v>
      </c>
      <c r="M2580" t="b">
        <v>0</v>
      </c>
      <c r="N2580" t="s">
        <v>8279</v>
      </c>
      <c r="O2580">
        <f t="shared" si="200"/>
        <v>9</v>
      </c>
      <c r="P2580">
        <f t="shared" si="201"/>
        <v>29.24</v>
      </c>
      <c r="Q2580" s="11" t="s">
        <v>8329</v>
      </c>
      <c r="R2580" t="s">
        <v>8330</v>
      </c>
      <c r="S2580" s="15">
        <f t="shared" si="202"/>
        <v>42114.252951388888</v>
      </c>
      <c r="T2580" s="15">
        <f t="shared" si="203"/>
        <v>42144.252951388888</v>
      </c>
      <c r="U2580">
        <f t="shared" si="204"/>
        <v>2015</v>
      </c>
    </row>
    <row r="2581" spans="1:21" ht="30" x14ac:dyDescent="0.25">
      <c r="A2581">
        <v>1315</v>
      </c>
      <c r="B2581" s="9" t="s">
        <v>1316</v>
      </c>
      <c r="C2581" s="3" t="s">
        <v>5425</v>
      </c>
      <c r="D2581" s="5">
        <v>100000</v>
      </c>
      <c r="E2581" s="7">
        <v>40404</v>
      </c>
      <c r="F2581" t="s">
        <v>8219</v>
      </c>
      <c r="G2581" t="s">
        <v>8223</v>
      </c>
      <c r="H2581" t="s">
        <v>8245</v>
      </c>
      <c r="I2581">
        <v>1446771600</v>
      </c>
      <c r="J2581">
        <v>1443700648</v>
      </c>
      <c r="K2581" t="b">
        <v>0</v>
      </c>
      <c r="L2581">
        <v>248</v>
      </c>
      <c r="M2581" t="b">
        <v>0</v>
      </c>
      <c r="N2581" t="s">
        <v>8271</v>
      </c>
      <c r="O2581">
        <f t="shared" si="200"/>
        <v>40</v>
      </c>
      <c r="P2581">
        <f t="shared" si="201"/>
        <v>162.91999999999999</v>
      </c>
      <c r="Q2581" s="11" t="s">
        <v>8317</v>
      </c>
      <c r="R2581" t="s">
        <v>8319</v>
      </c>
      <c r="S2581" s="15">
        <f t="shared" si="202"/>
        <v>42278.498240740737</v>
      </c>
      <c r="T2581" s="15">
        <f t="shared" si="203"/>
        <v>42314.041666666672</v>
      </c>
      <c r="U2581">
        <f t="shared" si="204"/>
        <v>2015</v>
      </c>
    </row>
    <row r="2582" spans="1:21" ht="60" x14ac:dyDescent="0.25">
      <c r="A2582">
        <v>1320</v>
      </c>
      <c r="B2582" s="9" t="s">
        <v>1321</v>
      </c>
      <c r="C2582" s="3" t="s">
        <v>5430</v>
      </c>
      <c r="D2582" s="5">
        <v>100000</v>
      </c>
      <c r="E2582" s="7">
        <v>503</v>
      </c>
      <c r="F2582" t="s">
        <v>8219</v>
      </c>
      <c r="G2582" t="s">
        <v>8232</v>
      </c>
      <c r="H2582" t="s">
        <v>8248</v>
      </c>
      <c r="I2582">
        <v>1483138800</v>
      </c>
      <c r="J2582">
        <v>1480610046</v>
      </c>
      <c r="K2582" t="b">
        <v>0</v>
      </c>
      <c r="L2582">
        <v>3</v>
      </c>
      <c r="M2582" t="b">
        <v>0</v>
      </c>
      <c r="N2582" t="s">
        <v>8271</v>
      </c>
      <c r="O2582">
        <f t="shared" si="200"/>
        <v>1</v>
      </c>
      <c r="P2582">
        <f t="shared" si="201"/>
        <v>167.67</v>
      </c>
      <c r="Q2582" s="11" t="s">
        <v>8317</v>
      </c>
      <c r="R2582" t="s">
        <v>8319</v>
      </c>
      <c r="S2582" s="15">
        <f t="shared" si="202"/>
        <v>42705.690347222218</v>
      </c>
      <c r="T2582" s="15">
        <f t="shared" si="203"/>
        <v>42734.958333333328</v>
      </c>
      <c r="U2582">
        <f t="shared" si="204"/>
        <v>2016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ref="O2618:O2681" si="205">ROUND(E2618/D2618*100,0)</f>
        <v>115</v>
      </c>
      <c r="P2618">
        <f t="shared" ref="P2618:P2681" si="206">IFERROR(ROUND(E2618/L2618,2),0)</f>
        <v>120.31</v>
      </c>
      <c r="Q2618" s="11" t="s">
        <v>8317</v>
      </c>
      <c r="R2618" t="s">
        <v>8353</v>
      </c>
      <c r="S2618" s="15">
        <f t="shared" ref="S2618:S2681" si="207">(((J2618/60/60)/24)+DATE(1970,1,1))</f>
        <v>42211.99454861111</v>
      </c>
      <c r="T2618" s="15">
        <f t="shared" ref="T2618:T2681" si="208">(((I2618/60/60)/24)+DATE(1970,1,1))</f>
        <v>42241.99454861111</v>
      </c>
      <c r="U2618">
        <f t="shared" ref="U2618:U2681" si="209">YEAR(S2618)</f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8317</v>
      </c>
      <c r="R2619" t="s">
        <v>8353</v>
      </c>
      <c r="S2619" s="15">
        <f t="shared" si="207"/>
        <v>41902.874432870369</v>
      </c>
      <c r="T2619" s="15">
        <f t="shared" si="208"/>
        <v>41932.874432870369</v>
      </c>
      <c r="U2619">
        <f t="shared" si="209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8317</v>
      </c>
      <c r="R2620" t="s">
        <v>8353</v>
      </c>
      <c r="S2620" s="15">
        <f t="shared" si="207"/>
        <v>42279.792372685188</v>
      </c>
      <c r="T2620" s="15">
        <f t="shared" si="208"/>
        <v>42339.834039351852</v>
      </c>
      <c r="U2620">
        <f t="shared" si="209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8317</v>
      </c>
      <c r="R2621" t="s">
        <v>8353</v>
      </c>
      <c r="S2621" s="15">
        <f t="shared" si="207"/>
        <v>42273.884305555555</v>
      </c>
      <c r="T2621" s="15">
        <f t="shared" si="208"/>
        <v>42300.458333333328</v>
      </c>
      <c r="U2621">
        <f t="shared" si="209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8317</v>
      </c>
      <c r="R2622" t="s">
        <v>8353</v>
      </c>
      <c r="S2622" s="15">
        <f t="shared" si="207"/>
        <v>42251.16715277778</v>
      </c>
      <c r="T2622" s="15">
        <f t="shared" si="208"/>
        <v>42288.041666666672</v>
      </c>
      <c r="U2622">
        <f t="shared" si="209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8317</v>
      </c>
      <c r="R2623" t="s">
        <v>8353</v>
      </c>
      <c r="S2623" s="15">
        <f t="shared" si="207"/>
        <v>42115.74754629629</v>
      </c>
      <c r="T2623" s="15">
        <f t="shared" si="208"/>
        <v>42145.74754629629</v>
      </c>
      <c r="U2623">
        <f t="shared" si="209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8317</v>
      </c>
      <c r="R2624" t="s">
        <v>8353</v>
      </c>
      <c r="S2624" s="15">
        <f t="shared" si="207"/>
        <v>42689.74324074074</v>
      </c>
      <c r="T2624" s="15">
        <f t="shared" si="208"/>
        <v>42734.74324074074</v>
      </c>
      <c r="U2624">
        <f t="shared" si="209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8317</v>
      </c>
      <c r="R2625" t="s">
        <v>8353</v>
      </c>
      <c r="S2625" s="15">
        <f t="shared" si="207"/>
        <v>42692.256550925929</v>
      </c>
      <c r="T2625" s="15">
        <f t="shared" si="208"/>
        <v>42706.256550925929</v>
      </c>
      <c r="U2625">
        <f t="shared" si="209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8317</v>
      </c>
      <c r="R2626" t="s">
        <v>8353</v>
      </c>
      <c r="S2626" s="15">
        <f t="shared" si="207"/>
        <v>41144.42155092593</v>
      </c>
      <c r="T2626" s="15">
        <f t="shared" si="208"/>
        <v>41165.42155092593</v>
      </c>
      <c r="U2626">
        <f t="shared" si="209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1326</v>
      </c>
      <c r="B2645" s="9" t="s">
        <v>1327</v>
      </c>
      <c r="C2645" s="3" t="s">
        <v>5436</v>
      </c>
      <c r="D2645" s="5">
        <v>100000</v>
      </c>
      <c r="E2645" s="7">
        <v>1130</v>
      </c>
      <c r="F2645" t="s">
        <v>8219</v>
      </c>
      <c r="G2645" t="s">
        <v>8223</v>
      </c>
      <c r="H2645" t="s">
        <v>8245</v>
      </c>
      <c r="I2645">
        <v>1421348428</v>
      </c>
      <c r="J2645">
        <v>1417460428</v>
      </c>
      <c r="K2645" t="b">
        <v>0</v>
      </c>
      <c r="L2645">
        <v>11</v>
      </c>
      <c r="M2645" t="b">
        <v>0</v>
      </c>
      <c r="N2645" t="s">
        <v>8271</v>
      </c>
      <c r="O2645">
        <f t="shared" si="205"/>
        <v>1</v>
      </c>
      <c r="P2645">
        <f t="shared" si="206"/>
        <v>102.73</v>
      </c>
      <c r="Q2645" s="11" t="s">
        <v>8317</v>
      </c>
      <c r="R2645" t="s">
        <v>8319</v>
      </c>
      <c r="S2645" s="15">
        <f t="shared" si="207"/>
        <v>41974.791990740734</v>
      </c>
      <c r="T2645" s="15">
        <f t="shared" si="208"/>
        <v>42019.791990740734</v>
      </c>
      <c r="U2645">
        <f t="shared" si="209"/>
        <v>2014</v>
      </c>
    </row>
    <row r="2646" spans="1:21" ht="60" x14ac:dyDescent="0.25">
      <c r="A2646">
        <v>1336</v>
      </c>
      <c r="B2646" s="9" t="s">
        <v>1337</v>
      </c>
      <c r="C2646" s="3" t="s">
        <v>5446</v>
      </c>
      <c r="D2646" s="5">
        <v>100000</v>
      </c>
      <c r="E2646" s="7">
        <v>84947</v>
      </c>
      <c r="F2646" t="s">
        <v>8219</v>
      </c>
      <c r="G2646" t="s">
        <v>8223</v>
      </c>
      <c r="H2646" t="s">
        <v>8245</v>
      </c>
      <c r="I2646">
        <v>1418849028</v>
      </c>
      <c r="J2646">
        <v>1415825028</v>
      </c>
      <c r="K2646" t="b">
        <v>0</v>
      </c>
      <c r="L2646">
        <v>224</v>
      </c>
      <c r="M2646" t="b">
        <v>0</v>
      </c>
      <c r="N2646" t="s">
        <v>8271</v>
      </c>
      <c r="O2646">
        <f t="shared" si="205"/>
        <v>85</v>
      </c>
      <c r="P2646">
        <f t="shared" si="206"/>
        <v>379.23</v>
      </c>
      <c r="Q2646" s="11" t="s">
        <v>8317</v>
      </c>
      <c r="R2646" t="s">
        <v>8319</v>
      </c>
      <c r="S2646" s="15">
        <f t="shared" si="207"/>
        <v>41955.863750000004</v>
      </c>
      <c r="T2646" s="15">
        <f t="shared" si="208"/>
        <v>41990.863750000004</v>
      </c>
      <c r="U2646">
        <f t="shared" si="209"/>
        <v>2014</v>
      </c>
    </row>
    <row r="2647" spans="1:21" ht="60" x14ac:dyDescent="0.25">
      <c r="A2647">
        <v>2393</v>
      </c>
      <c r="B2647" s="9" t="s">
        <v>2394</v>
      </c>
      <c r="C2647" s="3" t="s">
        <v>6503</v>
      </c>
      <c r="D2647" s="5">
        <v>100000</v>
      </c>
      <c r="E2647" s="7">
        <v>50</v>
      </c>
      <c r="F2647" t="s">
        <v>8219</v>
      </c>
      <c r="G2647" t="s">
        <v>8223</v>
      </c>
      <c r="H2647" t="s">
        <v>8245</v>
      </c>
      <c r="I2647">
        <v>1439048017</v>
      </c>
      <c r="J2647">
        <v>1436456017</v>
      </c>
      <c r="K2647" t="b">
        <v>0</v>
      </c>
      <c r="L2647">
        <v>1</v>
      </c>
      <c r="M2647" t="b">
        <v>0</v>
      </c>
      <c r="N2647" t="s">
        <v>8270</v>
      </c>
      <c r="O2647">
        <f t="shared" si="205"/>
        <v>0</v>
      </c>
      <c r="P2647">
        <f t="shared" si="206"/>
        <v>50</v>
      </c>
      <c r="Q2647" s="11" t="s">
        <v>8317</v>
      </c>
      <c r="R2647" t="s">
        <v>8318</v>
      </c>
      <c r="S2647" s="15">
        <f t="shared" si="207"/>
        <v>42194.648344907408</v>
      </c>
      <c r="T2647" s="15">
        <f t="shared" si="208"/>
        <v>42224.648344907408</v>
      </c>
      <c r="U2647">
        <f t="shared" si="209"/>
        <v>2015</v>
      </c>
    </row>
    <row r="2648" spans="1:21" ht="60" x14ac:dyDescent="0.25">
      <c r="A2648">
        <v>2561</v>
      </c>
      <c r="B2648" s="9" t="s">
        <v>2561</v>
      </c>
      <c r="C2648" s="3" t="s">
        <v>6671</v>
      </c>
      <c r="D2648" s="5">
        <v>100000</v>
      </c>
      <c r="E2648" s="7">
        <v>0</v>
      </c>
      <c r="F2648" t="s">
        <v>8219</v>
      </c>
      <c r="G2648" t="s">
        <v>8228</v>
      </c>
      <c r="H2648" t="s">
        <v>8250</v>
      </c>
      <c r="I2648">
        <v>1444740089</v>
      </c>
      <c r="J2648">
        <v>1442148089</v>
      </c>
      <c r="K2648" t="b">
        <v>0</v>
      </c>
      <c r="L2648">
        <v>0</v>
      </c>
      <c r="M2648" t="b">
        <v>0</v>
      </c>
      <c r="N2648" t="s">
        <v>8282</v>
      </c>
      <c r="O2648">
        <f t="shared" si="205"/>
        <v>0</v>
      </c>
      <c r="P2648">
        <f t="shared" si="206"/>
        <v>0</v>
      </c>
      <c r="Q2648" s="11" t="s">
        <v>8334</v>
      </c>
      <c r="R2648" t="s">
        <v>8335</v>
      </c>
      <c r="S2648" s="15">
        <f t="shared" si="207"/>
        <v>42260.528807870374</v>
      </c>
      <c r="T2648" s="15">
        <f t="shared" si="208"/>
        <v>42290.528807870374</v>
      </c>
      <c r="U2648">
        <f t="shared" si="209"/>
        <v>2015</v>
      </c>
    </row>
    <row r="2649" spans="1:21" ht="45" x14ac:dyDescent="0.25">
      <c r="A2649">
        <v>2571</v>
      </c>
      <c r="B2649" s="9" t="s">
        <v>2571</v>
      </c>
      <c r="C2649" s="3" t="s">
        <v>6681</v>
      </c>
      <c r="D2649" s="5">
        <v>100000</v>
      </c>
      <c r="E2649" s="7">
        <v>250</v>
      </c>
      <c r="F2649" t="s">
        <v>8219</v>
      </c>
      <c r="G2649" t="s">
        <v>8225</v>
      </c>
      <c r="H2649" t="s">
        <v>8247</v>
      </c>
      <c r="I2649">
        <v>1463645521</v>
      </c>
      <c r="J2649">
        <v>1458461521</v>
      </c>
      <c r="K2649" t="b">
        <v>0</v>
      </c>
      <c r="L2649">
        <v>4</v>
      </c>
      <c r="M2649" t="b">
        <v>0</v>
      </c>
      <c r="N2649" t="s">
        <v>8282</v>
      </c>
      <c r="O2649">
        <f t="shared" si="205"/>
        <v>0</v>
      </c>
      <c r="P2649">
        <f t="shared" si="206"/>
        <v>62.5</v>
      </c>
      <c r="Q2649" s="11" t="s">
        <v>8334</v>
      </c>
      <c r="R2649" t="s">
        <v>8335</v>
      </c>
      <c r="S2649" s="15">
        <f t="shared" si="207"/>
        <v>42449.341678240744</v>
      </c>
      <c r="T2649" s="15">
        <f t="shared" si="208"/>
        <v>42509.341678240744</v>
      </c>
      <c r="U2649">
        <f t="shared" si="209"/>
        <v>2016</v>
      </c>
    </row>
    <row r="2650" spans="1:21" ht="45" x14ac:dyDescent="0.25">
      <c r="A2650">
        <v>2644</v>
      </c>
      <c r="B2650" s="9" t="s">
        <v>2644</v>
      </c>
      <c r="C2650" s="3" t="s">
        <v>6754</v>
      </c>
      <c r="D2650" s="5">
        <v>100000</v>
      </c>
      <c r="E2650" s="7">
        <v>2053</v>
      </c>
      <c r="F2650" t="s">
        <v>8219</v>
      </c>
      <c r="G2650" t="s">
        <v>8223</v>
      </c>
      <c r="H2650" t="s">
        <v>8245</v>
      </c>
      <c r="I2650">
        <v>1489172435</v>
      </c>
      <c r="J2650">
        <v>1486580435</v>
      </c>
      <c r="K2650" t="b">
        <v>1</v>
      </c>
      <c r="L2650">
        <v>52</v>
      </c>
      <c r="M2650" t="b">
        <v>0</v>
      </c>
      <c r="N2650" t="s">
        <v>8299</v>
      </c>
      <c r="O2650">
        <f t="shared" si="205"/>
        <v>2</v>
      </c>
      <c r="P2650">
        <f t="shared" si="206"/>
        <v>39.479999999999997</v>
      </c>
      <c r="Q2650" s="11" t="s">
        <v>8317</v>
      </c>
      <c r="R2650" t="s">
        <v>8353</v>
      </c>
      <c r="S2650" s="15">
        <f t="shared" si="207"/>
        <v>42774.792071759264</v>
      </c>
      <c r="T2650" s="15">
        <f t="shared" si="208"/>
        <v>42804.792071759264</v>
      </c>
      <c r="U2650">
        <f t="shared" si="209"/>
        <v>2017</v>
      </c>
    </row>
    <row r="2651" spans="1:21" ht="60" x14ac:dyDescent="0.25">
      <c r="A2651">
        <v>2652</v>
      </c>
      <c r="B2651" s="9" t="s">
        <v>2652</v>
      </c>
      <c r="C2651" s="3" t="s">
        <v>6762</v>
      </c>
      <c r="D2651" s="5">
        <v>100000</v>
      </c>
      <c r="E2651" s="7">
        <v>885</v>
      </c>
      <c r="F2651" t="s">
        <v>8219</v>
      </c>
      <c r="G2651" t="s">
        <v>8225</v>
      </c>
      <c r="H2651" t="s">
        <v>8247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t="s">
        <v>8299</v>
      </c>
      <c r="O2651">
        <f t="shared" si="205"/>
        <v>1</v>
      </c>
      <c r="P2651">
        <f t="shared" si="206"/>
        <v>80.45</v>
      </c>
      <c r="Q2651" s="11" t="s">
        <v>8317</v>
      </c>
      <c r="R2651" t="s">
        <v>8353</v>
      </c>
      <c r="S2651" s="15">
        <f t="shared" si="207"/>
        <v>41953.158854166672</v>
      </c>
      <c r="T2651" s="15">
        <f t="shared" si="208"/>
        <v>41983.158854166672</v>
      </c>
      <c r="U2651">
        <f t="shared" si="209"/>
        <v>2014</v>
      </c>
    </row>
    <row r="2652" spans="1:21" ht="60" x14ac:dyDescent="0.25">
      <c r="A2652">
        <v>2654</v>
      </c>
      <c r="B2652" s="9" t="s">
        <v>2654</v>
      </c>
      <c r="C2652" s="3" t="s">
        <v>6764</v>
      </c>
      <c r="D2652" s="5">
        <v>100000</v>
      </c>
      <c r="E2652" s="7">
        <v>51</v>
      </c>
      <c r="F2652" t="s">
        <v>8219</v>
      </c>
      <c r="G2652" t="s">
        <v>8223</v>
      </c>
      <c r="H2652" t="s">
        <v>8245</v>
      </c>
      <c r="I2652">
        <v>1429622726</v>
      </c>
      <c r="J2652">
        <v>1424442326</v>
      </c>
      <c r="K2652" t="b">
        <v>0</v>
      </c>
      <c r="L2652">
        <v>6</v>
      </c>
      <c r="M2652" t="b">
        <v>0</v>
      </c>
      <c r="N2652" t="s">
        <v>8299</v>
      </c>
      <c r="O2652">
        <f t="shared" si="205"/>
        <v>0</v>
      </c>
      <c r="P2652">
        <f t="shared" si="206"/>
        <v>8.5</v>
      </c>
      <c r="Q2652" s="11" t="s">
        <v>8317</v>
      </c>
      <c r="R2652" t="s">
        <v>8353</v>
      </c>
      <c r="S2652" s="15">
        <f t="shared" si="207"/>
        <v>42055.600995370376</v>
      </c>
      <c r="T2652" s="15">
        <f t="shared" si="208"/>
        <v>42115.559328703705</v>
      </c>
      <c r="U2652">
        <f t="shared" si="209"/>
        <v>2015</v>
      </c>
    </row>
    <row r="2653" spans="1:21" ht="60" x14ac:dyDescent="0.25">
      <c r="A2653">
        <v>3127</v>
      </c>
      <c r="B2653" s="9" t="s">
        <v>3127</v>
      </c>
      <c r="C2653" s="3" t="s">
        <v>7237</v>
      </c>
      <c r="D2653" s="5">
        <v>100000</v>
      </c>
      <c r="E2653" s="7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8301</v>
      </c>
      <c r="O2653">
        <f t="shared" si="205"/>
        <v>0</v>
      </c>
      <c r="P2653">
        <f t="shared" si="206"/>
        <v>0</v>
      </c>
      <c r="Q2653" s="11" t="s">
        <v>8315</v>
      </c>
      <c r="R2653" t="s">
        <v>8355</v>
      </c>
      <c r="S2653" s="15">
        <f t="shared" si="207"/>
        <v>42034.856817129628</v>
      </c>
      <c r="T2653" s="15">
        <f t="shared" si="208"/>
        <v>42064.856817129628</v>
      </c>
      <c r="U2653">
        <f t="shared" si="209"/>
        <v>2015</v>
      </c>
    </row>
    <row r="2654" spans="1:21" ht="60" x14ac:dyDescent="0.25">
      <c r="A2654">
        <v>1306</v>
      </c>
      <c r="B2654" s="9" t="s">
        <v>1307</v>
      </c>
      <c r="C2654" s="3" t="s">
        <v>5416</v>
      </c>
      <c r="D2654" s="5">
        <v>110000</v>
      </c>
      <c r="E2654" s="7">
        <v>71771</v>
      </c>
      <c r="F2654" t="s">
        <v>8219</v>
      </c>
      <c r="G2654" t="s">
        <v>8223</v>
      </c>
      <c r="H2654" t="s">
        <v>8245</v>
      </c>
      <c r="I2654">
        <v>1417690734</v>
      </c>
      <c r="J2654">
        <v>1415098734</v>
      </c>
      <c r="K2654" t="b">
        <v>0</v>
      </c>
      <c r="L2654">
        <v>356</v>
      </c>
      <c r="M2654" t="b">
        <v>0</v>
      </c>
      <c r="N2654" t="s">
        <v>8271</v>
      </c>
      <c r="O2654">
        <f t="shared" si="205"/>
        <v>65</v>
      </c>
      <c r="P2654">
        <f t="shared" si="206"/>
        <v>201.6</v>
      </c>
      <c r="Q2654" s="11" t="s">
        <v>8317</v>
      </c>
      <c r="R2654" t="s">
        <v>8319</v>
      </c>
      <c r="S2654" s="15">
        <f t="shared" si="207"/>
        <v>41947.457569444443</v>
      </c>
      <c r="T2654" s="15">
        <f t="shared" si="208"/>
        <v>41977.457569444443</v>
      </c>
      <c r="U2654">
        <f t="shared" si="209"/>
        <v>2014</v>
      </c>
    </row>
    <row r="2655" spans="1:21" ht="45" x14ac:dyDescent="0.25">
      <c r="A2655">
        <v>2378</v>
      </c>
      <c r="B2655" s="9" t="s">
        <v>2379</v>
      </c>
      <c r="C2655" s="3" t="s">
        <v>6488</v>
      </c>
      <c r="D2655" s="5">
        <v>110000</v>
      </c>
      <c r="E2655" s="7">
        <v>0</v>
      </c>
      <c r="F2655" t="s">
        <v>8219</v>
      </c>
      <c r="G2655" t="s">
        <v>8223</v>
      </c>
      <c r="H2655" t="s">
        <v>8245</v>
      </c>
      <c r="I2655">
        <v>1440548330</v>
      </c>
      <c r="J2655">
        <v>1438042730</v>
      </c>
      <c r="K2655" t="b">
        <v>0</v>
      </c>
      <c r="L2655">
        <v>0</v>
      </c>
      <c r="M2655" t="b">
        <v>0</v>
      </c>
      <c r="N2655" t="s">
        <v>8270</v>
      </c>
      <c r="O2655">
        <f t="shared" si="205"/>
        <v>0</v>
      </c>
      <c r="P2655">
        <f t="shared" si="206"/>
        <v>0</v>
      </c>
      <c r="Q2655" s="11" t="s">
        <v>8317</v>
      </c>
      <c r="R2655" t="s">
        <v>8318</v>
      </c>
      <c r="S2655" s="15">
        <f t="shared" si="207"/>
        <v>42213.013078703705</v>
      </c>
      <c r="T2655" s="15">
        <f t="shared" si="208"/>
        <v>42242.013078703705</v>
      </c>
      <c r="U2655">
        <f t="shared" si="209"/>
        <v>2015</v>
      </c>
    </row>
    <row r="2656" spans="1:21" ht="60" x14ac:dyDescent="0.25">
      <c r="A2656">
        <v>1010</v>
      </c>
      <c r="B2656" s="9" t="s">
        <v>1011</v>
      </c>
      <c r="C2656" s="3" t="s">
        <v>5120</v>
      </c>
      <c r="D2656" s="5">
        <v>115250</v>
      </c>
      <c r="E2656" s="7">
        <v>220</v>
      </c>
      <c r="F2656" t="s">
        <v>8219</v>
      </c>
      <c r="G2656" t="s">
        <v>8223</v>
      </c>
      <c r="H2656" t="s">
        <v>8245</v>
      </c>
      <c r="I2656">
        <v>1473044340</v>
      </c>
      <c r="J2656">
        <v>1468180462</v>
      </c>
      <c r="K2656" t="b">
        <v>0</v>
      </c>
      <c r="L2656">
        <v>4</v>
      </c>
      <c r="M2656" t="b">
        <v>0</v>
      </c>
      <c r="N2656" t="s">
        <v>8271</v>
      </c>
      <c r="O2656">
        <f t="shared" si="205"/>
        <v>0</v>
      </c>
      <c r="P2656">
        <f t="shared" si="206"/>
        <v>55</v>
      </c>
      <c r="Q2656" s="11" t="s">
        <v>8317</v>
      </c>
      <c r="R2656" t="s">
        <v>8319</v>
      </c>
      <c r="S2656" s="15">
        <f t="shared" si="207"/>
        <v>42561.829421296294</v>
      </c>
      <c r="T2656" s="15">
        <f t="shared" si="208"/>
        <v>42618.124305555553</v>
      </c>
      <c r="U2656">
        <f t="shared" si="209"/>
        <v>2016</v>
      </c>
    </row>
    <row r="2657" spans="1:21" ht="60" x14ac:dyDescent="0.25">
      <c r="A2657">
        <v>2397</v>
      </c>
      <c r="B2657" s="9" t="s">
        <v>2398</v>
      </c>
      <c r="C2657" s="3" t="s">
        <v>6507</v>
      </c>
      <c r="D2657" s="5">
        <v>124000</v>
      </c>
      <c r="E2657" s="7">
        <v>0</v>
      </c>
      <c r="F2657" t="s">
        <v>8219</v>
      </c>
      <c r="G2657" t="s">
        <v>8223</v>
      </c>
      <c r="H2657" t="s">
        <v>8245</v>
      </c>
      <c r="I2657">
        <v>1420233256</v>
      </c>
      <c r="J2657">
        <v>1417641256</v>
      </c>
      <c r="K2657" t="b">
        <v>0</v>
      </c>
      <c r="L2657">
        <v>0</v>
      </c>
      <c r="M2657" t="b">
        <v>0</v>
      </c>
      <c r="N2657" t="s">
        <v>8270</v>
      </c>
      <c r="O2657">
        <f t="shared" si="205"/>
        <v>0</v>
      </c>
      <c r="P2657">
        <f t="shared" si="206"/>
        <v>0</v>
      </c>
      <c r="Q2657" s="11" t="s">
        <v>8317</v>
      </c>
      <c r="R2657" t="s">
        <v>8318</v>
      </c>
      <c r="S2657" s="15">
        <f t="shared" si="207"/>
        <v>41976.88490740741</v>
      </c>
      <c r="T2657" s="15">
        <f t="shared" si="208"/>
        <v>42006.88490740741</v>
      </c>
      <c r="U2657">
        <f t="shared" si="209"/>
        <v>2014</v>
      </c>
    </row>
    <row r="2658" spans="1:21" ht="30" x14ac:dyDescent="0.25">
      <c r="A2658">
        <v>2649</v>
      </c>
      <c r="B2658" s="9" t="s">
        <v>2649</v>
      </c>
      <c r="C2658" s="3" t="s">
        <v>6759</v>
      </c>
      <c r="D2658" s="5">
        <v>125000</v>
      </c>
      <c r="E2658" s="7">
        <v>124</v>
      </c>
      <c r="F2658" t="s">
        <v>8219</v>
      </c>
      <c r="G2658" t="s">
        <v>8223</v>
      </c>
      <c r="H2658" t="s">
        <v>8245</v>
      </c>
      <c r="I2658">
        <v>1454370941</v>
      </c>
      <c r="J2658">
        <v>1449186941</v>
      </c>
      <c r="K2658" t="b">
        <v>0</v>
      </c>
      <c r="L2658">
        <v>3</v>
      </c>
      <c r="M2658" t="b">
        <v>0</v>
      </c>
      <c r="N2658" t="s">
        <v>8299</v>
      </c>
      <c r="O2658">
        <f t="shared" si="205"/>
        <v>0</v>
      </c>
      <c r="P2658">
        <f t="shared" si="206"/>
        <v>41.33</v>
      </c>
      <c r="Q2658" s="11" t="s">
        <v>8317</v>
      </c>
      <c r="R2658" t="s">
        <v>8353</v>
      </c>
      <c r="S2658" s="15">
        <f t="shared" si="207"/>
        <v>42341.99700231482</v>
      </c>
      <c r="T2658" s="15">
        <f t="shared" si="208"/>
        <v>42401.99700231482</v>
      </c>
      <c r="U2658">
        <f t="shared" si="209"/>
        <v>2015</v>
      </c>
    </row>
    <row r="2659" spans="1:21" ht="60" x14ac:dyDescent="0.25">
      <c r="A2659">
        <v>3123</v>
      </c>
      <c r="B2659" s="9" t="s">
        <v>3123</v>
      </c>
      <c r="C2659" s="3" t="s">
        <v>7233</v>
      </c>
      <c r="D2659" s="5">
        <v>125000</v>
      </c>
      <c r="E2659" s="7">
        <v>85192</v>
      </c>
      <c r="F2659" t="s">
        <v>8219</v>
      </c>
      <c r="G2659" t="s">
        <v>8223</v>
      </c>
      <c r="H2659" t="s">
        <v>8245</v>
      </c>
      <c r="I2659">
        <v>1468108198</v>
      </c>
      <c r="J2659">
        <v>1465516198</v>
      </c>
      <c r="K2659" t="b">
        <v>0</v>
      </c>
      <c r="L2659">
        <v>348</v>
      </c>
      <c r="M2659" t="b">
        <v>0</v>
      </c>
      <c r="N2659" t="s">
        <v>8301</v>
      </c>
      <c r="O2659">
        <f t="shared" si="205"/>
        <v>68</v>
      </c>
      <c r="P2659">
        <f t="shared" si="206"/>
        <v>244.8</v>
      </c>
      <c r="Q2659" s="11" t="s">
        <v>8315</v>
      </c>
      <c r="R2659" t="s">
        <v>8355</v>
      </c>
      <c r="S2659" s="15">
        <f t="shared" si="207"/>
        <v>42530.993032407408</v>
      </c>
      <c r="T2659" s="15">
        <f t="shared" si="208"/>
        <v>42560.993032407408</v>
      </c>
      <c r="U2659">
        <f t="shared" si="209"/>
        <v>2016</v>
      </c>
    </row>
    <row r="2660" spans="1:21" ht="45" x14ac:dyDescent="0.25">
      <c r="A2660">
        <v>150</v>
      </c>
      <c r="B2660" s="9" t="s">
        <v>152</v>
      </c>
      <c r="C2660" s="3" t="s">
        <v>4260</v>
      </c>
      <c r="D2660" s="5">
        <v>130000</v>
      </c>
      <c r="E2660" s="7">
        <v>30112</v>
      </c>
      <c r="F2660" t="s">
        <v>8219</v>
      </c>
      <c r="G2660" t="s">
        <v>8223</v>
      </c>
      <c r="H2660" t="s">
        <v>8245</v>
      </c>
      <c r="I2660">
        <v>1432612382</v>
      </c>
      <c r="J2660">
        <v>1427428382</v>
      </c>
      <c r="K2660" t="b">
        <v>0</v>
      </c>
      <c r="L2660">
        <v>67</v>
      </c>
      <c r="M2660" t="b">
        <v>0</v>
      </c>
      <c r="N2660" t="s">
        <v>8265</v>
      </c>
      <c r="O2660">
        <f t="shared" si="205"/>
        <v>23</v>
      </c>
      <c r="P2660">
        <f t="shared" si="206"/>
        <v>449.43</v>
      </c>
      <c r="Q2660" s="11" t="s">
        <v>8308</v>
      </c>
      <c r="R2660" t="s">
        <v>8311</v>
      </c>
      <c r="S2660" s="15">
        <f t="shared" si="207"/>
        <v>42090.161828703705</v>
      </c>
      <c r="T2660" s="15">
        <f t="shared" si="208"/>
        <v>42150.161828703705</v>
      </c>
      <c r="U2660">
        <f t="shared" si="209"/>
        <v>2015</v>
      </c>
    </row>
    <row r="2661" spans="1:21" ht="45" x14ac:dyDescent="0.25">
      <c r="A2661">
        <v>1334</v>
      </c>
      <c r="B2661" s="9" t="s">
        <v>1335</v>
      </c>
      <c r="C2661" s="3" t="s">
        <v>5444</v>
      </c>
      <c r="D2661" s="5">
        <v>133000</v>
      </c>
      <c r="E2661" s="7">
        <v>14303</v>
      </c>
      <c r="F2661" t="s">
        <v>8219</v>
      </c>
      <c r="G2661" t="s">
        <v>8223</v>
      </c>
      <c r="H2661" t="s">
        <v>8245</v>
      </c>
      <c r="I2661">
        <v>1457721287</v>
      </c>
      <c r="J2661">
        <v>1455129287</v>
      </c>
      <c r="K2661" t="b">
        <v>0</v>
      </c>
      <c r="L2661">
        <v>276</v>
      </c>
      <c r="M2661" t="b">
        <v>0</v>
      </c>
      <c r="N2661" t="s">
        <v>8271</v>
      </c>
      <c r="O2661">
        <f t="shared" si="205"/>
        <v>11</v>
      </c>
      <c r="P2661">
        <f t="shared" si="206"/>
        <v>51.82</v>
      </c>
      <c r="Q2661" s="11" t="s">
        <v>8317</v>
      </c>
      <c r="R2661" t="s">
        <v>8319</v>
      </c>
      <c r="S2661" s="15">
        <f t="shared" si="207"/>
        <v>42410.774155092593</v>
      </c>
      <c r="T2661" s="15">
        <f t="shared" si="208"/>
        <v>42440.774155092593</v>
      </c>
      <c r="U2661">
        <f t="shared" si="209"/>
        <v>2016</v>
      </c>
    </row>
    <row r="2662" spans="1:21" ht="60" x14ac:dyDescent="0.25">
      <c r="A2662">
        <v>138</v>
      </c>
      <c r="B2662" s="9" t="s">
        <v>140</v>
      </c>
      <c r="C2662" s="3" t="s">
        <v>4248</v>
      </c>
      <c r="D2662" s="5">
        <v>150000</v>
      </c>
      <c r="E2662" s="7">
        <v>4712</v>
      </c>
      <c r="F2662" t="s">
        <v>8219</v>
      </c>
      <c r="G2662" t="s">
        <v>8223</v>
      </c>
      <c r="H2662" t="s">
        <v>8245</v>
      </c>
      <c r="I2662">
        <v>1438405140</v>
      </c>
      <c r="J2662">
        <v>1435731041</v>
      </c>
      <c r="K2662" t="b">
        <v>0</v>
      </c>
      <c r="L2662">
        <v>58</v>
      </c>
      <c r="M2662" t="b">
        <v>0</v>
      </c>
      <c r="N2662" t="s">
        <v>8265</v>
      </c>
      <c r="O2662">
        <f t="shared" si="205"/>
        <v>3</v>
      </c>
      <c r="P2662">
        <f t="shared" si="206"/>
        <v>81.239999999999995</v>
      </c>
      <c r="Q2662" s="11" t="s">
        <v>8308</v>
      </c>
      <c r="R2662" t="s">
        <v>8311</v>
      </c>
      <c r="S2662" s="15">
        <f t="shared" si="207"/>
        <v>42186.257418981477</v>
      </c>
      <c r="T2662" s="15">
        <f t="shared" si="208"/>
        <v>42217.207638888889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ref="O2682:O2745" si="210">ROUND(E2682/D2682*100,0)</f>
        <v>1</v>
      </c>
      <c r="P2682">
        <f t="shared" ref="P2682:P2745" si="211">IFERROR(ROUND(E2682/L2682,2),0)</f>
        <v>69</v>
      </c>
      <c r="Q2682" s="11" t="s">
        <v>8317</v>
      </c>
      <c r="R2682" t="s">
        <v>8354</v>
      </c>
      <c r="S2682" s="15">
        <f t="shared" ref="S2682:S2745" si="212">(((J2682/60/60)/24)+DATE(1970,1,1))</f>
        <v>42436.211701388893</v>
      </c>
      <c r="T2682" s="15">
        <f t="shared" ref="T2682:T2745" si="213">(((I2682/60/60)/24)+DATE(1970,1,1))</f>
        <v>42466.170034722221</v>
      </c>
      <c r="U2682">
        <f t="shared" ref="U2682:U2745" si="214">YEAR(S2682)</f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8334</v>
      </c>
      <c r="R2683" t="s">
        <v>8335</v>
      </c>
      <c r="S2683" s="15">
        <f t="shared" si="212"/>
        <v>41805.895254629628</v>
      </c>
      <c r="T2683" s="15">
        <f t="shared" si="213"/>
        <v>41830.895254629628</v>
      </c>
      <c r="U2683">
        <f t="shared" si="214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8334</v>
      </c>
      <c r="R2684" t="s">
        <v>8335</v>
      </c>
      <c r="S2684" s="15">
        <f t="shared" si="212"/>
        <v>41932.871990740743</v>
      </c>
      <c r="T2684" s="15">
        <f t="shared" si="213"/>
        <v>41965.249305555553</v>
      </c>
      <c r="U2684">
        <f t="shared" si="214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8334</v>
      </c>
      <c r="R2685" t="s">
        <v>8335</v>
      </c>
      <c r="S2685" s="15">
        <f t="shared" si="212"/>
        <v>42034.75509259259</v>
      </c>
      <c r="T2685" s="15">
        <f t="shared" si="213"/>
        <v>42064.75509259259</v>
      </c>
      <c r="U2685">
        <f t="shared" si="214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8334</v>
      </c>
      <c r="R2686" t="s">
        <v>8335</v>
      </c>
      <c r="S2686" s="15">
        <f t="shared" si="212"/>
        <v>41820.914641203701</v>
      </c>
      <c r="T2686" s="15">
        <f t="shared" si="213"/>
        <v>41860.914641203701</v>
      </c>
      <c r="U2686">
        <f t="shared" si="214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8334</v>
      </c>
      <c r="R2687" t="s">
        <v>8335</v>
      </c>
      <c r="S2687" s="15">
        <f t="shared" si="212"/>
        <v>42061.69594907407</v>
      </c>
      <c r="T2687" s="15">
        <f t="shared" si="213"/>
        <v>42121.654282407413</v>
      </c>
      <c r="U2687">
        <f t="shared" si="214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1" t="s">
        <v>8334</v>
      </c>
      <c r="R2688" t="s">
        <v>8335</v>
      </c>
      <c r="S2688" s="15">
        <f t="shared" si="212"/>
        <v>41892.974803240737</v>
      </c>
      <c r="T2688" s="15">
        <f t="shared" si="213"/>
        <v>41912.974803240737</v>
      </c>
      <c r="U2688">
        <f t="shared" si="214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1" t="s">
        <v>8334</v>
      </c>
      <c r="R2689" t="s">
        <v>8335</v>
      </c>
      <c r="S2689" s="15">
        <f t="shared" si="212"/>
        <v>42154.64025462963</v>
      </c>
      <c r="T2689" s="15">
        <f t="shared" si="213"/>
        <v>42184.64025462963</v>
      </c>
      <c r="U2689">
        <f t="shared" si="214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8334</v>
      </c>
      <c r="R2690" t="s">
        <v>8335</v>
      </c>
      <c r="S2690" s="15">
        <f t="shared" si="212"/>
        <v>42028.118865740747</v>
      </c>
      <c r="T2690" s="15">
        <f t="shared" si="213"/>
        <v>42059.125</v>
      </c>
      <c r="U2690">
        <f t="shared" si="214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ref="O2746:O2809" si="215">ROUND(E2746/D2746*100,0)</f>
        <v>5</v>
      </c>
      <c r="P2746">
        <f t="shared" ref="P2746:P2809" si="216">IFERROR(ROUND(E2746/L2746,2),0)</f>
        <v>37.950000000000003</v>
      </c>
      <c r="Q2746" s="11" t="s">
        <v>8320</v>
      </c>
      <c r="R2746" t="s">
        <v>8356</v>
      </c>
      <c r="S2746" s="15">
        <f t="shared" ref="S2746:S2809" si="217">(((J2746/60/60)/24)+DATE(1970,1,1))</f>
        <v>40938.062476851854</v>
      </c>
      <c r="T2746" s="15">
        <f t="shared" ref="T2746:T2809" si="218">(((I2746/60/60)/24)+DATE(1970,1,1))</f>
        <v>40968.062476851854</v>
      </c>
      <c r="U2746">
        <f t="shared" ref="U2746:U2809" si="219">YEAR(S2746)</f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8320</v>
      </c>
      <c r="R2747" t="s">
        <v>8356</v>
      </c>
      <c r="S2747" s="15">
        <f t="shared" si="217"/>
        <v>41044.988055555557</v>
      </c>
      <c r="T2747" s="15">
        <f t="shared" si="218"/>
        <v>41104.988055555557</v>
      </c>
      <c r="U2747">
        <f t="shared" si="219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8320</v>
      </c>
      <c r="R2748" t="s">
        <v>8356</v>
      </c>
      <c r="S2748" s="15">
        <f t="shared" si="217"/>
        <v>41850.781377314815</v>
      </c>
      <c r="T2748" s="15">
        <f t="shared" si="218"/>
        <v>41880.781377314815</v>
      </c>
      <c r="U2748">
        <f t="shared" si="219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8320</v>
      </c>
      <c r="R2749" t="s">
        <v>8356</v>
      </c>
      <c r="S2749" s="15">
        <f t="shared" si="217"/>
        <v>41044.64811342593</v>
      </c>
      <c r="T2749" s="15">
        <f t="shared" si="218"/>
        <v>41076.131944444445</v>
      </c>
      <c r="U2749">
        <f t="shared" si="219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8320</v>
      </c>
      <c r="R2750" t="s">
        <v>8356</v>
      </c>
      <c r="S2750" s="15">
        <f t="shared" si="217"/>
        <v>42585.7106712963</v>
      </c>
      <c r="T2750" s="15">
        <f t="shared" si="218"/>
        <v>42615.7106712963</v>
      </c>
      <c r="U2750">
        <f t="shared" si="219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8320</v>
      </c>
      <c r="R2751" t="s">
        <v>8356</v>
      </c>
      <c r="S2751" s="15">
        <f t="shared" si="217"/>
        <v>42068.799039351856</v>
      </c>
      <c r="T2751" s="15">
        <f t="shared" si="218"/>
        <v>42098.757372685184</v>
      </c>
      <c r="U2751">
        <f t="shared" si="219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1" t="s">
        <v>8320</v>
      </c>
      <c r="R2752" t="s">
        <v>8356</v>
      </c>
      <c r="S2752" s="15">
        <f t="shared" si="217"/>
        <v>41078.899826388886</v>
      </c>
      <c r="T2752" s="15">
        <f t="shared" si="218"/>
        <v>41090.833333333336</v>
      </c>
      <c r="U2752">
        <f t="shared" si="219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1" t="s">
        <v>8320</v>
      </c>
      <c r="R2753" t="s">
        <v>8356</v>
      </c>
      <c r="S2753" s="15">
        <f t="shared" si="217"/>
        <v>41747.887060185189</v>
      </c>
      <c r="T2753" s="15">
        <f t="shared" si="218"/>
        <v>41807.887060185189</v>
      </c>
      <c r="U2753">
        <f t="shared" si="219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8320</v>
      </c>
      <c r="R2754" t="s">
        <v>8356</v>
      </c>
      <c r="S2754" s="15">
        <f t="shared" si="217"/>
        <v>40855.765092592592</v>
      </c>
      <c r="T2754" s="15">
        <f t="shared" si="218"/>
        <v>40895.765092592592</v>
      </c>
      <c r="U2754">
        <f t="shared" si="219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6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6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6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6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6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6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6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6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6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6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6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6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6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6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6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6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6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6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6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6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6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6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6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6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ref="O2810:O2873" si="220">ROUND(E2810/D2810*100,0)</f>
        <v>100</v>
      </c>
      <c r="P2810" s="16">
        <f t="shared" ref="P2810:P2873" si="221">IFERROR(ROUND(E2810/L2810,2),0)</f>
        <v>65.38</v>
      </c>
      <c r="Q2810" s="11" t="s">
        <v>8315</v>
      </c>
      <c r="R2810" t="s">
        <v>8316</v>
      </c>
      <c r="S2810" s="15">
        <f t="shared" ref="S2810:S2873" si="222">(((J2810/60/60)/24)+DATE(1970,1,1))</f>
        <v>42208.84646990741</v>
      </c>
      <c r="T2810" s="15">
        <f t="shared" ref="T2810:T2873" si="223">(((I2810/60/60)/24)+DATE(1970,1,1))</f>
        <v>42238.84646990741</v>
      </c>
      <c r="U2810">
        <f t="shared" ref="U2810:U2873" si="224">YEAR(S2810)</f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 s="16">
        <f t="shared" si="221"/>
        <v>121.9</v>
      </c>
      <c r="Q2811" s="11" t="s">
        <v>8315</v>
      </c>
      <c r="R2811" t="s">
        <v>8316</v>
      </c>
      <c r="S2811" s="15">
        <f t="shared" si="222"/>
        <v>42451.496817129635</v>
      </c>
      <c r="T2811" s="15">
        <f t="shared" si="223"/>
        <v>42459.610416666663</v>
      </c>
      <c r="U2811">
        <f t="shared" si="224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 s="16">
        <f t="shared" si="221"/>
        <v>47.46</v>
      </c>
      <c r="Q2812" s="11" t="s">
        <v>8315</v>
      </c>
      <c r="R2812" t="s">
        <v>8316</v>
      </c>
      <c r="S2812" s="15">
        <f t="shared" si="222"/>
        <v>41759.13962962963</v>
      </c>
      <c r="T2812" s="15">
        <f t="shared" si="223"/>
        <v>41791.165972222225</v>
      </c>
      <c r="U2812">
        <f t="shared" si="224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 s="16">
        <f t="shared" si="221"/>
        <v>92.84</v>
      </c>
      <c r="Q2813" s="11" t="s">
        <v>8315</v>
      </c>
      <c r="R2813" t="s">
        <v>8316</v>
      </c>
      <c r="S2813" s="15">
        <f t="shared" si="222"/>
        <v>42028.496562500004</v>
      </c>
      <c r="T2813" s="15">
        <f t="shared" si="223"/>
        <v>42058.496562500004</v>
      </c>
      <c r="U2813">
        <f t="shared" si="224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 s="16">
        <f t="shared" si="221"/>
        <v>68.25</v>
      </c>
      <c r="Q2814" s="11" t="s">
        <v>8315</v>
      </c>
      <c r="R2814" t="s">
        <v>8316</v>
      </c>
      <c r="S2814" s="15">
        <f t="shared" si="222"/>
        <v>42054.74418981481</v>
      </c>
      <c r="T2814" s="15">
        <f t="shared" si="223"/>
        <v>42100.166666666672</v>
      </c>
      <c r="U2814">
        <f t="shared" si="224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 s="16">
        <f t="shared" si="221"/>
        <v>37.21</v>
      </c>
      <c r="Q2815" s="11" t="s">
        <v>8315</v>
      </c>
      <c r="R2815" t="s">
        <v>8316</v>
      </c>
      <c r="S2815" s="15">
        <f t="shared" si="222"/>
        <v>42693.742604166662</v>
      </c>
      <c r="T2815" s="15">
        <f t="shared" si="223"/>
        <v>42718.742604166662</v>
      </c>
      <c r="U2815">
        <f t="shared" si="224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 s="16">
        <f t="shared" si="221"/>
        <v>25.25</v>
      </c>
      <c r="Q2816" s="11" t="s">
        <v>8315</v>
      </c>
      <c r="R2816" t="s">
        <v>8316</v>
      </c>
      <c r="S2816" s="15">
        <f t="shared" si="222"/>
        <v>42103.399479166663</v>
      </c>
      <c r="T2816" s="15">
        <f t="shared" si="223"/>
        <v>42133.399479166663</v>
      </c>
      <c r="U2816">
        <f t="shared" si="224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 s="16">
        <f t="shared" si="221"/>
        <v>43.21</v>
      </c>
      <c r="Q2817" s="11" t="s">
        <v>8315</v>
      </c>
      <c r="R2817" t="s">
        <v>8316</v>
      </c>
      <c r="S2817" s="15">
        <f t="shared" si="222"/>
        <v>42559.776724537034</v>
      </c>
      <c r="T2817" s="15">
        <f t="shared" si="223"/>
        <v>42589.776724537034</v>
      </c>
      <c r="U2817">
        <f t="shared" si="224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 s="16">
        <f t="shared" si="221"/>
        <v>25.13</v>
      </c>
      <c r="Q2818" s="11" t="s">
        <v>8315</v>
      </c>
      <c r="R2818" t="s">
        <v>8316</v>
      </c>
      <c r="S2818" s="15">
        <f t="shared" si="222"/>
        <v>42188.467499999999</v>
      </c>
      <c r="T2818" s="15">
        <f t="shared" si="223"/>
        <v>42218.666666666672</v>
      </c>
      <c r="U2818">
        <f t="shared" si="224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6">
        <f t="shared" si="221"/>
        <v>23.64</v>
      </c>
      <c r="Q2819" s="11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6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6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6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6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6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6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6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6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6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6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6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6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6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6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6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6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6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6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6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6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6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6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6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6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6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6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6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6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6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6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6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6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6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6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6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6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6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6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6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6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6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6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6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6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6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6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6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6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6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ref="O2874:O2937" si="225">ROUND(E2874/D2874*100,0)</f>
        <v>0</v>
      </c>
      <c r="P2874" s="16">
        <f t="shared" ref="P2874:P2937" si="226">IFERROR(ROUND(E2874/L2874,2),0)</f>
        <v>0</v>
      </c>
      <c r="Q2874" s="11" t="s">
        <v>8315</v>
      </c>
      <c r="R2874" t="s">
        <v>8316</v>
      </c>
      <c r="S2874" s="15">
        <f t="shared" ref="S2874:S2937" si="227">(((J2874/60/60)/24)+DATE(1970,1,1))</f>
        <v>42115.11618055556</v>
      </c>
      <c r="T2874" s="15">
        <f t="shared" ref="T2874:T2937" si="228">(((I2874/60/60)/24)+DATE(1970,1,1))</f>
        <v>42175.11618055556</v>
      </c>
      <c r="U2874">
        <f t="shared" ref="U2874:U2937" si="229">YEAR(S2874)</f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 s="16">
        <f t="shared" si="226"/>
        <v>119.13</v>
      </c>
      <c r="Q2875" s="11" t="s">
        <v>8315</v>
      </c>
      <c r="R2875" t="s">
        <v>8316</v>
      </c>
      <c r="S2875" s="15">
        <f t="shared" si="227"/>
        <v>42002.817488425921</v>
      </c>
      <c r="T2875" s="15">
        <f t="shared" si="228"/>
        <v>42032.817488425921</v>
      </c>
      <c r="U2875">
        <f t="shared" si="229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 s="16">
        <f t="shared" si="226"/>
        <v>90.33</v>
      </c>
      <c r="Q2876" s="11" t="s">
        <v>8315</v>
      </c>
      <c r="R2876" t="s">
        <v>8316</v>
      </c>
      <c r="S2876" s="15">
        <f t="shared" si="227"/>
        <v>42722.84474537037</v>
      </c>
      <c r="T2876" s="15">
        <f t="shared" si="228"/>
        <v>42752.84474537037</v>
      </c>
      <c r="U2876">
        <f t="shared" si="229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 s="16">
        <f t="shared" si="226"/>
        <v>2.33</v>
      </c>
      <c r="Q2877" s="11" t="s">
        <v>8315</v>
      </c>
      <c r="R2877" t="s">
        <v>8316</v>
      </c>
      <c r="S2877" s="15">
        <f t="shared" si="227"/>
        <v>42465.128391203703</v>
      </c>
      <c r="T2877" s="15">
        <f t="shared" si="228"/>
        <v>42495.128391203703</v>
      </c>
      <c r="U2877">
        <f t="shared" si="229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 s="16">
        <f t="shared" si="226"/>
        <v>0</v>
      </c>
      <c r="Q2878" s="11" t="s">
        <v>8315</v>
      </c>
      <c r="R2878" t="s">
        <v>8316</v>
      </c>
      <c r="S2878" s="15">
        <f t="shared" si="227"/>
        <v>42171.743969907402</v>
      </c>
      <c r="T2878" s="15">
        <f t="shared" si="228"/>
        <v>42201.743969907402</v>
      </c>
      <c r="U2878">
        <f t="shared" si="229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 s="16">
        <f t="shared" si="226"/>
        <v>108.33</v>
      </c>
      <c r="Q2879" s="11" t="s">
        <v>8315</v>
      </c>
      <c r="R2879" t="s">
        <v>8316</v>
      </c>
      <c r="S2879" s="15">
        <f t="shared" si="227"/>
        <v>42672.955138888887</v>
      </c>
      <c r="T2879" s="15">
        <f t="shared" si="228"/>
        <v>42704.708333333328</v>
      </c>
      <c r="U2879">
        <f t="shared" si="229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 s="16">
        <f t="shared" si="226"/>
        <v>15.75</v>
      </c>
      <c r="Q2880" s="11" t="s">
        <v>8315</v>
      </c>
      <c r="R2880" t="s">
        <v>8316</v>
      </c>
      <c r="S2880" s="15">
        <f t="shared" si="227"/>
        <v>42128.615682870368</v>
      </c>
      <c r="T2880" s="15">
        <f t="shared" si="228"/>
        <v>42188.615682870368</v>
      </c>
      <c r="U2880">
        <f t="shared" si="229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 s="16">
        <f t="shared" si="226"/>
        <v>29</v>
      </c>
      <c r="Q2881" s="11" t="s">
        <v>8315</v>
      </c>
      <c r="R2881" t="s">
        <v>8316</v>
      </c>
      <c r="S2881" s="15">
        <f t="shared" si="227"/>
        <v>42359.725243055553</v>
      </c>
      <c r="T2881" s="15">
        <f t="shared" si="228"/>
        <v>42389.725243055553</v>
      </c>
      <c r="U2881">
        <f t="shared" si="229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 s="16">
        <f t="shared" si="226"/>
        <v>96.55</v>
      </c>
      <c r="Q2882" s="11" t="s">
        <v>8315</v>
      </c>
      <c r="R2882" t="s">
        <v>8316</v>
      </c>
      <c r="S2882" s="15">
        <f t="shared" si="227"/>
        <v>42192.905694444446</v>
      </c>
      <c r="T2882" s="15">
        <f t="shared" si="228"/>
        <v>42236.711805555555</v>
      </c>
      <c r="U2882">
        <f t="shared" si="229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6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6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6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6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6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6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6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6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6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6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6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6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6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6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6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6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6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6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6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6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6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6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6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6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6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6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6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6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6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6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6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6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6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6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6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6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ref="O2938:O3001" si="230">ROUND(E2938/D2938*100,0)</f>
        <v>128</v>
      </c>
      <c r="P2938">
        <f t="shared" ref="P2938:P3001" si="231">IFERROR(ROUND(E2938/L2938,2),0)</f>
        <v>37.65</v>
      </c>
      <c r="Q2938" s="11" t="s">
        <v>8315</v>
      </c>
      <c r="R2938" t="s">
        <v>8357</v>
      </c>
      <c r="S2938" s="15">
        <f t="shared" ref="S2938:S3001" si="232">(((J2938/60/60)/24)+DATE(1970,1,1))</f>
        <v>41912.650729166664</v>
      </c>
      <c r="T2938" s="15">
        <f t="shared" ref="T2938:T3001" si="233">(((I2938/60/60)/24)+DATE(1970,1,1))</f>
        <v>41925.207638888889</v>
      </c>
      <c r="U2938">
        <f t="shared" ref="U2938:U3001" si="234">YEAR(S2938)</f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  <c r="U2939">
        <f t="shared" si="234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34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34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34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  <c r="U2943">
        <f t="shared" si="234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34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  <c r="U2945">
        <f t="shared" si="234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  <c r="U2946">
        <f t="shared" si="234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608</v>
      </c>
      <c r="B2953" s="9" t="s">
        <v>609</v>
      </c>
      <c r="C2953" s="3" t="s">
        <v>4718</v>
      </c>
      <c r="D2953" s="5">
        <v>150000</v>
      </c>
      <c r="E2953" s="7">
        <v>1461</v>
      </c>
      <c r="F2953" t="s">
        <v>8219</v>
      </c>
      <c r="G2953" t="s">
        <v>8223</v>
      </c>
      <c r="H2953" t="s">
        <v>8245</v>
      </c>
      <c r="I2953">
        <v>1434405980</v>
      </c>
      <c r="J2953">
        <v>1431813980</v>
      </c>
      <c r="K2953" t="b">
        <v>0</v>
      </c>
      <c r="L2953">
        <v>5</v>
      </c>
      <c r="M2953" t="b">
        <v>0</v>
      </c>
      <c r="N2953" t="s">
        <v>8270</v>
      </c>
      <c r="O2953">
        <f t="shared" si="230"/>
        <v>1</v>
      </c>
      <c r="P2953">
        <f t="shared" si="231"/>
        <v>292.2</v>
      </c>
      <c r="Q2953" s="11" t="s">
        <v>8317</v>
      </c>
      <c r="R2953" t="s">
        <v>8318</v>
      </c>
      <c r="S2953" s="15">
        <f t="shared" si="232"/>
        <v>42140.921064814815</v>
      </c>
      <c r="T2953" s="15">
        <f t="shared" si="233"/>
        <v>42170.921064814815</v>
      </c>
      <c r="U2953">
        <f t="shared" si="234"/>
        <v>2015</v>
      </c>
    </row>
    <row r="2954" spans="1:21" ht="60" x14ac:dyDescent="0.25">
      <c r="A2954">
        <v>2387</v>
      </c>
      <c r="B2954" s="9" t="s">
        <v>2388</v>
      </c>
      <c r="C2954" s="3" t="s">
        <v>6497</v>
      </c>
      <c r="D2954" s="5">
        <v>150000</v>
      </c>
      <c r="E2954" s="7">
        <v>1026</v>
      </c>
      <c r="F2954" t="s">
        <v>8219</v>
      </c>
      <c r="G2954" t="s">
        <v>8223</v>
      </c>
      <c r="H2954" t="s">
        <v>8245</v>
      </c>
      <c r="I2954">
        <v>1469199740</v>
      </c>
      <c r="J2954">
        <v>1465311740</v>
      </c>
      <c r="K2954" t="b">
        <v>0</v>
      </c>
      <c r="L2954">
        <v>3</v>
      </c>
      <c r="M2954" t="b">
        <v>0</v>
      </c>
      <c r="N2954" t="s">
        <v>8270</v>
      </c>
      <c r="O2954">
        <f t="shared" si="230"/>
        <v>1</v>
      </c>
      <c r="P2954">
        <f t="shared" si="231"/>
        <v>342</v>
      </c>
      <c r="Q2954" s="11" t="s">
        <v>8317</v>
      </c>
      <c r="R2954" t="s">
        <v>8318</v>
      </c>
      <c r="S2954" s="15">
        <f t="shared" si="232"/>
        <v>42528.626620370371</v>
      </c>
      <c r="T2954" s="15">
        <f t="shared" si="233"/>
        <v>42573.626620370371</v>
      </c>
      <c r="U2954">
        <f t="shared" si="234"/>
        <v>2016</v>
      </c>
    </row>
    <row r="2955" spans="1:21" ht="30" x14ac:dyDescent="0.25">
      <c r="A2955">
        <v>2656</v>
      </c>
      <c r="B2955" s="9" t="s">
        <v>2656</v>
      </c>
      <c r="C2955" s="3" t="s">
        <v>6766</v>
      </c>
      <c r="D2955" s="5">
        <v>150000</v>
      </c>
      <c r="E2955" s="7">
        <v>17155</v>
      </c>
      <c r="F2955" t="s">
        <v>8219</v>
      </c>
      <c r="G2955" t="s">
        <v>8223</v>
      </c>
      <c r="H2955" t="s">
        <v>8245</v>
      </c>
      <c r="I2955">
        <v>1489345200</v>
      </c>
      <c r="J2955">
        <v>1485966688</v>
      </c>
      <c r="K2955" t="b">
        <v>0</v>
      </c>
      <c r="L2955">
        <v>152</v>
      </c>
      <c r="M2955" t="b">
        <v>0</v>
      </c>
      <c r="N2955" t="s">
        <v>8299</v>
      </c>
      <c r="O2955">
        <f t="shared" si="230"/>
        <v>11</v>
      </c>
      <c r="P2955">
        <f t="shared" si="231"/>
        <v>112.86</v>
      </c>
      <c r="Q2955" s="11" t="s">
        <v>8317</v>
      </c>
      <c r="R2955" t="s">
        <v>8353</v>
      </c>
      <c r="S2955" s="15">
        <f t="shared" si="232"/>
        <v>42767.688518518517</v>
      </c>
      <c r="T2955" s="15">
        <f t="shared" si="233"/>
        <v>42806.791666666672</v>
      </c>
      <c r="U2955">
        <f t="shared" si="234"/>
        <v>2017</v>
      </c>
    </row>
    <row r="2956" spans="1:21" ht="60" x14ac:dyDescent="0.25">
      <c r="A2956">
        <v>2363</v>
      </c>
      <c r="B2956" s="9" t="s">
        <v>2364</v>
      </c>
      <c r="C2956" s="3" t="s">
        <v>6473</v>
      </c>
      <c r="D2956" s="5">
        <v>175000</v>
      </c>
      <c r="E2956" s="7">
        <v>0</v>
      </c>
      <c r="F2956" t="s">
        <v>8219</v>
      </c>
      <c r="G2956" t="s">
        <v>8223</v>
      </c>
      <c r="H2956" t="s">
        <v>8245</v>
      </c>
      <c r="I2956">
        <v>1451348200</v>
      </c>
      <c r="J2956">
        <v>1447460200</v>
      </c>
      <c r="K2956" t="b">
        <v>0</v>
      </c>
      <c r="L2956">
        <v>0</v>
      </c>
      <c r="M2956" t="b">
        <v>0</v>
      </c>
      <c r="N2956" t="s">
        <v>8270</v>
      </c>
      <c r="O2956">
        <f t="shared" si="230"/>
        <v>0</v>
      </c>
      <c r="P2956">
        <f t="shared" si="231"/>
        <v>0</v>
      </c>
      <c r="Q2956" s="11" t="s">
        <v>8317</v>
      </c>
      <c r="R2956" t="s">
        <v>8318</v>
      </c>
      <c r="S2956" s="15">
        <f t="shared" si="232"/>
        <v>42322.011574074073</v>
      </c>
      <c r="T2956" s="15">
        <f t="shared" si="233"/>
        <v>42367.011574074073</v>
      </c>
      <c r="U2956">
        <f t="shared" si="234"/>
        <v>2015</v>
      </c>
    </row>
    <row r="2957" spans="1:21" ht="60" x14ac:dyDescent="0.25">
      <c r="A2957">
        <v>1314</v>
      </c>
      <c r="B2957" s="9" t="s">
        <v>1315</v>
      </c>
      <c r="C2957" s="3" t="s">
        <v>5424</v>
      </c>
      <c r="D2957" s="5">
        <v>180000</v>
      </c>
      <c r="E2957" s="7">
        <v>2028</v>
      </c>
      <c r="F2957" t="s">
        <v>8219</v>
      </c>
      <c r="G2957" t="s">
        <v>8223</v>
      </c>
      <c r="H2957" t="s">
        <v>8245</v>
      </c>
      <c r="I2957">
        <v>1477065860</v>
      </c>
      <c r="J2957">
        <v>1471881860</v>
      </c>
      <c r="K2957" t="b">
        <v>0</v>
      </c>
      <c r="L2957">
        <v>11</v>
      </c>
      <c r="M2957" t="b">
        <v>0</v>
      </c>
      <c r="N2957" t="s">
        <v>8271</v>
      </c>
      <c r="O2957">
        <f t="shared" si="230"/>
        <v>1</v>
      </c>
      <c r="P2957">
        <f t="shared" si="231"/>
        <v>184.36</v>
      </c>
      <c r="Q2957" s="11" t="s">
        <v>8317</v>
      </c>
      <c r="R2957" t="s">
        <v>8319</v>
      </c>
      <c r="S2957" s="15">
        <f t="shared" si="232"/>
        <v>42604.669675925921</v>
      </c>
      <c r="T2957" s="15">
        <f t="shared" si="233"/>
        <v>42664.669675925921</v>
      </c>
      <c r="U2957">
        <f t="shared" si="234"/>
        <v>2016</v>
      </c>
    </row>
    <row r="2958" spans="1:21" ht="60" x14ac:dyDescent="0.25">
      <c r="A2958">
        <v>140</v>
      </c>
      <c r="B2958" s="9" t="s">
        <v>142</v>
      </c>
      <c r="C2958" s="3" t="s">
        <v>4250</v>
      </c>
      <c r="D2958" s="5">
        <v>200000</v>
      </c>
      <c r="E2958" s="7">
        <v>0</v>
      </c>
      <c r="F2958" t="s">
        <v>8219</v>
      </c>
      <c r="G2958" t="s">
        <v>8223</v>
      </c>
      <c r="H2958" t="s">
        <v>8245</v>
      </c>
      <c r="I2958">
        <v>1426823132</v>
      </c>
      <c r="J2958">
        <v>1424234732</v>
      </c>
      <c r="K2958" t="b">
        <v>0</v>
      </c>
      <c r="L2958">
        <v>0</v>
      </c>
      <c r="M2958" t="b">
        <v>0</v>
      </c>
      <c r="N2958" t="s">
        <v>8265</v>
      </c>
      <c r="O2958">
        <f t="shared" si="230"/>
        <v>0</v>
      </c>
      <c r="P2958">
        <f t="shared" si="231"/>
        <v>0</v>
      </c>
      <c r="Q2958" s="11" t="s">
        <v>8308</v>
      </c>
      <c r="R2958" t="s">
        <v>8311</v>
      </c>
      <c r="S2958" s="15">
        <f t="shared" si="232"/>
        <v>42053.198287037041</v>
      </c>
      <c r="T2958" s="15">
        <f t="shared" si="233"/>
        <v>42083.15662037037</v>
      </c>
      <c r="U2958">
        <f t="shared" si="234"/>
        <v>2015</v>
      </c>
    </row>
    <row r="2959" spans="1:21" ht="60" x14ac:dyDescent="0.25">
      <c r="A2959">
        <v>629</v>
      </c>
      <c r="B2959" s="9" t="s">
        <v>630</v>
      </c>
      <c r="C2959" s="3" t="s">
        <v>4739</v>
      </c>
      <c r="D2959" s="5">
        <v>200000</v>
      </c>
      <c r="E2959" s="7">
        <v>350</v>
      </c>
      <c r="F2959" t="s">
        <v>8219</v>
      </c>
      <c r="G2959" t="s">
        <v>8225</v>
      </c>
      <c r="H2959" t="s">
        <v>8247</v>
      </c>
      <c r="I2959">
        <v>1463239108</v>
      </c>
      <c r="J2959">
        <v>1460647108</v>
      </c>
      <c r="K2959" t="b">
        <v>0</v>
      </c>
      <c r="L2959">
        <v>3</v>
      </c>
      <c r="M2959" t="b">
        <v>0</v>
      </c>
      <c r="N2959" t="s">
        <v>8270</v>
      </c>
      <c r="O2959">
        <f t="shared" si="230"/>
        <v>0</v>
      </c>
      <c r="P2959">
        <f t="shared" si="231"/>
        <v>116.67</v>
      </c>
      <c r="Q2959" s="11" t="s">
        <v>8317</v>
      </c>
      <c r="R2959" t="s">
        <v>8318</v>
      </c>
      <c r="S2959" s="15">
        <f t="shared" si="232"/>
        <v>42474.637824074074</v>
      </c>
      <c r="T2959" s="15">
        <f t="shared" si="233"/>
        <v>42504.637824074074</v>
      </c>
      <c r="U2959">
        <f t="shared" si="234"/>
        <v>2016</v>
      </c>
    </row>
    <row r="2960" spans="1:21" x14ac:dyDescent="0.25">
      <c r="A2960">
        <v>638</v>
      </c>
      <c r="B2960" s="9" t="s">
        <v>639</v>
      </c>
      <c r="C2960" s="3" t="s">
        <v>4748</v>
      </c>
      <c r="D2960" s="5">
        <v>200000</v>
      </c>
      <c r="E2960" s="7">
        <v>18</v>
      </c>
      <c r="F2960" t="s">
        <v>8219</v>
      </c>
      <c r="G2960" t="s">
        <v>8235</v>
      </c>
      <c r="H2960" t="s">
        <v>8248</v>
      </c>
      <c r="I2960">
        <v>1490447662</v>
      </c>
      <c r="J2960">
        <v>1485267262</v>
      </c>
      <c r="K2960" t="b">
        <v>0</v>
      </c>
      <c r="L2960">
        <v>6</v>
      </c>
      <c r="M2960" t="b">
        <v>0</v>
      </c>
      <c r="N2960" t="s">
        <v>8270</v>
      </c>
      <c r="O2960">
        <f t="shared" si="230"/>
        <v>0</v>
      </c>
      <c r="P2960">
        <f t="shared" si="231"/>
        <v>3</v>
      </c>
      <c r="Q2960" s="11" t="s">
        <v>8317</v>
      </c>
      <c r="R2960" t="s">
        <v>8318</v>
      </c>
      <c r="S2960" s="15">
        <f t="shared" si="232"/>
        <v>42759.593310185184</v>
      </c>
      <c r="T2960" s="15">
        <f t="shared" si="233"/>
        <v>42819.55164351852</v>
      </c>
      <c r="U2960">
        <f t="shared" si="234"/>
        <v>2017</v>
      </c>
    </row>
    <row r="2961" spans="1:21" ht="45" x14ac:dyDescent="0.25">
      <c r="A2961">
        <v>1005</v>
      </c>
      <c r="B2961" s="9" t="s">
        <v>1006</v>
      </c>
      <c r="C2961" s="3" t="s">
        <v>5115</v>
      </c>
      <c r="D2961" s="5">
        <v>200000</v>
      </c>
      <c r="E2961" s="7">
        <v>150102</v>
      </c>
      <c r="F2961" t="s">
        <v>8219</v>
      </c>
      <c r="G2961" t="s">
        <v>8223</v>
      </c>
      <c r="H2961" t="s">
        <v>8245</v>
      </c>
      <c r="I2961">
        <v>1446217183</v>
      </c>
      <c r="J2961">
        <v>1443538783</v>
      </c>
      <c r="K2961" t="b">
        <v>0</v>
      </c>
      <c r="L2961">
        <v>161</v>
      </c>
      <c r="M2961" t="b">
        <v>0</v>
      </c>
      <c r="N2961" t="s">
        <v>8271</v>
      </c>
      <c r="O2961">
        <f t="shared" si="230"/>
        <v>75</v>
      </c>
      <c r="P2961">
        <f t="shared" si="231"/>
        <v>932.31</v>
      </c>
      <c r="Q2961" s="11" t="s">
        <v>8317</v>
      </c>
      <c r="R2961" t="s">
        <v>8319</v>
      </c>
      <c r="S2961" s="15">
        <f t="shared" si="232"/>
        <v>42276.624803240738</v>
      </c>
      <c r="T2961" s="15">
        <f t="shared" si="233"/>
        <v>42307.624803240738</v>
      </c>
      <c r="U2961">
        <f t="shared" si="234"/>
        <v>2015</v>
      </c>
    </row>
    <row r="2962" spans="1:21" ht="60" x14ac:dyDescent="0.25">
      <c r="A2962">
        <v>1317</v>
      </c>
      <c r="B2962" s="9" t="s">
        <v>1318</v>
      </c>
      <c r="C2962" s="3" t="s">
        <v>5427</v>
      </c>
      <c r="D2962" s="5">
        <v>200000</v>
      </c>
      <c r="E2962" s="7">
        <v>11467</v>
      </c>
      <c r="F2962" t="s">
        <v>8219</v>
      </c>
      <c r="G2962" t="s">
        <v>8231</v>
      </c>
      <c r="H2962" t="s">
        <v>8252</v>
      </c>
      <c r="I2962">
        <v>1469109600</v>
      </c>
      <c r="J2962">
        <v>1464586746</v>
      </c>
      <c r="K2962" t="b">
        <v>0</v>
      </c>
      <c r="L2962">
        <v>19</v>
      </c>
      <c r="M2962" t="b">
        <v>0</v>
      </c>
      <c r="N2962" t="s">
        <v>8271</v>
      </c>
      <c r="O2962">
        <f t="shared" si="230"/>
        <v>6</v>
      </c>
      <c r="P2962">
        <f t="shared" si="231"/>
        <v>603.53</v>
      </c>
      <c r="Q2962" s="11" t="s">
        <v>8317</v>
      </c>
      <c r="R2962" t="s">
        <v>8319</v>
      </c>
      <c r="S2962" s="15">
        <f t="shared" si="232"/>
        <v>42520.235486111109</v>
      </c>
      <c r="T2962" s="15">
        <f t="shared" si="233"/>
        <v>42572.583333333328</v>
      </c>
      <c r="U2962">
        <f t="shared" si="234"/>
        <v>2016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6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6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6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6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6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6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6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6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6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6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6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6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6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6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6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6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6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6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ref="O3002:O3065" si="235">ROUND(E3002/D3002*100,0)</f>
        <v>100</v>
      </c>
      <c r="P3002">
        <f t="shared" ref="P3002:P3065" si="236">IFERROR(ROUND(E3002/L3002,2),0)</f>
        <v>62.5</v>
      </c>
      <c r="Q3002" s="11" t="s">
        <v>8315</v>
      </c>
      <c r="R3002" t="s">
        <v>8355</v>
      </c>
      <c r="S3002" s="15">
        <f t="shared" ref="S3002:S3065" si="237">(((J3002/60/60)/24)+DATE(1970,1,1))</f>
        <v>42752.827199074076</v>
      </c>
      <c r="T3002" s="15">
        <f t="shared" ref="T3002:T3065" si="238">(((I3002/60/60)/24)+DATE(1970,1,1))</f>
        <v>42766.75</v>
      </c>
      <c r="U3002">
        <f t="shared" ref="U3002:U3065" si="239">YEAR(S3002)</f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9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9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9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9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9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9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9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9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ref="O3066:O3129" si="240">ROUND(E3066/D3066*100,0)</f>
        <v>11</v>
      </c>
      <c r="P3066">
        <f t="shared" ref="P3066:P3129" si="241">IFERROR(ROUND(E3066/L3066,2),0)</f>
        <v>117.65</v>
      </c>
      <c r="Q3066" s="11" t="s">
        <v>8315</v>
      </c>
      <c r="R3066" t="s">
        <v>8355</v>
      </c>
      <c r="S3066" s="15">
        <f t="shared" ref="S3066:S3129" si="242">(((J3066/60/60)/24)+DATE(1970,1,1))</f>
        <v>42299.130162037036</v>
      </c>
      <c r="T3066" s="15">
        <f t="shared" ref="T3066:T3129" si="243">(((I3066/60/60)/24)+DATE(1970,1,1))</f>
        <v>42330.290972222225</v>
      </c>
      <c r="U3066">
        <f t="shared" ref="U3066:U3129" si="244">YEAR(S3066)</f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44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44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44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44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44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44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44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44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2579</v>
      </c>
      <c r="B3123" s="9" t="s">
        <v>2579</v>
      </c>
      <c r="C3123" s="3" t="s">
        <v>6689</v>
      </c>
      <c r="D3123" s="5">
        <v>200000</v>
      </c>
      <c r="E3123" s="7">
        <v>277</v>
      </c>
      <c r="F3123" t="s">
        <v>8219</v>
      </c>
      <c r="G3123" t="s">
        <v>8223</v>
      </c>
      <c r="H3123" t="s">
        <v>8245</v>
      </c>
      <c r="I3123">
        <v>1410810903</v>
      </c>
      <c r="J3123">
        <v>1405626903</v>
      </c>
      <c r="K3123" t="b">
        <v>0</v>
      </c>
      <c r="L3123">
        <v>12</v>
      </c>
      <c r="M3123" t="b">
        <v>0</v>
      </c>
      <c r="N3123" t="s">
        <v>8282</v>
      </c>
      <c r="O3123">
        <f t="shared" si="240"/>
        <v>0</v>
      </c>
      <c r="P3123">
        <f t="shared" si="241"/>
        <v>23.08</v>
      </c>
      <c r="Q3123" s="11" t="s">
        <v>8334</v>
      </c>
      <c r="R3123" t="s">
        <v>8335</v>
      </c>
      <c r="S3123" s="15">
        <f t="shared" si="242"/>
        <v>41837.829895833333</v>
      </c>
      <c r="T3123" s="15">
        <f t="shared" si="243"/>
        <v>41897.829895833333</v>
      </c>
      <c r="U3123">
        <f t="shared" si="244"/>
        <v>2014</v>
      </c>
    </row>
    <row r="3124" spans="1:21" ht="60" x14ac:dyDescent="0.25">
      <c r="A3124">
        <v>151</v>
      </c>
      <c r="B3124" s="9" t="s">
        <v>153</v>
      </c>
      <c r="C3124" s="3" t="s">
        <v>4261</v>
      </c>
      <c r="D3124" s="5">
        <v>250000</v>
      </c>
      <c r="E3124" s="7">
        <v>140</v>
      </c>
      <c r="F3124" t="s">
        <v>8219</v>
      </c>
      <c r="G3124" t="s">
        <v>8225</v>
      </c>
      <c r="H3124" t="s">
        <v>8247</v>
      </c>
      <c r="I3124">
        <v>1434633191</v>
      </c>
      <c r="J3124">
        <v>1429449191</v>
      </c>
      <c r="K3124" t="b">
        <v>0</v>
      </c>
      <c r="L3124">
        <v>5</v>
      </c>
      <c r="M3124" t="b">
        <v>0</v>
      </c>
      <c r="N3124" t="s">
        <v>8265</v>
      </c>
      <c r="O3124">
        <f t="shared" si="240"/>
        <v>0</v>
      </c>
      <c r="P3124">
        <f t="shared" si="241"/>
        <v>28</v>
      </c>
      <c r="Q3124" s="11" t="s">
        <v>8308</v>
      </c>
      <c r="R3124" t="s">
        <v>8311</v>
      </c>
      <c r="S3124" s="15">
        <f t="shared" si="242"/>
        <v>42113.550821759258</v>
      </c>
      <c r="T3124" s="15">
        <f t="shared" si="243"/>
        <v>42173.550821759258</v>
      </c>
      <c r="U3124">
        <f t="shared" si="244"/>
        <v>2015</v>
      </c>
    </row>
    <row r="3125" spans="1:21" ht="60" x14ac:dyDescent="0.25">
      <c r="A3125">
        <v>1017</v>
      </c>
      <c r="B3125" s="9" t="s">
        <v>1018</v>
      </c>
      <c r="C3125" s="3" t="s">
        <v>5127</v>
      </c>
      <c r="D3125" s="5">
        <v>250000</v>
      </c>
      <c r="E3125" s="7">
        <v>57197</v>
      </c>
      <c r="F3125" t="s">
        <v>8219</v>
      </c>
      <c r="G3125" t="s">
        <v>8223</v>
      </c>
      <c r="H3125" t="s">
        <v>8245</v>
      </c>
      <c r="I3125">
        <v>1448125935</v>
      </c>
      <c r="J3125">
        <v>1444666335</v>
      </c>
      <c r="K3125" t="b">
        <v>0</v>
      </c>
      <c r="L3125">
        <v>355</v>
      </c>
      <c r="M3125" t="b">
        <v>0</v>
      </c>
      <c r="N3125" t="s">
        <v>8271</v>
      </c>
      <c r="O3125">
        <f t="shared" si="240"/>
        <v>23</v>
      </c>
      <c r="P3125">
        <f t="shared" si="241"/>
        <v>161.12</v>
      </c>
      <c r="Q3125" s="11" t="s">
        <v>8317</v>
      </c>
      <c r="R3125" t="s">
        <v>8319</v>
      </c>
      <c r="S3125" s="15">
        <f t="shared" si="242"/>
        <v>42289.675173611111</v>
      </c>
      <c r="T3125" s="15">
        <f t="shared" si="243"/>
        <v>42329.716840277775</v>
      </c>
      <c r="U3125">
        <f t="shared" si="244"/>
        <v>2015</v>
      </c>
    </row>
    <row r="3126" spans="1:21" ht="60" x14ac:dyDescent="0.25">
      <c r="A3126">
        <v>1311</v>
      </c>
      <c r="B3126" s="9" t="s">
        <v>1312</v>
      </c>
      <c r="C3126" s="3" t="s">
        <v>5421</v>
      </c>
      <c r="D3126" s="5">
        <v>250000</v>
      </c>
      <c r="E3126" s="7">
        <v>80070</v>
      </c>
      <c r="F3126" t="s">
        <v>8219</v>
      </c>
      <c r="G3126" t="s">
        <v>8223</v>
      </c>
      <c r="H3126" t="s">
        <v>8245</v>
      </c>
      <c r="I3126">
        <v>1480536919</v>
      </c>
      <c r="J3126">
        <v>1477509319</v>
      </c>
      <c r="K3126" t="b">
        <v>0</v>
      </c>
      <c r="L3126">
        <v>100</v>
      </c>
      <c r="M3126" t="b">
        <v>0</v>
      </c>
      <c r="N3126" t="s">
        <v>8271</v>
      </c>
      <c r="O3126">
        <f t="shared" si="240"/>
        <v>32</v>
      </c>
      <c r="P3126">
        <f t="shared" si="241"/>
        <v>800.7</v>
      </c>
      <c r="Q3126" s="11" t="s">
        <v>8317</v>
      </c>
      <c r="R3126" t="s">
        <v>8319</v>
      </c>
      <c r="S3126" s="15">
        <f t="shared" si="242"/>
        <v>42669.802303240736</v>
      </c>
      <c r="T3126" s="15">
        <f t="shared" si="243"/>
        <v>42704.843969907408</v>
      </c>
      <c r="U3126">
        <f t="shared" si="244"/>
        <v>2016</v>
      </c>
    </row>
    <row r="3127" spans="1:21" ht="45" x14ac:dyDescent="0.25">
      <c r="A3127">
        <v>1331</v>
      </c>
      <c r="B3127" s="9" t="s">
        <v>1332</v>
      </c>
      <c r="C3127" s="3" t="s">
        <v>5441</v>
      </c>
      <c r="D3127" s="5">
        <v>250000</v>
      </c>
      <c r="E3127" s="7">
        <v>3417</v>
      </c>
      <c r="F3127" t="s">
        <v>8219</v>
      </c>
      <c r="G3127" t="s">
        <v>8223</v>
      </c>
      <c r="H3127" t="s">
        <v>8245</v>
      </c>
      <c r="I3127">
        <v>1471435554</v>
      </c>
      <c r="J3127">
        <v>1468843554</v>
      </c>
      <c r="K3127" t="b">
        <v>0</v>
      </c>
      <c r="L3127">
        <v>34</v>
      </c>
      <c r="M3127" t="b">
        <v>0</v>
      </c>
      <c r="N3127" t="s">
        <v>8271</v>
      </c>
      <c r="O3127">
        <f t="shared" si="240"/>
        <v>1</v>
      </c>
      <c r="P3127">
        <f t="shared" si="241"/>
        <v>100.5</v>
      </c>
      <c r="Q3127" s="11" t="s">
        <v>8317</v>
      </c>
      <c r="R3127" t="s">
        <v>8319</v>
      </c>
      <c r="S3127" s="15">
        <f t="shared" si="242"/>
        <v>42569.50409722222</v>
      </c>
      <c r="T3127" s="15">
        <f t="shared" si="243"/>
        <v>42599.50409722222</v>
      </c>
      <c r="U3127">
        <f t="shared" si="244"/>
        <v>2016</v>
      </c>
    </row>
    <row r="3128" spans="1:21" ht="60" x14ac:dyDescent="0.25">
      <c r="A3128">
        <v>2651</v>
      </c>
      <c r="B3128" s="9" t="s">
        <v>2651</v>
      </c>
      <c r="C3128" s="3" t="s">
        <v>6761</v>
      </c>
      <c r="D3128" s="5">
        <v>280000</v>
      </c>
      <c r="E3128" s="7">
        <v>5233</v>
      </c>
      <c r="F3128" t="s">
        <v>8219</v>
      </c>
      <c r="G3128" t="s">
        <v>8223</v>
      </c>
      <c r="H3128" t="s">
        <v>8245</v>
      </c>
      <c r="I3128">
        <v>1450380009</v>
      </c>
      <c r="J3128">
        <v>1447960809</v>
      </c>
      <c r="K3128" t="b">
        <v>0</v>
      </c>
      <c r="L3128">
        <v>17</v>
      </c>
      <c r="M3128" t="b">
        <v>0</v>
      </c>
      <c r="N3128" t="s">
        <v>8299</v>
      </c>
      <c r="O3128">
        <f t="shared" si="240"/>
        <v>2</v>
      </c>
      <c r="P3128">
        <f t="shared" si="241"/>
        <v>307.82</v>
      </c>
      <c r="Q3128" s="11" t="s">
        <v>8317</v>
      </c>
      <c r="R3128" t="s">
        <v>8353</v>
      </c>
      <c r="S3128" s="15">
        <f t="shared" si="242"/>
        <v>42327.805659722217</v>
      </c>
      <c r="T3128" s="15">
        <f t="shared" si="243"/>
        <v>42355.805659722217</v>
      </c>
      <c r="U3128">
        <f t="shared" si="244"/>
        <v>2015</v>
      </c>
    </row>
    <row r="3129" spans="1:21" ht="45" x14ac:dyDescent="0.25">
      <c r="A3129">
        <v>3885</v>
      </c>
      <c r="B3129" s="9" t="s">
        <v>3882</v>
      </c>
      <c r="C3129" s="3" t="s">
        <v>7994</v>
      </c>
      <c r="D3129" s="5">
        <v>375000</v>
      </c>
      <c r="E3129" s="7">
        <v>0</v>
      </c>
      <c r="F3129" t="s">
        <v>8219</v>
      </c>
      <c r="G3129" t="s">
        <v>8223</v>
      </c>
      <c r="H3129" t="s">
        <v>8245</v>
      </c>
      <c r="I3129">
        <v>1462834191</v>
      </c>
      <c r="J3129">
        <v>1460242191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8357</v>
      </c>
      <c r="S3129" s="15">
        <f t="shared" si="242"/>
        <v>42469.951284722221</v>
      </c>
      <c r="T3129" s="15">
        <f t="shared" si="243"/>
        <v>42499.951284722221</v>
      </c>
      <c r="U3129">
        <f t="shared" si="244"/>
        <v>2016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ref="O3130:O3193" si="245">ROUND(E3130/D3130*100,0)</f>
        <v>109</v>
      </c>
      <c r="P3130" s="16">
        <f t="shared" ref="P3130:P3193" si="246">IFERROR(ROUND(E3130/L3130,2),0)</f>
        <v>139.24</v>
      </c>
      <c r="Q3130" s="11" t="s">
        <v>8315</v>
      </c>
      <c r="R3130" t="s">
        <v>8316</v>
      </c>
      <c r="S3130" s="15">
        <f t="shared" ref="S3130:S3193" si="247">(((J3130/60/60)/24)+DATE(1970,1,1))</f>
        <v>42780.825706018513</v>
      </c>
      <c r="T3130" s="15">
        <f t="shared" ref="T3130:T3193" si="248">(((I3130/60/60)/24)+DATE(1970,1,1))</f>
        <v>42810.784039351856</v>
      </c>
      <c r="U3130">
        <f t="shared" ref="U3130:U3193" si="249">YEAR(S3130)</f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 s="16">
        <f t="shared" si="246"/>
        <v>10</v>
      </c>
      <c r="Q3131" s="11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9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 s="16">
        <f t="shared" si="246"/>
        <v>93.75</v>
      </c>
      <c r="Q3132" s="11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si="249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 s="16">
        <f t="shared" si="246"/>
        <v>53.75</v>
      </c>
      <c r="Q3133" s="11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49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 s="16">
        <f t="shared" si="246"/>
        <v>10</v>
      </c>
      <c r="Q3134" s="11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49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 s="16">
        <f t="shared" si="246"/>
        <v>33.75</v>
      </c>
      <c r="Q3135" s="11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9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 s="16">
        <f t="shared" si="246"/>
        <v>18.75</v>
      </c>
      <c r="Q3136" s="11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9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 s="16">
        <f t="shared" si="246"/>
        <v>23.14</v>
      </c>
      <c r="Q3137" s="11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49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 s="16">
        <f t="shared" si="246"/>
        <v>29.05</v>
      </c>
      <c r="Q3138" s="11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9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6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6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6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6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6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6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6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6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6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6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6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6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6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6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6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6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6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6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6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6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6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6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6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6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6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6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6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6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6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6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6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6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6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6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6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6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6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6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6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6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6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6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6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6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6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6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ref="O3194:O3257" si="250">ROUND(E3194/D3194*100,0)</f>
        <v>1</v>
      </c>
      <c r="P3194">
        <f t="shared" ref="P3194:P3257" si="251">IFERROR(ROUND(E3194/L3194,2),0)</f>
        <v>12.75</v>
      </c>
      <c r="Q3194" s="11" t="s">
        <v>8315</v>
      </c>
      <c r="R3194" t="s">
        <v>8357</v>
      </c>
      <c r="S3194" s="15">
        <f t="shared" ref="S3194:S3257" si="252">(((J3194/60/60)/24)+DATE(1970,1,1))</f>
        <v>42018.94049768518</v>
      </c>
      <c r="T3194" s="15">
        <f t="shared" ref="T3194:T3257" si="253">(((I3194/60/60)/24)+DATE(1970,1,1))</f>
        <v>42063.916666666672</v>
      </c>
      <c r="U3194">
        <f t="shared" ref="U3194:U3257" si="254">YEAR(S3194)</f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8315</v>
      </c>
      <c r="R3195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 t="shared" si="254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1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54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54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54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54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54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54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54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6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6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6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6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6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6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6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6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6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6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6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6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6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6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6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6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6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6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6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6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6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6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6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6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6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6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6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6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6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6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6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6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6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6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6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6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6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6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6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6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6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6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6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ref="O3258:O3321" si="255">ROUND(E3258/D3258*100,0)</f>
        <v>128</v>
      </c>
      <c r="P3258" s="16">
        <f t="shared" ref="P3258:P3321" si="256">IFERROR(ROUND(E3258/L3258,2),0)</f>
        <v>72.760000000000005</v>
      </c>
      <c r="Q3258" s="11" t="s">
        <v>8315</v>
      </c>
      <c r="R3258" t="s">
        <v>8316</v>
      </c>
      <c r="S3258" s="15">
        <f t="shared" ref="S3258:S3321" si="257">(((J3258/60/60)/24)+DATE(1970,1,1))</f>
        <v>42144.573807870373</v>
      </c>
      <c r="T3258" s="15">
        <f t="shared" ref="T3258:T3321" si="258">(((I3258/60/60)/24)+DATE(1970,1,1))</f>
        <v>42166.165972222225</v>
      </c>
      <c r="U3258">
        <f t="shared" ref="U3258:U3321" si="259">YEAR(S3258)</f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 s="16">
        <f t="shared" si="256"/>
        <v>51.85</v>
      </c>
      <c r="Q3259" s="11" t="s">
        <v>8315</v>
      </c>
      <c r="R325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59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 s="16">
        <f t="shared" si="256"/>
        <v>98.2</v>
      </c>
      <c r="Q3260" s="11" t="s">
        <v>8315</v>
      </c>
      <c r="R3260" t="s">
        <v>8316</v>
      </c>
      <c r="S3260" s="15">
        <f t="shared" si="257"/>
        <v>41982.887280092589</v>
      </c>
      <c r="T3260" s="15">
        <f t="shared" si="258"/>
        <v>42012.887280092589</v>
      </c>
      <c r="U3260">
        <f t="shared" si="259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 s="16">
        <f t="shared" si="256"/>
        <v>251.74</v>
      </c>
      <c r="Q3261" s="11" t="s">
        <v>8315</v>
      </c>
      <c r="R3261" t="s">
        <v>8316</v>
      </c>
      <c r="S3261" s="15">
        <f t="shared" si="257"/>
        <v>42614.760937500003</v>
      </c>
      <c r="T3261" s="15">
        <f t="shared" si="258"/>
        <v>42644.165972222225</v>
      </c>
      <c r="U3261">
        <f t="shared" si="259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 s="16">
        <f t="shared" si="256"/>
        <v>74.819999999999993</v>
      </c>
      <c r="Q3262" s="11" t="s">
        <v>8315</v>
      </c>
      <c r="R3262" t="s">
        <v>8316</v>
      </c>
      <c r="S3262" s="15">
        <f t="shared" si="257"/>
        <v>42303.672662037032</v>
      </c>
      <c r="T3262" s="15">
        <f t="shared" si="258"/>
        <v>42338.714328703703</v>
      </c>
      <c r="U3262">
        <f t="shared" si="259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 s="16">
        <f t="shared" si="256"/>
        <v>67.650000000000006</v>
      </c>
      <c r="Q3263" s="11" t="s">
        <v>8315</v>
      </c>
      <c r="R3263" t="s">
        <v>8316</v>
      </c>
      <c r="S3263" s="15">
        <f t="shared" si="257"/>
        <v>42171.725416666668</v>
      </c>
      <c r="T3263" s="15">
        <f t="shared" si="258"/>
        <v>42201.725416666668</v>
      </c>
      <c r="U3263">
        <f t="shared" si="259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 s="16">
        <f t="shared" si="256"/>
        <v>93.81</v>
      </c>
      <c r="Q3264" s="11" t="s">
        <v>8315</v>
      </c>
      <c r="R3264" t="s">
        <v>8316</v>
      </c>
      <c r="S3264" s="15">
        <f t="shared" si="257"/>
        <v>41964.315532407403</v>
      </c>
      <c r="T3264" s="15">
        <f t="shared" si="258"/>
        <v>41995.166666666672</v>
      </c>
      <c r="U3264">
        <f t="shared" si="259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 s="16">
        <f t="shared" si="256"/>
        <v>41.24</v>
      </c>
      <c r="Q3265" s="11" t="s">
        <v>8315</v>
      </c>
      <c r="R3265" t="s">
        <v>8316</v>
      </c>
      <c r="S3265" s="15">
        <f t="shared" si="257"/>
        <v>42284.516064814816</v>
      </c>
      <c r="T3265" s="15">
        <f t="shared" si="258"/>
        <v>42307.875</v>
      </c>
      <c r="U3265">
        <f t="shared" si="259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 s="16">
        <f t="shared" si="256"/>
        <v>52.55</v>
      </c>
      <c r="Q3266" s="11" t="s">
        <v>8315</v>
      </c>
      <c r="R3266" t="s">
        <v>8316</v>
      </c>
      <c r="S3266" s="15">
        <f t="shared" si="257"/>
        <v>42016.800208333334</v>
      </c>
      <c r="T3266" s="15">
        <f t="shared" si="258"/>
        <v>42032.916666666672</v>
      </c>
      <c r="U3266">
        <f t="shared" si="259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6">
        <f t="shared" si="256"/>
        <v>70.290000000000006</v>
      </c>
      <c r="Q3267" s="11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6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6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6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6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6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6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6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6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6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6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6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6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6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6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6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6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6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6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6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6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6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6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6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6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6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6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6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6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6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6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6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6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6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6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6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6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6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6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6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6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6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6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6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6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6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6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6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6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6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ref="O3322:O3385" si="260">ROUND(E3322/D3322*100,0)</f>
        <v>101</v>
      </c>
      <c r="P3322" s="16">
        <f t="shared" ref="P3322:P3385" si="261">IFERROR(ROUND(E3322/L3322,2),0)</f>
        <v>66.45</v>
      </c>
      <c r="Q3322" s="11" t="s">
        <v>8315</v>
      </c>
      <c r="R3322" t="s">
        <v>8316</v>
      </c>
      <c r="S3322" s="15">
        <f t="shared" ref="S3322:S3385" si="262">(((J3322/60/60)/24)+DATE(1970,1,1))</f>
        <v>42513.045798611114</v>
      </c>
      <c r="T3322" s="15">
        <f t="shared" ref="T3322:T3385" si="263">(((I3322/60/60)/24)+DATE(1970,1,1))</f>
        <v>42543.045798611114</v>
      </c>
      <c r="U3322">
        <f t="shared" ref="U3322:U3385" si="264">YEAR(S3322)</f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 s="16">
        <f t="shared" si="261"/>
        <v>35.799999999999997</v>
      </c>
      <c r="Q3323" s="11" t="s">
        <v>8315</v>
      </c>
      <c r="R3323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64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 s="16">
        <f t="shared" si="261"/>
        <v>145.65</v>
      </c>
      <c r="Q3324" s="11" t="s">
        <v>8315</v>
      </c>
      <c r="R3324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si="264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 s="16">
        <f t="shared" si="261"/>
        <v>25.69</v>
      </c>
      <c r="Q3325" s="11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64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 s="16">
        <f t="shared" si="261"/>
        <v>152.5</v>
      </c>
      <c r="Q3326" s="11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64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 s="16">
        <f t="shared" si="261"/>
        <v>30</v>
      </c>
      <c r="Q3327" s="11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64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 s="16">
        <f t="shared" si="261"/>
        <v>142.28</v>
      </c>
      <c r="Q3328" s="11" t="s">
        <v>8315</v>
      </c>
      <c r="R3328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64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 s="16">
        <f t="shared" si="261"/>
        <v>24.55</v>
      </c>
      <c r="Q3329" s="11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64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 s="16">
        <f t="shared" si="261"/>
        <v>292.77999999999997</v>
      </c>
      <c r="Q3330" s="11" t="s">
        <v>8315</v>
      </c>
      <c r="R3330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64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6">
        <f t="shared" si="261"/>
        <v>44.92</v>
      </c>
      <c r="Q3331" s="11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6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6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6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6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6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6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6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6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6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6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6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6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6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6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6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6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6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6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6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6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6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6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6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6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6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6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6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6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6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6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6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6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6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6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6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6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6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6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6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6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6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6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6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6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6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6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6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6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6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ref="O3386:O3449" si="265">ROUND(E3386/D3386*100,0)</f>
        <v>100</v>
      </c>
      <c r="P3386" s="16">
        <f t="shared" ref="P3386:P3449" si="266">IFERROR(ROUND(E3386/L3386,2),0)</f>
        <v>93.76</v>
      </c>
      <c r="Q3386" s="11" t="s">
        <v>8315</v>
      </c>
      <c r="R3386" t="s">
        <v>8316</v>
      </c>
      <c r="S3386" s="15">
        <f t="shared" ref="S3386:S3449" si="267">(((J3386/60/60)/24)+DATE(1970,1,1))</f>
        <v>42292.087592592594</v>
      </c>
      <c r="T3386" s="15">
        <f t="shared" ref="T3386:T3449" si="268">(((I3386/60/60)/24)+DATE(1970,1,1))</f>
        <v>42329.125</v>
      </c>
      <c r="U3386">
        <f t="shared" ref="U3386:U3449" si="269">YEAR(S3386)</f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 s="16">
        <f t="shared" si="266"/>
        <v>133.33000000000001</v>
      </c>
      <c r="Q3387" s="11" t="s">
        <v>8315</v>
      </c>
      <c r="R3387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9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 s="16">
        <f t="shared" si="266"/>
        <v>51.22</v>
      </c>
      <c r="Q3388" s="11" t="s">
        <v>8315</v>
      </c>
      <c r="R3388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si="269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 s="16">
        <f t="shared" si="266"/>
        <v>100.17</v>
      </c>
      <c r="Q3389" s="11" t="s">
        <v>8315</v>
      </c>
      <c r="R338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9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 s="16">
        <f t="shared" si="266"/>
        <v>34.6</v>
      </c>
      <c r="Q3390" s="11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9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 s="16">
        <f t="shared" si="266"/>
        <v>184.68</v>
      </c>
      <c r="Q3391" s="11" t="s">
        <v>8315</v>
      </c>
      <c r="R3391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9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 s="16">
        <f t="shared" si="266"/>
        <v>69.819999999999993</v>
      </c>
      <c r="Q3392" s="11" t="s">
        <v>8315</v>
      </c>
      <c r="R3392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9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 s="16">
        <f t="shared" si="266"/>
        <v>61.94</v>
      </c>
      <c r="Q3393" s="11" t="s">
        <v>8315</v>
      </c>
      <c r="R3393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9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 s="16">
        <f t="shared" si="266"/>
        <v>41.67</v>
      </c>
      <c r="Q3394" s="11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9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6">
        <f t="shared" si="266"/>
        <v>36.07</v>
      </c>
      <c r="Q3395" s="11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6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6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6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6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6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6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6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6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6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6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6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6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6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6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6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6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6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6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6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6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6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6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6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6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6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6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6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6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6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6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6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6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6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6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6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6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6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6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6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6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6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6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6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6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6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6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6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6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ref="O3450:O3513" si="270">ROUND(E3450/D3450*100,0)</f>
        <v>110</v>
      </c>
      <c r="P3450" s="16">
        <f t="shared" ref="P3450:P3513" si="271">IFERROR(ROUND(E3450/L3450,2),0)</f>
        <v>51.22</v>
      </c>
      <c r="Q3450" s="11" t="s">
        <v>8315</v>
      </c>
      <c r="R3450" t="s">
        <v>8316</v>
      </c>
      <c r="S3450" s="15">
        <f t="shared" ref="S3450:S3513" si="272">(((J3450/60/60)/24)+DATE(1970,1,1))</f>
        <v>41960.119085648148</v>
      </c>
      <c r="T3450" s="15">
        <f t="shared" ref="T3450:T3513" si="273">(((I3450/60/60)/24)+DATE(1970,1,1))</f>
        <v>41990.119085648148</v>
      </c>
      <c r="U3450">
        <f t="shared" ref="U3450:U3513" si="274">YEAR(S3450)</f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 s="16">
        <f t="shared" si="271"/>
        <v>68.25</v>
      </c>
      <c r="Q3451" s="11" t="s">
        <v>8315</v>
      </c>
      <c r="R3451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74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 s="16">
        <f t="shared" si="271"/>
        <v>19.489999999999998</v>
      </c>
      <c r="Q3452" s="11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74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 s="16">
        <f t="shared" si="271"/>
        <v>41.13</v>
      </c>
      <c r="Q3453" s="11" t="s">
        <v>8315</v>
      </c>
      <c r="R3453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74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 s="16">
        <f t="shared" si="271"/>
        <v>41.41</v>
      </c>
      <c r="Q3454" s="11" t="s">
        <v>8315</v>
      </c>
      <c r="R3454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74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 s="16">
        <f t="shared" si="271"/>
        <v>27.5</v>
      </c>
      <c r="Q3455" s="11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74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 s="16">
        <f t="shared" si="271"/>
        <v>33.57</v>
      </c>
      <c r="Q3456" s="11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74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 s="16">
        <f t="shared" si="271"/>
        <v>145.87</v>
      </c>
      <c r="Q3457" s="11" t="s">
        <v>8315</v>
      </c>
      <c r="R3457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74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 s="16">
        <f t="shared" si="271"/>
        <v>358.69</v>
      </c>
      <c r="Q3458" s="11" t="s">
        <v>8315</v>
      </c>
      <c r="R3458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74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6">
        <f t="shared" si="271"/>
        <v>50.98</v>
      </c>
      <c r="Q3459" s="11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6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6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6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6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6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6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6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6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6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6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6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6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6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6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6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6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6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6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6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6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6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6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6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6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6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6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6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6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6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6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6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6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6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6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6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6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6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6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6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6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6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6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6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6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6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6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6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6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6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ref="O3514:O3577" si="275">ROUND(E3514/D3514*100,0)</f>
        <v>100</v>
      </c>
      <c r="P3514" s="16">
        <f t="shared" ref="P3514:P3577" si="276">IFERROR(ROUND(E3514/L3514,2),0)</f>
        <v>58.82</v>
      </c>
      <c r="Q3514" s="11" t="s">
        <v>8315</v>
      </c>
      <c r="R3514" t="s">
        <v>8316</v>
      </c>
      <c r="S3514" s="15">
        <f t="shared" ref="S3514:S3577" si="277">(((J3514/60/60)/24)+DATE(1970,1,1))</f>
        <v>42057.536944444444</v>
      </c>
      <c r="T3514" s="15">
        <f t="shared" ref="T3514:T3577" si="278">(((I3514/60/60)/24)+DATE(1970,1,1))</f>
        <v>42117.49527777778</v>
      </c>
      <c r="U3514">
        <f t="shared" ref="U3514:U3577" si="279">YEAR(S3514)</f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 s="16">
        <f t="shared" si="276"/>
        <v>75.34</v>
      </c>
      <c r="Q3515" s="11" t="s">
        <v>8315</v>
      </c>
      <c r="R3515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9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 s="16">
        <f t="shared" si="276"/>
        <v>55</v>
      </c>
      <c r="Q3516" s="11" t="s">
        <v>8315</v>
      </c>
      <c r="R3516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si="279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 s="16">
        <f t="shared" si="276"/>
        <v>66.959999999999994</v>
      </c>
      <c r="Q3517" s="11" t="s">
        <v>8315</v>
      </c>
      <c r="R3517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9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 s="16">
        <f t="shared" si="276"/>
        <v>227.27</v>
      </c>
      <c r="Q3518" s="11" t="s">
        <v>8315</v>
      </c>
      <c r="R3518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9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 s="16">
        <f t="shared" si="276"/>
        <v>307.69</v>
      </c>
      <c r="Q3519" s="11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9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 s="16">
        <f t="shared" si="276"/>
        <v>50.02</v>
      </c>
      <c r="Q3520" s="11" t="s">
        <v>8315</v>
      </c>
      <c r="R3520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9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 s="16">
        <f t="shared" si="276"/>
        <v>72.39</v>
      </c>
      <c r="Q3521" s="11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9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 s="16">
        <f t="shared" si="276"/>
        <v>95.95</v>
      </c>
      <c r="Q3522" s="11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9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6">
        <f t="shared" si="276"/>
        <v>45.62</v>
      </c>
      <c r="Q3523" s="11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6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6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6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6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6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6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6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6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6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6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6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6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6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6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6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6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6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6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6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6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6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6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6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6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6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6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6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6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6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6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6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6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6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6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6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6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6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6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6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6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6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6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6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6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6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6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6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6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ref="O3578:O3641" si="280">ROUND(E3578/D3578*100,0)</f>
        <v>100</v>
      </c>
      <c r="P3578" s="16">
        <f t="shared" ref="P3578:P3641" si="281">IFERROR(ROUND(E3578/L3578,2),0)</f>
        <v>20</v>
      </c>
      <c r="Q3578" s="11" t="s">
        <v>8315</v>
      </c>
      <c r="R3578" t="s">
        <v>8316</v>
      </c>
      <c r="S3578" s="15">
        <f t="shared" ref="S3578:S3641" si="282">(((J3578/60/60)/24)+DATE(1970,1,1))</f>
        <v>42649.54923611111</v>
      </c>
      <c r="T3578" s="15">
        <f t="shared" ref="T3578:T3641" si="283">(((I3578/60/60)/24)+DATE(1970,1,1))</f>
        <v>42709.590902777782</v>
      </c>
      <c r="U3578">
        <f t="shared" ref="U3578:U3641" si="284">YEAR(S3578)</f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 s="16">
        <f t="shared" si="281"/>
        <v>28.89</v>
      </c>
      <c r="Q3579" s="11" t="s">
        <v>8315</v>
      </c>
      <c r="R357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84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 s="16">
        <f t="shared" si="281"/>
        <v>40.549999999999997</v>
      </c>
      <c r="Q3580" s="11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84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 s="16">
        <f t="shared" si="281"/>
        <v>35.71</v>
      </c>
      <c r="Q3581" s="11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84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 s="16">
        <f t="shared" si="281"/>
        <v>37.96</v>
      </c>
      <c r="Q3582" s="11" t="s">
        <v>8315</v>
      </c>
      <c r="R3582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84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 s="16">
        <f t="shared" si="281"/>
        <v>33.33</v>
      </c>
      <c r="Q3583" s="11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84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 s="16">
        <f t="shared" si="281"/>
        <v>58.57</v>
      </c>
      <c r="Q3584" s="11" t="s">
        <v>8315</v>
      </c>
      <c r="R3584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84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 s="16">
        <f t="shared" si="281"/>
        <v>135.63</v>
      </c>
      <c r="Q3585" s="11" t="s">
        <v>8315</v>
      </c>
      <c r="R3585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84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 s="16">
        <f t="shared" si="281"/>
        <v>30.94</v>
      </c>
      <c r="Q3586" s="11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84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6">
        <f t="shared" si="281"/>
        <v>176.09</v>
      </c>
      <c r="Q3587" s="11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6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6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6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6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6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6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6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6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6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6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6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6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6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6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6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6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6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6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6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6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6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6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6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6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6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6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6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6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6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6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6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6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6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6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6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6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6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6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ref="O3642:O3705" si="285">ROUND(E3642/D3642*100,0)</f>
        <v>6</v>
      </c>
      <c r="P3642">
        <f t="shared" ref="P3642:P3705" si="286">IFERROR(ROUND(E3642/L3642,2),0)</f>
        <v>18.329999999999998</v>
      </c>
      <c r="Q3642" s="11" t="s">
        <v>8315</v>
      </c>
      <c r="R3642" t="s">
        <v>8357</v>
      </c>
      <c r="S3642" s="15">
        <f t="shared" ref="S3642:S3705" si="287">(((J3642/60/60)/24)+DATE(1970,1,1))</f>
        <v>42104.781597222223</v>
      </c>
      <c r="T3642" s="15">
        <f t="shared" ref="T3642:T3705" si="288">(((I3642/60/60)/24)+DATE(1970,1,1))</f>
        <v>42134.781597222223</v>
      </c>
      <c r="U3642">
        <f t="shared" ref="U3642:U3705" si="289">YEAR(S3642)</f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1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9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9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1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9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9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9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9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 t="shared" si="289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 s="16">
        <f t="shared" si="286"/>
        <v>550.04</v>
      </c>
      <c r="Q3650" s="11" t="s">
        <v>8315</v>
      </c>
      <c r="R3650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si="289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6">
        <f t="shared" si="286"/>
        <v>97.5</v>
      </c>
      <c r="Q3651" s="11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6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6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6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6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6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6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6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6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6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6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6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6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6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6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6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6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6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6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6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6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6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6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6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6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6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6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6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6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6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6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6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6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6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6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6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6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6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6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6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6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6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6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6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6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6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6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6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6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6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ref="O3706:O3769" si="290">ROUND(E3706/D3706*100,0)</f>
        <v>136</v>
      </c>
      <c r="P3706" s="16">
        <f t="shared" ref="P3706:P3769" si="291">IFERROR(ROUND(E3706/L3706,2),0)</f>
        <v>15.15</v>
      </c>
      <c r="Q3706" s="11" t="s">
        <v>8315</v>
      </c>
      <c r="R3706" t="s">
        <v>8316</v>
      </c>
      <c r="S3706" s="15">
        <f t="shared" ref="S3706:S3769" si="292">(((J3706/60/60)/24)+DATE(1970,1,1))</f>
        <v>42461.689745370371</v>
      </c>
      <c r="T3706" s="15">
        <f t="shared" ref="T3706:T3769" si="293">(((I3706/60/60)/24)+DATE(1970,1,1))</f>
        <v>42521.689745370371</v>
      </c>
      <c r="U3706">
        <f t="shared" ref="U3706:U3769" si="294">YEAR(S3706)</f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 s="16">
        <f t="shared" si="291"/>
        <v>83.57</v>
      </c>
      <c r="Q3707" s="11" t="s">
        <v>8315</v>
      </c>
      <c r="R3707" t="s">
        <v>8316</v>
      </c>
      <c r="S3707" s="15">
        <f t="shared" si="292"/>
        <v>41792.542986111112</v>
      </c>
      <c r="T3707" s="15">
        <f t="shared" si="293"/>
        <v>41813.75</v>
      </c>
      <c r="U3707">
        <f t="shared" si="294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 s="16">
        <f t="shared" si="291"/>
        <v>140</v>
      </c>
      <c r="Q3708" s="11" t="s">
        <v>8315</v>
      </c>
      <c r="R3708" t="s">
        <v>8316</v>
      </c>
      <c r="S3708" s="15">
        <f t="shared" si="292"/>
        <v>41879.913761574076</v>
      </c>
      <c r="T3708" s="15">
        <f t="shared" si="293"/>
        <v>41894.913761574076</v>
      </c>
      <c r="U3708">
        <f t="shared" si="294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 s="16">
        <f t="shared" si="291"/>
        <v>80.87</v>
      </c>
      <c r="Q3709" s="11" t="s">
        <v>8315</v>
      </c>
      <c r="R3709" t="s">
        <v>8316</v>
      </c>
      <c r="S3709" s="15">
        <f t="shared" si="292"/>
        <v>42552.048356481479</v>
      </c>
      <c r="T3709" s="15">
        <f t="shared" si="293"/>
        <v>42573.226388888885</v>
      </c>
      <c r="U3709">
        <f t="shared" si="294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 s="16">
        <f t="shared" si="291"/>
        <v>53.85</v>
      </c>
      <c r="Q3710" s="11" t="s">
        <v>8315</v>
      </c>
      <c r="R3710" t="s">
        <v>8316</v>
      </c>
      <c r="S3710" s="15">
        <f t="shared" si="292"/>
        <v>41810.142199074071</v>
      </c>
      <c r="T3710" s="15">
        <f t="shared" si="293"/>
        <v>41824.142199074071</v>
      </c>
      <c r="U3710">
        <f t="shared" si="294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 s="16">
        <f t="shared" si="291"/>
        <v>30.93</v>
      </c>
      <c r="Q3711" s="11" t="s">
        <v>8315</v>
      </c>
      <c r="R3711" t="s">
        <v>8316</v>
      </c>
      <c r="S3711" s="15">
        <f t="shared" si="292"/>
        <v>41785.707708333335</v>
      </c>
      <c r="T3711" s="15">
        <f t="shared" si="293"/>
        <v>41815.707708333335</v>
      </c>
      <c r="U3711">
        <f t="shared" si="294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 s="16">
        <f t="shared" si="291"/>
        <v>67.959999999999994</v>
      </c>
      <c r="Q3712" s="11" t="s">
        <v>8315</v>
      </c>
      <c r="R3712" t="s">
        <v>8316</v>
      </c>
      <c r="S3712" s="15">
        <f t="shared" si="292"/>
        <v>42072.576249999998</v>
      </c>
      <c r="T3712" s="15">
        <f t="shared" si="293"/>
        <v>42097.576249999998</v>
      </c>
      <c r="U3712">
        <f t="shared" si="294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 s="16">
        <f t="shared" si="291"/>
        <v>27.14</v>
      </c>
      <c r="Q3713" s="11" t="s">
        <v>8315</v>
      </c>
      <c r="R3713" t="s">
        <v>8316</v>
      </c>
      <c r="S3713" s="15">
        <f t="shared" si="292"/>
        <v>41779.724224537036</v>
      </c>
      <c r="T3713" s="15">
        <f t="shared" si="293"/>
        <v>41805.666666666664</v>
      </c>
      <c r="U3713">
        <f t="shared" si="294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 s="16">
        <f t="shared" si="291"/>
        <v>110.87</v>
      </c>
      <c r="Q3714" s="11" t="s">
        <v>8315</v>
      </c>
      <c r="R3714" t="s">
        <v>8316</v>
      </c>
      <c r="S3714" s="15">
        <f t="shared" si="292"/>
        <v>42134.172071759262</v>
      </c>
      <c r="T3714" s="15">
        <f t="shared" si="293"/>
        <v>42155.290972222225</v>
      </c>
      <c r="U3714">
        <f t="shared" si="294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6">
        <f t="shared" si="291"/>
        <v>106.84</v>
      </c>
      <c r="Q3715" s="11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6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6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6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6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6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6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6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6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6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6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6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6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6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6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6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6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6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6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6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6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6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6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6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6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6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6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6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6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6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6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ref="O3770:O3833" si="295">ROUND(E3770/D3770*100,0)</f>
        <v>108</v>
      </c>
      <c r="P3770">
        <f t="shared" ref="P3770:P3833" si="296">IFERROR(ROUND(E3770/L3770,2),0)</f>
        <v>74.239999999999995</v>
      </c>
      <c r="Q3770" s="11" t="s">
        <v>8315</v>
      </c>
      <c r="R3770" t="s">
        <v>8357</v>
      </c>
      <c r="S3770" s="15">
        <f t="shared" ref="S3770:S3833" si="297">(((J3770/60/60)/24)+DATE(1970,1,1))</f>
        <v>41772.727893518517</v>
      </c>
      <c r="T3770" s="15">
        <f t="shared" ref="T3770:T3833" si="298">(((I3770/60/60)/24)+DATE(1970,1,1))</f>
        <v>41802.727893518517</v>
      </c>
      <c r="U3770">
        <f t="shared" ref="U3770:U3833" si="299">YEAR(S3770)</f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9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8315</v>
      </c>
      <c r="R3772" t="s">
        <v>8357</v>
      </c>
      <c r="S3772" s="15">
        <f t="shared" si="297"/>
        <v>42138.930671296301</v>
      </c>
      <c r="T3772" s="15">
        <f t="shared" si="298"/>
        <v>42168.930671296301</v>
      </c>
      <c r="U3772">
        <f t="shared" si="299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9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9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9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9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9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9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6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6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6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6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6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6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6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6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6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6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6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6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6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6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6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6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6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6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6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6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6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6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ref="O3834:O3889" si="300">ROUND(E3834/D3834*100,0)</f>
        <v>105</v>
      </c>
      <c r="P3834" s="16">
        <f t="shared" ref="P3834:P3889" si="301">IFERROR(ROUND(E3834/L3834,2),0)</f>
        <v>139.56</v>
      </c>
      <c r="Q3834" s="11" t="s">
        <v>8315</v>
      </c>
      <c r="R3834" t="s">
        <v>8316</v>
      </c>
      <c r="S3834" s="15">
        <f t="shared" ref="S3834:S3889" si="302">(((J3834/60/60)/24)+DATE(1970,1,1))</f>
        <v>42375.114988425921</v>
      </c>
      <c r="T3834" s="15">
        <f t="shared" ref="T3834:T3889" si="303">(((I3834/60/60)/24)+DATE(1970,1,1))</f>
        <v>42420.114988425921</v>
      </c>
      <c r="U3834">
        <f t="shared" ref="U3834:U3889" si="304">YEAR(S3834)</f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 s="16">
        <f t="shared" si="301"/>
        <v>70</v>
      </c>
      <c r="Q3835" s="11" t="s">
        <v>8315</v>
      </c>
      <c r="R3835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304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 s="16">
        <f t="shared" si="301"/>
        <v>57.39</v>
      </c>
      <c r="Q3836" s="11" t="s">
        <v>8315</v>
      </c>
      <c r="R3836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si="304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 s="16">
        <f t="shared" si="301"/>
        <v>40</v>
      </c>
      <c r="Q3837" s="11" t="s">
        <v>8315</v>
      </c>
      <c r="R3837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304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 s="16">
        <f t="shared" si="301"/>
        <v>64.290000000000006</v>
      </c>
      <c r="Q3838" s="11" t="s">
        <v>8315</v>
      </c>
      <c r="R3838" t="s">
        <v>8316</v>
      </c>
      <c r="S3838" s="15">
        <f t="shared" si="302"/>
        <v>42553.926527777774</v>
      </c>
      <c r="T3838" s="15">
        <f t="shared" si="303"/>
        <v>42585.172916666663</v>
      </c>
      <c r="U3838">
        <f t="shared" si="304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 s="16">
        <f t="shared" si="301"/>
        <v>120.12</v>
      </c>
      <c r="Q3839" s="11" t="s">
        <v>8315</v>
      </c>
      <c r="R383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304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 s="16">
        <f t="shared" si="301"/>
        <v>1008.24</v>
      </c>
      <c r="Q3840" s="11" t="s">
        <v>8315</v>
      </c>
      <c r="R3840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304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 s="16">
        <f t="shared" si="301"/>
        <v>63.28</v>
      </c>
      <c r="Q3841" s="11" t="s">
        <v>8315</v>
      </c>
      <c r="R3841" t="s">
        <v>8316</v>
      </c>
      <c r="S3841" s="15">
        <f t="shared" si="302"/>
        <v>42155.142638888887</v>
      </c>
      <c r="T3841" s="15">
        <f t="shared" si="303"/>
        <v>42215.142638888887</v>
      </c>
      <c r="U3841">
        <f t="shared" si="304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 s="16">
        <f t="shared" si="301"/>
        <v>21.67</v>
      </c>
      <c r="Q3842" s="11" t="s">
        <v>8315</v>
      </c>
      <c r="R3842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304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6">
        <f t="shared" si="301"/>
        <v>25.65</v>
      </c>
      <c r="Q3843" s="11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6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6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6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6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6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6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6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6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6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6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6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6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6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6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6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6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6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6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6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6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6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6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6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152</v>
      </c>
      <c r="B3870" s="9" t="s">
        <v>154</v>
      </c>
      <c r="C3870" s="3" t="s">
        <v>4262</v>
      </c>
      <c r="D3870" s="5">
        <v>380000</v>
      </c>
      <c r="E3870" s="7">
        <v>30</v>
      </c>
      <c r="F3870" t="s">
        <v>8219</v>
      </c>
      <c r="G3870" t="s">
        <v>8223</v>
      </c>
      <c r="H3870" t="s">
        <v>8245</v>
      </c>
      <c r="I3870">
        <v>1411437100</v>
      </c>
      <c r="J3870">
        <v>1408845100</v>
      </c>
      <c r="K3870" t="b">
        <v>0</v>
      </c>
      <c r="L3870">
        <v>2</v>
      </c>
      <c r="M3870" t="b">
        <v>0</v>
      </c>
      <c r="N3870" t="s">
        <v>8265</v>
      </c>
      <c r="O3870">
        <f t="shared" si="300"/>
        <v>0</v>
      </c>
      <c r="P3870">
        <f t="shared" si="301"/>
        <v>15</v>
      </c>
      <c r="Q3870" s="11" t="s">
        <v>8308</v>
      </c>
      <c r="R3870" t="s">
        <v>8311</v>
      </c>
      <c r="S3870" s="15">
        <f t="shared" si="302"/>
        <v>41875.077546296299</v>
      </c>
      <c r="T3870" s="15">
        <f t="shared" si="303"/>
        <v>41905.077546296299</v>
      </c>
      <c r="U3870">
        <f t="shared" si="304"/>
        <v>2014</v>
      </c>
    </row>
    <row r="3871" spans="1:21" ht="45" x14ac:dyDescent="0.25">
      <c r="A3871">
        <v>2953</v>
      </c>
      <c r="B3871" s="9" t="s">
        <v>2953</v>
      </c>
      <c r="C3871" s="3" t="s">
        <v>7063</v>
      </c>
      <c r="D3871" s="5">
        <v>400000</v>
      </c>
      <c r="E3871" s="7">
        <v>605</v>
      </c>
      <c r="F3871" t="s">
        <v>8219</v>
      </c>
      <c r="G3871" t="s">
        <v>8223</v>
      </c>
      <c r="H3871" t="s">
        <v>8245</v>
      </c>
      <c r="I3871">
        <v>1444330821</v>
      </c>
      <c r="J3871">
        <v>1441738821</v>
      </c>
      <c r="K3871" t="b">
        <v>0</v>
      </c>
      <c r="L3871">
        <v>3</v>
      </c>
      <c r="M3871" t="b">
        <v>0</v>
      </c>
      <c r="N3871" t="s">
        <v>8301</v>
      </c>
      <c r="O3871">
        <f t="shared" si="300"/>
        <v>0</v>
      </c>
      <c r="P3871">
        <f t="shared" si="301"/>
        <v>201.67</v>
      </c>
      <c r="Q3871" s="11" t="s">
        <v>8315</v>
      </c>
      <c r="R3871" t="s">
        <v>8355</v>
      </c>
      <c r="S3871" s="15">
        <f t="shared" si="302"/>
        <v>42255.791909722218</v>
      </c>
      <c r="T3871" s="15">
        <f t="shared" si="303"/>
        <v>42285.791909722218</v>
      </c>
      <c r="U3871">
        <f t="shared" si="304"/>
        <v>2015</v>
      </c>
    </row>
    <row r="3872" spans="1:21" ht="60" x14ac:dyDescent="0.25">
      <c r="A3872">
        <v>627</v>
      </c>
      <c r="B3872" s="9" t="s">
        <v>628</v>
      </c>
      <c r="C3872" s="3" t="s">
        <v>4737</v>
      </c>
      <c r="D3872" s="5">
        <v>450000</v>
      </c>
      <c r="E3872" s="7">
        <v>90</v>
      </c>
      <c r="F3872" t="s">
        <v>8219</v>
      </c>
      <c r="G3872" t="s">
        <v>8234</v>
      </c>
      <c r="H3872" t="s">
        <v>8254</v>
      </c>
      <c r="I3872">
        <v>1457996400</v>
      </c>
      <c r="J3872">
        <v>1452842511</v>
      </c>
      <c r="K3872" t="b">
        <v>0</v>
      </c>
      <c r="L3872">
        <v>1</v>
      </c>
      <c r="M3872" t="b">
        <v>0</v>
      </c>
      <c r="N3872" t="s">
        <v>8270</v>
      </c>
      <c r="O3872">
        <f t="shared" si="300"/>
        <v>0</v>
      </c>
      <c r="P3872">
        <f t="shared" si="301"/>
        <v>90</v>
      </c>
      <c r="Q3872" s="11" t="s">
        <v>8317</v>
      </c>
      <c r="R3872" t="s">
        <v>8318</v>
      </c>
      <c r="S3872" s="15">
        <f t="shared" si="302"/>
        <v>42384.306840277779</v>
      </c>
      <c r="T3872" s="15">
        <f t="shared" si="303"/>
        <v>42443.958333333328</v>
      </c>
      <c r="U3872">
        <f t="shared" si="304"/>
        <v>2016</v>
      </c>
    </row>
    <row r="3873" spans="1:21" ht="60" x14ac:dyDescent="0.25">
      <c r="A3873">
        <v>1321</v>
      </c>
      <c r="B3873" s="9" t="s">
        <v>1322</v>
      </c>
      <c r="C3873" s="3" t="s">
        <v>5431</v>
      </c>
      <c r="D3873" s="5">
        <v>462000</v>
      </c>
      <c r="E3873" s="7">
        <v>6019</v>
      </c>
      <c r="F3873" t="s">
        <v>8219</v>
      </c>
      <c r="G3873" t="s">
        <v>8234</v>
      </c>
      <c r="H3873" t="s">
        <v>8254</v>
      </c>
      <c r="I3873">
        <v>1482515937</v>
      </c>
      <c r="J3873">
        <v>1479923937</v>
      </c>
      <c r="K3873" t="b">
        <v>0</v>
      </c>
      <c r="L3873">
        <v>7</v>
      </c>
      <c r="M3873" t="b">
        <v>0</v>
      </c>
      <c r="N3873" t="s">
        <v>8271</v>
      </c>
      <c r="O3873">
        <f t="shared" si="300"/>
        <v>1</v>
      </c>
      <c r="P3873">
        <f t="shared" si="301"/>
        <v>859.86</v>
      </c>
      <c r="Q3873" s="11" t="s">
        <v>8317</v>
      </c>
      <c r="R3873" t="s">
        <v>8319</v>
      </c>
      <c r="S3873" s="15">
        <f t="shared" si="302"/>
        <v>42697.74927083333</v>
      </c>
      <c r="T3873" s="15">
        <f t="shared" si="303"/>
        <v>42727.74927083333</v>
      </c>
      <c r="U3873">
        <f t="shared" si="304"/>
        <v>2016</v>
      </c>
    </row>
    <row r="3874" spans="1:21" ht="45" x14ac:dyDescent="0.25">
      <c r="A3874">
        <v>2349</v>
      </c>
      <c r="B3874" s="9" t="s">
        <v>2350</v>
      </c>
      <c r="C3874" s="3" t="s">
        <v>6459</v>
      </c>
      <c r="D3874" s="5">
        <v>474900</v>
      </c>
      <c r="E3874" s="7">
        <v>0</v>
      </c>
      <c r="F3874" t="s">
        <v>8219</v>
      </c>
      <c r="G3874" t="s">
        <v>8234</v>
      </c>
      <c r="H3874" t="s">
        <v>8254</v>
      </c>
      <c r="I3874">
        <v>1439318228</v>
      </c>
      <c r="J3874">
        <v>1436812628</v>
      </c>
      <c r="K3874" t="b">
        <v>0</v>
      </c>
      <c r="L3874">
        <v>0</v>
      </c>
      <c r="M3874" t="b">
        <v>0</v>
      </c>
      <c r="N3874" t="s">
        <v>8270</v>
      </c>
      <c r="O3874">
        <f t="shared" si="300"/>
        <v>0</v>
      </c>
      <c r="P3874">
        <f t="shared" si="301"/>
        <v>0</v>
      </c>
      <c r="Q3874" s="11" t="s">
        <v>8317</v>
      </c>
      <c r="R3874" t="s">
        <v>8318</v>
      </c>
      <c r="S3874" s="15">
        <f t="shared" si="302"/>
        <v>42198.775787037041</v>
      </c>
      <c r="T3874" s="15">
        <f t="shared" si="303"/>
        <v>42227.775787037041</v>
      </c>
      <c r="U3874">
        <f t="shared" si="304"/>
        <v>2015</v>
      </c>
    </row>
    <row r="3875" spans="1:21" ht="60" x14ac:dyDescent="0.25">
      <c r="A3875">
        <v>159</v>
      </c>
      <c r="B3875" s="9" t="s">
        <v>161</v>
      </c>
      <c r="C3875" s="3" t="s">
        <v>4269</v>
      </c>
      <c r="D3875" s="5">
        <v>500000</v>
      </c>
      <c r="E3875" s="7">
        <v>10</v>
      </c>
      <c r="F3875" t="s">
        <v>8219</v>
      </c>
      <c r="G3875" t="s">
        <v>8223</v>
      </c>
      <c r="H3875" t="s">
        <v>8245</v>
      </c>
      <c r="I3875">
        <v>1467541545</v>
      </c>
      <c r="J3875">
        <v>1464085545</v>
      </c>
      <c r="K3875" t="b">
        <v>0</v>
      </c>
      <c r="L3875">
        <v>1</v>
      </c>
      <c r="M3875" t="b">
        <v>0</v>
      </c>
      <c r="N3875" t="s">
        <v>8265</v>
      </c>
      <c r="O3875">
        <f t="shared" si="300"/>
        <v>0</v>
      </c>
      <c r="P3875">
        <f t="shared" si="301"/>
        <v>10</v>
      </c>
      <c r="Q3875" s="11" t="s">
        <v>8308</v>
      </c>
      <c r="R3875" t="s">
        <v>8311</v>
      </c>
      <c r="S3875" s="15">
        <f t="shared" si="302"/>
        <v>42514.434548611112</v>
      </c>
      <c r="T3875" s="15">
        <f t="shared" si="303"/>
        <v>42554.434548611112</v>
      </c>
      <c r="U3875">
        <f t="shared" si="304"/>
        <v>2016</v>
      </c>
    </row>
    <row r="3876" spans="1:21" ht="45" x14ac:dyDescent="0.25">
      <c r="A3876">
        <v>1230</v>
      </c>
      <c r="B3876" s="9" t="s">
        <v>1231</v>
      </c>
      <c r="C3876" s="3" t="s">
        <v>5340</v>
      </c>
      <c r="D3876" s="5">
        <v>500000</v>
      </c>
      <c r="E3876" s="7">
        <v>0</v>
      </c>
      <c r="F3876" t="s">
        <v>8219</v>
      </c>
      <c r="G3876" t="s">
        <v>8223</v>
      </c>
      <c r="H3876" t="s">
        <v>8245</v>
      </c>
      <c r="I3876">
        <v>1298589630</v>
      </c>
      <c r="J3876">
        <v>1295997630</v>
      </c>
      <c r="K3876" t="b">
        <v>0</v>
      </c>
      <c r="L3876">
        <v>0</v>
      </c>
      <c r="M3876" t="b">
        <v>0</v>
      </c>
      <c r="N3876" t="s">
        <v>8284</v>
      </c>
      <c r="O3876">
        <f t="shared" si="300"/>
        <v>0</v>
      </c>
      <c r="P3876">
        <f t="shared" si="301"/>
        <v>0</v>
      </c>
      <c r="Q3876" s="11" t="s">
        <v>8323</v>
      </c>
      <c r="R3876" t="s">
        <v>8338</v>
      </c>
      <c r="S3876" s="15">
        <f t="shared" si="302"/>
        <v>40568.972569444442</v>
      </c>
      <c r="T3876" s="15">
        <f t="shared" si="303"/>
        <v>40598.972569444442</v>
      </c>
      <c r="U3876">
        <f t="shared" si="304"/>
        <v>2011</v>
      </c>
    </row>
    <row r="3877" spans="1:21" ht="45" x14ac:dyDescent="0.25">
      <c r="A3877">
        <v>2646</v>
      </c>
      <c r="B3877" s="9" t="s">
        <v>2646</v>
      </c>
      <c r="C3877" s="3" t="s">
        <v>6756</v>
      </c>
      <c r="D3877" s="5">
        <v>500000</v>
      </c>
      <c r="E3877" s="7">
        <v>42086.42</v>
      </c>
      <c r="F3877" t="s">
        <v>8219</v>
      </c>
      <c r="G3877" t="s">
        <v>8223</v>
      </c>
      <c r="H3877" t="s">
        <v>8245</v>
      </c>
      <c r="I3877">
        <v>1441783869</v>
      </c>
      <c r="J3877">
        <v>1439191869</v>
      </c>
      <c r="K3877" t="b">
        <v>1</v>
      </c>
      <c r="L3877">
        <v>535</v>
      </c>
      <c r="M3877" t="b">
        <v>0</v>
      </c>
      <c r="N3877" t="s">
        <v>8299</v>
      </c>
      <c r="O3877">
        <f t="shared" si="300"/>
        <v>8</v>
      </c>
      <c r="P3877">
        <f t="shared" si="301"/>
        <v>78.67</v>
      </c>
      <c r="Q3877" s="11" t="s">
        <v>8317</v>
      </c>
      <c r="R3877" t="s">
        <v>8353</v>
      </c>
      <c r="S3877" s="15">
        <f t="shared" si="302"/>
        <v>42226.313298611116</v>
      </c>
      <c r="T3877" s="15">
        <f t="shared" si="303"/>
        <v>42256.313298611116</v>
      </c>
      <c r="U3877">
        <f t="shared" si="304"/>
        <v>2015</v>
      </c>
    </row>
    <row r="3878" spans="1:21" ht="60" x14ac:dyDescent="0.25">
      <c r="A3878">
        <v>2390</v>
      </c>
      <c r="B3878" s="9" t="s">
        <v>2391</v>
      </c>
      <c r="C3878" s="3" t="s">
        <v>6500</v>
      </c>
      <c r="D3878" s="5">
        <v>510000</v>
      </c>
      <c r="E3878" s="7">
        <v>0</v>
      </c>
      <c r="F3878" t="s">
        <v>8219</v>
      </c>
      <c r="G3878" t="s">
        <v>8225</v>
      </c>
      <c r="H3878" t="s">
        <v>8247</v>
      </c>
      <c r="I3878">
        <v>1420352264</v>
      </c>
      <c r="J3878">
        <v>1416896264</v>
      </c>
      <c r="K3878" t="b">
        <v>0</v>
      </c>
      <c r="L3878">
        <v>0</v>
      </c>
      <c r="M3878" t="b">
        <v>0</v>
      </c>
      <c r="N3878" t="s">
        <v>8270</v>
      </c>
      <c r="O3878">
        <f t="shared" si="300"/>
        <v>0</v>
      </c>
      <c r="P3878">
        <f t="shared" si="301"/>
        <v>0</v>
      </c>
      <c r="Q3878" s="11" t="s">
        <v>8317</v>
      </c>
      <c r="R3878" t="s">
        <v>8318</v>
      </c>
      <c r="S3878" s="15">
        <f t="shared" si="302"/>
        <v>41968.262314814812</v>
      </c>
      <c r="T3878" s="15">
        <f t="shared" si="303"/>
        <v>42008.262314814812</v>
      </c>
      <c r="U3878">
        <f t="shared" si="304"/>
        <v>2014</v>
      </c>
    </row>
    <row r="3879" spans="1:21" ht="45" x14ac:dyDescent="0.25">
      <c r="A3879">
        <v>3124</v>
      </c>
      <c r="B3879" s="9" t="s">
        <v>3124</v>
      </c>
      <c r="C3879" s="3" t="s">
        <v>7234</v>
      </c>
      <c r="D3879" s="5">
        <v>800000</v>
      </c>
      <c r="E3879" s="7">
        <v>26</v>
      </c>
      <c r="F3879" t="s">
        <v>8219</v>
      </c>
      <c r="G3879" t="s">
        <v>8223</v>
      </c>
      <c r="H3879" t="s">
        <v>8245</v>
      </c>
      <c r="I3879">
        <v>1422902601</v>
      </c>
      <c r="J3879">
        <v>1417718601</v>
      </c>
      <c r="K3879" t="b">
        <v>0</v>
      </c>
      <c r="L3879">
        <v>4</v>
      </c>
      <c r="M3879" t="b">
        <v>0</v>
      </c>
      <c r="N3879" t="s">
        <v>8301</v>
      </c>
      <c r="O3879">
        <f t="shared" si="300"/>
        <v>0</v>
      </c>
      <c r="P3879">
        <f t="shared" si="301"/>
        <v>6.5</v>
      </c>
      <c r="Q3879" s="11" t="s">
        <v>8315</v>
      </c>
      <c r="R3879" t="s">
        <v>8355</v>
      </c>
      <c r="S3879" s="15">
        <f t="shared" si="302"/>
        <v>41977.780104166668</v>
      </c>
      <c r="T3879" s="15">
        <f t="shared" si="303"/>
        <v>42037.780104166668</v>
      </c>
      <c r="U3879">
        <f t="shared" si="304"/>
        <v>2014</v>
      </c>
    </row>
    <row r="3880" spans="1:21" ht="30" x14ac:dyDescent="0.25">
      <c r="A3880">
        <v>2373</v>
      </c>
      <c r="B3880" s="9" t="s">
        <v>2374</v>
      </c>
      <c r="C3880" s="3" t="s">
        <v>6483</v>
      </c>
      <c r="D3880" s="5">
        <v>850000</v>
      </c>
      <c r="E3880" s="7">
        <v>50</v>
      </c>
      <c r="F3880" t="s">
        <v>8219</v>
      </c>
      <c r="G3880" t="s">
        <v>8234</v>
      </c>
      <c r="H3880" t="s">
        <v>8254</v>
      </c>
      <c r="I3880">
        <v>1440863624</v>
      </c>
      <c r="J3880">
        <v>1438271624</v>
      </c>
      <c r="K3880" t="b">
        <v>0</v>
      </c>
      <c r="L3880">
        <v>1</v>
      </c>
      <c r="M3880" t="b">
        <v>0</v>
      </c>
      <c r="N3880" t="s">
        <v>8270</v>
      </c>
      <c r="O3880">
        <f t="shared" si="300"/>
        <v>0</v>
      </c>
      <c r="P3880">
        <f t="shared" si="301"/>
        <v>50</v>
      </c>
      <c r="Q3880" s="11" t="s">
        <v>8317</v>
      </c>
      <c r="R3880" t="s">
        <v>8318</v>
      </c>
      <c r="S3880" s="15">
        <f t="shared" si="302"/>
        <v>42215.662314814821</v>
      </c>
      <c r="T3880" s="15">
        <f t="shared" si="303"/>
        <v>42245.662314814821</v>
      </c>
      <c r="U3880">
        <f t="shared" si="304"/>
        <v>2015</v>
      </c>
    </row>
    <row r="3881" spans="1:21" ht="45" x14ac:dyDescent="0.25">
      <c r="A3881">
        <v>1000</v>
      </c>
      <c r="B3881" s="9" t="s">
        <v>1001</v>
      </c>
      <c r="C3881" s="3" t="s">
        <v>5110</v>
      </c>
      <c r="D3881" s="5">
        <v>894700</v>
      </c>
      <c r="E3881" s="7">
        <v>19824</v>
      </c>
      <c r="F3881" t="s">
        <v>8219</v>
      </c>
      <c r="G3881" t="s">
        <v>8223</v>
      </c>
      <c r="H3881" t="s">
        <v>8245</v>
      </c>
      <c r="I3881">
        <v>1489537560</v>
      </c>
      <c r="J3881">
        <v>1484357160</v>
      </c>
      <c r="K3881" t="b">
        <v>0</v>
      </c>
      <c r="L3881">
        <v>6</v>
      </c>
      <c r="M3881" t="b">
        <v>0</v>
      </c>
      <c r="N3881" t="s">
        <v>8271</v>
      </c>
      <c r="O3881">
        <f t="shared" si="300"/>
        <v>2</v>
      </c>
      <c r="P3881">
        <f t="shared" si="301"/>
        <v>3304</v>
      </c>
      <c r="Q3881" s="11" t="s">
        <v>8317</v>
      </c>
      <c r="R3881" t="s">
        <v>8319</v>
      </c>
      <c r="S3881" s="15">
        <f t="shared" si="302"/>
        <v>42749.059722222228</v>
      </c>
      <c r="T3881" s="15">
        <f t="shared" si="303"/>
        <v>42809.018055555556</v>
      </c>
      <c r="U3881">
        <f t="shared" si="304"/>
        <v>2017</v>
      </c>
    </row>
    <row r="3882" spans="1:21" ht="30" x14ac:dyDescent="0.25">
      <c r="A3882">
        <v>639</v>
      </c>
      <c r="B3882" s="9" t="s">
        <v>640</v>
      </c>
      <c r="C3882" s="3" t="s">
        <v>4749</v>
      </c>
      <c r="D3882" s="5">
        <v>1000000</v>
      </c>
      <c r="E3882" s="7">
        <v>1</v>
      </c>
      <c r="F3882" t="s">
        <v>8219</v>
      </c>
      <c r="G3882" t="s">
        <v>8223</v>
      </c>
      <c r="H3882" t="s">
        <v>8245</v>
      </c>
      <c r="I3882">
        <v>1413208795</v>
      </c>
      <c r="J3882">
        <v>1408024795</v>
      </c>
      <c r="K3882" t="b">
        <v>0</v>
      </c>
      <c r="L3882">
        <v>1</v>
      </c>
      <c r="M3882" t="b">
        <v>0</v>
      </c>
      <c r="N3882" t="s">
        <v>8270</v>
      </c>
      <c r="O3882">
        <f t="shared" si="300"/>
        <v>0</v>
      </c>
      <c r="P3882">
        <f t="shared" si="301"/>
        <v>1</v>
      </c>
      <c r="Q3882" s="11" t="s">
        <v>8317</v>
      </c>
      <c r="R3882" t="s">
        <v>8318</v>
      </c>
      <c r="S3882" s="15">
        <f t="shared" si="302"/>
        <v>41865.583275462966</v>
      </c>
      <c r="T3882" s="15">
        <f t="shared" si="303"/>
        <v>41925.583275462966</v>
      </c>
      <c r="U3882">
        <f t="shared" si="304"/>
        <v>2014</v>
      </c>
    </row>
    <row r="3883" spans="1:21" ht="60" x14ac:dyDescent="0.25">
      <c r="A3883">
        <v>2643</v>
      </c>
      <c r="B3883" s="9" t="s">
        <v>2643</v>
      </c>
      <c r="C3883" s="3" t="s">
        <v>6753</v>
      </c>
      <c r="D3883" s="5">
        <v>1000000</v>
      </c>
      <c r="E3883" s="7">
        <v>335597.31</v>
      </c>
      <c r="F3883" t="s">
        <v>8219</v>
      </c>
      <c r="G3883" t="s">
        <v>8223</v>
      </c>
      <c r="H3883" t="s">
        <v>8245</v>
      </c>
      <c r="I3883">
        <v>1482307140</v>
      </c>
      <c r="J3883">
        <v>1479218315</v>
      </c>
      <c r="K3883" t="b">
        <v>1</v>
      </c>
      <c r="L3883">
        <v>1501</v>
      </c>
      <c r="M3883" t="b">
        <v>0</v>
      </c>
      <c r="N3883" t="s">
        <v>8299</v>
      </c>
      <c r="O3883">
        <f t="shared" si="300"/>
        <v>34</v>
      </c>
      <c r="P3883">
        <f t="shared" si="301"/>
        <v>223.58</v>
      </c>
      <c r="Q3883" s="11" t="s">
        <v>8317</v>
      </c>
      <c r="R3883" t="s">
        <v>8353</v>
      </c>
      <c r="S3883" s="15">
        <f t="shared" si="302"/>
        <v>42689.582349537035</v>
      </c>
      <c r="T3883" s="15">
        <f t="shared" si="303"/>
        <v>42725.332638888889</v>
      </c>
      <c r="U3883">
        <f t="shared" si="304"/>
        <v>2016</v>
      </c>
    </row>
    <row r="3884" spans="1:21" ht="60" x14ac:dyDescent="0.25">
      <c r="A3884">
        <v>155</v>
      </c>
      <c r="B3884" s="9" t="s">
        <v>157</v>
      </c>
      <c r="C3884" s="3" t="s">
        <v>4265</v>
      </c>
      <c r="D3884" s="5">
        <v>1350000</v>
      </c>
      <c r="E3884" s="7">
        <v>81</v>
      </c>
      <c r="F3884" t="s">
        <v>8219</v>
      </c>
      <c r="G3884" t="s">
        <v>8223</v>
      </c>
      <c r="H3884" t="s">
        <v>8245</v>
      </c>
      <c r="I3884">
        <v>1437657935</v>
      </c>
      <c r="J3884">
        <v>1434201935</v>
      </c>
      <c r="K3884" t="b">
        <v>0</v>
      </c>
      <c r="L3884">
        <v>4</v>
      </c>
      <c r="M3884" t="b">
        <v>0</v>
      </c>
      <c r="N3884" t="s">
        <v>8265</v>
      </c>
      <c r="O3884">
        <f t="shared" si="300"/>
        <v>0</v>
      </c>
      <c r="P3884">
        <f t="shared" si="301"/>
        <v>20.25</v>
      </c>
      <c r="Q3884" s="11" t="s">
        <v>8308</v>
      </c>
      <c r="R3884" t="s">
        <v>8311</v>
      </c>
      <c r="S3884" s="15">
        <f t="shared" si="302"/>
        <v>42168.559432870374</v>
      </c>
      <c r="T3884" s="15">
        <f t="shared" si="303"/>
        <v>42208.559432870374</v>
      </c>
      <c r="U3884">
        <f t="shared" si="304"/>
        <v>2015</v>
      </c>
    </row>
    <row r="3885" spans="1:21" x14ac:dyDescent="0.25">
      <c r="A3885">
        <v>3125</v>
      </c>
      <c r="B3885" s="9" t="s">
        <v>3125</v>
      </c>
      <c r="C3885" s="3" t="s">
        <v>7235</v>
      </c>
      <c r="D3885" s="5">
        <v>1500000</v>
      </c>
      <c r="E3885" s="7">
        <v>0</v>
      </c>
      <c r="F3885" t="s">
        <v>8219</v>
      </c>
      <c r="G3885" t="s">
        <v>8223</v>
      </c>
      <c r="H3885" t="s">
        <v>8245</v>
      </c>
      <c r="I3885">
        <v>1452142672</v>
      </c>
      <c r="J3885">
        <v>1449550672</v>
      </c>
      <c r="K3885" t="b">
        <v>0</v>
      </c>
      <c r="L3885">
        <v>0</v>
      </c>
      <c r="M3885" t="b">
        <v>0</v>
      </c>
      <c r="N3885" t="s">
        <v>8301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8355</v>
      </c>
      <c r="S3885" s="15">
        <f t="shared" si="302"/>
        <v>42346.20685185185</v>
      </c>
      <c r="T3885" s="15">
        <f t="shared" si="303"/>
        <v>42376.20685185185</v>
      </c>
      <c r="U3885">
        <f t="shared" si="304"/>
        <v>2015</v>
      </c>
    </row>
    <row r="3886" spans="1:21" ht="30" x14ac:dyDescent="0.25">
      <c r="A3886">
        <v>619</v>
      </c>
      <c r="B3886" s="9" t="s">
        <v>620</v>
      </c>
      <c r="C3886" s="3" t="s">
        <v>4729</v>
      </c>
      <c r="D3886" s="5">
        <v>2500000</v>
      </c>
      <c r="E3886" s="7">
        <v>1</v>
      </c>
      <c r="F3886" t="s">
        <v>8219</v>
      </c>
      <c r="G3886" t="s">
        <v>8223</v>
      </c>
      <c r="H3886" t="s">
        <v>8245</v>
      </c>
      <c r="I3886">
        <v>1416933390</v>
      </c>
      <c r="J3886">
        <v>1411745790</v>
      </c>
      <c r="K3886" t="b">
        <v>0</v>
      </c>
      <c r="L3886">
        <v>1</v>
      </c>
      <c r="M3886" t="b">
        <v>0</v>
      </c>
      <c r="N3886" t="s">
        <v>8270</v>
      </c>
      <c r="O3886">
        <f t="shared" si="300"/>
        <v>0</v>
      </c>
      <c r="P3886">
        <f t="shared" si="301"/>
        <v>1</v>
      </c>
      <c r="Q3886" s="11" t="s">
        <v>8317</v>
      </c>
      <c r="R3886" t="s">
        <v>8318</v>
      </c>
      <c r="S3886" s="15">
        <f t="shared" si="302"/>
        <v>41908.650347222225</v>
      </c>
      <c r="T3886" s="15">
        <f t="shared" si="303"/>
        <v>41968.692013888889</v>
      </c>
      <c r="U3886">
        <f t="shared" si="304"/>
        <v>2014</v>
      </c>
    </row>
    <row r="3887" spans="1:21" ht="45" x14ac:dyDescent="0.25">
      <c r="A3887">
        <v>1460</v>
      </c>
      <c r="B3887" s="9" t="s">
        <v>1461</v>
      </c>
      <c r="C3887" s="3" t="s">
        <v>5570</v>
      </c>
      <c r="D3887" s="5">
        <v>25000000</v>
      </c>
      <c r="E3887" s="7">
        <v>0</v>
      </c>
      <c r="F3887" t="s">
        <v>8219</v>
      </c>
      <c r="G3887" t="s">
        <v>8223</v>
      </c>
      <c r="H3887" t="s">
        <v>8245</v>
      </c>
      <c r="I3887">
        <v>1417391100</v>
      </c>
      <c r="J3887">
        <v>1412371898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8320</v>
      </c>
      <c r="R3887" t="s">
        <v>8339</v>
      </c>
      <c r="S3887" s="15">
        <f t="shared" si="302"/>
        <v>41915.896967592591</v>
      </c>
      <c r="T3887" s="15">
        <f t="shared" si="303"/>
        <v>41973.989583333328</v>
      </c>
      <c r="U3887">
        <f t="shared" si="304"/>
        <v>2014</v>
      </c>
    </row>
    <row r="3888" spans="1:21" ht="45" x14ac:dyDescent="0.25">
      <c r="A3888">
        <v>2960</v>
      </c>
      <c r="B3888" s="9" t="s">
        <v>2960</v>
      </c>
      <c r="C3888" s="3" t="s">
        <v>7070</v>
      </c>
      <c r="D3888" s="5">
        <v>30000000</v>
      </c>
      <c r="E3888" s="7">
        <v>0</v>
      </c>
      <c r="F3888" t="s">
        <v>8219</v>
      </c>
      <c r="G3888" t="s">
        <v>8223</v>
      </c>
      <c r="H3888" t="s">
        <v>8245</v>
      </c>
      <c r="I3888">
        <v>1410459023</v>
      </c>
      <c r="J3888">
        <v>1407867023</v>
      </c>
      <c r="K3888" t="b">
        <v>0</v>
      </c>
      <c r="L3888">
        <v>0</v>
      </c>
      <c r="M3888" t="b">
        <v>0</v>
      </c>
      <c r="N3888" t="s">
        <v>8301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8355</v>
      </c>
      <c r="S3888" s="15">
        <f t="shared" si="302"/>
        <v>41863.757210648146</v>
      </c>
      <c r="T3888" s="15">
        <f t="shared" si="303"/>
        <v>41893.757210648146</v>
      </c>
      <c r="U3888">
        <f t="shared" si="304"/>
        <v>2014</v>
      </c>
    </row>
    <row r="3889" spans="1:21" ht="45" x14ac:dyDescent="0.25">
      <c r="A3889">
        <v>122</v>
      </c>
      <c r="B3889" s="9" t="s">
        <v>124</v>
      </c>
      <c r="C3889" s="3" t="s">
        <v>4233</v>
      </c>
      <c r="D3889" s="5">
        <v>100000000</v>
      </c>
      <c r="E3889" s="7">
        <v>0</v>
      </c>
      <c r="F3889" t="s">
        <v>8219</v>
      </c>
      <c r="G3889" t="s">
        <v>8223</v>
      </c>
      <c r="H3889" t="s">
        <v>8245</v>
      </c>
      <c r="I3889">
        <v>1476094907</v>
      </c>
      <c r="J3889">
        <v>1470910907</v>
      </c>
      <c r="K3889" t="b">
        <v>0</v>
      </c>
      <c r="L3889">
        <v>0</v>
      </c>
      <c r="M3889" t="b">
        <v>0</v>
      </c>
      <c r="N3889" t="s">
        <v>8265</v>
      </c>
      <c r="O3889">
        <f t="shared" si="300"/>
        <v>0</v>
      </c>
      <c r="P3889">
        <f t="shared" si="301"/>
        <v>0</v>
      </c>
      <c r="Q3889" s="11" t="s">
        <v>8308</v>
      </c>
      <c r="R3889" t="s">
        <v>8311</v>
      </c>
      <c r="S3889" s="15">
        <f t="shared" si="302"/>
        <v>42593.431793981479</v>
      </c>
      <c r="T3889" s="15">
        <f t="shared" si="303"/>
        <v>42653.431793981479</v>
      </c>
      <c r="U3889">
        <f t="shared" si="304"/>
        <v>2016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ref="O3890:O3905" si="305">ROUND(E3890/D3890*100,0)</f>
        <v>27</v>
      </c>
      <c r="P3890" s="16">
        <f t="shared" ref="P3890:P3906" si="306">IFERROR(ROUND(E3890/L3890,2),0)</f>
        <v>38.71</v>
      </c>
      <c r="Q3890" s="11" t="s">
        <v>8315</v>
      </c>
      <c r="R3890" t="s">
        <v>8316</v>
      </c>
      <c r="S3890" s="15">
        <f t="shared" ref="S3890:S3906" si="307">(((J3890/60/60)/24)+DATE(1970,1,1))</f>
        <v>42762.545810185184</v>
      </c>
      <c r="T3890" s="15">
        <f t="shared" ref="T3890:T3906" si="308">(((I3890/60/60)/24)+DATE(1970,1,1))</f>
        <v>42792.545810185184</v>
      </c>
      <c r="U3890">
        <f t="shared" ref="U3890:U3906" si="309">YEAR(S3890)</f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 s="16">
        <f t="shared" si="306"/>
        <v>13.11</v>
      </c>
      <c r="Q3891" s="11" t="s">
        <v>8315</v>
      </c>
      <c r="R3891" t="s">
        <v>8316</v>
      </c>
      <c r="S3891" s="15">
        <f t="shared" si="307"/>
        <v>41977.004976851851</v>
      </c>
      <c r="T3891" s="15">
        <f t="shared" si="308"/>
        <v>42008.976388888885</v>
      </c>
      <c r="U3891">
        <f t="shared" si="309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 s="16">
        <f t="shared" si="306"/>
        <v>315.5</v>
      </c>
      <c r="Q3892" s="11" t="s">
        <v>8315</v>
      </c>
      <c r="R3892" t="s">
        <v>8316</v>
      </c>
      <c r="S3892" s="15">
        <f t="shared" si="307"/>
        <v>42171.758611111116</v>
      </c>
      <c r="T3892" s="15">
        <f t="shared" si="308"/>
        <v>42231.758611111116</v>
      </c>
      <c r="U3892">
        <f t="shared" si="309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 s="16">
        <f t="shared" si="306"/>
        <v>37.14</v>
      </c>
      <c r="Q3893" s="11" t="s">
        <v>8315</v>
      </c>
      <c r="R3893" t="s">
        <v>8316</v>
      </c>
      <c r="S3893" s="15">
        <f t="shared" si="307"/>
        <v>42056.1324537037</v>
      </c>
      <c r="T3893" s="15">
        <f t="shared" si="308"/>
        <v>42086.207638888889</v>
      </c>
      <c r="U3893">
        <f t="shared" si="309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s="16">
        <f t="shared" si="306"/>
        <v>0</v>
      </c>
      <c r="Q3894" s="11" t="s">
        <v>8315</v>
      </c>
      <c r="R3894" t="s">
        <v>8316</v>
      </c>
      <c r="S3894" s="15">
        <f t="shared" si="307"/>
        <v>41867.652280092596</v>
      </c>
      <c r="T3894" s="15">
        <f t="shared" si="308"/>
        <v>41875.291666666664</v>
      </c>
      <c r="U3894">
        <f t="shared" si="309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 s="16">
        <f t="shared" si="306"/>
        <v>128.27000000000001</v>
      </c>
      <c r="Q3895" s="11" t="s">
        <v>8315</v>
      </c>
      <c r="R3895" t="s">
        <v>8316</v>
      </c>
      <c r="S3895" s="15">
        <f t="shared" si="307"/>
        <v>41779.657870370371</v>
      </c>
      <c r="T3895" s="15">
        <f t="shared" si="308"/>
        <v>41821.25</v>
      </c>
      <c r="U3895">
        <f t="shared" si="309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 s="16">
        <f t="shared" si="306"/>
        <v>47.27</v>
      </c>
      <c r="Q3896" s="11" t="s">
        <v>8315</v>
      </c>
      <c r="R3896" t="s">
        <v>8316</v>
      </c>
      <c r="S3896" s="15">
        <f t="shared" si="307"/>
        <v>42679.958472222221</v>
      </c>
      <c r="T3896" s="15">
        <f t="shared" si="308"/>
        <v>42710.207638888889</v>
      </c>
      <c r="U3896">
        <f t="shared" si="309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 s="16">
        <f t="shared" si="306"/>
        <v>50</v>
      </c>
      <c r="Q3897" s="11" t="s">
        <v>8315</v>
      </c>
      <c r="R3897" t="s">
        <v>8316</v>
      </c>
      <c r="S3897" s="15">
        <f t="shared" si="307"/>
        <v>42032.250208333338</v>
      </c>
      <c r="T3897" s="15">
        <f t="shared" si="308"/>
        <v>42063.250208333338</v>
      </c>
      <c r="U3897">
        <f t="shared" si="309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 s="16">
        <f t="shared" si="306"/>
        <v>42.5</v>
      </c>
      <c r="Q3898" s="11" t="s">
        <v>8315</v>
      </c>
      <c r="R3898" t="s">
        <v>8316</v>
      </c>
      <c r="S3898" s="15">
        <f t="shared" si="307"/>
        <v>41793.191875000004</v>
      </c>
      <c r="T3898" s="15">
        <f t="shared" si="308"/>
        <v>41807.191875000004</v>
      </c>
      <c r="U3898">
        <f t="shared" si="309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 s="16">
        <f t="shared" si="306"/>
        <v>44</v>
      </c>
      <c r="Q3899" s="11" t="s">
        <v>8315</v>
      </c>
      <c r="R389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9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 s="16">
        <f t="shared" si="306"/>
        <v>50.88</v>
      </c>
      <c r="Q3900" s="11" t="s">
        <v>8315</v>
      </c>
      <c r="R3900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si="309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 s="16">
        <f t="shared" si="306"/>
        <v>62.5</v>
      </c>
      <c r="Q3901" s="11" t="s">
        <v>8315</v>
      </c>
      <c r="R3901" t="s">
        <v>8316</v>
      </c>
      <c r="S3901" s="15">
        <f t="shared" si="307"/>
        <v>41843.775011574071</v>
      </c>
      <c r="T3901" s="15">
        <f t="shared" si="308"/>
        <v>41863.775011574071</v>
      </c>
      <c r="U3901">
        <f t="shared" si="309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 s="16">
        <f t="shared" si="306"/>
        <v>27</v>
      </c>
      <c r="Q3902" s="11" t="s">
        <v>8315</v>
      </c>
      <c r="R3902" t="s">
        <v>8316</v>
      </c>
      <c r="S3902" s="15">
        <f t="shared" si="307"/>
        <v>42136.092488425929</v>
      </c>
      <c r="T3902" s="15">
        <f t="shared" si="308"/>
        <v>42166.092488425929</v>
      </c>
      <c r="U3902">
        <f t="shared" si="309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 s="16">
        <f t="shared" si="306"/>
        <v>25</v>
      </c>
      <c r="Q3903" s="11" t="s">
        <v>8315</v>
      </c>
      <c r="R3903" t="s">
        <v>8316</v>
      </c>
      <c r="S3903" s="15">
        <f t="shared" si="307"/>
        <v>42317.826377314821</v>
      </c>
      <c r="T3903" s="15">
        <f t="shared" si="308"/>
        <v>42357.826377314821</v>
      </c>
      <c r="U3903">
        <f t="shared" si="309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 s="16">
        <f t="shared" si="306"/>
        <v>47.26</v>
      </c>
      <c r="Q3904" s="11" t="s">
        <v>8315</v>
      </c>
      <c r="R3904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9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s="16">
        <f t="shared" si="306"/>
        <v>0</v>
      </c>
      <c r="Q3905" s="11" t="s">
        <v>8315</v>
      </c>
      <c r="R3905" t="s">
        <v>8316</v>
      </c>
      <c r="S3905" s="15">
        <f t="shared" si="307"/>
        <v>42186.01116898148</v>
      </c>
      <c r="T3905" s="15">
        <f t="shared" si="308"/>
        <v>42230.818055555559</v>
      </c>
      <c r="U3905">
        <f t="shared" si="309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0">ROUND(E3906/D3906*100,0)</f>
        <v>0</v>
      </c>
      <c r="P3906" s="16">
        <f t="shared" si="306"/>
        <v>1.5</v>
      </c>
      <c r="Q3906" s="11" t="s">
        <v>8315</v>
      </c>
      <c r="R3906" t="s">
        <v>8316</v>
      </c>
      <c r="S3906" s="15">
        <f t="shared" si="307"/>
        <v>42095.229166666672</v>
      </c>
      <c r="T3906" s="15">
        <f t="shared" si="308"/>
        <v>42109.211111111115</v>
      </c>
      <c r="U3906">
        <f t="shared" si="309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0"/>
        <v>12</v>
      </c>
      <c r="P3907" s="16">
        <f t="shared" ref="P3907:P3970" si="311">IFERROR(ROUND(E3907/L3907,2),0)</f>
        <v>24.71</v>
      </c>
      <c r="Q3907" s="11" t="s">
        <v>8315</v>
      </c>
      <c r="R3907" t="s">
        <v>8316</v>
      </c>
      <c r="S3907" s="15">
        <f t="shared" ref="S3907:S3970" si="312">(((J3907/60/60)/24)+DATE(1970,1,1))</f>
        <v>42124.623877314814</v>
      </c>
      <c r="T3907" s="15">
        <f t="shared" ref="T3907:T3970" si="313">(((I3907/60/60)/24)+DATE(1970,1,1))</f>
        <v>42166.958333333328</v>
      </c>
      <c r="U3907">
        <f t="shared" ref="U3907:U3970" si="314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 s="16">
        <f t="shared" si="311"/>
        <v>63.13</v>
      </c>
      <c r="Q3908" s="11" t="s">
        <v>8315</v>
      </c>
      <c r="R3908" t="s">
        <v>8316</v>
      </c>
      <c r="S3908" s="15">
        <f t="shared" si="312"/>
        <v>42143.917743055557</v>
      </c>
      <c r="T3908" s="15">
        <f t="shared" si="313"/>
        <v>42181.559027777781</v>
      </c>
      <c r="U3908">
        <f t="shared" si="314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 s="16">
        <f t="shared" si="311"/>
        <v>38.25</v>
      </c>
      <c r="Q3909" s="11" t="s">
        <v>8315</v>
      </c>
      <c r="R3909" t="s">
        <v>8316</v>
      </c>
      <c r="S3909" s="15">
        <f t="shared" si="312"/>
        <v>41906.819513888891</v>
      </c>
      <c r="T3909" s="15">
        <f t="shared" si="313"/>
        <v>41938.838888888888</v>
      </c>
      <c r="U3909">
        <f t="shared" si="314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 s="16">
        <f t="shared" si="311"/>
        <v>16.25</v>
      </c>
      <c r="Q3910" s="11" t="s">
        <v>8315</v>
      </c>
      <c r="R3910" t="s">
        <v>8316</v>
      </c>
      <c r="S3910" s="15">
        <f t="shared" si="312"/>
        <v>41834.135370370372</v>
      </c>
      <c r="T3910" s="15">
        <f t="shared" si="313"/>
        <v>41849.135370370372</v>
      </c>
      <c r="U3910">
        <f t="shared" si="314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 s="16">
        <f t="shared" si="311"/>
        <v>33.75</v>
      </c>
      <c r="Q3911" s="11" t="s">
        <v>8315</v>
      </c>
      <c r="R3911" t="s">
        <v>8316</v>
      </c>
      <c r="S3911" s="15">
        <f t="shared" si="312"/>
        <v>41863.359282407408</v>
      </c>
      <c r="T3911" s="15">
        <f t="shared" si="313"/>
        <v>41893.359282407408</v>
      </c>
      <c r="U3911">
        <f t="shared" si="314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 s="16">
        <f t="shared" si="311"/>
        <v>61.67</v>
      </c>
      <c r="Q3912" s="11" t="s">
        <v>8315</v>
      </c>
      <c r="R3912" t="s">
        <v>8316</v>
      </c>
      <c r="S3912" s="15">
        <f t="shared" si="312"/>
        <v>42224.756909722222</v>
      </c>
      <c r="T3912" s="15">
        <f t="shared" si="313"/>
        <v>42254.756909722222</v>
      </c>
      <c r="U3912">
        <f t="shared" si="314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 s="16">
        <f t="shared" si="311"/>
        <v>83.14</v>
      </c>
      <c r="Q3913" s="11" t="s">
        <v>8315</v>
      </c>
      <c r="R3913" t="s">
        <v>8316</v>
      </c>
      <c r="S3913" s="15">
        <f t="shared" si="312"/>
        <v>41939.8122337963</v>
      </c>
      <c r="T3913" s="15">
        <f t="shared" si="313"/>
        <v>41969.853900462964</v>
      </c>
      <c r="U3913">
        <f t="shared" si="314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 s="16">
        <f t="shared" si="311"/>
        <v>1</v>
      </c>
      <c r="Q3914" s="11" t="s">
        <v>8315</v>
      </c>
      <c r="R3914" t="s">
        <v>8316</v>
      </c>
      <c r="S3914" s="15">
        <f t="shared" si="312"/>
        <v>42059.270023148143</v>
      </c>
      <c r="T3914" s="15">
        <f t="shared" si="313"/>
        <v>42119.190972222219</v>
      </c>
      <c r="U3914">
        <f t="shared" si="314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 s="16">
        <f t="shared" si="311"/>
        <v>142.86000000000001</v>
      </c>
      <c r="Q3915" s="11" t="s">
        <v>8315</v>
      </c>
      <c r="R3915" t="s">
        <v>8316</v>
      </c>
      <c r="S3915" s="15">
        <f t="shared" si="312"/>
        <v>42308.211215277777</v>
      </c>
      <c r="T3915" s="15">
        <f t="shared" si="313"/>
        <v>42338.252881944441</v>
      </c>
      <c r="U3915">
        <f t="shared" si="314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 s="16">
        <f t="shared" si="311"/>
        <v>33.67</v>
      </c>
      <c r="Q3916" s="11" t="s">
        <v>8315</v>
      </c>
      <c r="R3916" t="s">
        <v>8316</v>
      </c>
      <c r="S3916" s="15">
        <f t="shared" si="312"/>
        <v>42114.818935185183</v>
      </c>
      <c r="T3916" s="15">
        <f t="shared" si="313"/>
        <v>42134.957638888889</v>
      </c>
      <c r="U3916">
        <f t="shared" si="314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 s="16">
        <f t="shared" si="311"/>
        <v>5</v>
      </c>
      <c r="Q3917" s="11" t="s">
        <v>8315</v>
      </c>
      <c r="R3917" t="s">
        <v>8316</v>
      </c>
      <c r="S3917" s="15">
        <f t="shared" si="312"/>
        <v>42492.98505787037</v>
      </c>
      <c r="T3917" s="15">
        <f t="shared" si="313"/>
        <v>42522.98505787037</v>
      </c>
      <c r="U3917">
        <f t="shared" si="314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s="16">
        <f t="shared" si="311"/>
        <v>0</v>
      </c>
      <c r="Q3918" s="11" t="s">
        <v>8315</v>
      </c>
      <c r="R3918" t="s">
        <v>8316</v>
      </c>
      <c r="S3918" s="15">
        <f t="shared" si="312"/>
        <v>42494.471666666665</v>
      </c>
      <c r="T3918" s="15">
        <f t="shared" si="313"/>
        <v>42524.471666666665</v>
      </c>
      <c r="U3918">
        <f t="shared" si="314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 s="16">
        <f t="shared" si="311"/>
        <v>10</v>
      </c>
      <c r="Q3919" s="11" t="s">
        <v>8315</v>
      </c>
      <c r="R3919" t="s">
        <v>8316</v>
      </c>
      <c r="S3919" s="15">
        <f t="shared" si="312"/>
        <v>41863.527326388888</v>
      </c>
      <c r="T3919" s="15">
        <f t="shared" si="313"/>
        <v>41893.527326388888</v>
      </c>
      <c r="U3919">
        <f t="shared" si="314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 s="16">
        <f t="shared" si="311"/>
        <v>40</v>
      </c>
      <c r="Q3920" s="11" t="s">
        <v>8315</v>
      </c>
      <c r="R3920" t="s">
        <v>8316</v>
      </c>
      <c r="S3920" s="15">
        <f t="shared" si="312"/>
        <v>41843.664618055554</v>
      </c>
      <c r="T3920" s="15">
        <f t="shared" si="313"/>
        <v>41855.666666666664</v>
      </c>
      <c r="U3920">
        <f t="shared" si="314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 s="16">
        <f t="shared" si="311"/>
        <v>30</v>
      </c>
      <c r="Q3921" s="11" t="s">
        <v>8315</v>
      </c>
      <c r="R3921" t="s">
        <v>8316</v>
      </c>
      <c r="S3921" s="15">
        <f t="shared" si="312"/>
        <v>42358.684872685189</v>
      </c>
      <c r="T3921" s="15">
        <f t="shared" si="313"/>
        <v>42387</v>
      </c>
      <c r="U3921">
        <f t="shared" si="314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 s="16">
        <f t="shared" si="311"/>
        <v>45</v>
      </c>
      <c r="Q3922" s="11" t="s">
        <v>8315</v>
      </c>
      <c r="R3922" t="s">
        <v>8316</v>
      </c>
      <c r="S3922" s="15">
        <f t="shared" si="312"/>
        <v>42657.38726851852</v>
      </c>
      <c r="T3922" s="15">
        <f t="shared" si="313"/>
        <v>42687.428935185191</v>
      </c>
      <c r="U3922">
        <f t="shared" si="314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s="16">
        <f t="shared" si="311"/>
        <v>0</v>
      </c>
      <c r="Q3923" s="11" t="s">
        <v>8315</v>
      </c>
      <c r="R3923" t="s">
        <v>8316</v>
      </c>
      <c r="S3923" s="15">
        <f t="shared" si="312"/>
        <v>41926.542303240742</v>
      </c>
      <c r="T3923" s="15">
        <f t="shared" si="313"/>
        <v>41938.75</v>
      </c>
      <c r="U3923">
        <f t="shared" si="314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 s="16">
        <f t="shared" si="311"/>
        <v>10.17</v>
      </c>
      <c r="Q3924" s="11" t="s">
        <v>8315</v>
      </c>
      <c r="R3924" t="s">
        <v>8316</v>
      </c>
      <c r="S3924" s="15">
        <f t="shared" si="312"/>
        <v>42020.768634259264</v>
      </c>
      <c r="T3924" s="15">
        <f t="shared" si="313"/>
        <v>42065.958333333328</v>
      </c>
      <c r="U3924">
        <f t="shared" si="314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 s="16">
        <f t="shared" si="311"/>
        <v>81.41</v>
      </c>
      <c r="Q3925" s="11" t="s">
        <v>8315</v>
      </c>
      <c r="R3925" t="s">
        <v>8316</v>
      </c>
      <c r="S3925" s="15">
        <f t="shared" si="312"/>
        <v>42075.979988425926</v>
      </c>
      <c r="T3925" s="15">
        <f t="shared" si="313"/>
        <v>42103.979988425926</v>
      </c>
      <c r="U3925">
        <f t="shared" si="314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 s="16">
        <f t="shared" si="311"/>
        <v>57.25</v>
      </c>
      <c r="Q3926" s="11" t="s">
        <v>8315</v>
      </c>
      <c r="R3926" t="s">
        <v>8316</v>
      </c>
      <c r="S3926" s="15">
        <f t="shared" si="312"/>
        <v>41786.959745370368</v>
      </c>
      <c r="T3926" s="15">
        <f t="shared" si="313"/>
        <v>41816.959745370368</v>
      </c>
      <c r="U3926">
        <f t="shared" si="314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 s="16">
        <f t="shared" si="311"/>
        <v>5</v>
      </c>
      <c r="Q3927" s="11" t="s">
        <v>8315</v>
      </c>
      <c r="R3927" t="s">
        <v>8316</v>
      </c>
      <c r="S3927" s="15">
        <f t="shared" si="312"/>
        <v>41820.870821759258</v>
      </c>
      <c r="T3927" s="15">
        <f t="shared" si="313"/>
        <v>41850.870821759258</v>
      </c>
      <c r="U3927">
        <f t="shared" si="314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 s="16">
        <f t="shared" si="311"/>
        <v>15</v>
      </c>
      <c r="Q3928" s="11" t="s">
        <v>8315</v>
      </c>
      <c r="R3928" t="s">
        <v>8316</v>
      </c>
      <c r="S3928" s="15">
        <f t="shared" si="312"/>
        <v>41970.085046296299</v>
      </c>
      <c r="T3928" s="15">
        <f t="shared" si="313"/>
        <v>42000.085046296299</v>
      </c>
      <c r="U3928">
        <f t="shared" si="314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 s="16">
        <f t="shared" si="311"/>
        <v>12.5</v>
      </c>
      <c r="Q3929" s="11" t="s">
        <v>8315</v>
      </c>
      <c r="R3929" t="s">
        <v>8316</v>
      </c>
      <c r="S3929" s="15">
        <f t="shared" si="312"/>
        <v>41830.267407407409</v>
      </c>
      <c r="T3929" s="15">
        <f t="shared" si="313"/>
        <v>41860.267407407409</v>
      </c>
      <c r="U3929">
        <f t="shared" si="314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 s="16">
        <f t="shared" si="311"/>
        <v>93</v>
      </c>
      <c r="Q3930" s="11" t="s">
        <v>8315</v>
      </c>
      <c r="R3930" t="s">
        <v>8316</v>
      </c>
      <c r="S3930" s="15">
        <f t="shared" si="312"/>
        <v>42265.683182870373</v>
      </c>
      <c r="T3930" s="15">
        <f t="shared" si="313"/>
        <v>42293.207638888889</v>
      </c>
      <c r="U3930">
        <f t="shared" si="314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 s="16">
        <f t="shared" si="311"/>
        <v>32.36</v>
      </c>
      <c r="Q3931" s="11" t="s">
        <v>8315</v>
      </c>
      <c r="R3931" t="s">
        <v>8316</v>
      </c>
      <c r="S3931" s="15">
        <f t="shared" si="312"/>
        <v>42601.827141203699</v>
      </c>
      <c r="T3931" s="15">
        <f t="shared" si="313"/>
        <v>42631.827141203699</v>
      </c>
      <c r="U3931">
        <f t="shared" si="314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s="16">
        <f t="shared" si="311"/>
        <v>0</v>
      </c>
      <c r="Q3932" s="11" t="s">
        <v>8315</v>
      </c>
      <c r="R3932" t="s">
        <v>8316</v>
      </c>
      <c r="S3932" s="15">
        <f t="shared" si="312"/>
        <v>42433.338749999995</v>
      </c>
      <c r="T3932" s="15">
        <f t="shared" si="313"/>
        <v>42461.25</v>
      </c>
      <c r="U3932">
        <f t="shared" si="314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s="16">
        <f t="shared" si="311"/>
        <v>0</v>
      </c>
      <c r="Q3933" s="11" t="s">
        <v>8315</v>
      </c>
      <c r="R3933" t="s">
        <v>8316</v>
      </c>
      <c r="S3933" s="15">
        <f t="shared" si="312"/>
        <v>42228.151701388888</v>
      </c>
      <c r="T3933" s="15">
        <f t="shared" si="313"/>
        <v>42253.151701388888</v>
      </c>
      <c r="U3933">
        <f t="shared" si="314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 s="16">
        <f t="shared" si="311"/>
        <v>1</v>
      </c>
      <c r="Q3934" s="11" t="s">
        <v>8315</v>
      </c>
      <c r="R3934" t="s">
        <v>8316</v>
      </c>
      <c r="S3934" s="15">
        <f t="shared" si="312"/>
        <v>42415.168564814812</v>
      </c>
      <c r="T3934" s="15">
        <f t="shared" si="313"/>
        <v>42445.126898148148</v>
      </c>
      <c r="U3934">
        <f t="shared" si="314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 s="16">
        <f t="shared" si="311"/>
        <v>91.83</v>
      </c>
      <c r="Q3935" s="11" t="s">
        <v>8315</v>
      </c>
      <c r="R3935" t="s">
        <v>8316</v>
      </c>
      <c r="S3935" s="15">
        <f t="shared" si="312"/>
        <v>42538.968310185184</v>
      </c>
      <c r="T3935" s="15">
        <f t="shared" si="313"/>
        <v>42568.029861111107</v>
      </c>
      <c r="U3935">
        <f t="shared" si="314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 s="16">
        <f t="shared" si="311"/>
        <v>45.83</v>
      </c>
      <c r="Q3936" s="11" t="s">
        <v>8315</v>
      </c>
      <c r="R3936" t="s">
        <v>8316</v>
      </c>
      <c r="S3936" s="15">
        <f t="shared" si="312"/>
        <v>42233.671747685185</v>
      </c>
      <c r="T3936" s="15">
        <f t="shared" si="313"/>
        <v>42278.541666666672</v>
      </c>
      <c r="U3936">
        <f t="shared" si="314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 s="16">
        <f t="shared" si="311"/>
        <v>57.17</v>
      </c>
      <c r="Q3937" s="11" t="s">
        <v>8315</v>
      </c>
      <c r="R3937" t="s">
        <v>8316</v>
      </c>
      <c r="S3937" s="15">
        <f t="shared" si="312"/>
        <v>42221.656782407401</v>
      </c>
      <c r="T3937" s="15">
        <f t="shared" si="313"/>
        <v>42281.656782407401</v>
      </c>
      <c r="U3937">
        <f t="shared" si="314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s="16">
        <f t="shared" si="311"/>
        <v>0</v>
      </c>
      <c r="Q3938" s="11" t="s">
        <v>8315</v>
      </c>
      <c r="R3938" t="s">
        <v>8316</v>
      </c>
      <c r="S3938" s="15">
        <f t="shared" si="312"/>
        <v>42675.262962962966</v>
      </c>
      <c r="T3938" s="15">
        <f t="shared" si="313"/>
        <v>42705.304629629631</v>
      </c>
      <c r="U3938">
        <f t="shared" si="314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 s="16">
        <f t="shared" si="311"/>
        <v>248.5</v>
      </c>
      <c r="Q3939" s="11" t="s">
        <v>8315</v>
      </c>
      <c r="R3939" t="s">
        <v>8316</v>
      </c>
      <c r="S3939" s="15">
        <f t="shared" si="312"/>
        <v>42534.631481481483</v>
      </c>
      <c r="T3939" s="15">
        <f t="shared" si="313"/>
        <v>42562.631481481483</v>
      </c>
      <c r="U3939">
        <f t="shared" si="314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 s="16">
        <f t="shared" si="311"/>
        <v>79.400000000000006</v>
      </c>
      <c r="Q3940" s="11" t="s">
        <v>8315</v>
      </c>
      <c r="R3940" t="s">
        <v>8316</v>
      </c>
      <c r="S3940" s="15">
        <f t="shared" si="312"/>
        <v>42151.905717592599</v>
      </c>
      <c r="T3940" s="15">
        <f t="shared" si="313"/>
        <v>42182.905717592599</v>
      </c>
      <c r="U3940">
        <f t="shared" si="314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 s="16">
        <f t="shared" si="311"/>
        <v>5</v>
      </c>
      <c r="Q3941" s="11" t="s">
        <v>8315</v>
      </c>
      <c r="R3941" t="s">
        <v>8316</v>
      </c>
      <c r="S3941" s="15">
        <f t="shared" si="312"/>
        <v>41915.400219907409</v>
      </c>
      <c r="T3941" s="15">
        <f t="shared" si="313"/>
        <v>41919.1875</v>
      </c>
      <c r="U3941">
        <f t="shared" si="314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 s="16">
        <f t="shared" si="311"/>
        <v>5.5</v>
      </c>
      <c r="Q3942" s="11" t="s">
        <v>8315</v>
      </c>
      <c r="R3942" t="s">
        <v>8316</v>
      </c>
      <c r="S3942" s="15">
        <f t="shared" si="312"/>
        <v>41961.492488425924</v>
      </c>
      <c r="T3942" s="15">
        <f t="shared" si="313"/>
        <v>42006.492488425924</v>
      </c>
      <c r="U3942">
        <f t="shared" si="314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 s="16">
        <f t="shared" si="311"/>
        <v>25</v>
      </c>
      <c r="Q3943" s="11" t="s">
        <v>8315</v>
      </c>
      <c r="R3943" t="s">
        <v>8316</v>
      </c>
      <c r="S3943" s="15">
        <f t="shared" si="312"/>
        <v>41940.587233796294</v>
      </c>
      <c r="T3943" s="15">
        <f t="shared" si="313"/>
        <v>41968.041666666672</v>
      </c>
      <c r="U3943">
        <f t="shared" si="314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s="16">
        <f t="shared" si="311"/>
        <v>0</v>
      </c>
      <c r="Q3944" s="11" t="s">
        <v>8315</v>
      </c>
      <c r="R3944" t="s">
        <v>8316</v>
      </c>
      <c r="S3944" s="15">
        <f t="shared" si="312"/>
        <v>42111.904097222221</v>
      </c>
      <c r="T3944" s="15">
        <f t="shared" si="313"/>
        <v>42171.904097222221</v>
      </c>
      <c r="U3944">
        <f t="shared" si="314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 s="16">
        <f t="shared" si="311"/>
        <v>137.08000000000001</v>
      </c>
      <c r="Q3945" s="11" t="s">
        <v>8315</v>
      </c>
      <c r="R3945" t="s">
        <v>8316</v>
      </c>
      <c r="S3945" s="15">
        <f t="shared" si="312"/>
        <v>42279.778564814813</v>
      </c>
      <c r="T3945" s="15">
        <f t="shared" si="313"/>
        <v>42310.701388888891</v>
      </c>
      <c r="U3945">
        <f t="shared" si="314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s="16">
        <f t="shared" si="311"/>
        <v>0</v>
      </c>
      <c r="Q3946" s="11" t="s">
        <v>8315</v>
      </c>
      <c r="R3946" t="s">
        <v>8316</v>
      </c>
      <c r="S3946" s="15">
        <f t="shared" si="312"/>
        <v>42213.662905092591</v>
      </c>
      <c r="T3946" s="15">
        <f t="shared" si="313"/>
        <v>42243.662905092591</v>
      </c>
      <c r="U3946">
        <f t="shared" si="314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 s="16">
        <f t="shared" si="311"/>
        <v>5</v>
      </c>
      <c r="Q3947" s="11" t="s">
        <v>8315</v>
      </c>
      <c r="R3947" t="s">
        <v>8316</v>
      </c>
      <c r="S3947" s="15">
        <f t="shared" si="312"/>
        <v>42109.801712962959</v>
      </c>
      <c r="T3947" s="15">
        <f t="shared" si="313"/>
        <v>42139.801712962959</v>
      </c>
      <c r="U3947">
        <f t="shared" si="314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 s="16">
        <f t="shared" si="311"/>
        <v>39</v>
      </c>
      <c r="Q3948" s="11" t="s">
        <v>8315</v>
      </c>
      <c r="R3948" t="s">
        <v>8316</v>
      </c>
      <c r="S3948" s="15">
        <f t="shared" si="312"/>
        <v>42031.833587962959</v>
      </c>
      <c r="T3948" s="15">
        <f t="shared" si="313"/>
        <v>42063.333333333328</v>
      </c>
      <c r="U3948">
        <f t="shared" si="314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 s="16">
        <f t="shared" si="311"/>
        <v>50.5</v>
      </c>
      <c r="Q3949" s="11" t="s">
        <v>8315</v>
      </c>
      <c r="R3949" t="s">
        <v>8316</v>
      </c>
      <c r="S3949" s="15">
        <f t="shared" si="312"/>
        <v>42615.142870370371</v>
      </c>
      <c r="T3949" s="15">
        <f t="shared" si="313"/>
        <v>42645.142870370371</v>
      </c>
      <c r="U3949">
        <f t="shared" si="314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s="16">
        <f t="shared" si="311"/>
        <v>0</v>
      </c>
      <c r="Q3950" s="11" t="s">
        <v>8315</v>
      </c>
      <c r="R3950" t="s">
        <v>8316</v>
      </c>
      <c r="S3950" s="15">
        <f t="shared" si="312"/>
        <v>41829.325497685182</v>
      </c>
      <c r="T3950" s="15">
        <f t="shared" si="313"/>
        <v>41889.325497685182</v>
      </c>
      <c r="U3950">
        <f t="shared" si="314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 s="16">
        <f t="shared" si="311"/>
        <v>49.28</v>
      </c>
      <c r="Q3951" s="11" t="s">
        <v>8315</v>
      </c>
      <c r="R3951" t="s">
        <v>8316</v>
      </c>
      <c r="S3951" s="15">
        <f t="shared" si="312"/>
        <v>42016.120613425926</v>
      </c>
      <c r="T3951" s="15">
        <f t="shared" si="313"/>
        <v>42046.120613425926</v>
      </c>
      <c r="U3951">
        <f t="shared" si="314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 s="16">
        <f t="shared" si="311"/>
        <v>25</v>
      </c>
      <c r="Q3952" s="11" t="s">
        <v>8315</v>
      </c>
      <c r="R3952" t="s">
        <v>8316</v>
      </c>
      <c r="S3952" s="15">
        <f t="shared" si="312"/>
        <v>42439.702314814815</v>
      </c>
      <c r="T3952" s="15">
        <f t="shared" si="313"/>
        <v>42468.774305555555</v>
      </c>
      <c r="U3952">
        <f t="shared" si="314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 s="16">
        <f t="shared" si="311"/>
        <v>1</v>
      </c>
      <c r="Q3953" s="11" t="s">
        <v>8315</v>
      </c>
      <c r="R3953" t="s">
        <v>8316</v>
      </c>
      <c r="S3953" s="15">
        <f t="shared" si="312"/>
        <v>42433.825717592597</v>
      </c>
      <c r="T3953" s="15">
        <f t="shared" si="313"/>
        <v>42493.784050925926</v>
      </c>
      <c r="U3953">
        <f t="shared" si="314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 s="16">
        <f t="shared" si="311"/>
        <v>25</v>
      </c>
      <c r="Q3954" s="11" t="s">
        <v>8315</v>
      </c>
      <c r="R3954" t="s">
        <v>8316</v>
      </c>
      <c r="S3954" s="15">
        <f t="shared" si="312"/>
        <v>42243.790393518517</v>
      </c>
      <c r="T3954" s="15">
        <f t="shared" si="313"/>
        <v>42303.790393518517</v>
      </c>
      <c r="U3954">
        <f t="shared" si="314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s="16">
        <f t="shared" si="311"/>
        <v>0</v>
      </c>
      <c r="Q3955" s="11" t="s">
        <v>8315</v>
      </c>
      <c r="R3955" t="s">
        <v>8316</v>
      </c>
      <c r="S3955" s="15">
        <f t="shared" si="312"/>
        <v>42550.048449074078</v>
      </c>
      <c r="T3955" s="15">
        <f t="shared" si="313"/>
        <v>42580.978472222225</v>
      </c>
      <c r="U3955">
        <f t="shared" si="314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s="16">
        <f t="shared" si="311"/>
        <v>0</v>
      </c>
      <c r="Q3956" s="11" t="s">
        <v>8315</v>
      </c>
      <c r="R3956" t="s">
        <v>8316</v>
      </c>
      <c r="S3956" s="15">
        <f t="shared" si="312"/>
        <v>41774.651203703703</v>
      </c>
      <c r="T3956" s="15">
        <f t="shared" si="313"/>
        <v>41834.651203703703</v>
      </c>
      <c r="U3956">
        <f t="shared" si="314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 s="16">
        <f t="shared" si="311"/>
        <v>53.13</v>
      </c>
      <c r="Q3957" s="11" t="s">
        <v>8315</v>
      </c>
      <c r="R3957" t="s">
        <v>8316</v>
      </c>
      <c r="S3957" s="15">
        <f t="shared" si="312"/>
        <v>42306.848854166667</v>
      </c>
      <c r="T3957" s="15">
        <f t="shared" si="313"/>
        <v>42336.890520833331</v>
      </c>
      <c r="U3957">
        <f t="shared" si="314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s="16">
        <f t="shared" si="311"/>
        <v>0</v>
      </c>
      <c r="Q3958" s="11" t="s">
        <v>8315</v>
      </c>
      <c r="R3958" t="s">
        <v>8316</v>
      </c>
      <c r="S3958" s="15">
        <f t="shared" si="312"/>
        <v>42457.932025462964</v>
      </c>
      <c r="T3958" s="15">
        <f t="shared" si="313"/>
        <v>42485.013888888891</v>
      </c>
      <c r="U3958">
        <f t="shared" si="314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 s="16">
        <f t="shared" si="311"/>
        <v>7</v>
      </c>
      <c r="Q3959" s="11" t="s">
        <v>8315</v>
      </c>
      <c r="R3959" t="s">
        <v>8316</v>
      </c>
      <c r="S3959" s="15">
        <f t="shared" si="312"/>
        <v>42513.976319444439</v>
      </c>
      <c r="T3959" s="15">
        <f t="shared" si="313"/>
        <v>42559.976319444439</v>
      </c>
      <c r="U3959">
        <f t="shared" si="314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 s="16">
        <f t="shared" si="311"/>
        <v>40.06</v>
      </c>
      <c r="Q3960" s="11" t="s">
        <v>8315</v>
      </c>
      <c r="R3960" t="s">
        <v>8316</v>
      </c>
      <c r="S3960" s="15">
        <f t="shared" si="312"/>
        <v>41816.950370370374</v>
      </c>
      <c r="T3960" s="15">
        <f t="shared" si="313"/>
        <v>41853.583333333336</v>
      </c>
      <c r="U3960">
        <f t="shared" si="314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 s="16">
        <f t="shared" si="311"/>
        <v>24.33</v>
      </c>
      <c r="Q3961" s="11" t="s">
        <v>8315</v>
      </c>
      <c r="R3961" t="s">
        <v>8316</v>
      </c>
      <c r="S3961" s="15">
        <f t="shared" si="312"/>
        <v>41880.788842592592</v>
      </c>
      <c r="T3961" s="15">
        <f t="shared" si="313"/>
        <v>41910.788842592592</v>
      </c>
      <c r="U3961">
        <f t="shared" si="314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 s="16">
        <f t="shared" si="311"/>
        <v>11.25</v>
      </c>
      <c r="Q3962" s="11" t="s">
        <v>8315</v>
      </c>
      <c r="R3962" t="s">
        <v>8316</v>
      </c>
      <c r="S3962" s="15">
        <f t="shared" si="312"/>
        <v>42342.845555555556</v>
      </c>
      <c r="T3962" s="15">
        <f t="shared" si="313"/>
        <v>42372.845555555556</v>
      </c>
      <c r="U3962">
        <f t="shared" si="314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 s="16">
        <f t="shared" si="311"/>
        <v>10.5</v>
      </c>
      <c r="Q3963" s="11" t="s">
        <v>8315</v>
      </c>
      <c r="R3963" t="s">
        <v>8316</v>
      </c>
      <c r="S3963" s="15">
        <f t="shared" si="312"/>
        <v>41745.891319444447</v>
      </c>
      <c r="T3963" s="15">
        <f t="shared" si="313"/>
        <v>41767.891319444447</v>
      </c>
      <c r="U3963">
        <f t="shared" si="314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 s="16">
        <f t="shared" si="311"/>
        <v>15</v>
      </c>
      <c r="Q3964" s="11" t="s">
        <v>8315</v>
      </c>
      <c r="R3964" t="s">
        <v>8316</v>
      </c>
      <c r="S3964" s="15">
        <f t="shared" si="312"/>
        <v>42311.621458333335</v>
      </c>
      <c r="T3964" s="15">
        <f t="shared" si="313"/>
        <v>42336.621458333335</v>
      </c>
      <c r="U3964">
        <f t="shared" si="314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s="16">
        <f t="shared" si="311"/>
        <v>0</v>
      </c>
      <c r="Q3965" s="11" t="s">
        <v>8315</v>
      </c>
      <c r="R3965" t="s">
        <v>8316</v>
      </c>
      <c r="S3965" s="15">
        <f t="shared" si="312"/>
        <v>42296.154131944444</v>
      </c>
      <c r="T3965" s="15">
        <f t="shared" si="313"/>
        <v>42326.195798611108</v>
      </c>
      <c r="U3965">
        <f t="shared" si="314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 s="16">
        <f t="shared" si="311"/>
        <v>42</v>
      </c>
      <c r="Q3966" s="11" t="s">
        <v>8315</v>
      </c>
      <c r="R3966" t="s">
        <v>8316</v>
      </c>
      <c r="S3966" s="15">
        <f t="shared" si="312"/>
        <v>42053.722060185188</v>
      </c>
      <c r="T3966" s="15">
        <f t="shared" si="313"/>
        <v>42113.680393518516</v>
      </c>
      <c r="U3966">
        <f t="shared" si="314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 s="16">
        <f t="shared" si="311"/>
        <v>71.25</v>
      </c>
      <c r="Q3967" s="11" t="s">
        <v>8315</v>
      </c>
      <c r="R3967" t="s">
        <v>8316</v>
      </c>
      <c r="S3967" s="15">
        <f t="shared" si="312"/>
        <v>42414.235879629632</v>
      </c>
      <c r="T3967" s="15">
        <f t="shared" si="313"/>
        <v>42474.194212962961</v>
      </c>
      <c r="U3967">
        <f t="shared" si="314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 s="16">
        <f t="shared" si="311"/>
        <v>22.5</v>
      </c>
      <c r="Q3968" s="11" t="s">
        <v>8315</v>
      </c>
      <c r="R3968" t="s">
        <v>8316</v>
      </c>
      <c r="S3968" s="15">
        <f t="shared" si="312"/>
        <v>41801.711550925924</v>
      </c>
      <c r="T3968" s="15">
        <f t="shared" si="313"/>
        <v>41844.124305555553</v>
      </c>
      <c r="U3968">
        <f t="shared" si="314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 s="16">
        <f t="shared" si="311"/>
        <v>41</v>
      </c>
      <c r="Q3969" s="11" t="s">
        <v>8315</v>
      </c>
      <c r="R3969" t="s">
        <v>8316</v>
      </c>
      <c r="S3969" s="15">
        <f t="shared" si="312"/>
        <v>42770.290590277778</v>
      </c>
      <c r="T3969" s="15">
        <f t="shared" si="313"/>
        <v>42800.290590277778</v>
      </c>
      <c r="U3969">
        <f t="shared" si="314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5">ROUND(E3970/D3970*100,0)</f>
        <v>11</v>
      </c>
      <c r="P3970" s="16">
        <f t="shared" si="311"/>
        <v>47.91</v>
      </c>
      <c r="Q3970" s="11" t="s">
        <v>8315</v>
      </c>
      <c r="R3970" t="s">
        <v>8316</v>
      </c>
      <c r="S3970" s="15">
        <f t="shared" si="312"/>
        <v>42452.815659722226</v>
      </c>
      <c r="T3970" s="15">
        <f t="shared" si="313"/>
        <v>42512.815659722226</v>
      </c>
      <c r="U3970">
        <f t="shared" si="314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5"/>
        <v>7</v>
      </c>
      <c r="P3971" s="16">
        <f t="shared" ref="P3971:P4034" si="316">IFERROR(ROUND(E3971/L3971,2),0)</f>
        <v>35.17</v>
      </c>
      <c r="Q3971" s="11" t="s">
        <v>8315</v>
      </c>
      <c r="R3971" t="s">
        <v>8316</v>
      </c>
      <c r="S3971" s="15">
        <f t="shared" ref="S3971:S4034" si="317">(((J3971/60/60)/24)+DATE(1970,1,1))</f>
        <v>42601.854699074072</v>
      </c>
      <c r="T3971" s="15">
        <f t="shared" ref="T3971:T4034" si="318">(((I3971/60/60)/24)+DATE(1970,1,1))</f>
        <v>42611.163194444445</v>
      </c>
      <c r="U3971">
        <f t="shared" ref="U3971:U4034" si="319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 s="16">
        <f t="shared" si="316"/>
        <v>5.5</v>
      </c>
      <c r="Q3972" s="11" t="s">
        <v>8315</v>
      </c>
      <c r="R3972" t="s">
        <v>8316</v>
      </c>
      <c r="S3972" s="15">
        <f t="shared" si="317"/>
        <v>42447.863553240735</v>
      </c>
      <c r="T3972" s="15">
        <f t="shared" si="318"/>
        <v>42477.863553240735</v>
      </c>
      <c r="U3972">
        <f t="shared" si="319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 s="16">
        <f t="shared" si="316"/>
        <v>22.67</v>
      </c>
      <c r="Q3973" s="11" t="s">
        <v>8315</v>
      </c>
      <c r="R3973" t="s">
        <v>8316</v>
      </c>
      <c r="S3973" s="15">
        <f t="shared" si="317"/>
        <v>41811.536180555559</v>
      </c>
      <c r="T3973" s="15">
        <f t="shared" si="318"/>
        <v>41841.536180555559</v>
      </c>
      <c r="U3973">
        <f t="shared" si="319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 s="16">
        <f t="shared" si="316"/>
        <v>26.38</v>
      </c>
      <c r="Q3974" s="11" t="s">
        <v>8315</v>
      </c>
      <c r="R3974" t="s">
        <v>8316</v>
      </c>
      <c r="S3974" s="15">
        <f t="shared" si="317"/>
        <v>41981.067523148144</v>
      </c>
      <c r="T3974" s="15">
        <f t="shared" si="318"/>
        <v>42041.067523148144</v>
      </c>
      <c r="U3974">
        <f t="shared" si="319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 s="16">
        <f t="shared" si="316"/>
        <v>105.54</v>
      </c>
      <c r="Q3975" s="11" t="s">
        <v>8315</v>
      </c>
      <c r="R3975" t="s">
        <v>8316</v>
      </c>
      <c r="S3975" s="15">
        <f t="shared" si="317"/>
        <v>42469.68414351852</v>
      </c>
      <c r="T3975" s="15">
        <f t="shared" si="318"/>
        <v>42499.166666666672</v>
      </c>
      <c r="U3975">
        <f t="shared" si="319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 s="16">
        <f t="shared" si="316"/>
        <v>29.09</v>
      </c>
      <c r="Q3976" s="11" t="s">
        <v>8315</v>
      </c>
      <c r="R3976" t="s">
        <v>8316</v>
      </c>
      <c r="S3976" s="15">
        <f t="shared" si="317"/>
        <v>42493.546851851846</v>
      </c>
      <c r="T3976" s="15">
        <f t="shared" si="318"/>
        <v>42523.546851851846</v>
      </c>
      <c r="U3976">
        <f t="shared" si="319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 s="16">
        <f t="shared" si="316"/>
        <v>0</v>
      </c>
      <c r="Q3977" s="11" t="s">
        <v>8315</v>
      </c>
      <c r="R3977" t="s">
        <v>8316</v>
      </c>
      <c r="S3977" s="15">
        <f t="shared" si="317"/>
        <v>42534.866875</v>
      </c>
      <c r="T3977" s="15">
        <f t="shared" si="318"/>
        <v>42564.866875</v>
      </c>
      <c r="U3977">
        <f t="shared" si="319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 s="16">
        <f t="shared" si="316"/>
        <v>62</v>
      </c>
      <c r="Q3978" s="11" t="s">
        <v>8315</v>
      </c>
      <c r="R3978" t="s">
        <v>8316</v>
      </c>
      <c r="S3978" s="15">
        <f t="shared" si="317"/>
        <v>41830.858344907407</v>
      </c>
      <c r="T3978" s="15">
        <f t="shared" si="318"/>
        <v>41852.291666666664</v>
      </c>
      <c r="U3978">
        <f t="shared" si="319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 s="16">
        <f t="shared" si="316"/>
        <v>217.5</v>
      </c>
      <c r="Q3979" s="11" t="s">
        <v>8315</v>
      </c>
      <c r="R3979" t="s">
        <v>8316</v>
      </c>
      <c r="S3979" s="15">
        <f t="shared" si="317"/>
        <v>42543.788564814815</v>
      </c>
      <c r="T3979" s="15">
        <f t="shared" si="318"/>
        <v>42573.788564814815</v>
      </c>
      <c r="U3979">
        <f t="shared" si="319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 s="16">
        <f t="shared" si="316"/>
        <v>26.75</v>
      </c>
      <c r="Q3980" s="11" t="s">
        <v>8315</v>
      </c>
      <c r="R3980" t="s">
        <v>8316</v>
      </c>
      <c r="S3980" s="15">
        <f t="shared" si="317"/>
        <v>41975.642974537041</v>
      </c>
      <c r="T3980" s="15">
        <f t="shared" si="318"/>
        <v>42035.642974537041</v>
      </c>
      <c r="U3980">
        <f t="shared" si="319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 s="16">
        <f t="shared" si="316"/>
        <v>18.329999999999998</v>
      </c>
      <c r="Q3981" s="11" t="s">
        <v>8315</v>
      </c>
      <c r="R3981" t="s">
        <v>8316</v>
      </c>
      <c r="S3981" s="15">
        <f t="shared" si="317"/>
        <v>42069.903437500005</v>
      </c>
      <c r="T3981" s="15">
        <f t="shared" si="318"/>
        <v>42092.833333333328</v>
      </c>
      <c r="U3981">
        <f t="shared" si="319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 s="16">
        <f t="shared" si="316"/>
        <v>64.290000000000006</v>
      </c>
      <c r="Q3982" s="11" t="s">
        <v>8315</v>
      </c>
      <c r="R3982" t="s">
        <v>8316</v>
      </c>
      <c r="S3982" s="15">
        <f t="shared" si="317"/>
        <v>41795.598923611113</v>
      </c>
      <c r="T3982" s="15">
        <f t="shared" si="318"/>
        <v>41825.598923611113</v>
      </c>
      <c r="U3982">
        <f t="shared" si="319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 s="16">
        <f t="shared" si="316"/>
        <v>175</v>
      </c>
      <c r="Q3983" s="11" t="s">
        <v>8315</v>
      </c>
      <c r="R3983" t="s">
        <v>8316</v>
      </c>
      <c r="S3983" s="15">
        <f t="shared" si="317"/>
        <v>42508.179965277777</v>
      </c>
      <c r="T3983" s="15">
        <f t="shared" si="318"/>
        <v>42568.179965277777</v>
      </c>
      <c r="U3983">
        <f t="shared" si="319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 s="16">
        <f t="shared" si="316"/>
        <v>34</v>
      </c>
      <c r="Q3984" s="11" t="s">
        <v>8315</v>
      </c>
      <c r="R3984" t="s">
        <v>8316</v>
      </c>
      <c r="S3984" s="15">
        <f t="shared" si="317"/>
        <v>42132.809953703705</v>
      </c>
      <c r="T3984" s="15">
        <f t="shared" si="318"/>
        <v>42192.809953703705</v>
      </c>
      <c r="U3984">
        <f t="shared" si="319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 s="16">
        <f t="shared" si="316"/>
        <v>84.28</v>
      </c>
      <c r="Q3985" s="11" t="s">
        <v>8315</v>
      </c>
      <c r="R3985" t="s">
        <v>8316</v>
      </c>
      <c r="S3985" s="15">
        <f t="shared" si="317"/>
        <v>41747.86986111111</v>
      </c>
      <c r="T3985" s="15">
        <f t="shared" si="318"/>
        <v>41779.290972222225</v>
      </c>
      <c r="U3985">
        <f t="shared" si="319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 s="16">
        <f t="shared" si="316"/>
        <v>9.5</v>
      </c>
      <c r="Q3986" s="11" t="s">
        <v>8315</v>
      </c>
      <c r="R3986" t="s">
        <v>8316</v>
      </c>
      <c r="S3986" s="15">
        <f t="shared" si="317"/>
        <v>41920.963472222218</v>
      </c>
      <c r="T3986" s="15">
        <f t="shared" si="318"/>
        <v>41951</v>
      </c>
      <c r="U3986">
        <f t="shared" si="319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 s="16">
        <f t="shared" si="316"/>
        <v>33.74</v>
      </c>
      <c r="Q3987" s="11" t="s">
        <v>8315</v>
      </c>
      <c r="R3987" t="s">
        <v>8316</v>
      </c>
      <c r="S3987" s="15">
        <f t="shared" si="317"/>
        <v>42399.707407407404</v>
      </c>
      <c r="T3987" s="15">
        <f t="shared" si="318"/>
        <v>42420.878472222219</v>
      </c>
      <c r="U3987">
        <f t="shared" si="319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 s="16">
        <f t="shared" si="316"/>
        <v>37.54</v>
      </c>
      <c r="Q3988" s="11" t="s">
        <v>8315</v>
      </c>
      <c r="R3988" t="s">
        <v>8316</v>
      </c>
      <c r="S3988" s="15">
        <f t="shared" si="317"/>
        <v>42467.548541666663</v>
      </c>
      <c r="T3988" s="15">
        <f t="shared" si="318"/>
        <v>42496.544444444444</v>
      </c>
      <c r="U3988">
        <f t="shared" si="319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 s="16">
        <f t="shared" si="316"/>
        <v>11.62</v>
      </c>
      <c r="Q3989" s="11" t="s">
        <v>8315</v>
      </c>
      <c r="R3989" t="s">
        <v>8316</v>
      </c>
      <c r="S3989" s="15">
        <f t="shared" si="317"/>
        <v>41765.92465277778</v>
      </c>
      <c r="T3989" s="15">
        <f t="shared" si="318"/>
        <v>41775.92465277778</v>
      </c>
      <c r="U3989">
        <f t="shared" si="319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 s="16">
        <f t="shared" si="316"/>
        <v>8</v>
      </c>
      <c r="Q3990" s="11" t="s">
        <v>8315</v>
      </c>
      <c r="R3990" t="s">
        <v>8316</v>
      </c>
      <c r="S3990" s="15">
        <f t="shared" si="317"/>
        <v>42230.08116898148</v>
      </c>
      <c r="T3990" s="15">
        <f t="shared" si="318"/>
        <v>42245.08116898148</v>
      </c>
      <c r="U3990">
        <f t="shared" si="319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 s="16">
        <f t="shared" si="316"/>
        <v>0</v>
      </c>
      <c r="Q3991" s="11" t="s">
        <v>8315</v>
      </c>
      <c r="R3991" t="s">
        <v>8316</v>
      </c>
      <c r="S3991" s="15">
        <f t="shared" si="317"/>
        <v>42286.749780092592</v>
      </c>
      <c r="T3991" s="15">
        <f t="shared" si="318"/>
        <v>42316.791446759264</v>
      </c>
      <c r="U3991">
        <f t="shared" si="319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 s="16">
        <f t="shared" si="316"/>
        <v>23</v>
      </c>
      <c r="Q3992" s="11" t="s">
        <v>8315</v>
      </c>
      <c r="R3992" t="s">
        <v>8316</v>
      </c>
      <c r="S3992" s="15">
        <f t="shared" si="317"/>
        <v>42401.672372685185</v>
      </c>
      <c r="T3992" s="15">
        <f t="shared" si="318"/>
        <v>42431.672372685185</v>
      </c>
      <c r="U3992">
        <f t="shared" si="319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 s="16">
        <f t="shared" si="316"/>
        <v>100</v>
      </c>
      <c r="Q3993" s="11" t="s">
        <v>8315</v>
      </c>
      <c r="R3993" t="s">
        <v>8316</v>
      </c>
      <c r="S3993" s="15">
        <f t="shared" si="317"/>
        <v>42125.644467592589</v>
      </c>
      <c r="T3993" s="15">
        <f t="shared" si="318"/>
        <v>42155.644467592589</v>
      </c>
      <c r="U3993">
        <f t="shared" si="319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 s="16">
        <f t="shared" si="316"/>
        <v>60.11</v>
      </c>
      <c r="Q3994" s="11" t="s">
        <v>8315</v>
      </c>
      <c r="R3994" t="s">
        <v>8316</v>
      </c>
      <c r="S3994" s="15">
        <f t="shared" si="317"/>
        <v>42289.94049768518</v>
      </c>
      <c r="T3994" s="15">
        <f t="shared" si="318"/>
        <v>42349.982164351852</v>
      </c>
      <c r="U3994">
        <f t="shared" si="319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 s="16">
        <f t="shared" si="316"/>
        <v>3</v>
      </c>
      <c r="Q3995" s="11" t="s">
        <v>8315</v>
      </c>
      <c r="R3995" t="s">
        <v>8316</v>
      </c>
      <c r="S3995" s="15">
        <f t="shared" si="317"/>
        <v>42107.864722222221</v>
      </c>
      <c r="T3995" s="15">
        <f t="shared" si="318"/>
        <v>42137.864722222221</v>
      </c>
      <c r="U3995">
        <f t="shared" si="319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 s="16">
        <f t="shared" si="316"/>
        <v>5</v>
      </c>
      <c r="Q3996" s="11" t="s">
        <v>8315</v>
      </c>
      <c r="R3996" t="s">
        <v>8316</v>
      </c>
      <c r="S3996" s="15">
        <f t="shared" si="317"/>
        <v>41809.389930555553</v>
      </c>
      <c r="T3996" s="15">
        <f t="shared" si="318"/>
        <v>41839.389930555553</v>
      </c>
      <c r="U3996">
        <f t="shared" si="319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 s="16">
        <f t="shared" si="316"/>
        <v>17.5</v>
      </c>
      <c r="Q3997" s="11" t="s">
        <v>8315</v>
      </c>
      <c r="R3997" t="s">
        <v>8316</v>
      </c>
      <c r="S3997" s="15">
        <f t="shared" si="317"/>
        <v>42019.683761574073</v>
      </c>
      <c r="T3997" s="15">
        <f t="shared" si="318"/>
        <v>42049.477083333331</v>
      </c>
      <c r="U3997">
        <f t="shared" si="319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 s="16">
        <f t="shared" si="316"/>
        <v>29.24</v>
      </c>
      <c r="Q3998" s="11" t="s">
        <v>8315</v>
      </c>
      <c r="R3998" t="s">
        <v>8316</v>
      </c>
      <c r="S3998" s="15">
        <f t="shared" si="317"/>
        <v>41950.26694444444</v>
      </c>
      <c r="T3998" s="15">
        <f t="shared" si="318"/>
        <v>41963.669444444444</v>
      </c>
      <c r="U3998">
        <f t="shared" si="319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s="16">
        <f t="shared" si="316"/>
        <v>0</v>
      </c>
      <c r="Q3999" s="11" t="s">
        <v>8315</v>
      </c>
      <c r="R3999" t="s">
        <v>8316</v>
      </c>
      <c r="S3999" s="15">
        <f t="shared" si="317"/>
        <v>42069.391446759255</v>
      </c>
      <c r="T3999" s="15">
        <f t="shared" si="318"/>
        <v>42099.349780092598</v>
      </c>
      <c r="U3999">
        <f t="shared" si="319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 s="16">
        <f t="shared" si="316"/>
        <v>59.58</v>
      </c>
      <c r="Q4000" s="11" t="s">
        <v>8315</v>
      </c>
      <c r="R4000" t="s">
        <v>8316</v>
      </c>
      <c r="S4000" s="15">
        <f t="shared" si="317"/>
        <v>42061.963263888887</v>
      </c>
      <c r="T4000" s="15">
        <f t="shared" si="318"/>
        <v>42091.921597222223</v>
      </c>
      <c r="U4000">
        <f t="shared" si="319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 s="16">
        <f t="shared" si="316"/>
        <v>82.57</v>
      </c>
      <c r="Q4001" s="11" t="s">
        <v>8315</v>
      </c>
      <c r="R4001" t="s">
        <v>8316</v>
      </c>
      <c r="S4001" s="15">
        <f t="shared" si="317"/>
        <v>41842.828680555554</v>
      </c>
      <c r="T4001" s="15">
        <f t="shared" si="318"/>
        <v>41882.827650462961</v>
      </c>
      <c r="U4001">
        <f t="shared" si="319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 s="16">
        <f t="shared" si="316"/>
        <v>10</v>
      </c>
      <c r="Q4002" s="11" t="s">
        <v>8315</v>
      </c>
      <c r="R4002" t="s">
        <v>8316</v>
      </c>
      <c r="S4002" s="15">
        <f t="shared" si="317"/>
        <v>42437.64534722222</v>
      </c>
      <c r="T4002" s="15">
        <f t="shared" si="318"/>
        <v>42497.603680555556</v>
      </c>
      <c r="U4002">
        <f t="shared" si="319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 s="16">
        <f t="shared" si="316"/>
        <v>32.36</v>
      </c>
      <c r="Q4003" s="11" t="s">
        <v>8315</v>
      </c>
      <c r="R4003" t="s">
        <v>8316</v>
      </c>
      <c r="S4003" s="15">
        <f t="shared" si="317"/>
        <v>42775.964212962965</v>
      </c>
      <c r="T4003" s="15">
        <f t="shared" si="318"/>
        <v>42795.791666666672</v>
      </c>
      <c r="U4003">
        <f t="shared" si="319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 s="16">
        <f t="shared" si="316"/>
        <v>5.75</v>
      </c>
      <c r="Q4004" s="11" t="s">
        <v>8315</v>
      </c>
      <c r="R4004" t="s">
        <v>8316</v>
      </c>
      <c r="S4004" s="15">
        <f t="shared" si="317"/>
        <v>41879.043530092589</v>
      </c>
      <c r="T4004" s="15">
        <f t="shared" si="318"/>
        <v>41909.043530092589</v>
      </c>
      <c r="U4004">
        <f t="shared" si="319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 s="16">
        <f t="shared" si="316"/>
        <v>100.5</v>
      </c>
      <c r="Q4005" s="11" t="s">
        <v>8315</v>
      </c>
      <c r="R4005" t="s">
        <v>8316</v>
      </c>
      <c r="S4005" s="15">
        <f t="shared" si="317"/>
        <v>42020.587349537032</v>
      </c>
      <c r="T4005" s="15">
        <f t="shared" si="318"/>
        <v>42050.587349537032</v>
      </c>
      <c r="U4005">
        <f t="shared" si="319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 s="16">
        <f t="shared" si="316"/>
        <v>1</v>
      </c>
      <c r="Q4006" s="11" t="s">
        <v>8315</v>
      </c>
      <c r="R4006" t="s">
        <v>8316</v>
      </c>
      <c r="S4006" s="15">
        <f t="shared" si="317"/>
        <v>41890.16269675926</v>
      </c>
      <c r="T4006" s="15">
        <f t="shared" si="318"/>
        <v>41920.16269675926</v>
      </c>
      <c r="U4006">
        <f t="shared" si="319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 s="16">
        <f t="shared" si="316"/>
        <v>20</v>
      </c>
      <c r="Q4007" s="11" t="s">
        <v>8315</v>
      </c>
      <c r="R4007" t="s">
        <v>8316</v>
      </c>
      <c r="S4007" s="15">
        <f t="shared" si="317"/>
        <v>41872.807696759257</v>
      </c>
      <c r="T4007" s="15">
        <f t="shared" si="318"/>
        <v>41932.807696759257</v>
      </c>
      <c r="U4007">
        <f t="shared" si="319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 s="16">
        <f t="shared" si="316"/>
        <v>2</v>
      </c>
      <c r="Q4008" s="11" t="s">
        <v>8315</v>
      </c>
      <c r="R4008" t="s">
        <v>8316</v>
      </c>
      <c r="S4008" s="15">
        <f t="shared" si="317"/>
        <v>42391.772997685184</v>
      </c>
      <c r="T4008" s="15">
        <f t="shared" si="318"/>
        <v>42416.772997685184</v>
      </c>
      <c r="U4008">
        <f t="shared" si="319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 s="16">
        <f t="shared" si="316"/>
        <v>5</v>
      </c>
      <c r="Q4009" s="11" t="s">
        <v>8315</v>
      </c>
      <c r="R4009" t="s">
        <v>8316</v>
      </c>
      <c r="S4009" s="15">
        <f t="shared" si="317"/>
        <v>41848.772928240738</v>
      </c>
      <c r="T4009" s="15">
        <f t="shared" si="318"/>
        <v>41877.686111111114</v>
      </c>
      <c r="U4009">
        <f t="shared" si="319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 s="16">
        <f t="shared" si="316"/>
        <v>15</v>
      </c>
      <c r="Q4010" s="11" t="s">
        <v>8315</v>
      </c>
      <c r="R4010" t="s">
        <v>8316</v>
      </c>
      <c r="S4010" s="15">
        <f t="shared" si="317"/>
        <v>42177.964201388888</v>
      </c>
      <c r="T4010" s="15">
        <f t="shared" si="318"/>
        <v>42207.964201388888</v>
      </c>
      <c r="U4010">
        <f t="shared" si="319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 s="16">
        <f t="shared" si="316"/>
        <v>25</v>
      </c>
      <c r="Q4011" s="11" t="s">
        <v>8315</v>
      </c>
      <c r="R4011" t="s">
        <v>8316</v>
      </c>
      <c r="S4011" s="15">
        <f t="shared" si="317"/>
        <v>41851.700925925928</v>
      </c>
      <c r="T4011" s="15">
        <f t="shared" si="318"/>
        <v>41891.700925925928</v>
      </c>
      <c r="U4011">
        <f t="shared" si="319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 s="16">
        <f t="shared" si="316"/>
        <v>45.84</v>
      </c>
      <c r="Q4012" s="11" t="s">
        <v>8315</v>
      </c>
      <c r="R4012" t="s">
        <v>8316</v>
      </c>
      <c r="S4012" s="15">
        <f t="shared" si="317"/>
        <v>41921.770439814813</v>
      </c>
      <c r="T4012" s="15">
        <f t="shared" si="318"/>
        <v>41938.770439814813</v>
      </c>
      <c r="U4012">
        <f t="shared" si="319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 s="16">
        <f t="shared" si="316"/>
        <v>4.75</v>
      </c>
      <c r="Q4013" s="11" t="s">
        <v>8315</v>
      </c>
      <c r="R4013" t="s">
        <v>8316</v>
      </c>
      <c r="S4013" s="15">
        <f t="shared" si="317"/>
        <v>42002.54488425926</v>
      </c>
      <c r="T4013" s="15">
        <f t="shared" si="318"/>
        <v>42032.54488425926</v>
      </c>
      <c r="U4013">
        <f t="shared" si="319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 s="16">
        <f t="shared" si="316"/>
        <v>0</v>
      </c>
      <c r="Q4014" s="11" t="s">
        <v>8315</v>
      </c>
      <c r="R4014" t="s">
        <v>8316</v>
      </c>
      <c r="S4014" s="15">
        <f t="shared" si="317"/>
        <v>42096.544548611113</v>
      </c>
      <c r="T4014" s="15">
        <f t="shared" si="318"/>
        <v>42126.544548611113</v>
      </c>
      <c r="U4014">
        <f t="shared" si="319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 s="16">
        <f t="shared" si="316"/>
        <v>13</v>
      </c>
      <c r="Q4015" s="11" t="s">
        <v>8315</v>
      </c>
      <c r="R4015" t="s">
        <v>8316</v>
      </c>
      <c r="S4015" s="15">
        <f t="shared" si="317"/>
        <v>42021.301192129627</v>
      </c>
      <c r="T4015" s="15">
        <f t="shared" si="318"/>
        <v>42051.301192129627</v>
      </c>
      <c r="U4015">
        <f t="shared" si="319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 s="16">
        <f t="shared" si="316"/>
        <v>0</v>
      </c>
      <c r="Q4016" s="11" t="s">
        <v>8315</v>
      </c>
      <c r="R4016" t="s">
        <v>8316</v>
      </c>
      <c r="S4016" s="15">
        <f t="shared" si="317"/>
        <v>42419.246168981481</v>
      </c>
      <c r="T4016" s="15">
        <f t="shared" si="318"/>
        <v>42434.246168981481</v>
      </c>
      <c r="U4016">
        <f t="shared" si="319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 s="16">
        <f t="shared" si="316"/>
        <v>1</v>
      </c>
      <c r="Q4017" s="11" t="s">
        <v>8315</v>
      </c>
      <c r="R4017" t="s">
        <v>8316</v>
      </c>
      <c r="S4017" s="15">
        <f t="shared" si="317"/>
        <v>42174.780821759254</v>
      </c>
      <c r="T4017" s="15">
        <f t="shared" si="318"/>
        <v>42204.780821759254</v>
      </c>
      <c r="U4017">
        <f t="shared" si="319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 s="16">
        <f t="shared" si="316"/>
        <v>10</v>
      </c>
      <c r="Q4018" s="11" t="s">
        <v>8315</v>
      </c>
      <c r="R4018" t="s">
        <v>8316</v>
      </c>
      <c r="S4018" s="15">
        <f t="shared" si="317"/>
        <v>41869.872685185182</v>
      </c>
      <c r="T4018" s="15">
        <f t="shared" si="318"/>
        <v>41899.872685185182</v>
      </c>
      <c r="U4018">
        <f t="shared" si="319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 s="16">
        <f t="shared" si="316"/>
        <v>52.5</v>
      </c>
      <c r="Q4019" s="11" t="s">
        <v>8315</v>
      </c>
      <c r="R4019" t="s">
        <v>8316</v>
      </c>
      <c r="S4019" s="15">
        <f t="shared" si="317"/>
        <v>41856.672152777777</v>
      </c>
      <c r="T4019" s="15">
        <f t="shared" si="318"/>
        <v>41886.672152777777</v>
      </c>
      <c r="U4019">
        <f t="shared" si="319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 s="16">
        <f t="shared" si="316"/>
        <v>32.5</v>
      </c>
      <c r="Q4020" s="11" t="s">
        <v>8315</v>
      </c>
      <c r="R4020" t="s">
        <v>8316</v>
      </c>
      <c r="S4020" s="15">
        <f t="shared" si="317"/>
        <v>42620.91097222222</v>
      </c>
      <c r="T4020" s="15">
        <f t="shared" si="318"/>
        <v>42650.91097222222</v>
      </c>
      <c r="U4020">
        <f t="shared" si="319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 s="16">
        <f t="shared" si="316"/>
        <v>7.25</v>
      </c>
      <c r="Q4021" s="11" t="s">
        <v>8315</v>
      </c>
      <c r="R4021" t="s">
        <v>8316</v>
      </c>
      <c r="S4021" s="15">
        <f t="shared" si="317"/>
        <v>42417.675879629634</v>
      </c>
      <c r="T4021" s="15">
        <f t="shared" si="318"/>
        <v>42475.686111111107</v>
      </c>
      <c r="U4021">
        <f t="shared" si="319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 s="16">
        <f t="shared" si="316"/>
        <v>33.33</v>
      </c>
      <c r="Q4022" s="11" t="s">
        <v>8315</v>
      </c>
      <c r="R4022" t="s">
        <v>8316</v>
      </c>
      <c r="S4022" s="15">
        <f t="shared" si="317"/>
        <v>42057.190960648149</v>
      </c>
      <c r="T4022" s="15">
        <f t="shared" si="318"/>
        <v>42087.149293981478</v>
      </c>
      <c r="U4022">
        <f t="shared" si="319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 s="16">
        <f t="shared" si="316"/>
        <v>62.5</v>
      </c>
      <c r="Q4023" s="11" t="s">
        <v>8315</v>
      </c>
      <c r="R4023" t="s">
        <v>8316</v>
      </c>
      <c r="S4023" s="15">
        <f t="shared" si="317"/>
        <v>41878.911550925928</v>
      </c>
      <c r="T4023" s="15">
        <f t="shared" si="318"/>
        <v>41938.911550925928</v>
      </c>
      <c r="U4023">
        <f t="shared" si="319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 s="16">
        <f t="shared" si="316"/>
        <v>63.56</v>
      </c>
      <c r="Q4024" s="11" t="s">
        <v>8315</v>
      </c>
      <c r="R4024" t="s">
        <v>8316</v>
      </c>
      <c r="S4024" s="15">
        <f t="shared" si="317"/>
        <v>41990.584108796291</v>
      </c>
      <c r="T4024" s="15">
        <f t="shared" si="318"/>
        <v>42036.120833333334</v>
      </c>
      <c r="U4024">
        <f t="shared" si="319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s="16">
        <f t="shared" si="316"/>
        <v>0</v>
      </c>
      <c r="Q4025" s="11" t="s">
        <v>8315</v>
      </c>
      <c r="R4025" t="s">
        <v>8316</v>
      </c>
      <c r="S4025" s="15">
        <f t="shared" si="317"/>
        <v>42408.999571759254</v>
      </c>
      <c r="T4025" s="15">
        <f t="shared" si="318"/>
        <v>42453.957905092597</v>
      </c>
      <c r="U4025">
        <f t="shared" si="319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 s="16">
        <f t="shared" si="316"/>
        <v>10</v>
      </c>
      <c r="Q4026" s="11" t="s">
        <v>8315</v>
      </c>
      <c r="R4026" t="s">
        <v>8316</v>
      </c>
      <c r="S4026" s="15">
        <f t="shared" si="317"/>
        <v>42217.670104166667</v>
      </c>
      <c r="T4026" s="15">
        <f t="shared" si="318"/>
        <v>42247.670104166667</v>
      </c>
      <c r="U4026">
        <f t="shared" si="319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 s="16">
        <f t="shared" si="316"/>
        <v>62.5</v>
      </c>
      <c r="Q4027" s="11" t="s">
        <v>8315</v>
      </c>
      <c r="R4027" t="s">
        <v>8316</v>
      </c>
      <c r="S4027" s="15">
        <f t="shared" si="317"/>
        <v>42151.237685185188</v>
      </c>
      <c r="T4027" s="15">
        <f t="shared" si="318"/>
        <v>42211.237685185188</v>
      </c>
      <c r="U4027">
        <f t="shared" si="319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s="16">
        <f t="shared" si="316"/>
        <v>0</v>
      </c>
      <c r="Q4028" s="11" t="s">
        <v>8315</v>
      </c>
      <c r="R4028" t="s">
        <v>8316</v>
      </c>
      <c r="S4028" s="15">
        <f t="shared" si="317"/>
        <v>42282.655543981484</v>
      </c>
      <c r="T4028" s="15">
        <f t="shared" si="318"/>
        <v>42342.697210648148</v>
      </c>
      <c r="U4028">
        <f t="shared" si="319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 s="16">
        <f t="shared" si="316"/>
        <v>30.71</v>
      </c>
      <c r="Q4029" s="11" t="s">
        <v>8315</v>
      </c>
      <c r="R4029" t="s">
        <v>8316</v>
      </c>
      <c r="S4029" s="15">
        <f t="shared" si="317"/>
        <v>42768.97084490741</v>
      </c>
      <c r="T4029" s="15">
        <f t="shared" si="318"/>
        <v>42789.041666666672</v>
      </c>
      <c r="U4029">
        <f t="shared" si="319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 s="16">
        <f t="shared" si="316"/>
        <v>51</v>
      </c>
      <c r="Q4030" s="11" t="s">
        <v>8315</v>
      </c>
      <c r="R4030" t="s">
        <v>8316</v>
      </c>
      <c r="S4030" s="15">
        <f t="shared" si="317"/>
        <v>41765.938657407409</v>
      </c>
      <c r="T4030" s="15">
        <f t="shared" si="318"/>
        <v>41795.938657407409</v>
      </c>
      <c r="U4030">
        <f t="shared" si="319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 s="16">
        <f t="shared" si="316"/>
        <v>0</v>
      </c>
      <c r="Q4031" s="11" t="s">
        <v>8315</v>
      </c>
      <c r="R4031" t="s">
        <v>8316</v>
      </c>
      <c r="S4031" s="15">
        <f t="shared" si="317"/>
        <v>42322.025115740747</v>
      </c>
      <c r="T4031" s="15">
        <f t="shared" si="318"/>
        <v>42352.025115740747</v>
      </c>
      <c r="U4031">
        <f t="shared" si="319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 s="16">
        <f t="shared" si="316"/>
        <v>66.67</v>
      </c>
      <c r="Q4032" s="11" t="s">
        <v>8315</v>
      </c>
      <c r="R4032" t="s">
        <v>8316</v>
      </c>
      <c r="S4032" s="15">
        <f t="shared" si="317"/>
        <v>42374.655081018514</v>
      </c>
      <c r="T4032" s="15">
        <f t="shared" si="318"/>
        <v>42403.784027777772</v>
      </c>
      <c r="U4032">
        <f t="shared" si="319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s="16">
        <f t="shared" si="316"/>
        <v>0</v>
      </c>
      <c r="Q4033" s="11" t="s">
        <v>8315</v>
      </c>
      <c r="R4033" t="s">
        <v>8316</v>
      </c>
      <c r="S4033" s="15">
        <f t="shared" si="317"/>
        <v>41941.585231481484</v>
      </c>
      <c r="T4033" s="15">
        <f t="shared" si="318"/>
        <v>41991.626898148148</v>
      </c>
      <c r="U4033">
        <f t="shared" si="319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20">ROUND(E4034/D4034*100,0)</f>
        <v>7</v>
      </c>
      <c r="P4034" s="16">
        <f t="shared" si="316"/>
        <v>59</v>
      </c>
      <c r="Q4034" s="11" t="s">
        <v>8315</v>
      </c>
      <c r="R4034" t="s">
        <v>8316</v>
      </c>
      <c r="S4034" s="15">
        <f t="shared" si="317"/>
        <v>42293.809212962966</v>
      </c>
      <c r="T4034" s="15">
        <f t="shared" si="318"/>
        <v>42353.85087962963</v>
      </c>
      <c r="U4034">
        <f t="shared" si="319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20"/>
        <v>26</v>
      </c>
      <c r="P4035" s="16">
        <f t="shared" ref="P4035:P4098" si="321">IFERROR(ROUND(E4035/L4035,2),0)</f>
        <v>65.34</v>
      </c>
      <c r="Q4035" s="11" t="s">
        <v>8315</v>
      </c>
      <c r="R4035" t="s">
        <v>8316</v>
      </c>
      <c r="S4035" s="15">
        <f t="shared" ref="S4035:S4098" si="322">(((J4035/60/60)/24)+DATE(1970,1,1))</f>
        <v>42614.268796296295</v>
      </c>
      <c r="T4035" s="15">
        <f t="shared" ref="T4035:T4098" si="323">(((I4035/60/60)/24)+DATE(1970,1,1))</f>
        <v>42645.375</v>
      </c>
      <c r="U4035">
        <f t="shared" ref="U4035:U4098" si="324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 s="16">
        <f t="shared" si="321"/>
        <v>100</v>
      </c>
      <c r="Q4036" s="11" t="s">
        <v>8315</v>
      </c>
      <c r="R4036" t="s">
        <v>8316</v>
      </c>
      <c r="S4036" s="15">
        <f t="shared" si="322"/>
        <v>42067.947337962964</v>
      </c>
      <c r="T4036" s="15">
        <f t="shared" si="323"/>
        <v>42097.905671296292</v>
      </c>
      <c r="U4036">
        <f t="shared" si="324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 s="16">
        <f t="shared" si="321"/>
        <v>147.4</v>
      </c>
      <c r="Q4037" s="11" t="s">
        <v>8315</v>
      </c>
      <c r="R4037" t="s">
        <v>8316</v>
      </c>
      <c r="S4037" s="15">
        <f t="shared" si="322"/>
        <v>41903.882951388885</v>
      </c>
      <c r="T4037" s="15">
        <f t="shared" si="323"/>
        <v>41933.882951388885</v>
      </c>
      <c r="U4037">
        <f t="shared" si="324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 s="16">
        <f t="shared" si="321"/>
        <v>166.06</v>
      </c>
      <c r="Q4038" s="11" t="s">
        <v>8315</v>
      </c>
      <c r="R4038" t="s">
        <v>8316</v>
      </c>
      <c r="S4038" s="15">
        <f t="shared" si="322"/>
        <v>41804.937083333331</v>
      </c>
      <c r="T4038" s="15">
        <f t="shared" si="323"/>
        <v>41821.9375</v>
      </c>
      <c r="U4038">
        <f t="shared" si="324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 s="16">
        <f t="shared" si="321"/>
        <v>40</v>
      </c>
      <c r="Q4039" s="11" t="s">
        <v>8315</v>
      </c>
      <c r="R4039" t="s">
        <v>8316</v>
      </c>
      <c r="S4039" s="15">
        <f t="shared" si="322"/>
        <v>42497.070775462969</v>
      </c>
      <c r="T4039" s="15">
        <f t="shared" si="323"/>
        <v>42514.600694444445</v>
      </c>
      <c r="U4039">
        <f t="shared" si="324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 s="16">
        <f t="shared" si="321"/>
        <v>75.25</v>
      </c>
      <c r="Q4040" s="11" t="s">
        <v>8315</v>
      </c>
      <c r="R4040" t="s">
        <v>8316</v>
      </c>
      <c r="S4040" s="15">
        <f t="shared" si="322"/>
        <v>41869.798726851855</v>
      </c>
      <c r="T4040" s="15">
        <f t="shared" si="323"/>
        <v>41929.798726851855</v>
      </c>
      <c r="U4040">
        <f t="shared" si="324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 s="16">
        <f t="shared" si="321"/>
        <v>60</v>
      </c>
      <c r="Q4041" s="11" t="s">
        <v>8315</v>
      </c>
      <c r="R4041" t="s">
        <v>8316</v>
      </c>
      <c r="S4041" s="15">
        <f t="shared" si="322"/>
        <v>42305.670914351853</v>
      </c>
      <c r="T4041" s="15">
        <f t="shared" si="323"/>
        <v>42339.249305555553</v>
      </c>
      <c r="U4041">
        <f t="shared" si="324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 s="16">
        <f t="shared" si="321"/>
        <v>1250</v>
      </c>
      <c r="Q4042" s="11" t="s">
        <v>8315</v>
      </c>
      <c r="R4042" t="s">
        <v>8316</v>
      </c>
      <c r="S4042" s="15">
        <f t="shared" si="322"/>
        <v>42144.231527777782</v>
      </c>
      <c r="T4042" s="15">
        <f t="shared" si="323"/>
        <v>42203.125</v>
      </c>
      <c r="U4042">
        <f t="shared" si="324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 s="16">
        <f t="shared" si="321"/>
        <v>10.5</v>
      </c>
      <c r="Q4043" s="11" t="s">
        <v>8315</v>
      </c>
      <c r="R4043" t="s">
        <v>8316</v>
      </c>
      <c r="S4043" s="15">
        <f t="shared" si="322"/>
        <v>42559.474004629628</v>
      </c>
      <c r="T4043" s="15">
        <f t="shared" si="323"/>
        <v>42619.474004629628</v>
      </c>
      <c r="U4043">
        <f t="shared" si="324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 s="16">
        <f t="shared" si="321"/>
        <v>7</v>
      </c>
      <c r="Q4044" s="11" t="s">
        <v>8315</v>
      </c>
      <c r="R4044" t="s">
        <v>8316</v>
      </c>
      <c r="S4044" s="15">
        <f t="shared" si="322"/>
        <v>41995.084074074075</v>
      </c>
      <c r="T4044" s="15">
        <f t="shared" si="323"/>
        <v>42024.802777777775</v>
      </c>
      <c r="U4044">
        <f t="shared" si="324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s="16">
        <f t="shared" si="321"/>
        <v>0</v>
      </c>
      <c r="Q4045" s="11" t="s">
        <v>8315</v>
      </c>
      <c r="R4045" t="s">
        <v>8316</v>
      </c>
      <c r="S4045" s="15">
        <f t="shared" si="322"/>
        <v>41948.957465277781</v>
      </c>
      <c r="T4045" s="15">
        <f t="shared" si="323"/>
        <v>41963.957465277781</v>
      </c>
      <c r="U4045">
        <f t="shared" si="324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 s="16">
        <f t="shared" si="321"/>
        <v>56.25</v>
      </c>
      <c r="Q4046" s="11" t="s">
        <v>8315</v>
      </c>
      <c r="R4046" t="s">
        <v>8316</v>
      </c>
      <c r="S4046" s="15">
        <f t="shared" si="322"/>
        <v>42074.219699074078</v>
      </c>
      <c r="T4046" s="15">
        <f t="shared" si="323"/>
        <v>42104.208333333328</v>
      </c>
      <c r="U4046">
        <f t="shared" si="324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 s="16">
        <f t="shared" si="321"/>
        <v>1</v>
      </c>
      <c r="Q4047" s="11" t="s">
        <v>8315</v>
      </c>
      <c r="R4047" t="s">
        <v>8316</v>
      </c>
      <c r="S4047" s="15">
        <f t="shared" si="322"/>
        <v>41842.201261574075</v>
      </c>
      <c r="T4047" s="15">
        <f t="shared" si="323"/>
        <v>41872.201261574075</v>
      </c>
      <c r="U4047">
        <f t="shared" si="324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 s="16">
        <f t="shared" si="321"/>
        <v>38.33</v>
      </c>
      <c r="Q4048" s="11" t="s">
        <v>8315</v>
      </c>
      <c r="R4048" t="s">
        <v>8316</v>
      </c>
      <c r="S4048" s="15">
        <f t="shared" si="322"/>
        <v>41904.650578703702</v>
      </c>
      <c r="T4048" s="15">
        <f t="shared" si="323"/>
        <v>41934.650578703702</v>
      </c>
      <c r="U4048">
        <f t="shared" si="324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 s="16">
        <f t="shared" si="321"/>
        <v>27.5</v>
      </c>
      <c r="Q4049" s="11" t="s">
        <v>8315</v>
      </c>
      <c r="R4049" t="s">
        <v>8316</v>
      </c>
      <c r="S4049" s="15">
        <f t="shared" si="322"/>
        <v>41991.022488425922</v>
      </c>
      <c r="T4049" s="15">
        <f t="shared" si="323"/>
        <v>42015.041666666672</v>
      </c>
      <c r="U4049">
        <f t="shared" si="324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 s="16">
        <f t="shared" si="321"/>
        <v>32.979999999999997</v>
      </c>
      <c r="Q4050" s="11" t="s">
        <v>8315</v>
      </c>
      <c r="R4050" t="s">
        <v>8316</v>
      </c>
      <c r="S4050" s="15">
        <f t="shared" si="322"/>
        <v>42436.509108796294</v>
      </c>
      <c r="T4050" s="15">
        <f t="shared" si="323"/>
        <v>42471.467442129629</v>
      </c>
      <c r="U4050">
        <f t="shared" si="324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 s="16">
        <f t="shared" si="321"/>
        <v>16</v>
      </c>
      <c r="Q4051" s="11" t="s">
        <v>8315</v>
      </c>
      <c r="R4051" t="s">
        <v>8316</v>
      </c>
      <c r="S4051" s="15">
        <f t="shared" si="322"/>
        <v>42169.958506944444</v>
      </c>
      <c r="T4051" s="15">
        <f t="shared" si="323"/>
        <v>42199.958506944444</v>
      </c>
      <c r="U4051">
        <f t="shared" si="324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 s="16">
        <f t="shared" si="321"/>
        <v>1</v>
      </c>
      <c r="Q4052" s="11" t="s">
        <v>8315</v>
      </c>
      <c r="R4052" t="s">
        <v>8316</v>
      </c>
      <c r="S4052" s="15">
        <f t="shared" si="322"/>
        <v>41905.636469907404</v>
      </c>
      <c r="T4052" s="15">
        <f t="shared" si="323"/>
        <v>41935.636469907404</v>
      </c>
      <c r="U4052">
        <f t="shared" si="324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 s="16">
        <f t="shared" si="321"/>
        <v>0</v>
      </c>
      <c r="Q4053" s="11" t="s">
        <v>8315</v>
      </c>
      <c r="R4053" t="s">
        <v>8316</v>
      </c>
      <c r="S4053" s="15">
        <f t="shared" si="322"/>
        <v>41761.810150462967</v>
      </c>
      <c r="T4053" s="15">
        <f t="shared" si="323"/>
        <v>41768.286805555559</v>
      </c>
      <c r="U4053">
        <f t="shared" si="324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 s="16">
        <f t="shared" si="321"/>
        <v>86.62</v>
      </c>
      <c r="Q4054" s="11" t="s">
        <v>8315</v>
      </c>
      <c r="R4054" t="s">
        <v>8316</v>
      </c>
      <c r="S4054" s="15">
        <f t="shared" si="322"/>
        <v>41865.878657407404</v>
      </c>
      <c r="T4054" s="15">
        <f t="shared" si="323"/>
        <v>41925.878657407404</v>
      </c>
      <c r="U4054">
        <f t="shared" si="324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 s="16">
        <f t="shared" si="321"/>
        <v>55</v>
      </c>
      <c r="Q4055" s="11" t="s">
        <v>8315</v>
      </c>
      <c r="R4055" t="s">
        <v>8316</v>
      </c>
      <c r="S4055" s="15">
        <f t="shared" si="322"/>
        <v>41928.690138888887</v>
      </c>
      <c r="T4055" s="15">
        <f t="shared" si="323"/>
        <v>41958.833333333328</v>
      </c>
      <c r="U4055">
        <f t="shared" si="324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 s="16">
        <f t="shared" si="321"/>
        <v>0</v>
      </c>
      <c r="Q4056" s="11" t="s">
        <v>8315</v>
      </c>
      <c r="R4056" t="s">
        <v>8316</v>
      </c>
      <c r="S4056" s="15">
        <f t="shared" si="322"/>
        <v>42613.841261574074</v>
      </c>
      <c r="T4056" s="15">
        <f t="shared" si="323"/>
        <v>42644.166666666672</v>
      </c>
      <c r="U4056">
        <f t="shared" si="324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 s="16">
        <f t="shared" si="321"/>
        <v>41.95</v>
      </c>
      <c r="Q4057" s="11" t="s">
        <v>8315</v>
      </c>
      <c r="R4057" t="s">
        <v>8316</v>
      </c>
      <c r="S4057" s="15">
        <f t="shared" si="322"/>
        <v>41779.648506944446</v>
      </c>
      <c r="T4057" s="15">
        <f t="shared" si="323"/>
        <v>41809.648506944446</v>
      </c>
      <c r="U4057">
        <f t="shared" si="324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 s="16">
        <f t="shared" si="321"/>
        <v>88.33</v>
      </c>
      <c r="Q4058" s="11" t="s">
        <v>8315</v>
      </c>
      <c r="R4058" t="s">
        <v>8316</v>
      </c>
      <c r="S4058" s="15">
        <f t="shared" si="322"/>
        <v>42534.933321759265</v>
      </c>
      <c r="T4058" s="15">
        <f t="shared" si="323"/>
        <v>42554.832638888889</v>
      </c>
      <c r="U4058">
        <f t="shared" si="324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 s="16">
        <f t="shared" si="321"/>
        <v>129.16999999999999</v>
      </c>
      <c r="Q4059" s="11" t="s">
        <v>8315</v>
      </c>
      <c r="R4059" t="s">
        <v>8316</v>
      </c>
      <c r="S4059" s="15">
        <f t="shared" si="322"/>
        <v>42310.968518518523</v>
      </c>
      <c r="T4059" s="15">
        <f t="shared" si="323"/>
        <v>42333.958333333328</v>
      </c>
      <c r="U4059">
        <f t="shared" si="324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 s="16">
        <f t="shared" si="321"/>
        <v>23.75</v>
      </c>
      <c r="Q4060" s="11" t="s">
        <v>8315</v>
      </c>
      <c r="R4060" t="s">
        <v>8316</v>
      </c>
      <c r="S4060" s="15">
        <f t="shared" si="322"/>
        <v>42446.060694444444</v>
      </c>
      <c r="T4060" s="15">
        <f t="shared" si="323"/>
        <v>42461.165972222225</v>
      </c>
      <c r="U4060">
        <f t="shared" si="324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 s="16">
        <f t="shared" si="321"/>
        <v>35.71</v>
      </c>
      <c r="Q4061" s="11" t="s">
        <v>8315</v>
      </c>
      <c r="R4061" t="s">
        <v>8316</v>
      </c>
      <c r="S4061" s="15">
        <f t="shared" si="322"/>
        <v>41866.640648148146</v>
      </c>
      <c r="T4061" s="15">
        <f t="shared" si="323"/>
        <v>41898.125</v>
      </c>
      <c r="U4061">
        <f t="shared" si="324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 s="16">
        <f t="shared" si="321"/>
        <v>57</v>
      </c>
      <c r="Q4062" s="11" t="s">
        <v>8315</v>
      </c>
      <c r="R4062" t="s">
        <v>8316</v>
      </c>
      <c r="S4062" s="15">
        <f t="shared" si="322"/>
        <v>41779.695092592592</v>
      </c>
      <c r="T4062" s="15">
        <f t="shared" si="323"/>
        <v>41813.666666666664</v>
      </c>
      <c r="U4062">
        <f t="shared" si="324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 s="16">
        <f t="shared" si="321"/>
        <v>0</v>
      </c>
      <c r="Q4063" s="11" t="s">
        <v>8315</v>
      </c>
      <c r="R4063" t="s">
        <v>8316</v>
      </c>
      <c r="S4063" s="15">
        <f t="shared" si="322"/>
        <v>42421.141469907408</v>
      </c>
      <c r="T4063" s="15">
        <f t="shared" si="323"/>
        <v>42481.099803240737</v>
      </c>
      <c r="U4063">
        <f t="shared" si="324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 s="16">
        <f t="shared" si="321"/>
        <v>163.33000000000001</v>
      </c>
      <c r="Q4064" s="11" t="s">
        <v>8315</v>
      </c>
      <c r="R4064" t="s">
        <v>8316</v>
      </c>
      <c r="S4064" s="15">
        <f t="shared" si="322"/>
        <v>42523.739212962959</v>
      </c>
      <c r="T4064" s="15">
        <f t="shared" si="323"/>
        <v>42553.739212962959</v>
      </c>
      <c r="U4064">
        <f t="shared" si="324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 s="16">
        <f t="shared" si="321"/>
        <v>15</v>
      </c>
      <c r="Q4065" s="11" t="s">
        <v>8315</v>
      </c>
      <c r="R4065" t="s">
        <v>8316</v>
      </c>
      <c r="S4065" s="15">
        <f t="shared" si="322"/>
        <v>41787.681527777779</v>
      </c>
      <c r="T4065" s="15">
        <f t="shared" si="323"/>
        <v>41817.681527777779</v>
      </c>
      <c r="U4065">
        <f t="shared" si="324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 s="16">
        <f t="shared" si="321"/>
        <v>64.17</v>
      </c>
      <c r="Q4066" s="11" t="s">
        <v>8315</v>
      </c>
      <c r="R4066" t="s">
        <v>8316</v>
      </c>
      <c r="S4066" s="15">
        <f t="shared" si="322"/>
        <v>42093.588263888887</v>
      </c>
      <c r="T4066" s="15">
        <f t="shared" si="323"/>
        <v>42123.588263888887</v>
      </c>
      <c r="U4066">
        <f t="shared" si="324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 s="16">
        <f t="shared" si="321"/>
        <v>6.75</v>
      </c>
      <c r="Q4067" s="11" t="s">
        <v>8315</v>
      </c>
      <c r="R4067" t="s">
        <v>8316</v>
      </c>
      <c r="S4067" s="15">
        <f t="shared" si="322"/>
        <v>41833.951516203706</v>
      </c>
      <c r="T4067" s="15">
        <f t="shared" si="323"/>
        <v>41863.951516203706</v>
      </c>
      <c r="U4067">
        <f t="shared" si="324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 s="16">
        <f t="shared" si="321"/>
        <v>25</v>
      </c>
      <c r="Q4068" s="11" t="s">
        <v>8315</v>
      </c>
      <c r="R4068" t="s">
        <v>8316</v>
      </c>
      <c r="S4068" s="15">
        <f t="shared" si="322"/>
        <v>42479.039212962962</v>
      </c>
      <c r="T4068" s="15">
        <f t="shared" si="323"/>
        <v>42509.039212962962</v>
      </c>
      <c r="U4068">
        <f t="shared" si="324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 s="16">
        <f t="shared" si="321"/>
        <v>179.12</v>
      </c>
      <c r="Q4069" s="11" t="s">
        <v>8315</v>
      </c>
      <c r="R4069" t="s">
        <v>8316</v>
      </c>
      <c r="S4069" s="15">
        <f t="shared" si="322"/>
        <v>42235.117476851854</v>
      </c>
      <c r="T4069" s="15">
        <f t="shared" si="323"/>
        <v>42275.117476851854</v>
      </c>
      <c r="U4069">
        <f t="shared" si="324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 s="16">
        <f t="shared" si="321"/>
        <v>34.950000000000003</v>
      </c>
      <c r="Q4070" s="11" t="s">
        <v>8315</v>
      </c>
      <c r="R4070" t="s">
        <v>8316</v>
      </c>
      <c r="S4070" s="15">
        <f t="shared" si="322"/>
        <v>42718.963599537034</v>
      </c>
      <c r="T4070" s="15">
        <f t="shared" si="323"/>
        <v>42748.961805555555</v>
      </c>
      <c r="U4070">
        <f t="shared" si="324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 s="16">
        <f t="shared" si="321"/>
        <v>33.08</v>
      </c>
      <c r="Q4071" s="11" t="s">
        <v>8315</v>
      </c>
      <c r="R4071" t="s">
        <v>8316</v>
      </c>
      <c r="S4071" s="15">
        <f t="shared" si="322"/>
        <v>42022.661527777775</v>
      </c>
      <c r="T4071" s="15">
        <f t="shared" si="323"/>
        <v>42063.5</v>
      </c>
      <c r="U4071">
        <f t="shared" si="324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 s="16">
        <f t="shared" si="321"/>
        <v>27.5</v>
      </c>
      <c r="Q4072" s="11" t="s">
        <v>8315</v>
      </c>
      <c r="R4072" t="s">
        <v>8316</v>
      </c>
      <c r="S4072" s="15">
        <f t="shared" si="322"/>
        <v>42031.666898148149</v>
      </c>
      <c r="T4072" s="15">
        <f t="shared" si="323"/>
        <v>42064.125</v>
      </c>
      <c r="U4072">
        <f t="shared" si="324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s="16">
        <f t="shared" si="321"/>
        <v>0</v>
      </c>
      <c r="Q4073" s="11" t="s">
        <v>8315</v>
      </c>
      <c r="R4073" t="s">
        <v>8316</v>
      </c>
      <c r="S4073" s="15">
        <f t="shared" si="322"/>
        <v>42700.804756944446</v>
      </c>
      <c r="T4073" s="15">
        <f t="shared" si="323"/>
        <v>42730.804756944446</v>
      </c>
      <c r="U4073">
        <f t="shared" si="324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 s="16">
        <f t="shared" si="321"/>
        <v>2</v>
      </c>
      <c r="Q4074" s="11" t="s">
        <v>8315</v>
      </c>
      <c r="R4074" t="s">
        <v>8316</v>
      </c>
      <c r="S4074" s="15">
        <f t="shared" si="322"/>
        <v>41812.77443287037</v>
      </c>
      <c r="T4074" s="15">
        <f t="shared" si="323"/>
        <v>41872.77443287037</v>
      </c>
      <c r="U4074">
        <f t="shared" si="324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 s="16">
        <f t="shared" si="321"/>
        <v>18.5</v>
      </c>
      <c r="Q4075" s="11" t="s">
        <v>8315</v>
      </c>
      <c r="R4075" t="s">
        <v>8316</v>
      </c>
      <c r="S4075" s="15">
        <f t="shared" si="322"/>
        <v>42078.34520833334</v>
      </c>
      <c r="T4075" s="15">
        <f t="shared" si="323"/>
        <v>42133.166666666672</v>
      </c>
      <c r="U4075">
        <f t="shared" si="324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 s="16">
        <f t="shared" si="321"/>
        <v>35</v>
      </c>
      <c r="Q4076" s="11" t="s">
        <v>8315</v>
      </c>
      <c r="R4076" t="s">
        <v>8316</v>
      </c>
      <c r="S4076" s="15">
        <f t="shared" si="322"/>
        <v>42283.552951388891</v>
      </c>
      <c r="T4076" s="15">
        <f t="shared" si="323"/>
        <v>42313.594618055555</v>
      </c>
      <c r="U4076">
        <f t="shared" si="324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 s="16">
        <f t="shared" si="321"/>
        <v>44.31</v>
      </c>
      <c r="Q4077" s="11" t="s">
        <v>8315</v>
      </c>
      <c r="R4077" t="s">
        <v>8316</v>
      </c>
      <c r="S4077" s="15">
        <f t="shared" si="322"/>
        <v>41779.045937499999</v>
      </c>
      <c r="T4077" s="15">
        <f t="shared" si="323"/>
        <v>41820.727777777778</v>
      </c>
      <c r="U4077">
        <f t="shared" si="324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s="16">
        <f t="shared" si="321"/>
        <v>0</v>
      </c>
      <c r="Q4078" s="11" t="s">
        <v>8315</v>
      </c>
      <c r="R4078" t="s">
        <v>8316</v>
      </c>
      <c r="S4078" s="15">
        <f t="shared" si="322"/>
        <v>41905.795706018522</v>
      </c>
      <c r="T4078" s="15">
        <f t="shared" si="323"/>
        <v>41933.82708333333</v>
      </c>
      <c r="U4078">
        <f t="shared" si="324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 s="16">
        <f t="shared" si="321"/>
        <v>222.5</v>
      </c>
      <c r="Q4079" s="11" t="s">
        <v>8315</v>
      </c>
      <c r="R4079" t="s">
        <v>8316</v>
      </c>
      <c r="S4079" s="15">
        <f t="shared" si="322"/>
        <v>42695.7105787037</v>
      </c>
      <c r="T4079" s="15">
        <f t="shared" si="323"/>
        <v>42725.7105787037</v>
      </c>
      <c r="U4079">
        <f t="shared" si="324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s="16">
        <f t="shared" si="321"/>
        <v>0</v>
      </c>
      <c r="Q4080" s="11" t="s">
        <v>8315</v>
      </c>
      <c r="R4080" t="s">
        <v>8316</v>
      </c>
      <c r="S4080" s="15">
        <f t="shared" si="322"/>
        <v>42732.787523148145</v>
      </c>
      <c r="T4080" s="15">
        <f t="shared" si="323"/>
        <v>42762.787523148145</v>
      </c>
      <c r="U4080">
        <f t="shared" si="324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 s="16">
        <f t="shared" si="321"/>
        <v>5</v>
      </c>
      <c r="Q4081" s="11" t="s">
        <v>8315</v>
      </c>
      <c r="R4081" t="s">
        <v>8316</v>
      </c>
      <c r="S4081" s="15">
        <f t="shared" si="322"/>
        <v>42510.938900462963</v>
      </c>
      <c r="T4081" s="15">
        <f t="shared" si="323"/>
        <v>42540.938900462963</v>
      </c>
      <c r="U4081">
        <f t="shared" si="324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 s="16">
        <f t="shared" si="321"/>
        <v>0</v>
      </c>
      <c r="Q4082" s="11" t="s">
        <v>8315</v>
      </c>
      <c r="R4082" t="s">
        <v>8316</v>
      </c>
      <c r="S4082" s="15">
        <f t="shared" si="322"/>
        <v>42511.698101851856</v>
      </c>
      <c r="T4082" s="15">
        <f t="shared" si="323"/>
        <v>42535.787500000006</v>
      </c>
      <c r="U4082">
        <f t="shared" si="324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 s="16">
        <f t="shared" si="321"/>
        <v>29.17</v>
      </c>
      <c r="Q4083" s="11" t="s">
        <v>8315</v>
      </c>
      <c r="R4083" t="s">
        <v>8316</v>
      </c>
      <c r="S4083" s="15">
        <f t="shared" si="322"/>
        <v>42041.581307870365</v>
      </c>
      <c r="T4083" s="15">
        <f t="shared" si="323"/>
        <v>42071.539641203708</v>
      </c>
      <c r="U4083">
        <f t="shared" si="324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 s="16">
        <f t="shared" si="321"/>
        <v>1.5</v>
      </c>
      <c r="Q4084" s="11" t="s">
        <v>8315</v>
      </c>
      <c r="R4084" t="s">
        <v>8316</v>
      </c>
      <c r="S4084" s="15">
        <f t="shared" si="322"/>
        <v>42307.189270833333</v>
      </c>
      <c r="T4084" s="15">
        <f t="shared" si="323"/>
        <v>42322.958333333328</v>
      </c>
      <c r="U4084">
        <f t="shared" si="324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 s="16">
        <f t="shared" si="321"/>
        <v>126.5</v>
      </c>
      <c r="Q4085" s="11" t="s">
        <v>8315</v>
      </c>
      <c r="R4085" t="s">
        <v>8316</v>
      </c>
      <c r="S4085" s="15">
        <f t="shared" si="322"/>
        <v>42353.761759259258</v>
      </c>
      <c r="T4085" s="15">
        <f t="shared" si="323"/>
        <v>42383.761759259258</v>
      </c>
      <c r="U4085">
        <f t="shared" si="324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 s="16">
        <f t="shared" si="321"/>
        <v>10</v>
      </c>
      <c r="Q4086" s="11" t="s">
        <v>8315</v>
      </c>
      <c r="R4086" t="s">
        <v>8316</v>
      </c>
      <c r="S4086" s="15">
        <f t="shared" si="322"/>
        <v>42622.436412037037</v>
      </c>
      <c r="T4086" s="15">
        <f t="shared" si="323"/>
        <v>42652.436412037037</v>
      </c>
      <c r="U4086">
        <f t="shared" si="324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 s="16">
        <f t="shared" si="321"/>
        <v>10</v>
      </c>
      <c r="Q4087" s="11" t="s">
        <v>8315</v>
      </c>
      <c r="R4087" t="s">
        <v>8316</v>
      </c>
      <c r="S4087" s="15">
        <f t="shared" si="322"/>
        <v>42058.603877314818</v>
      </c>
      <c r="T4087" s="15">
        <f t="shared" si="323"/>
        <v>42087.165972222225</v>
      </c>
      <c r="U4087">
        <f t="shared" si="324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 s="16">
        <f t="shared" si="321"/>
        <v>9.4</v>
      </c>
      <c r="Q4088" s="11" t="s">
        <v>8315</v>
      </c>
      <c r="R4088" t="s">
        <v>8316</v>
      </c>
      <c r="S4088" s="15">
        <f t="shared" si="322"/>
        <v>42304.940960648149</v>
      </c>
      <c r="T4088" s="15">
        <f t="shared" si="323"/>
        <v>42329.166666666672</v>
      </c>
      <c r="U4088">
        <f t="shared" si="324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 s="16">
        <f t="shared" si="321"/>
        <v>0</v>
      </c>
      <c r="Q4089" s="11" t="s">
        <v>8315</v>
      </c>
      <c r="R4089" t="s">
        <v>8316</v>
      </c>
      <c r="S4089" s="15">
        <f t="shared" si="322"/>
        <v>42538.742893518516</v>
      </c>
      <c r="T4089" s="15">
        <f t="shared" si="323"/>
        <v>42568.742893518516</v>
      </c>
      <c r="U4089">
        <f t="shared" si="324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 s="16">
        <f t="shared" si="321"/>
        <v>72</v>
      </c>
      <c r="Q4090" s="11" t="s">
        <v>8315</v>
      </c>
      <c r="R4090" t="s">
        <v>8316</v>
      </c>
      <c r="S4090" s="15">
        <f t="shared" si="322"/>
        <v>41990.612546296295</v>
      </c>
      <c r="T4090" s="15">
        <f t="shared" si="323"/>
        <v>42020.434722222228</v>
      </c>
      <c r="U4090">
        <f t="shared" si="324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 s="16">
        <f t="shared" si="321"/>
        <v>30</v>
      </c>
      <c r="Q4091" s="11" t="s">
        <v>8315</v>
      </c>
      <c r="R4091" t="s">
        <v>8316</v>
      </c>
      <c r="S4091" s="15">
        <f t="shared" si="322"/>
        <v>42122.732499999998</v>
      </c>
      <c r="T4091" s="15">
        <f t="shared" si="323"/>
        <v>42155.732638888891</v>
      </c>
      <c r="U4091">
        <f t="shared" si="324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 s="16">
        <f t="shared" si="321"/>
        <v>10.67</v>
      </c>
      <c r="Q4092" s="11" t="s">
        <v>8315</v>
      </c>
      <c r="R4092" t="s">
        <v>8316</v>
      </c>
      <c r="S4092" s="15">
        <f t="shared" si="322"/>
        <v>42209.67288194444</v>
      </c>
      <c r="T4092" s="15">
        <f t="shared" si="323"/>
        <v>42223.625</v>
      </c>
      <c r="U4092">
        <f t="shared" si="324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 s="16">
        <f t="shared" si="321"/>
        <v>25.5</v>
      </c>
      <c r="Q4093" s="11" t="s">
        <v>8315</v>
      </c>
      <c r="R4093" t="s">
        <v>8316</v>
      </c>
      <c r="S4093" s="15">
        <f t="shared" si="322"/>
        <v>41990.506377314814</v>
      </c>
      <c r="T4093" s="15">
        <f t="shared" si="323"/>
        <v>42020.506377314814</v>
      </c>
      <c r="U4093">
        <f t="shared" si="324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 s="16">
        <f t="shared" si="321"/>
        <v>20</v>
      </c>
      <c r="Q4094" s="11" t="s">
        <v>8315</v>
      </c>
      <c r="R4094" t="s">
        <v>8316</v>
      </c>
      <c r="S4094" s="15">
        <f t="shared" si="322"/>
        <v>42039.194988425923</v>
      </c>
      <c r="T4094" s="15">
        <f t="shared" si="323"/>
        <v>42099.153321759266</v>
      </c>
      <c r="U4094">
        <f t="shared" si="324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 s="16">
        <f t="shared" si="321"/>
        <v>15</v>
      </c>
      <c r="Q4095" s="11" t="s">
        <v>8315</v>
      </c>
      <c r="R4095" t="s">
        <v>8316</v>
      </c>
      <c r="S4095" s="15">
        <f t="shared" si="322"/>
        <v>42178.815891203703</v>
      </c>
      <c r="T4095" s="15">
        <f t="shared" si="323"/>
        <v>42238.815891203703</v>
      </c>
      <c r="U4095">
        <f t="shared" si="324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 s="16">
        <f t="shared" si="321"/>
        <v>91.25</v>
      </c>
      <c r="Q4096" s="11" t="s">
        <v>8315</v>
      </c>
      <c r="R4096" t="s">
        <v>8316</v>
      </c>
      <c r="S4096" s="15">
        <f t="shared" si="322"/>
        <v>41890.086805555555</v>
      </c>
      <c r="T4096" s="15">
        <f t="shared" si="323"/>
        <v>41934.207638888889</v>
      </c>
      <c r="U4096">
        <f t="shared" si="324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 s="16">
        <f t="shared" si="321"/>
        <v>800</v>
      </c>
      <c r="Q4097" s="11" t="s">
        <v>8315</v>
      </c>
      <c r="R4097" t="s">
        <v>8316</v>
      </c>
      <c r="S4097" s="15">
        <f t="shared" si="322"/>
        <v>42693.031828703708</v>
      </c>
      <c r="T4097" s="15">
        <f t="shared" si="323"/>
        <v>42723.031828703708</v>
      </c>
      <c r="U4097">
        <f t="shared" si="324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5">ROUND(E4098/D4098*100,0)</f>
        <v>11</v>
      </c>
      <c r="P4098" s="16">
        <f t="shared" si="321"/>
        <v>80</v>
      </c>
      <c r="Q4098" s="11" t="s">
        <v>8315</v>
      </c>
      <c r="R4098" t="s">
        <v>8316</v>
      </c>
      <c r="S4098" s="15">
        <f t="shared" si="322"/>
        <v>42750.530312499999</v>
      </c>
      <c r="T4098" s="15">
        <f t="shared" si="323"/>
        <v>42794.368749999994</v>
      </c>
      <c r="U4098">
        <f t="shared" si="324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5"/>
        <v>0</v>
      </c>
      <c r="P4099" s="16">
        <f t="shared" ref="P4099:P4115" si="326">IFERROR(ROUND(E4099/L4099,2),0)</f>
        <v>0</v>
      </c>
      <c r="Q4099" s="11" t="s">
        <v>8315</v>
      </c>
      <c r="R4099" t="s">
        <v>8316</v>
      </c>
      <c r="S4099" s="15">
        <f t="shared" ref="S4099:S4115" si="327">(((J4099/60/60)/24)+DATE(1970,1,1))</f>
        <v>42344.824502314819</v>
      </c>
      <c r="T4099" s="15">
        <f t="shared" ref="T4099:T4115" si="328">(((I4099/60/60)/24)+DATE(1970,1,1))</f>
        <v>42400.996527777781</v>
      </c>
      <c r="U4099">
        <f t="shared" ref="U4099:U4115" si="329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 s="16">
        <f t="shared" si="326"/>
        <v>0</v>
      </c>
      <c r="Q4100" s="11" t="s">
        <v>8315</v>
      </c>
      <c r="R4100" t="s">
        <v>8316</v>
      </c>
      <c r="S4100" s="15">
        <f t="shared" si="327"/>
        <v>42495.722187499996</v>
      </c>
      <c r="T4100" s="15">
        <f t="shared" si="328"/>
        <v>42525.722187499996</v>
      </c>
      <c r="U4100">
        <f t="shared" si="329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 s="16">
        <f t="shared" si="326"/>
        <v>50</v>
      </c>
      <c r="Q4101" s="11" t="s">
        <v>8315</v>
      </c>
      <c r="R4101" t="s">
        <v>8316</v>
      </c>
      <c r="S4101" s="15">
        <f t="shared" si="327"/>
        <v>42570.850381944445</v>
      </c>
      <c r="T4101" s="15">
        <f t="shared" si="328"/>
        <v>42615.850381944445</v>
      </c>
      <c r="U4101">
        <f t="shared" si="329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 s="16">
        <f t="shared" si="326"/>
        <v>0</v>
      </c>
      <c r="Q4102" s="11" t="s">
        <v>8315</v>
      </c>
      <c r="R4102" t="s">
        <v>8316</v>
      </c>
      <c r="S4102" s="15">
        <f t="shared" si="327"/>
        <v>41927.124884259261</v>
      </c>
      <c r="T4102" s="15">
        <f t="shared" si="328"/>
        <v>41937.124884259261</v>
      </c>
      <c r="U4102">
        <f t="shared" si="329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 s="16">
        <f t="shared" si="326"/>
        <v>0</v>
      </c>
      <c r="Q4103" s="11" t="s">
        <v>8315</v>
      </c>
      <c r="R4103" t="s">
        <v>8316</v>
      </c>
      <c r="S4103" s="15">
        <f t="shared" si="327"/>
        <v>42730.903726851851</v>
      </c>
      <c r="T4103" s="15">
        <f t="shared" si="328"/>
        <v>42760.903726851851</v>
      </c>
      <c r="U4103">
        <f t="shared" si="329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 s="16">
        <f t="shared" si="326"/>
        <v>22.83</v>
      </c>
      <c r="Q4104" s="11" t="s">
        <v>8315</v>
      </c>
      <c r="R4104" t="s">
        <v>8316</v>
      </c>
      <c r="S4104" s="15">
        <f t="shared" si="327"/>
        <v>42475.848067129627</v>
      </c>
      <c r="T4104" s="15">
        <f t="shared" si="328"/>
        <v>42505.848067129627</v>
      </c>
      <c r="U4104">
        <f t="shared" si="329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 s="16">
        <f t="shared" si="326"/>
        <v>16.670000000000002</v>
      </c>
      <c r="Q4105" s="11" t="s">
        <v>8315</v>
      </c>
      <c r="R4105" t="s">
        <v>8316</v>
      </c>
      <c r="S4105" s="15">
        <f t="shared" si="327"/>
        <v>42188.83293981482</v>
      </c>
      <c r="T4105" s="15">
        <f t="shared" si="328"/>
        <v>42242.772222222222</v>
      </c>
      <c r="U4105">
        <f t="shared" si="329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 s="16">
        <f t="shared" si="326"/>
        <v>45.79</v>
      </c>
      <c r="Q4106" s="11" t="s">
        <v>8315</v>
      </c>
      <c r="R4106" t="s">
        <v>8316</v>
      </c>
      <c r="S4106" s="15">
        <f t="shared" si="327"/>
        <v>42640.278171296297</v>
      </c>
      <c r="T4106" s="15">
        <f t="shared" si="328"/>
        <v>42670.278171296297</v>
      </c>
      <c r="U4106">
        <f t="shared" si="329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 s="16">
        <f t="shared" si="326"/>
        <v>383.33</v>
      </c>
      <c r="Q4107" s="11" t="s">
        <v>8315</v>
      </c>
      <c r="R4107" t="s">
        <v>8316</v>
      </c>
      <c r="S4107" s="15">
        <f t="shared" si="327"/>
        <v>42697.010520833333</v>
      </c>
      <c r="T4107" s="15">
        <f t="shared" si="328"/>
        <v>42730.010520833333</v>
      </c>
      <c r="U4107">
        <f t="shared" si="329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 s="16">
        <f t="shared" si="326"/>
        <v>106.97</v>
      </c>
      <c r="Q4108" s="11" t="s">
        <v>8315</v>
      </c>
      <c r="R4108" t="s">
        <v>8316</v>
      </c>
      <c r="S4108" s="15">
        <f t="shared" si="327"/>
        <v>42053.049375000002</v>
      </c>
      <c r="T4108" s="15">
        <f t="shared" si="328"/>
        <v>42096.041666666672</v>
      </c>
      <c r="U4108">
        <f t="shared" si="329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 s="16">
        <f t="shared" si="326"/>
        <v>10.25</v>
      </c>
      <c r="Q4109" s="11" t="s">
        <v>8315</v>
      </c>
      <c r="R4109" t="s">
        <v>8316</v>
      </c>
      <c r="S4109" s="15">
        <f t="shared" si="327"/>
        <v>41883.916678240741</v>
      </c>
      <c r="T4109" s="15">
        <f t="shared" si="328"/>
        <v>41906.916678240741</v>
      </c>
      <c r="U4109">
        <f t="shared" si="329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 s="16">
        <f t="shared" si="326"/>
        <v>59</v>
      </c>
      <c r="Q4110" s="11" t="s">
        <v>8315</v>
      </c>
      <c r="R4110" t="s">
        <v>8316</v>
      </c>
      <c r="S4110" s="15">
        <f t="shared" si="327"/>
        <v>42767.031678240746</v>
      </c>
      <c r="T4110" s="15">
        <f t="shared" si="328"/>
        <v>42797.208333333328</v>
      </c>
      <c r="U4110">
        <f t="shared" si="329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 s="16">
        <f t="shared" si="326"/>
        <v>0</v>
      </c>
      <c r="Q4111" s="11" t="s">
        <v>8315</v>
      </c>
      <c r="R4111" t="s">
        <v>8316</v>
      </c>
      <c r="S4111" s="15">
        <f t="shared" si="327"/>
        <v>42307.539398148147</v>
      </c>
      <c r="T4111" s="15">
        <f t="shared" si="328"/>
        <v>42337.581064814818</v>
      </c>
      <c r="U4111">
        <f t="shared" si="329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 s="16">
        <f t="shared" si="326"/>
        <v>14.33</v>
      </c>
      <c r="Q4112" s="11" t="s">
        <v>8315</v>
      </c>
      <c r="R4112" t="s">
        <v>8316</v>
      </c>
      <c r="S4112" s="15">
        <f t="shared" si="327"/>
        <v>42512.626747685179</v>
      </c>
      <c r="T4112" s="15">
        <f t="shared" si="328"/>
        <v>42572.626747685179</v>
      </c>
      <c r="U4112">
        <f t="shared" si="329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 s="16">
        <f t="shared" si="326"/>
        <v>15.67</v>
      </c>
      <c r="Q4113" s="11" t="s">
        <v>8315</v>
      </c>
      <c r="R4113" t="s">
        <v>8316</v>
      </c>
      <c r="S4113" s="15">
        <f t="shared" si="327"/>
        <v>42029.135879629626</v>
      </c>
      <c r="T4113" s="15">
        <f t="shared" si="328"/>
        <v>42059.135879629626</v>
      </c>
      <c r="U4113">
        <f t="shared" si="329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 s="16">
        <f t="shared" si="326"/>
        <v>1</v>
      </c>
      <c r="Q4114" s="11" t="s">
        <v>8315</v>
      </c>
      <c r="R4114" t="s">
        <v>8316</v>
      </c>
      <c r="S4114" s="15">
        <f t="shared" si="327"/>
        <v>42400.946597222224</v>
      </c>
      <c r="T4114" s="15">
        <f t="shared" si="328"/>
        <v>42428</v>
      </c>
      <c r="U4114">
        <f t="shared" si="329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 s="16">
        <f t="shared" si="326"/>
        <v>1</v>
      </c>
      <c r="Q4115" s="11" t="s">
        <v>8315</v>
      </c>
      <c r="R4115" t="s">
        <v>8316</v>
      </c>
      <c r="S4115" s="15">
        <f t="shared" si="327"/>
        <v>42358.573182870372</v>
      </c>
      <c r="T4115" s="15">
        <f t="shared" si="328"/>
        <v>42377.273611111115</v>
      </c>
      <c r="U4115">
        <f t="shared" si="329"/>
        <v>2015</v>
      </c>
    </row>
  </sheetData>
  <sortState xmlns:xlrd2="http://schemas.microsoft.com/office/spreadsheetml/2017/richdata2" ref="A2:O4115">
    <sortCondition ref="A2:A4115"/>
  </sortState>
  <conditionalFormatting sqref="F1">
    <cfRule type="cellIs" dxfId="7" priority="6" operator="equal">
      <formula>"successful"</formula>
    </cfRule>
    <cfRule type="cellIs" dxfId="6" priority="7" operator="equal">
      <formula>"live"</formula>
    </cfRule>
    <cfRule type="cellIs" dxfId="5" priority="8" operator="equal">
      <formula>"successful "</formula>
    </cfRule>
    <cfRule type="cellIs" dxfId="4" priority="9" operator="equal">
      <formula>"live"</formula>
    </cfRule>
  </conditionalFormatting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2AECF-7572-4A67-8C10-CADE627931E1}">
  <dimension ref="A1:C6"/>
  <sheetViews>
    <sheetView workbookViewId="0">
      <selection activeCell="G8" sqref="G8"/>
    </sheetView>
  </sheetViews>
  <sheetFormatPr defaultRowHeight="15" x14ac:dyDescent="0.25"/>
  <cols>
    <col min="1" max="1" width="15.5703125" bestFit="1" customWidth="1"/>
    <col min="2" max="2" width="14.5703125" style="20" customWidth="1"/>
    <col min="3" max="3" width="12.85546875" style="20" customWidth="1"/>
  </cols>
  <sheetData>
    <row r="1" spans="1:3" x14ac:dyDescent="0.25">
      <c r="B1" s="20" t="s">
        <v>8384</v>
      </c>
      <c r="C1" s="20" t="s">
        <v>8385</v>
      </c>
    </row>
    <row r="2" spans="1:3" x14ac:dyDescent="0.25">
      <c r="A2" t="s">
        <v>8386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8387</v>
      </c>
      <c r="B3" s="20" t="e">
        <f>MEDIAN(#REF!)</f>
        <v>#REF!</v>
      </c>
      <c r="C3" s="20" t="e">
        <f>MEDIAN(#REF!)</f>
        <v>#REF!</v>
      </c>
    </row>
    <row r="5" spans="1:3" x14ac:dyDescent="0.25">
      <c r="A5" t="s">
        <v>8388</v>
      </c>
      <c r="B5" s="20" t="e">
        <f>AVERAGE(#REF!)</f>
        <v>#REF!</v>
      </c>
      <c r="C5" s="20" t="e">
        <f>AVERAGE(#REF!)</f>
        <v>#REF!</v>
      </c>
    </row>
    <row r="6" spans="1:3" x14ac:dyDescent="0.25">
      <c r="A6" t="s">
        <v>8389</v>
      </c>
      <c r="B6" s="20" t="e">
        <f>MEDIAN(#REF!)</f>
        <v>#REF!</v>
      </c>
      <c r="C6" s="20" t="e">
        <f>MEDIAN(#REF!)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DBBA-97FA-4EC7-B763-DD75055868D7}">
  <dimension ref="A1:D6"/>
  <sheetViews>
    <sheetView workbookViewId="0">
      <selection activeCell="D13" sqref="D1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6.140625" customWidth="1"/>
    <col min="4" max="4" width="20.85546875" customWidth="1"/>
  </cols>
  <sheetData>
    <row r="1" spans="1:4" ht="21" x14ac:dyDescent="0.35">
      <c r="A1" s="18" t="s">
        <v>8380</v>
      </c>
      <c r="B1" s="19" t="s">
        <v>8381</v>
      </c>
      <c r="C1" s="19" t="s">
        <v>8382</v>
      </c>
      <c r="D1" s="19" t="s">
        <v>8383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Danny Sauls</cp:lastModifiedBy>
  <dcterms:created xsi:type="dcterms:W3CDTF">2017-04-20T15:17:24Z</dcterms:created>
  <dcterms:modified xsi:type="dcterms:W3CDTF">2021-05-03T03:10:47Z</dcterms:modified>
</cp:coreProperties>
</file>