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d37ff092edad6d/Desktop/"/>
    </mc:Choice>
  </mc:AlternateContent>
  <xr:revisionPtr revIDLastSave="29" documentId="8_{D0563D99-ED01-43DC-BF6F-048348B1F635}" xr6:coauthVersionLast="47" xr6:coauthVersionMax="47" xr10:uidLastSave="{B03D6EDD-2B37-4F0D-88D0-E00C507505EE}"/>
  <bookViews>
    <workbookView xWindow="-120" yWindow="-120" windowWidth="29040" windowHeight="15720" xr2:uid="{E39E7301-9B1D-44E8-9E42-76D43FD81D61}"/>
  </bookViews>
  <sheets>
    <sheet name="Sheet1" sheetId="1" r:id="rId1"/>
  </sheets>
  <definedNames>
    <definedName name="_xlnm._FilterDatabase" localSheetId="0" hidden="1">Sheet1!$Y$4:$Z$13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4" i="1"/>
  <c r="N4" i="1"/>
  <c r="P4" i="1" s="1"/>
  <c r="N5" i="1" s="1"/>
  <c r="D2" i="1"/>
  <c r="G2" i="1" s="1"/>
  <c r="E2" i="1"/>
  <c r="Z16" i="1" s="1"/>
  <c r="W4" i="1" s="1"/>
  <c r="T4" i="1"/>
  <c r="F2" i="1" l="1"/>
  <c r="N6" i="1"/>
  <c r="N7" i="1" s="1"/>
  <c r="N8" i="1" s="1"/>
  <c r="N9" i="1" s="1"/>
  <c r="N10" i="1" s="1"/>
  <c r="N11" i="1" s="1"/>
  <c r="N12" i="1" s="1"/>
  <c r="N13" i="1" s="1"/>
  <c r="P5" i="1"/>
  <c r="R5" i="1"/>
  <c r="T5" i="1" s="1"/>
  <c r="X4" i="1"/>
  <c r="R6" i="1" l="1"/>
  <c r="T6" i="1" s="1"/>
  <c r="R7" i="1" s="1"/>
  <c r="T7" i="1" s="1"/>
  <c r="R8" i="1" s="1"/>
  <c r="T8" i="1" s="1"/>
  <c r="R9" i="1" s="1"/>
  <c r="T9" i="1" s="1"/>
  <c r="R10" i="1" s="1"/>
  <c r="T10" i="1" s="1"/>
  <c r="R11" i="1" s="1"/>
  <c r="T11" i="1" s="1"/>
  <c r="R12" i="1" s="1"/>
  <c r="T12" i="1" s="1"/>
  <c r="R13" i="1" s="1"/>
  <c r="T13" i="1" s="1"/>
  <c r="P6" i="1"/>
  <c r="P7" i="1"/>
  <c r="Z4" i="1"/>
  <c r="X5" i="1" l="1"/>
  <c r="T14" i="1"/>
  <c r="Y4" i="1"/>
  <c r="P8" i="1"/>
  <c r="Z5" i="1"/>
  <c r="X6" i="1" s="1"/>
  <c r="Z6" i="1" s="1"/>
  <c r="X7" i="1" s="1"/>
  <c r="Z7" i="1" s="1"/>
  <c r="X8" i="1" s="1"/>
  <c r="Z8" i="1" s="1"/>
  <c r="X9" i="1" s="1"/>
  <c r="Z9" i="1" s="1"/>
  <c r="X10" i="1" s="1"/>
  <c r="Z10" i="1" s="1"/>
  <c r="X11" i="1" s="1"/>
  <c r="Z11" i="1" s="1"/>
  <c r="X12" i="1" s="1"/>
  <c r="Z12" i="1" s="1"/>
  <c r="X13" i="1" s="1"/>
  <c r="Z13" i="1" s="1"/>
  <c r="W5" i="1" l="1"/>
  <c r="Y5" i="1" s="1"/>
  <c r="W6" i="1" s="1"/>
  <c r="Y6" i="1" s="1"/>
  <c r="W7" i="1" s="1"/>
  <c r="Y7" i="1" s="1"/>
  <c r="Z14" i="1"/>
  <c r="P9" i="1"/>
  <c r="X14" i="1"/>
  <c r="W8" i="1" l="1"/>
  <c r="Y8" i="1" s="1"/>
  <c r="P10" i="1"/>
  <c r="W9" i="1" l="1"/>
  <c r="Y9" i="1" s="1"/>
  <c r="P11" i="1"/>
  <c r="W10" i="1" l="1"/>
  <c r="Y10" i="1" s="1"/>
  <c r="P12" i="1"/>
  <c r="W11" i="1" l="1"/>
  <c r="Y11" i="1" s="1"/>
  <c r="W12" i="1" l="1"/>
  <c r="Y12" i="1" s="1"/>
  <c r="P13" i="1"/>
  <c r="P14" i="1" s="1"/>
  <c r="W13" i="1" l="1"/>
  <c r="W14" i="1" s="1"/>
  <c r="Z17" i="1" s="1"/>
  <c r="Y13" i="1" l="1"/>
  <c r="Y14" i="1" s="1"/>
</calcChain>
</file>

<file path=xl/sharedStrings.xml><?xml version="1.0" encoding="utf-8"?>
<sst xmlns="http://schemas.openxmlformats.org/spreadsheetml/2006/main" count="26" uniqueCount="24">
  <si>
    <t>House Per Week</t>
  </si>
  <si>
    <t>Week Total</t>
  </si>
  <si>
    <t>Week Charge</t>
  </si>
  <si>
    <t>Worker Per Home</t>
  </si>
  <si>
    <t>Est to Pay Self</t>
  </si>
  <si>
    <t>Worker Weekly Payment</t>
  </si>
  <si>
    <t>Year</t>
  </si>
  <si>
    <t>Employee Yearly Payment</t>
  </si>
  <si>
    <t># of Employee</t>
  </si>
  <si>
    <t>Cleaning Fix Cost</t>
  </si>
  <si>
    <t>Weeks Per Year</t>
  </si>
  <si>
    <t>Owner Income By 10 Yr</t>
  </si>
  <si>
    <t>3% Inflation</t>
  </si>
  <si>
    <t>Wage Increase</t>
  </si>
  <si>
    <t>Total Wage Increase</t>
  </si>
  <si>
    <t>Total Rental Increase</t>
  </si>
  <si>
    <t>Owner Annual ROI Pre-Tax</t>
  </si>
  <si>
    <t>Employee Income Per-Yr @ 20% Tax</t>
  </si>
  <si>
    <t>Owner Income Per-Yr @ 20% Tax</t>
  </si>
  <si>
    <t>Owner Income w/Tax and 3% Inflation</t>
  </si>
  <si>
    <t>Employee Income w/Tax and 3% Inflation</t>
  </si>
  <si>
    <t>Grand Total Over 10 Yrs</t>
  </si>
  <si>
    <t>Admin Salary</t>
  </si>
  <si>
    <t>Rental Area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</si>
</sst>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4" fontId="0" fillId="0" borderId="1" xfId="1" applyFont="1" applyBorder="1"/>
    <xf numFmtId="0" fontId="0" fillId="0" borderId="1" xfId="0" applyBorder="1"/>
    <xf numFmtId="0" fontId="0" fillId="0" borderId="2" xfId="0" applyBorder="1"/>
    <xf numFmtId="44" fontId="0" fillId="0" borderId="1" xfId="0" applyNumberFormat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0" xfId="0" applyFill="1"/>
    <xf numFmtId="44" fontId="0" fillId="3" borderId="0" xfId="0" applyNumberFormat="1" applyFill="1"/>
    <xf numFmtId="44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 wrapText="1"/>
    </xf>
    <xf numFmtId="44" fontId="0" fillId="3" borderId="0" xfId="1" applyFont="1" applyFill="1" applyAlignment="1">
      <alignment horizontal="right"/>
    </xf>
    <xf numFmtId="44" fontId="0" fillId="3" borderId="0" xfId="1" applyFont="1" applyFill="1" applyBorder="1"/>
    <xf numFmtId="0" fontId="0" fillId="0" borderId="0" xfId="0" applyFill="1"/>
    <xf numFmtId="44" fontId="0" fillId="0" borderId="1" xfId="0" applyNumberFormat="1" applyBorder="1" applyAlignment="1">
      <alignment horizontal="left" wrapText="1"/>
    </xf>
    <xf numFmtId="44" fontId="2" fillId="0" borderId="1" xfId="1" applyFont="1" applyBorder="1"/>
    <xf numFmtId="44" fontId="2" fillId="0" borderId="1" xfId="0" applyNumberFormat="1" applyFont="1" applyBorder="1"/>
    <xf numFmtId="44" fontId="2" fillId="0" borderId="2" xfId="1" applyFont="1" applyBorder="1"/>
    <xf numFmtId="44" fontId="2" fillId="0" borderId="1" xfId="1" applyFont="1" applyBorder="1" applyAlignment="1">
      <alignment horizontal="center"/>
    </xf>
    <xf numFmtId="44" fontId="2" fillId="0" borderId="1" xfId="1" applyFont="1" applyBorder="1" applyAlignment="1">
      <alignment horizontal="right"/>
    </xf>
    <xf numFmtId="44" fontId="3" fillId="0" borderId="1" xfId="1" applyFont="1" applyBorder="1" applyAlignment="1">
      <alignment horizontal="center"/>
    </xf>
    <xf numFmtId="44" fontId="3" fillId="0" borderId="1" xfId="1" applyFont="1" applyBorder="1" applyAlignment="1">
      <alignment horizontal="right"/>
    </xf>
    <xf numFmtId="44" fontId="3" fillId="0" borderId="0" xfId="0" applyNumberFormat="1" applyFont="1"/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07FF5-9A7D-405D-9351-55CE664A00E3}">
  <dimension ref="A1:AA17"/>
  <sheetViews>
    <sheetView tabSelected="1" workbookViewId="0">
      <selection activeCell="D17" sqref="D17"/>
    </sheetView>
  </sheetViews>
  <sheetFormatPr defaultRowHeight="15" x14ac:dyDescent="0.25"/>
  <cols>
    <col min="1" max="1" width="14.28515625" bestFit="1" customWidth="1"/>
    <col min="2" max="2" width="10" bestFit="1" customWidth="1"/>
    <col min="3" max="3" width="11" bestFit="1" customWidth="1"/>
    <col min="4" max="4" width="14.85546875" bestFit="1" customWidth="1"/>
    <col min="5" max="5" width="13.42578125" bestFit="1" customWidth="1"/>
    <col min="6" max="6" width="11" bestFit="1" customWidth="1"/>
    <col min="7" max="7" width="11.5703125" bestFit="1" customWidth="1"/>
    <col min="8" max="8" width="9.85546875" customWidth="1"/>
    <col min="9" max="9" width="8.7109375" bestFit="1" customWidth="1"/>
    <col min="10" max="10" width="3.140625" customWidth="1"/>
    <col min="11" max="11" width="11.140625" bestFit="1" customWidth="1"/>
    <col min="12" max="12" width="11.5703125" bestFit="1" customWidth="1"/>
    <col min="13" max="13" width="7" bestFit="1" customWidth="1"/>
    <col min="14" max="14" width="10.5703125" bestFit="1" customWidth="1"/>
    <col min="15" max="15" width="8.85546875" customWidth="1"/>
    <col min="16" max="16" width="12.5703125" bestFit="1" customWidth="1"/>
    <col min="17" max="17" width="3.140625" customWidth="1"/>
    <col min="18" max="18" width="11.28515625" bestFit="1" customWidth="1"/>
    <col min="19" max="19" width="8.5703125" bestFit="1" customWidth="1"/>
    <col min="20" max="20" width="11.5703125" bestFit="1" customWidth="1"/>
    <col min="21" max="21" width="3.140625" customWidth="1"/>
    <col min="22" max="22" width="8.28515625" customWidth="1"/>
    <col min="23" max="23" width="17.7109375" bestFit="1" customWidth="1"/>
    <col min="24" max="24" width="13.5703125" bestFit="1" customWidth="1"/>
    <col min="25" max="25" width="14.140625" bestFit="1" customWidth="1"/>
    <col min="26" max="26" width="15.42578125" bestFit="1" customWidth="1"/>
    <col min="27" max="27" width="3.140625" customWidth="1"/>
  </cols>
  <sheetData>
    <row r="1" spans="1:27" s="2" customFormat="1" ht="45" x14ac:dyDescent="0.25">
      <c r="A1" s="7" t="s">
        <v>2</v>
      </c>
      <c r="B1" s="7" t="s">
        <v>0</v>
      </c>
      <c r="C1" s="7" t="s">
        <v>3</v>
      </c>
      <c r="D1" s="7" t="s">
        <v>5</v>
      </c>
      <c r="E1" s="7" t="s">
        <v>4</v>
      </c>
      <c r="F1" s="7" t="s">
        <v>1</v>
      </c>
      <c r="G1" s="7" t="s">
        <v>7</v>
      </c>
      <c r="H1" s="7" t="s">
        <v>8</v>
      </c>
      <c r="I1" s="7" t="s">
        <v>9</v>
      </c>
      <c r="J1" s="12"/>
      <c r="K1" s="7" t="s">
        <v>6</v>
      </c>
      <c r="L1" s="7" t="s">
        <v>22</v>
      </c>
      <c r="M1" s="8" t="s">
        <v>10</v>
      </c>
      <c r="N1" s="8" t="s">
        <v>13</v>
      </c>
      <c r="O1" s="8" t="s">
        <v>12</v>
      </c>
      <c r="P1" s="8" t="s">
        <v>14</v>
      </c>
      <c r="Q1" s="12"/>
      <c r="R1" s="8" t="s">
        <v>23</v>
      </c>
      <c r="S1" s="8" t="s">
        <v>12</v>
      </c>
      <c r="T1" s="8" t="s">
        <v>15</v>
      </c>
      <c r="U1" s="12"/>
      <c r="V1" s="8" t="s">
        <v>12</v>
      </c>
      <c r="W1" s="8" t="s">
        <v>18</v>
      </c>
      <c r="X1" s="8" t="s">
        <v>17</v>
      </c>
      <c r="Y1" s="8" t="s">
        <v>19</v>
      </c>
      <c r="Z1" s="8" t="s">
        <v>20</v>
      </c>
      <c r="AA1" s="12"/>
    </row>
    <row r="2" spans="1:27" x14ac:dyDescent="0.25">
      <c r="A2" s="10">
        <v>150</v>
      </c>
      <c r="B2" s="10">
        <v>20</v>
      </c>
      <c r="C2" s="11">
        <v>75</v>
      </c>
      <c r="D2" s="11">
        <f>C2*B2</f>
        <v>1500</v>
      </c>
      <c r="E2" s="16">
        <f>(A2-C2-I2)*B2</f>
        <v>500</v>
      </c>
      <c r="F2" s="16">
        <f>(A2*B2)-D2</f>
        <v>1500</v>
      </c>
      <c r="G2" s="11">
        <f>D2*52</f>
        <v>78000</v>
      </c>
      <c r="H2" s="10">
        <v>20</v>
      </c>
      <c r="I2" s="11">
        <v>50</v>
      </c>
      <c r="J2" s="13"/>
      <c r="K2" s="9">
        <v>2026</v>
      </c>
      <c r="L2" s="3">
        <v>50000</v>
      </c>
      <c r="M2" s="4">
        <v>52</v>
      </c>
      <c r="Q2" s="13"/>
      <c r="R2" s="3">
        <f>102*12</f>
        <v>1224</v>
      </c>
      <c r="U2" s="13"/>
      <c r="AA2" s="13"/>
    </row>
    <row r="3" spans="1:27" x14ac:dyDescent="0.25">
      <c r="A3" s="14"/>
      <c r="B3" s="19"/>
      <c r="C3" s="19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/>
      <c r="Q3" s="14"/>
      <c r="R3" s="14"/>
      <c r="S3" s="14"/>
      <c r="T3" s="20"/>
      <c r="U3" s="14"/>
      <c r="V3" s="14"/>
      <c r="W3" s="14"/>
      <c r="X3" s="14"/>
      <c r="Y3" s="14"/>
      <c r="Z3" s="14"/>
      <c r="AA3" s="14"/>
    </row>
    <row r="4" spans="1:27" x14ac:dyDescent="0.25">
      <c r="F4" s="1"/>
      <c r="G4" s="1"/>
      <c r="H4" s="1"/>
      <c r="I4" s="1"/>
      <c r="J4" s="13"/>
      <c r="K4" s="9">
        <v>2026</v>
      </c>
      <c r="N4" s="25">
        <f>L2/M2</f>
        <v>961.53846153846155</v>
      </c>
      <c r="O4" s="5">
        <v>1.03</v>
      </c>
      <c r="P4" s="24">
        <f>N4*O4</f>
        <v>990.38461538461547</v>
      </c>
      <c r="Q4" s="13"/>
      <c r="R4" s="23">
        <f>102*12</f>
        <v>1224</v>
      </c>
      <c r="S4" s="4">
        <v>1.03</v>
      </c>
      <c r="T4" s="23">
        <f>R4*S4</f>
        <v>1260.72</v>
      </c>
      <c r="U4" s="13"/>
      <c r="V4" s="10">
        <v>1.03</v>
      </c>
      <c r="W4" s="28">
        <f>Z16*0.8</f>
        <v>416000</v>
      </c>
      <c r="X4" s="26">
        <f>G2*0.8</f>
        <v>62400</v>
      </c>
      <c r="Y4" s="28">
        <f>V4*W4</f>
        <v>428480</v>
      </c>
      <c r="Z4" s="26">
        <f>V4*X4</f>
        <v>64272</v>
      </c>
      <c r="AA4" s="13"/>
    </row>
    <row r="5" spans="1:27" x14ac:dyDescent="0.25">
      <c r="F5" s="1"/>
      <c r="G5" s="1"/>
      <c r="H5" s="1"/>
      <c r="I5" s="1"/>
      <c r="J5" s="13"/>
      <c r="K5" s="9">
        <v>2027</v>
      </c>
      <c r="N5" s="24">
        <f>P4</f>
        <v>990.38461538461547</v>
      </c>
      <c r="O5" s="4">
        <v>1.03</v>
      </c>
      <c r="P5" s="24">
        <f>(N5*52)*0.8</f>
        <v>41200.000000000007</v>
      </c>
      <c r="Q5" s="13"/>
      <c r="R5" s="23">
        <f>T4</f>
        <v>1260.72</v>
      </c>
      <c r="S5" s="4">
        <v>1.03</v>
      </c>
      <c r="T5" s="23">
        <f t="shared" ref="T5:T13" si="0">R5*S5</f>
        <v>1298.5416</v>
      </c>
      <c r="U5" s="13"/>
      <c r="V5" s="10">
        <v>1.03</v>
      </c>
      <c r="W5" s="28">
        <f>Y4</f>
        <v>428480</v>
      </c>
      <c r="X5" s="26">
        <f>Z4</f>
        <v>64272</v>
      </c>
      <c r="Y5" s="28">
        <f t="shared" ref="Y5:Y13" si="1">V5*W5</f>
        <v>441334.4</v>
      </c>
      <c r="Z5" s="26">
        <f t="shared" ref="Z5:Z13" si="2">V5*X5</f>
        <v>66200.160000000003</v>
      </c>
      <c r="AA5" s="13"/>
    </row>
    <row r="6" spans="1:27" x14ac:dyDescent="0.25">
      <c r="F6" s="1"/>
      <c r="G6" s="1"/>
      <c r="H6" s="1"/>
      <c r="I6" s="1"/>
      <c r="J6" s="13"/>
      <c r="K6" s="9">
        <v>2028</v>
      </c>
      <c r="N6" s="24">
        <f t="shared" ref="N6:N13" si="3">N5*O5</f>
        <v>1020.0961538461539</v>
      </c>
      <c r="O6" s="4">
        <v>1.03</v>
      </c>
      <c r="P6" s="24">
        <f t="shared" ref="P6:P13" si="4">(N6*52)*0.8</f>
        <v>42436.000000000007</v>
      </c>
      <c r="Q6" s="13"/>
      <c r="R6" s="23">
        <f t="shared" ref="R6:R13" si="5">T5</f>
        <v>1298.5416</v>
      </c>
      <c r="S6" s="4">
        <v>1.03</v>
      </c>
      <c r="T6" s="23">
        <f t="shared" si="0"/>
        <v>1337.497848</v>
      </c>
      <c r="U6" s="13"/>
      <c r="V6" s="10">
        <v>1.03</v>
      </c>
      <c r="W6" s="28">
        <f t="shared" ref="W6:W13" si="6">Y5</f>
        <v>441334.4</v>
      </c>
      <c r="X6" s="26">
        <f t="shared" ref="X6:X13" si="7">Z5</f>
        <v>66200.160000000003</v>
      </c>
      <c r="Y6" s="28">
        <f t="shared" si="1"/>
        <v>454574.43200000003</v>
      </c>
      <c r="Z6" s="26">
        <f t="shared" si="2"/>
        <v>68186.164799999999</v>
      </c>
      <c r="AA6" s="13"/>
    </row>
    <row r="7" spans="1:27" x14ac:dyDescent="0.25">
      <c r="F7" s="1"/>
      <c r="G7" s="1"/>
      <c r="H7" s="1"/>
      <c r="I7" s="1"/>
      <c r="J7" s="13"/>
      <c r="K7" s="9">
        <v>2029</v>
      </c>
      <c r="N7" s="24">
        <f t="shared" si="3"/>
        <v>1050.6990384615385</v>
      </c>
      <c r="O7" s="4">
        <v>1.03</v>
      </c>
      <c r="P7" s="24">
        <f t="shared" si="4"/>
        <v>43709.080000000009</v>
      </c>
      <c r="Q7" s="13"/>
      <c r="R7" s="23">
        <f t="shared" si="5"/>
        <v>1337.497848</v>
      </c>
      <c r="S7" s="4">
        <v>1.03</v>
      </c>
      <c r="T7" s="23">
        <f t="shared" si="0"/>
        <v>1377.6227834399999</v>
      </c>
      <c r="U7" s="13"/>
      <c r="V7" s="10">
        <v>1.03</v>
      </c>
      <c r="W7" s="28">
        <f t="shared" si="6"/>
        <v>454574.43200000003</v>
      </c>
      <c r="X7" s="26">
        <f t="shared" si="7"/>
        <v>68186.164799999999</v>
      </c>
      <c r="Y7" s="28">
        <f t="shared" si="1"/>
        <v>468211.66496000002</v>
      </c>
      <c r="Z7" s="26">
        <f t="shared" si="2"/>
        <v>70231.749744000001</v>
      </c>
      <c r="AA7" s="13"/>
    </row>
    <row r="8" spans="1:27" x14ac:dyDescent="0.25">
      <c r="F8" s="1"/>
      <c r="G8" s="1"/>
      <c r="H8" s="1"/>
      <c r="I8" s="1"/>
      <c r="J8" s="13"/>
      <c r="K8" s="9">
        <v>2030</v>
      </c>
      <c r="N8" s="24">
        <f t="shared" si="3"/>
        <v>1082.2200096153847</v>
      </c>
      <c r="O8" s="4">
        <v>1.03</v>
      </c>
      <c r="P8" s="24">
        <f t="shared" si="4"/>
        <v>45020.352400000003</v>
      </c>
      <c r="Q8" s="13"/>
      <c r="R8" s="23">
        <f t="shared" si="5"/>
        <v>1377.6227834399999</v>
      </c>
      <c r="S8" s="4">
        <v>1.03</v>
      </c>
      <c r="T8" s="23">
        <f t="shared" si="0"/>
        <v>1418.9514669431999</v>
      </c>
      <c r="U8" s="13"/>
      <c r="V8" s="10">
        <v>1.03</v>
      </c>
      <c r="W8" s="28">
        <f t="shared" si="6"/>
        <v>468211.66496000002</v>
      </c>
      <c r="X8" s="26">
        <f t="shared" si="7"/>
        <v>70231.749744000001</v>
      </c>
      <c r="Y8" s="28">
        <f t="shared" si="1"/>
        <v>482258.01490880002</v>
      </c>
      <c r="Z8" s="26">
        <f t="shared" si="2"/>
        <v>72338.702236320009</v>
      </c>
      <c r="AA8" s="13"/>
    </row>
    <row r="9" spans="1:27" x14ac:dyDescent="0.25">
      <c r="F9" s="1"/>
      <c r="G9" s="1"/>
      <c r="H9" s="1"/>
      <c r="I9" s="1"/>
      <c r="J9" s="13"/>
      <c r="K9" s="9">
        <v>2031</v>
      </c>
      <c r="N9" s="24">
        <f t="shared" si="3"/>
        <v>1114.6866099038464</v>
      </c>
      <c r="O9" s="4">
        <v>1.03</v>
      </c>
      <c r="P9" s="24">
        <f t="shared" si="4"/>
        <v>46370.962972000008</v>
      </c>
      <c r="Q9" s="13"/>
      <c r="R9" s="23">
        <f t="shared" si="5"/>
        <v>1418.9514669431999</v>
      </c>
      <c r="S9" s="4">
        <v>1.03</v>
      </c>
      <c r="T9" s="23">
        <f t="shared" si="0"/>
        <v>1461.5200109514958</v>
      </c>
      <c r="U9" s="13"/>
      <c r="V9" s="10">
        <v>1.03</v>
      </c>
      <c r="W9" s="28">
        <f t="shared" si="6"/>
        <v>482258.01490880002</v>
      </c>
      <c r="X9" s="26">
        <f t="shared" si="7"/>
        <v>72338.702236320009</v>
      </c>
      <c r="Y9" s="28">
        <f t="shared" si="1"/>
        <v>496725.75535606401</v>
      </c>
      <c r="Z9" s="26">
        <f t="shared" si="2"/>
        <v>74508.863303409613</v>
      </c>
      <c r="AA9" s="13"/>
    </row>
    <row r="10" spans="1:27" x14ac:dyDescent="0.25">
      <c r="F10" s="1"/>
      <c r="G10" s="1"/>
      <c r="H10" s="1"/>
      <c r="I10" s="1"/>
      <c r="J10" s="13"/>
      <c r="K10" s="9">
        <v>2032</v>
      </c>
      <c r="N10" s="24">
        <f t="shared" si="3"/>
        <v>1148.1272082009618</v>
      </c>
      <c r="O10" s="4">
        <v>1.03</v>
      </c>
      <c r="P10" s="24">
        <f t="shared" si="4"/>
        <v>47762.091861160014</v>
      </c>
      <c r="Q10" s="13"/>
      <c r="R10" s="23">
        <f t="shared" si="5"/>
        <v>1461.5200109514958</v>
      </c>
      <c r="S10" s="4">
        <v>1.03</v>
      </c>
      <c r="T10" s="23">
        <f t="shared" si="0"/>
        <v>1505.3656112800406</v>
      </c>
      <c r="U10" s="13"/>
      <c r="V10" s="10">
        <v>1.03</v>
      </c>
      <c r="W10" s="28">
        <f t="shared" si="6"/>
        <v>496725.75535606401</v>
      </c>
      <c r="X10" s="26">
        <f t="shared" si="7"/>
        <v>74508.863303409613</v>
      </c>
      <c r="Y10" s="28">
        <f t="shared" si="1"/>
        <v>511627.52801674593</v>
      </c>
      <c r="Z10" s="26">
        <f t="shared" si="2"/>
        <v>76744.129202511904</v>
      </c>
      <c r="AA10" s="13"/>
    </row>
    <row r="11" spans="1:27" x14ac:dyDescent="0.25">
      <c r="F11" s="1"/>
      <c r="G11" s="1"/>
      <c r="H11" s="1"/>
      <c r="I11" s="1"/>
      <c r="J11" s="13"/>
      <c r="K11" s="9">
        <v>2033</v>
      </c>
      <c r="N11" s="24">
        <f t="shared" si="3"/>
        <v>1182.5710244469908</v>
      </c>
      <c r="O11" s="4">
        <v>1.03</v>
      </c>
      <c r="P11" s="24">
        <f t="shared" si="4"/>
        <v>49194.954616994823</v>
      </c>
      <c r="Q11" s="13"/>
      <c r="R11" s="23">
        <f t="shared" si="5"/>
        <v>1505.3656112800406</v>
      </c>
      <c r="S11" s="4">
        <v>1.03</v>
      </c>
      <c r="T11" s="23">
        <f t="shared" si="0"/>
        <v>1550.5265796184419</v>
      </c>
      <c r="U11" s="13"/>
      <c r="V11" s="10">
        <v>1.03</v>
      </c>
      <c r="W11" s="28">
        <f t="shared" si="6"/>
        <v>511627.52801674593</v>
      </c>
      <c r="X11" s="26">
        <f t="shared" si="7"/>
        <v>76744.129202511904</v>
      </c>
      <c r="Y11" s="28">
        <f t="shared" si="1"/>
        <v>526976.35385724832</v>
      </c>
      <c r="Z11" s="26">
        <f t="shared" si="2"/>
        <v>79046.453078587263</v>
      </c>
      <c r="AA11" s="13"/>
    </row>
    <row r="12" spans="1:27" x14ac:dyDescent="0.25">
      <c r="F12" s="1"/>
      <c r="G12" s="1"/>
      <c r="H12" s="1"/>
      <c r="I12" s="1"/>
      <c r="J12" s="13"/>
      <c r="K12" s="9">
        <v>2034</v>
      </c>
      <c r="N12" s="24">
        <f t="shared" si="3"/>
        <v>1218.0481551804005</v>
      </c>
      <c r="O12" s="4">
        <v>1.03</v>
      </c>
      <c r="P12" s="24">
        <f t="shared" si="4"/>
        <v>50670.803255504667</v>
      </c>
      <c r="Q12" s="13"/>
      <c r="R12" s="23">
        <f t="shared" si="5"/>
        <v>1550.5265796184419</v>
      </c>
      <c r="S12" s="4">
        <v>1.03</v>
      </c>
      <c r="T12" s="23">
        <f t="shared" si="0"/>
        <v>1597.0423770069951</v>
      </c>
      <c r="U12" s="13"/>
      <c r="V12" s="10">
        <v>1.03</v>
      </c>
      <c r="W12" s="28">
        <f t="shared" si="6"/>
        <v>526976.35385724832</v>
      </c>
      <c r="X12" s="26">
        <f t="shared" si="7"/>
        <v>79046.453078587263</v>
      </c>
      <c r="Y12" s="28">
        <f t="shared" si="1"/>
        <v>542785.64447296574</v>
      </c>
      <c r="Z12" s="26">
        <f t="shared" si="2"/>
        <v>81417.846670944884</v>
      </c>
      <c r="AA12" s="13"/>
    </row>
    <row r="13" spans="1:27" x14ac:dyDescent="0.25">
      <c r="F13" s="1"/>
      <c r="G13" s="1"/>
      <c r="H13" s="1"/>
      <c r="I13" s="1"/>
      <c r="J13" s="13"/>
      <c r="K13" s="9">
        <v>2035</v>
      </c>
      <c r="N13" s="24">
        <f t="shared" si="3"/>
        <v>1254.5895998358126</v>
      </c>
      <c r="O13" s="4">
        <v>1.03</v>
      </c>
      <c r="P13" s="24">
        <f t="shared" si="4"/>
        <v>52190.927353169805</v>
      </c>
      <c r="Q13" s="13"/>
      <c r="R13" s="23">
        <f t="shared" si="5"/>
        <v>1597.0423770069951</v>
      </c>
      <c r="S13" s="4">
        <v>1.03</v>
      </c>
      <c r="T13" s="23">
        <f t="shared" si="0"/>
        <v>1644.9536483172051</v>
      </c>
      <c r="U13" s="13"/>
      <c r="V13" s="10">
        <v>1.03</v>
      </c>
      <c r="W13" s="28">
        <f t="shared" si="6"/>
        <v>542785.64447296574</v>
      </c>
      <c r="X13" s="26">
        <f t="shared" si="7"/>
        <v>81417.846670944884</v>
      </c>
      <c r="Y13" s="28">
        <f t="shared" si="1"/>
        <v>559069.21380715468</v>
      </c>
      <c r="Z13" s="26">
        <f t="shared" si="2"/>
        <v>83860.38207107324</v>
      </c>
      <c r="AA13" s="13"/>
    </row>
    <row r="14" spans="1:27" ht="30" x14ac:dyDescent="0.25">
      <c r="J14" s="14"/>
      <c r="K14" s="18" t="s">
        <v>21</v>
      </c>
      <c r="P14" s="24">
        <f>SUM(P5:P13)</f>
        <v>418555.17245882942</v>
      </c>
      <c r="Q14" s="14"/>
      <c r="T14" s="23">
        <f>SUM(T4:T13)</f>
        <v>14452.741925557377</v>
      </c>
      <c r="U14" s="14"/>
      <c r="W14" s="29">
        <f>SUM(W4:W13)</f>
        <v>4768973.7935718242</v>
      </c>
      <c r="X14" s="27">
        <f>SUM(X4:X13)</f>
        <v>715346.06903577363</v>
      </c>
      <c r="Y14" s="30">
        <f>SUM(Y4:Y13)</f>
        <v>4912043.0073789787</v>
      </c>
      <c r="Z14" s="31">
        <f>SUM(Z4:Z13)</f>
        <v>736806.45110684691</v>
      </c>
      <c r="AA14" s="14"/>
    </row>
    <row r="15" spans="1:27" x14ac:dyDescent="0.25">
      <c r="A15" s="14"/>
      <c r="B15" s="19"/>
      <c r="C15" s="19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  <c r="Q15" s="14"/>
      <c r="R15" s="14"/>
      <c r="S15" s="14"/>
      <c r="T15" s="20"/>
      <c r="U15" s="14"/>
      <c r="V15" s="14"/>
      <c r="W15" s="14"/>
      <c r="X15" s="14"/>
      <c r="Y15" s="14"/>
      <c r="Z15" s="14"/>
      <c r="AA15" s="14"/>
    </row>
    <row r="16" spans="1:27" ht="45" x14ac:dyDescent="0.25"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Y16" s="17" t="s">
        <v>16</v>
      </c>
      <c r="Z16" s="17">
        <f>(E2*H2)*52</f>
        <v>520000</v>
      </c>
      <c r="AA16" s="21"/>
    </row>
    <row r="17" spans="25:26" ht="45" x14ac:dyDescent="0.25">
      <c r="Y17" s="22" t="s">
        <v>11</v>
      </c>
      <c r="Z17" s="6">
        <f>W14-P14-T14</f>
        <v>4335965.8791874377</v>
      </c>
    </row>
  </sheetData>
  <conditionalFormatting sqref="Y17:Z17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Y16:Z16">
    <cfRule type="cellIs" dxfId="1" priority="1" operator="greaterThan">
      <formula>0</formula>
    </cfRule>
    <cfRule type="cellIs" dxfId="0" priority="2" operator="lessThan">
      <formula>0</formula>
    </cfRule>
  </conditionalFormatting>
  <dataValidations count="1">
    <dataValidation type="decimal" allowBlank="1" showInputMessage="1" showErrorMessage="1" sqref="Y4:Z13" xr:uid="{93B80AE6-26B7-467B-A5A6-88F7E7BD6ECE}">
      <formula1>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Sawyers</dc:creator>
  <cp:lastModifiedBy>David Sawyers</cp:lastModifiedBy>
  <dcterms:created xsi:type="dcterms:W3CDTF">2024-04-21T13:26:33Z</dcterms:created>
  <dcterms:modified xsi:type="dcterms:W3CDTF">2024-05-28T00:11:30Z</dcterms:modified>
</cp:coreProperties>
</file>