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poc2\Documents\1Research\Ahlgren\Capstone\"/>
    </mc:Choice>
  </mc:AlternateContent>
  <xr:revisionPtr revIDLastSave="0" documentId="8_{5E9E8983-2937-485D-BF1F-11DD926135ED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Aspen Data Tables" sheetId="8" r:id="rId1"/>
    <sheet name="Overall" sheetId="3" r:id="rId2"/>
    <sheet name="Section I" sheetId="4" r:id="rId3"/>
    <sheet name="Section II" sheetId="5" r:id="rId4"/>
    <sheet name="Section III" sheetId="6" r:id="rId5"/>
    <sheet name="Section IV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9" i="3" l="1"/>
  <c r="AW19" i="3"/>
  <c r="AX19" i="3"/>
  <c r="AY19" i="3"/>
  <c r="BJ15" i="3"/>
  <c r="BD15" i="3"/>
  <c r="BE15" i="3"/>
  <c r="BF15" i="3"/>
  <c r="BG15" i="3"/>
  <c r="BH15" i="3"/>
  <c r="BI15" i="3"/>
  <c r="BC15" i="3"/>
  <c r="M10" i="4"/>
  <c r="N10" i="4"/>
  <c r="L10" i="4"/>
  <c r="AN11" i="7"/>
  <c r="AN13" i="7" s="1"/>
  <c r="AO11" i="7"/>
  <c r="AO13" i="7" s="1"/>
  <c r="AP11" i="7"/>
  <c r="AP13" i="7" s="1"/>
  <c r="AQ11" i="7"/>
  <c r="AQ13" i="7" s="1"/>
  <c r="AM11" i="7"/>
  <c r="AM13" i="7" s="1"/>
  <c r="AJ16" i="7"/>
  <c r="AJ15" i="7"/>
  <c r="AJ14" i="7"/>
  <c r="AJ38" i="7"/>
  <c r="J16" i="6"/>
  <c r="J15" i="6"/>
  <c r="J14" i="6"/>
  <c r="J38" i="6"/>
  <c r="I16" i="5"/>
  <c r="I15" i="5"/>
  <c r="I14" i="5"/>
  <c r="J38" i="5" s="1"/>
  <c r="I38" i="5"/>
  <c r="N12" i="4" l="1"/>
  <c r="M12" i="4"/>
  <c r="L12" i="4"/>
  <c r="BE17" i="3"/>
  <c r="BH17" i="3"/>
  <c r="BD17" i="3"/>
  <c r="BF17" i="3"/>
  <c r="BG17" i="3"/>
  <c r="BI17" i="3"/>
  <c r="BJ17" i="3"/>
  <c r="BK15" i="3" l="1"/>
  <c r="BC17" i="3"/>
  <c r="BK17" i="3" s="1"/>
  <c r="AU16" i="3" l="1"/>
  <c r="AU15" i="3"/>
  <c r="AU14" i="3"/>
  <c r="AU38" i="3"/>
  <c r="AR11" i="7" l="1"/>
  <c r="AR4" i="7"/>
  <c r="I16" i="4"/>
  <c r="I14" i="4"/>
  <c r="I38" i="4"/>
  <c r="O10" i="4"/>
  <c r="O12" i="4"/>
  <c r="O3" i="4"/>
  <c r="AZ46" i="3"/>
  <c r="AY46" i="3"/>
  <c r="AW44" i="3"/>
  <c r="AV17" i="3"/>
  <c r="AV16" i="3"/>
  <c r="AV15" i="3"/>
  <c r="AV14" i="3"/>
  <c r="BK8" i="3"/>
  <c r="AV18" i="3" s="1"/>
  <c r="BA6" i="3"/>
  <c r="BA4" i="3"/>
  <c r="BA3" i="3"/>
  <c r="AV19" i="3" l="1"/>
  <c r="AU41" i="3"/>
  <c r="J38" i="4"/>
  <c r="AK38" i="7"/>
  <c r="AX45" i="3"/>
  <c r="AX46" i="3" s="1"/>
  <c r="AR13" i="7"/>
  <c r="AW41" i="3"/>
  <c r="AV44" i="3"/>
  <c r="I15" i="4"/>
  <c r="AV45" i="3"/>
  <c r="AV46" i="3" l="1"/>
  <c r="AX41" i="3" s="1"/>
  <c r="AY41" i="3" s="1"/>
  <c r="BA45" i="3"/>
  <c r="BA46" i="3" l="1"/>
  <c r="AW46" i="3" s="1"/>
  <c r="AW45" i="3"/>
</calcChain>
</file>

<file path=xl/sharedStrings.xml><?xml version="1.0" encoding="utf-8"?>
<sst xmlns="http://schemas.openxmlformats.org/spreadsheetml/2006/main" count="1513" uniqueCount="247">
  <si>
    <t>Stream Name</t>
  </si>
  <si>
    <t>From</t>
  </si>
  <si>
    <t>To</t>
  </si>
  <si>
    <t>Stream Class</t>
  </si>
  <si>
    <t>Phase</t>
  </si>
  <si>
    <t>Temperature</t>
  </si>
  <si>
    <t>Pressure</t>
  </si>
  <si>
    <t>Molar Vapor Fraction</t>
  </si>
  <si>
    <t>Molar Enthalpy</t>
  </si>
  <si>
    <t>Molar Entropy</t>
  </si>
  <si>
    <t>Enthalpy Flow</t>
  </si>
  <si>
    <t>Average MW</t>
  </si>
  <si>
    <t>Mole Flows</t>
  </si>
  <si>
    <t>H2</t>
  </si>
  <si>
    <t>N2</t>
  </si>
  <si>
    <t>CO</t>
  </si>
  <si>
    <t>CO2</t>
  </si>
  <si>
    <t>H2O</t>
  </si>
  <si>
    <t>CH4</t>
  </si>
  <si>
    <t>MEOH</t>
  </si>
  <si>
    <t>ETOH</t>
  </si>
  <si>
    <t>DME</t>
  </si>
  <si>
    <t>Mole Fractions</t>
  </si>
  <si>
    <t>Mass Flows</t>
  </si>
  <si>
    <t>Vapor Phase</t>
  </si>
  <si>
    <t>Liquid Phase</t>
  </si>
  <si>
    <t>Units</t>
  </si>
  <si>
    <t>C</t>
  </si>
  <si>
    <t>bar</t>
  </si>
  <si>
    <t>J/kmol</t>
  </si>
  <si>
    <t>J/kmol-K</t>
  </si>
  <si>
    <t>MW</t>
  </si>
  <si>
    <t>kmol/hr</t>
  </si>
  <si>
    <t>kg/hr</t>
  </si>
  <si>
    <t>CONVEN</t>
  </si>
  <si>
    <t>M-CW</t>
  </si>
  <si>
    <t>CW-202A</t>
  </si>
  <si>
    <t>HEX202B</t>
  </si>
  <si>
    <t>CW-202B</t>
  </si>
  <si>
    <t>CW-203A</t>
  </si>
  <si>
    <t>HEX203</t>
  </si>
  <si>
    <t>CW-203B</t>
  </si>
  <si>
    <t>CW-206A</t>
  </si>
  <si>
    <t>HEX206B</t>
  </si>
  <si>
    <t>CW-206B</t>
  </si>
  <si>
    <t>CW-207A</t>
  </si>
  <si>
    <t>HEX207</t>
  </si>
  <si>
    <t>CW-207B</t>
  </si>
  <si>
    <t>CW-210A</t>
  </si>
  <si>
    <t>HEX210</t>
  </si>
  <si>
    <t>CW-210B</t>
  </si>
  <si>
    <t>CW-220A</t>
  </si>
  <si>
    <t>HEX220</t>
  </si>
  <si>
    <t>CW-220B</t>
  </si>
  <si>
    <t>CW-301A</t>
  </si>
  <si>
    <t>B13</t>
  </si>
  <si>
    <t>CW-301B</t>
  </si>
  <si>
    <t>CW-302A</t>
  </si>
  <si>
    <t>HX302</t>
  </si>
  <si>
    <t>CW-302B</t>
  </si>
  <si>
    <t>CW-304A</t>
  </si>
  <si>
    <t>HEX304B</t>
  </si>
  <si>
    <t>CW-304B</t>
  </si>
  <si>
    <t>CW-OUT</t>
  </si>
  <si>
    <t>FEED</t>
  </si>
  <si>
    <t>K201-S1</t>
  </si>
  <si>
    <t>HW-202A</t>
  </si>
  <si>
    <t>HEX202</t>
  </si>
  <si>
    <t>HW-202B</t>
  </si>
  <si>
    <t>HW-202C</t>
  </si>
  <si>
    <t>HW-206A</t>
  </si>
  <si>
    <t>HEX206</t>
  </si>
  <si>
    <t>HW-206B</t>
  </si>
  <si>
    <t>HW-206C</t>
  </si>
  <si>
    <t>HW-304A</t>
  </si>
  <si>
    <t>HEX304</t>
  </si>
  <si>
    <t>HW-304B</t>
  </si>
  <si>
    <t>HW-304C</t>
  </si>
  <si>
    <t>MU-B</t>
  </si>
  <si>
    <t>SPL-2</t>
  </si>
  <si>
    <t>FMX-1</t>
  </si>
  <si>
    <t>MU-C</t>
  </si>
  <si>
    <t>B6</t>
  </si>
  <si>
    <t>MU-D</t>
  </si>
  <si>
    <t>FMX-3</t>
  </si>
  <si>
    <t>B100</t>
  </si>
  <si>
    <t>H302R</t>
  </si>
  <si>
    <t>S18</t>
  </si>
  <si>
    <t>V201</t>
  </si>
  <si>
    <t>K203</t>
  </si>
  <si>
    <t>S20</t>
  </si>
  <si>
    <t>S20A</t>
  </si>
  <si>
    <t>V208</t>
  </si>
  <si>
    <t>S21</t>
  </si>
  <si>
    <t>B9</t>
  </si>
  <si>
    <t>S22</t>
  </si>
  <si>
    <t>K201-S2</t>
  </si>
  <si>
    <t>B5</t>
  </si>
  <si>
    <t>S22A</t>
  </si>
  <si>
    <t>S23</t>
  </si>
  <si>
    <t>K202</t>
  </si>
  <si>
    <t>S23A</t>
  </si>
  <si>
    <t>B2</t>
  </si>
  <si>
    <t>S24</t>
  </si>
  <si>
    <t>S26</t>
  </si>
  <si>
    <t>B7</t>
  </si>
  <si>
    <t>B10</t>
  </si>
  <si>
    <t>S27</t>
  </si>
  <si>
    <t>B11</t>
  </si>
  <si>
    <t>S27B</t>
  </si>
  <si>
    <t>S27D</t>
  </si>
  <si>
    <t>S28</t>
  </si>
  <si>
    <t>S29</t>
  </si>
  <si>
    <t>V202</t>
  </si>
  <si>
    <t>S30</t>
  </si>
  <si>
    <t>C201</t>
  </si>
  <si>
    <t>S31</t>
  </si>
  <si>
    <t>S32</t>
  </si>
  <si>
    <t>S32B</t>
  </si>
  <si>
    <t>K204</t>
  </si>
  <si>
    <t>S32C</t>
  </si>
  <si>
    <t>S33</t>
  </si>
  <si>
    <t>S34</t>
  </si>
  <si>
    <t>S35</t>
  </si>
  <si>
    <t>T-351</t>
  </si>
  <si>
    <t>S35B</t>
  </si>
  <si>
    <t>P301</t>
  </si>
  <si>
    <t>S35C</t>
  </si>
  <si>
    <t>S35D</t>
  </si>
  <si>
    <t>C-301</t>
  </si>
  <si>
    <t>S36</t>
  </si>
  <si>
    <t>S37</t>
  </si>
  <si>
    <t>P302</t>
  </si>
  <si>
    <t>S37A</t>
  </si>
  <si>
    <t>C302</t>
  </si>
  <si>
    <t>S38</t>
  </si>
  <si>
    <t>P304</t>
  </si>
  <si>
    <t>S38B</t>
  </si>
  <si>
    <t>S39</t>
  </si>
  <si>
    <t>S40</t>
  </si>
  <si>
    <t>S41</t>
  </si>
  <si>
    <t>S44</t>
  </si>
  <si>
    <t>S45</t>
  </si>
  <si>
    <t>S48</t>
  </si>
  <si>
    <t>TO-BEDS</t>
  </si>
  <si>
    <t>TO-R1</t>
  </si>
  <si>
    <t>R201-A</t>
  </si>
  <si>
    <t>TO-R201B</t>
  </si>
  <si>
    <t>R201-B</t>
  </si>
  <si>
    <t>TO-R201C</t>
  </si>
  <si>
    <t>R201-C</t>
  </si>
  <si>
    <t>TO-R201D</t>
  </si>
  <si>
    <t>R201-D</t>
  </si>
  <si>
    <t>X-R201A</t>
  </si>
  <si>
    <t>X-R201B</t>
  </si>
  <si>
    <t>X-R201C</t>
  </si>
  <si>
    <t>X-R201D</t>
  </si>
  <si>
    <t>Heat</t>
  </si>
  <si>
    <t>TBEGIN C</t>
  </si>
  <si>
    <t>TEND C</t>
  </si>
  <si>
    <t>Q-302R3</t>
  </si>
  <si>
    <t>Q301C</t>
  </si>
  <si>
    <t>Q301R</t>
  </si>
  <si>
    <t>Q302C</t>
  </si>
  <si>
    <t>Q302R</t>
  </si>
  <si>
    <t>QOUT301C</t>
  </si>
  <si>
    <t>QOUT301R</t>
  </si>
  <si>
    <t>QOUT302C</t>
  </si>
  <si>
    <t>QOUT302R</t>
  </si>
  <si>
    <t>Work</t>
  </si>
  <si>
    <t>SPEED Hz</t>
  </si>
  <si>
    <t>S3</t>
  </si>
  <si>
    <t>S4</t>
  </si>
  <si>
    <t>S7</t>
  </si>
  <si>
    <t>S8</t>
  </si>
  <si>
    <t>S9</t>
  </si>
  <si>
    <t>S11</t>
  </si>
  <si>
    <t>S12</t>
  </si>
  <si>
    <t>S91</t>
  </si>
  <si>
    <t>W-SUM</t>
  </si>
  <si>
    <t>W-SUM1</t>
  </si>
  <si>
    <t>W-SUM2</t>
  </si>
  <si>
    <t>ICI No HI 8-20</t>
  </si>
  <si>
    <t>Section In</t>
  </si>
  <si>
    <t>IV</t>
  </si>
  <si>
    <t>I</t>
  </si>
  <si>
    <t>III</t>
  </si>
  <si>
    <t>II</t>
  </si>
  <si>
    <t>Section Out</t>
  </si>
  <si>
    <t>Stream Name New</t>
  </si>
  <si>
    <t>Entropy Flow</t>
  </si>
  <si>
    <t>kW/K</t>
  </si>
  <si>
    <t>Exergy Flow</t>
  </si>
  <si>
    <t>Balances</t>
  </si>
  <si>
    <t>Splitter</t>
  </si>
  <si>
    <t>Balance</t>
  </si>
  <si>
    <t>Stream</t>
  </si>
  <si>
    <t>Enthalpy, MW</t>
  </si>
  <si>
    <t>Entropy, kW/K</t>
  </si>
  <si>
    <t>Mass, kg/hr</t>
  </si>
  <si>
    <t>Block</t>
  </si>
  <si>
    <t>Sum</t>
  </si>
  <si>
    <t>Net Work, MW</t>
  </si>
  <si>
    <t>Stream In</t>
  </si>
  <si>
    <t>Feed</t>
  </si>
  <si>
    <t>Stream Out</t>
  </si>
  <si>
    <t>Enthalpy in, MW</t>
  </si>
  <si>
    <t>Enthalpy out, MW</t>
  </si>
  <si>
    <t>Entropy In, kW/K</t>
  </si>
  <si>
    <t>Entropy Out, kW/K</t>
  </si>
  <si>
    <t>Heat, MW</t>
  </si>
  <si>
    <t>Temperature, K</t>
  </si>
  <si>
    <t>Sgen from Work, kW/K</t>
  </si>
  <si>
    <t>Section</t>
  </si>
  <si>
    <t>Overall Energy Balance</t>
  </si>
  <si>
    <t>Total Exergy Balance</t>
  </si>
  <si>
    <t>Exergy loss</t>
  </si>
  <si>
    <t>Sum of Total Sgens</t>
  </si>
  <si>
    <t>Sgen Streams =</t>
  </si>
  <si>
    <t>Sgen Works =</t>
  </si>
  <si>
    <t xml:space="preserve">Total Sgen = </t>
  </si>
  <si>
    <t>Energy Balance</t>
  </si>
  <si>
    <t>Sums</t>
  </si>
  <si>
    <t>ICI NoHI 9-24</t>
  </si>
  <si>
    <t>CW-301CB</t>
  </si>
  <si>
    <t>CW-301RA</t>
  </si>
  <si>
    <t>CW-301RB</t>
  </si>
  <si>
    <t>CW-302CA</t>
  </si>
  <si>
    <t>CW-302CB</t>
  </si>
  <si>
    <t>CW-310CA</t>
  </si>
  <si>
    <t>HW-301RA</t>
  </si>
  <si>
    <t>HW-301RB</t>
  </si>
  <si>
    <t>HW-301RC</t>
  </si>
  <si>
    <t>HW-302RA</t>
  </si>
  <si>
    <t>HW-302RB</t>
  </si>
  <si>
    <t>HW-302RC</t>
  </si>
  <si>
    <t>QCALC MW</t>
  </si>
  <si>
    <t>POWER MW</t>
  </si>
  <si>
    <t>H301C</t>
  </si>
  <si>
    <t>HEX301R</t>
  </si>
  <si>
    <t>H302C</t>
  </si>
  <si>
    <t>H301R</t>
  </si>
  <si>
    <t>Section In 8-20</t>
  </si>
  <si>
    <t>Section Out 8-20</t>
  </si>
  <si>
    <t>Works</t>
  </si>
  <si>
    <t>Energy Balances</t>
  </si>
  <si>
    <t>Sgen from Xloss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</si>
</sst>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0" fillId="6" borderId="0" xfId="0" applyFill="1"/>
    <xf numFmtId="49" fontId="0" fillId="0" borderId="0" xfId="0" applyNumberFormat="1" applyFill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7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7" borderId="0" xfId="0" applyNumberFormat="1" applyFill="1"/>
    <xf numFmtId="2" fontId="0" fillId="7" borderId="0" xfId="0" applyNumberFormat="1" applyFill="1" applyAlignment="1">
      <alignment horizontal="center"/>
    </xf>
    <xf numFmtId="49" fontId="1" fillId="2" borderId="0" xfId="0" applyNumberFormat="1" applyFont="1" applyFill="1"/>
    <xf numFmtId="49" fontId="1" fillId="3" borderId="0" xfId="0" applyNumberFormat="1" applyFont="1" applyFill="1"/>
    <xf numFmtId="49" fontId="1" fillId="4" borderId="0" xfId="0" applyNumberFormat="1" applyFont="1" applyFill="1"/>
    <xf numFmtId="2" fontId="0" fillId="0" borderId="0" xfId="0" applyNumberFormat="1" applyFill="1"/>
    <xf numFmtId="0" fontId="0" fillId="7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0DF7-E151-4232-A79C-DFDF1AE60ADC}">
  <dimension ref="A1:DN38"/>
  <sheetViews>
    <sheetView workbookViewId="0">
      <pane xSplit="2" ySplit="5" topLeftCell="AZ36" activePane="bottomRight" state="frozen"/>
      <selection pane="topRight" activeCell="C1" sqref="C1"/>
      <selection pane="bottomLeft" activeCell="A10" sqref="A10"/>
      <selection pane="bottomRight" activeCell="BL38" sqref="BL38"/>
    </sheetView>
  </sheetViews>
  <sheetFormatPr defaultRowHeight="15" x14ac:dyDescent="0.25"/>
  <cols>
    <col min="1" max="1" width="22.7109375" bestFit="1" customWidth="1"/>
    <col min="2" max="2" width="8.85546875" bestFit="1" customWidth="1"/>
    <col min="3" max="94" width="12.7109375" bestFit="1" customWidth="1"/>
    <col min="96" max="96" width="13.140625" bestFit="1" customWidth="1"/>
    <col min="97" max="97" width="12" bestFit="1" customWidth="1"/>
    <col min="98" max="98" width="11" bestFit="1" customWidth="1"/>
    <col min="99" max="99" width="11.7109375" bestFit="1" customWidth="1"/>
    <col min="100" max="100" width="11" bestFit="1" customWidth="1"/>
    <col min="101" max="101" width="11.7109375" bestFit="1" customWidth="1"/>
    <col min="102" max="102" width="11" bestFit="1" customWidth="1"/>
    <col min="103" max="103" width="11.7109375" bestFit="1" customWidth="1"/>
    <col min="104" max="104" width="11" bestFit="1" customWidth="1"/>
    <col min="105" max="105" width="11.7109375" bestFit="1" customWidth="1"/>
    <col min="107" max="107" width="13.140625" bestFit="1" customWidth="1"/>
    <col min="108" max="109" width="11" bestFit="1" customWidth="1"/>
    <col min="110" max="110" width="12.7109375" bestFit="1" customWidth="1"/>
    <col min="111" max="111" width="11.7109375" bestFit="1" customWidth="1"/>
    <col min="112" max="113" width="12" bestFit="1" customWidth="1"/>
    <col min="114" max="114" width="11" bestFit="1" customWidth="1"/>
    <col min="115" max="115" width="10" bestFit="1" customWidth="1"/>
    <col min="116" max="117" width="11" bestFit="1" customWidth="1"/>
    <col min="118" max="118" width="11.7109375" bestFit="1" customWidth="1"/>
  </cols>
  <sheetData>
    <row r="1" spans="1:118" x14ac:dyDescent="0.25">
      <c r="A1" s="3" t="s">
        <v>223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R1" s="30" t="s">
        <v>157</v>
      </c>
      <c r="CS1" s="30"/>
      <c r="CT1" s="30"/>
      <c r="CU1" s="30"/>
      <c r="CV1" s="30"/>
      <c r="CW1" s="30"/>
      <c r="CX1" s="30"/>
      <c r="CY1" s="30"/>
      <c r="CZ1" s="30"/>
      <c r="DA1" s="30"/>
      <c r="DC1" s="30" t="s">
        <v>169</v>
      </c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</row>
    <row r="2" spans="1:118" x14ac:dyDescent="0.25">
      <c r="A2" s="3" t="s">
        <v>242</v>
      </c>
      <c r="B2" s="3"/>
      <c r="C2" s="8" t="s">
        <v>187</v>
      </c>
      <c r="E2" s="5" t="s">
        <v>185</v>
      </c>
      <c r="F2" s="3"/>
      <c r="G2" s="4" t="s">
        <v>184</v>
      </c>
      <c r="I2" s="6" t="s">
        <v>186</v>
      </c>
      <c r="J2" s="3"/>
      <c r="K2" s="6" t="s">
        <v>186</v>
      </c>
      <c r="L2" s="3"/>
      <c r="M2" s="4" t="s">
        <v>184</v>
      </c>
      <c r="N2" s="3"/>
      <c r="O2" s="4" t="s">
        <v>184</v>
      </c>
      <c r="R2" s="4" t="s">
        <v>184</v>
      </c>
      <c r="T2" s="4" t="s">
        <v>184</v>
      </c>
      <c r="V2" s="4" t="s">
        <v>184</v>
      </c>
      <c r="X2" s="4" t="s">
        <v>184</v>
      </c>
      <c r="Z2" s="4" t="s">
        <v>184</v>
      </c>
      <c r="AA2" s="3"/>
      <c r="AB2" s="5" t="s">
        <v>185</v>
      </c>
      <c r="AC2" s="8" t="s">
        <v>187</v>
      </c>
      <c r="AD2" s="9"/>
      <c r="AE2" s="9"/>
      <c r="AF2" s="4" t="s">
        <v>184</v>
      </c>
      <c r="AI2" s="4" t="s">
        <v>184</v>
      </c>
      <c r="AL2" s="4" t="s">
        <v>184</v>
      </c>
      <c r="AO2" s="4" t="s">
        <v>184</v>
      </c>
      <c r="AR2" s="3"/>
      <c r="AS2" s="3"/>
      <c r="AT2" s="3"/>
      <c r="AU2" s="3"/>
      <c r="AV2" s="3"/>
      <c r="AW2" s="4" t="s">
        <v>184</v>
      </c>
      <c r="AX2" s="3"/>
      <c r="AY2" s="3"/>
      <c r="AZ2" s="4" t="s">
        <v>184</v>
      </c>
      <c r="BA2" s="3"/>
      <c r="BB2" s="3"/>
      <c r="BC2" s="3"/>
      <c r="BD2" s="20" t="s">
        <v>185</v>
      </c>
      <c r="BE2" s="7" t="s">
        <v>187</v>
      </c>
      <c r="BG2" s="3"/>
      <c r="BH2" s="3"/>
      <c r="BI2" s="3"/>
      <c r="BJ2" s="3"/>
      <c r="BK2" s="3"/>
      <c r="BL2" s="19" t="s">
        <v>184</v>
      </c>
      <c r="BM2" s="4" t="s">
        <v>184</v>
      </c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H2" s="2"/>
      <c r="CJ2" s="3"/>
      <c r="CK2" s="3"/>
      <c r="CL2" s="3"/>
      <c r="CM2" s="3"/>
      <c r="CN2" s="3"/>
      <c r="CO2" s="3"/>
      <c r="CP2" s="6" t="s">
        <v>186</v>
      </c>
      <c r="CR2" s="13"/>
      <c r="CS2" s="13"/>
      <c r="CT2" s="13"/>
      <c r="CU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</row>
    <row r="3" spans="1:118" x14ac:dyDescent="0.25">
      <c r="A3" s="3" t="s">
        <v>243</v>
      </c>
      <c r="B3" s="3"/>
      <c r="D3" s="8" t="s">
        <v>187</v>
      </c>
      <c r="E3" s="3"/>
      <c r="F3" s="5" t="s">
        <v>185</v>
      </c>
      <c r="H3" s="4" t="s">
        <v>184</v>
      </c>
      <c r="I3" s="3"/>
      <c r="J3" s="6" t="s">
        <v>186</v>
      </c>
      <c r="K3" s="3"/>
      <c r="L3" s="6" t="s">
        <v>186</v>
      </c>
      <c r="M3" s="3"/>
      <c r="N3" s="4" t="s">
        <v>184</v>
      </c>
      <c r="P3" s="4" t="s">
        <v>184</v>
      </c>
      <c r="Q3" s="4" t="s">
        <v>184</v>
      </c>
      <c r="S3" s="4" t="s">
        <v>184</v>
      </c>
      <c r="U3" s="4" t="s">
        <v>184</v>
      </c>
      <c r="W3" s="4" t="s">
        <v>184</v>
      </c>
      <c r="Y3" s="4" t="s">
        <v>184</v>
      </c>
      <c r="AA3" s="9"/>
      <c r="AB3" s="3"/>
      <c r="AC3" s="9"/>
      <c r="AE3" s="8" t="s">
        <v>187</v>
      </c>
      <c r="AF3" s="3"/>
      <c r="AH3" s="4" t="s">
        <v>184</v>
      </c>
      <c r="AK3" s="4" t="s">
        <v>184</v>
      </c>
      <c r="AL3" s="3"/>
      <c r="AN3" s="4" t="s">
        <v>184</v>
      </c>
      <c r="AP3" s="3"/>
      <c r="AQ3" s="4" t="s">
        <v>184</v>
      </c>
      <c r="AR3" s="4" t="s">
        <v>184</v>
      </c>
      <c r="AS3" s="3"/>
      <c r="AT3" s="3"/>
      <c r="AU3" s="3"/>
      <c r="AW3" s="6" t="s">
        <v>186</v>
      </c>
      <c r="AX3" s="3"/>
      <c r="AY3" s="3"/>
      <c r="AZ3" s="5" t="s">
        <v>185</v>
      </c>
      <c r="BA3" s="3"/>
      <c r="BB3" s="3"/>
      <c r="BC3" s="3"/>
      <c r="BD3" s="3"/>
      <c r="BE3" s="5" t="s">
        <v>185</v>
      </c>
      <c r="BG3" s="3"/>
      <c r="BH3" s="3"/>
      <c r="BI3" s="3"/>
      <c r="BJ3" s="21" t="s">
        <v>186</v>
      </c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4" t="s">
        <v>184</v>
      </c>
      <c r="CC3" s="3"/>
      <c r="CD3" s="4" t="s">
        <v>184</v>
      </c>
      <c r="CE3" s="3"/>
      <c r="CF3" s="4" t="s">
        <v>184</v>
      </c>
      <c r="CG3" s="4" t="s">
        <v>184</v>
      </c>
      <c r="CH3" s="3"/>
      <c r="CJ3" s="3"/>
      <c r="CK3" s="3"/>
      <c r="CL3" s="3"/>
      <c r="CM3" s="3"/>
      <c r="CN3" s="3"/>
      <c r="CO3" s="3"/>
      <c r="CP3" s="7" t="s">
        <v>187</v>
      </c>
      <c r="CR3" s="13"/>
      <c r="CS3" s="13"/>
      <c r="CT3" s="13"/>
      <c r="CU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</row>
    <row r="4" spans="1:118" x14ac:dyDescent="0.25">
      <c r="A4" s="1" t="s">
        <v>0</v>
      </c>
      <c r="B4" s="1" t="s">
        <v>26</v>
      </c>
      <c r="C4" s="1" t="s">
        <v>36</v>
      </c>
      <c r="D4" s="1" t="s">
        <v>38</v>
      </c>
      <c r="E4" s="1" t="s">
        <v>39</v>
      </c>
      <c r="F4" s="1" t="s">
        <v>41</v>
      </c>
      <c r="G4" s="1" t="s">
        <v>42</v>
      </c>
      <c r="H4" s="1" t="s">
        <v>44</v>
      </c>
      <c r="I4" s="1" t="s">
        <v>45</v>
      </c>
      <c r="J4" s="1" t="s">
        <v>47</v>
      </c>
      <c r="K4" s="1" t="s">
        <v>48</v>
      </c>
      <c r="L4" s="1" t="s">
        <v>50</v>
      </c>
      <c r="M4" s="1" t="s">
        <v>51</v>
      </c>
      <c r="N4" s="1" t="s">
        <v>53</v>
      </c>
      <c r="O4" s="1" t="s">
        <v>54</v>
      </c>
      <c r="P4" s="1" t="s">
        <v>56</v>
      </c>
      <c r="Q4" s="1" t="s">
        <v>224</v>
      </c>
      <c r="R4" s="1" t="s">
        <v>225</v>
      </c>
      <c r="S4" s="1" t="s">
        <v>226</v>
      </c>
      <c r="T4" s="1" t="s">
        <v>57</v>
      </c>
      <c r="U4" s="1" t="s">
        <v>59</v>
      </c>
      <c r="V4" s="1" t="s">
        <v>227</v>
      </c>
      <c r="W4" s="1" t="s">
        <v>228</v>
      </c>
      <c r="X4" s="1" t="s">
        <v>60</v>
      </c>
      <c r="Y4" s="1" t="s">
        <v>62</v>
      </c>
      <c r="Z4" s="1" t="s">
        <v>229</v>
      </c>
      <c r="AA4" s="1" t="s">
        <v>63</v>
      </c>
      <c r="AB4" s="1" t="s">
        <v>64</v>
      </c>
      <c r="AC4" s="1" t="s">
        <v>66</v>
      </c>
      <c r="AD4" s="1" t="s">
        <v>68</v>
      </c>
      <c r="AE4" s="1" t="s">
        <v>69</v>
      </c>
      <c r="AF4" s="1" t="s">
        <v>70</v>
      </c>
      <c r="AG4" s="1" t="s">
        <v>72</v>
      </c>
      <c r="AH4" s="1" t="s">
        <v>73</v>
      </c>
      <c r="AI4" s="1" t="s">
        <v>230</v>
      </c>
      <c r="AJ4" s="1" t="s">
        <v>231</v>
      </c>
      <c r="AK4" s="1" t="s">
        <v>232</v>
      </c>
      <c r="AL4" s="1" t="s">
        <v>233</v>
      </c>
      <c r="AM4" s="1" t="s">
        <v>234</v>
      </c>
      <c r="AN4" s="1" t="s">
        <v>235</v>
      </c>
      <c r="AO4" s="1" t="s">
        <v>74</v>
      </c>
      <c r="AP4" s="1" t="s">
        <v>76</v>
      </c>
      <c r="AQ4" s="1" t="s">
        <v>77</v>
      </c>
      <c r="AR4" s="1" t="s">
        <v>19</v>
      </c>
      <c r="AS4" s="1" t="s">
        <v>78</v>
      </c>
      <c r="AT4" s="1" t="s">
        <v>81</v>
      </c>
      <c r="AU4" s="1" t="s">
        <v>83</v>
      </c>
      <c r="AV4" s="1" t="s">
        <v>234</v>
      </c>
      <c r="AW4" s="1" t="s">
        <v>87</v>
      </c>
      <c r="AX4" s="1" t="s">
        <v>90</v>
      </c>
      <c r="AY4" s="1" t="s">
        <v>91</v>
      </c>
      <c r="AZ4" s="1" t="s">
        <v>93</v>
      </c>
      <c r="BA4" s="1" t="s">
        <v>95</v>
      </c>
      <c r="BB4" s="1" t="s">
        <v>98</v>
      </c>
      <c r="BC4" s="1" t="s">
        <v>99</v>
      </c>
      <c r="BD4" s="1" t="s">
        <v>101</v>
      </c>
      <c r="BE4" s="1" t="s">
        <v>103</v>
      </c>
      <c r="BF4" s="1" t="s">
        <v>104</v>
      </c>
      <c r="BG4" s="1" t="s">
        <v>107</v>
      </c>
      <c r="BH4" s="1" t="s">
        <v>109</v>
      </c>
      <c r="BI4" s="1" t="s">
        <v>110</v>
      </c>
      <c r="BJ4" s="1" t="s">
        <v>111</v>
      </c>
      <c r="BK4" s="1" t="s">
        <v>112</v>
      </c>
      <c r="BL4" s="1" t="s">
        <v>114</v>
      </c>
      <c r="BM4" s="1" t="s">
        <v>116</v>
      </c>
      <c r="BN4" s="1" t="s">
        <v>117</v>
      </c>
      <c r="BO4" s="1" t="s">
        <v>118</v>
      </c>
      <c r="BP4" s="1" t="s">
        <v>120</v>
      </c>
      <c r="BQ4" s="1" t="s">
        <v>121</v>
      </c>
      <c r="BR4" s="1" t="s">
        <v>122</v>
      </c>
      <c r="BS4" s="1" t="s">
        <v>123</v>
      </c>
      <c r="BT4" s="1" t="s">
        <v>125</v>
      </c>
      <c r="BU4" s="1" t="s">
        <v>127</v>
      </c>
      <c r="BV4" s="1" t="s">
        <v>128</v>
      </c>
      <c r="BW4" s="1" t="s">
        <v>130</v>
      </c>
      <c r="BX4" s="1" t="s">
        <v>131</v>
      </c>
      <c r="BY4" s="1" t="s">
        <v>133</v>
      </c>
      <c r="BZ4" s="1" t="s">
        <v>135</v>
      </c>
      <c r="CA4" s="1" t="s">
        <v>137</v>
      </c>
      <c r="CB4" s="1" t="s">
        <v>138</v>
      </c>
      <c r="CC4" s="1" t="s">
        <v>139</v>
      </c>
      <c r="CD4" s="1" t="s">
        <v>140</v>
      </c>
      <c r="CE4" s="1" t="s">
        <v>141</v>
      </c>
      <c r="CF4" s="1" t="s">
        <v>142</v>
      </c>
      <c r="CG4" s="1" t="s">
        <v>143</v>
      </c>
      <c r="CH4" s="1" t="s">
        <v>144</v>
      </c>
      <c r="CI4" s="1" t="s">
        <v>145</v>
      </c>
      <c r="CJ4" s="1" t="s">
        <v>147</v>
      </c>
      <c r="CK4" s="1" t="s">
        <v>149</v>
      </c>
      <c r="CL4" s="1" t="s">
        <v>151</v>
      </c>
      <c r="CM4" s="1" t="s">
        <v>153</v>
      </c>
      <c r="CN4" s="1" t="s">
        <v>154</v>
      </c>
      <c r="CO4" s="1" t="s">
        <v>155</v>
      </c>
      <c r="CP4" s="1" t="s">
        <v>156</v>
      </c>
      <c r="CR4" s="1" t="s">
        <v>0</v>
      </c>
      <c r="CS4" s="1" t="s">
        <v>160</v>
      </c>
      <c r="CT4" s="1" t="s">
        <v>161</v>
      </c>
      <c r="CU4" s="1" t="s">
        <v>162</v>
      </c>
      <c r="CV4" s="1" t="s">
        <v>163</v>
      </c>
      <c r="CW4" s="1" t="s">
        <v>164</v>
      </c>
      <c r="CX4" s="1" t="s">
        <v>165</v>
      </c>
      <c r="CY4" s="1" t="s">
        <v>166</v>
      </c>
      <c r="CZ4" s="1" t="s">
        <v>167</v>
      </c>
      <c r="DA4" s="1" t="s">
        <v>168</v>
      </c>
      <c r="DC4" s="1" t="s">
        <v>0</v>
      </c>
      <c r="DD4" s="1" t="s">
        <v>171</v>
      </c>
      <c r="DE4" s="1" t="s">
        <v>172</v>
      </c>
      <c r="DF4" s="1" t="s">
        <v>173</v>
      </c>
      <c r="DG4" s="1" t="s">
        <v>174</v>
      </c>
      <c r="DH4" s="1" t="s">
        <v>175</v>
      </c>
      <c r="DI4" s="1" t="s">
        <v>176</v>
      </c>
      <c r="DJ4" s="1" t="s">
        <v>177</v>
      </c>
      <c r="DK4" s="1" t="s">
        <v>178</v>
      </c>
      <c r="DL4" s="1" t="s">
        <v>179</v>
      </c>
      <c r="DM4" s="1" t="s">
        <v>180</v>
      </c>
      <c r="DN4" s="1" t="s">
        <v>181</v>
      </c>
    </row>
    <row r="5" spans="1:118" x14ac:dyDescent="0.25">
      <c r="A5" s="1" t="s">
        <v>1</v>
      </c>
      <c r="B5" s="1"/>
      <c r="C5" s="1"/>
      <c r="D5" s="1" t="s">
        <v>37</v>
      </c>
      <c r="E5" s="1"/>
      <c r="F5" s="1" t="s">
        <v>40</v>
      </c>
      <c r="G5" s="1"/>
      <c r="H5" s="1" t="s">
        <v>43</v>
      </c>
      <c r="I5" s="1"/>
      <c r="J5" s="1" t="s">
        <v>46</v>
      </c>
      <c r="K5" s="1"/>
      <c r="L5" s="1" t="s">
        <v>49</v>
      </c>
      <c r="M5" s="1"/>
      <c r="N5" s="1" t="s">
        <v>52</v>
      </c>
      <c r="O5" s="1"/>
      <c r="P5" s="1" t="s">
        <v>55</v>
      </c>
      <c r="Q5" s="1" t="s">
        <v>238</v>
      </c>
      <c r="R5" s="1"/>
      <c r="S5" s="1" t="s">
        <v>239</v>
      </c>
      <c r="T5" s="1"/>
      <c r="U5" s="1" t="s">
        <v>58</v>
      </c>
      <c r="V5" s="1"/>
      <c r="W5" s="1" t="s">
        <v>240</v>
      </c>
      <c r="X5" s="1"/>
      <c r="Y5" s="1" t="s">
        <v>61</v>
      </c>
      <c r="Z5" s="1"/>
      <c r="AA5" s="1" t="s">
        <v>35</v>
      </c>
      <c r="AB5" s="1"/>
      <c r="AC5" s="1"/>
      <c r="AD5" s="1" t="s">
        <v>67</v>
      </c>
      <c r="AE5" s="1" t="s">
        <v>37</v>
      </c>
      <c r="AF5" s="1"/>
      <c r="AG5" s="1" t="s">
        <v>71</v>
      </c>
      <c r="AH5" s="1" t="s">
        <v>43</v>
      </c>
      <c r="AI5" s="1"/>
      <c r="AJ5" s="1" t="s">
        <v>241</v>
      </c>
      <c r="AK5" s="1" t="s">
        <v>239</v>
      </c>
      <c r="AL5" s="1"/>
      <c r="AM5" s="1" t="s">
        <v>86</v>
      </c>
      <c r="AN5" s="1" t="s">
        <v>58</v>
      </c>
      <c r="AO5" s="1"/>
      <c r="AP5" s="1" t="s">
        <v>75</v>
      </c>
      <c r="AQ5" s="1" t="s">
        <v>61</v>
      </c>
      <c r="AR5" s="1" t="s">
        <v>55</v>
      </c>
      <c r="AS5" s="1" t="s">
        <v>79</v>
      </c>
      <c r="AT5" s="1" t="s">
        <v>79</v>
      </c>
      <c r="AU5" s="1" t="s">
        <v>79</v>
      </c>
      <c r="AV5" s="1" t="s">
        <v>85</v>
      </c>
      <c r="AW5" s="1" t="s">
        <v>88</v>
      </c>
      <c r="AX5" s="1" t="s">
        <v>65</v>
      </c>
      <c r="AY5" s="1" t="s">
        <v>40</v>
      </c>
      <c r="AZ5" s="1" t="s">
        <v>92</v>
      </c>
      <c r="BA5" s="1" t="s">
        <v>96</v>
      </c>
      <c r="BB5" s="1" t="s">
        <v>92</v>
      </c>
      <c r="BC5" s="1" t="s">
        <v>100</v>
      </c>
      <c r="BD5" s="1" t="s">
        <v>102</v>
      </c>
      <c r="BE5" s="1" t="s">
        <v>97</v>
      </c>
      <c r="BF5" s="1" t="s">
        <v>105</v>
      </c>
      <c r="BG5" s="1" t="s">
        <v>49</v>
      </c>
      <c r="BH5" s="1" t="s">
        <v>108</v>
      </c>
      <c r="BI5" s="1" t="s">
        <v>46</v>
      </c>
      <c r="BJ5" s="1" t="s">
        <v>88</v>
      </c>
      <c r="BK5" s="1" t="s">
        <v>89</v>
      </c>
      <c r="BL5" s="1" t="s">
        <v>102</v>
      </c>
      <c r="BM5" s="1"/>
      <c r="BN5" s="1" t="s">
        <v>115</v>
      </c>
      <c r="BO5" s="1" t="s">
        <v>71</v>
      </c>
      <c r="BP5" s="1" t="s">
        <v>119</v>
      </c>
      <c r="BQ5" s="1" t="s">
        <v>115</v>
      </c>
      <c r="BR5" s="1" t="s">
        <v>113</v>
      </c>
      <c r="BS5" s="1" t="s">
        <v>113</v>
      </c>
      <c r="BT5" s="1" t="s">
        <v>124</v>
      </c>
      <c r="BU5" s="1" t="s">
        <v>126</v>
      </c>
      <c r="BV5" s="1" t="s">
        <v>75</v>
      </c>
      <c r="BW5" s="1" t="s">
        <v>129</v>
      </c>
      <c r="BX5" s="1" t="s">
        <v>129</v>
      </c>
      <c r="BY5" s="1" t="s">
        <v>132</v>
      </c>
      <c r="BZ5" s="1" t="s">
        <v>134</v>
      </c>
      <c r="CA5" s="1" t="s">
        <v>136</v>
      </c>
      <c r="CB5" s="1" t="s">
        <v>134</v>
      </c>
      <c r="CC5" s="1" t="s">
        <v>134</v>
      </c>
      <c r="CD5" s="1" t="s">
        <v>106</v>
      </c>
      <c r="CE5" s="1" t="s">
        <v>94</v>
      </c>
      <c r="CF5" s="1" t="s">
        <v>52</v>
      </c>
      <c r="CG5" s="1" t="s">
        <v>124</v>
      </c>
      <c r="CH5" s="1" t="s">
        <v>85</v>
      </c>
      <c r="CI5" s="1" t="s">
        <v>67</v>
      </c>
      <c r="CJ5" s="1" t="s">
        <v>80</v>
      </c>
      <c r="CK5" s="1" t="s">
        <v>82</v>
      </c>
      <c r="CL5" s="1" t="s">
        <v>84</v>
      </c>
      <c r="CM5" s="1" t="s">
        <v>146</v>
      </c>
      <c r="CN5" s="1" t="s">
        <v>148</v>
      </c>
      <c r="CO5" s="1" t="s">
        <v>150</v>
      </c>
      <c r="CP5" s="1" t="s">
        <v>152</v>
      </c>
      <c r="CR5" s="1" t="s">
        <v>236</v>
      </c>
      <c r="CS5" s="1">
        <v>1.00001367E-2</v>
      </c>
      <c r="CT5" s="1">
        <v>35.260583400000002</v>
      </c>
      <c r="CU5" s="1">
        <v>-52.752792599999999</v>
      </c>
      <c r="CV5" s="1">
        <v>349.79346900000002</v>
      </c>
      <c r="CW5" s="1">
        <v>-348.64600300000001</v>
      </c>
      <c r="CX5" s="1">
        <v>35.260583400000002</v>
      </c>
      <c r="CY5" s="1">
        <v>-52.752792599999999</v>
      </c>
      <c r="CZ5" s="1">
        <v>349.79346900000002</v>
      </c>
      <c r="DA5" s="1">
        <v>-348.64600300000001</v>
      </c>
      <c r="DC5" s="1" t="s">
        <v>237</v>
      </c>
      <c r="DD5" s="1">
        <v>39.274541599999999</v>
      </c>
      <c r="DE5" s="1">
        <v>19.513388800000001</v>
      </c>
      <c r="DF5" s="1">
        <v>-0.59958401800000005</v>
      </c>
      <c r="DG5" s="1">
        <v>-3.9589021899999999</v>
      </c>
      <c r="DH5" s="1">
        <v>2.5976611399999999E-2</v>
      </c>
      <c r="DI5" s="1">
        <v>0.22671261400000001</v>
      </c>
      <c r="DJ5" s="1">
        <v>1.32380502E-2</v>
      </c>
      <c r="DK5" s="1">
        <v>11.803822</v>
      </c>
      <c r="DL5" s="1">
        <v>46.7858047</v>
      </c>
      <c r="DM5" s="1">
        <v>51.078363600000003</v>
      </c>
      <c r="DN5" s="1">
        <v>-4.2925589300000002</v>
      </c>
    </row>
    <row r="6" spans="1:118" x14ac:dyDescent="0.25">
      <c r="A6" s="1" t="s">
        <v>2</v>
      </c>
      <c r="B6" s="1"/>
      <c r="C6" s="1" t="s">
        <v>37</v>
      </c>
      <c r="D6" s="1" t="s">
        <v>35</v>
      </c>
      <c r="E6" s="1" t="s">
        <v>40</v>
      </c>
      <c r="F6" s="1" t="s">
        <v>35</v>
      </c>
      <c r="G6" s="1" t="s">
        <v>43</v>
      </c>
      <c r="H6" s="1" t="s">
        <v>35</v>
      </c>
      <c r="I6" s="1" t="s">
        <v>46</v>
      </c>
      <c r="J6" s="1" t="s">
        <v>35</v>
      </c>
      <c r="K6" s="1" t="s">
        <v>49</v>
      </c>
      <c r="L6" s="1" t="s">
        <v>35</v>
      </c>
      <c r="M6" s="1" t="s">
        <v>52</v>
      </c>
      <c r="N6" s="1" t="s">
        <v>35</v>
      </c>
      <c r="O6" s="1" t="s">
        <v>55</v>
      </c>
      <c r="P6" s="1" t="s">
        <v>35</v>
      </c>
      <c r="Q6" s="1" t="s">
        <v>35</v>
      </c>
      <c r="R6" s="1" t="s">
        <v>239</v>
      </c>
      <c r="S6" s="1" t="s">
        <v>35</v>
      </c>
      <c r="T6" s="1" t="s">
        <v>58</v>
      </c>
      <c r="U6" s="1" t="s">
        <v>35</v>
      </c>
      <c r="V6" s="1" t="s">
        <v>240</v>
      </c>
      <c r="W6" s="1" t="s">
        <v>35</v>
      </c>
      <c r="X6" s="1" t="s">
        <v>61</v>
      </c>
      <c r="Y6" s="1" t="s">
        <v>35</v>
      </c>
      <c r="Z6" s="1" t="s">
        <v>238</v>
      </c>
      <c r="AA6" s="1"/>
      <c r="AB6" s="1" t="s">
        <v>65</v>
      </c>
      <c r="AC6" s="1" t="s">
        <v>67</v>
      </c>
      <c r="AD6" s="1" t="s">
        <v>37</v>
      </c>
      <c r="AE6" s="1"/>
      <c r="AF6" s="1" t="s">
        <v>71</v>
      </c>
      <c r="AG6" s="1" t="s">
        <v>43</v>
      </c>
      <c r="AH6" s="1"/>
      <c r="AI6" s="1" t="s">
        <v>241</v>
      </c>
      <c r="AJ6" s="1" t="s">
        <v>239</v>
      </c>
      <c r="AK6" s="1"/>
      <c r="AL6" s="1" t="s">
        <v>86</v>
      </c>
      <c r="AM6" s="1" t="s">
        <v>58</v>
      </c>
      <c r="AN6" s="1"/>
      <c r="AO6" s="1" t="s">
        <v>75</v>
      </c>
      <c r="AP6" s="1" t="s">
        <v>61</v>
      </c>
      <c r="AQ6" s="1"/>
      <c r="AR6" s="1"/>
      <c r="AS6" s="1" t="s">
        <v>80</v>
      </c>
      <c r="AT6" s="1" t="s">
        <v>82</v>
      </c>
      <c r="AU6" s="1" t="s">
        <v>84</v>
      </c>
      <c r="AV6" s="1" t="s">
        <v>67</v>
      </c>
      <c r="AW6" s="1" t="s">
        <v>89</v>
      </c>
      <c r="AX6" s="1" t="s">
        <v>40</v>
      </c>
      <c r="AY6" s="1" t="s">
        <v>92</v>
      </c>
      <c r="AZ6" s="1" t="s">
        <v>94</v>
      </c>
      <c r="BA6" s="1" t="s">
        <v>97</v>
      </c>
      <c r="BB6" s="1" t="s">
        <v>96</v>
      </c>
      <c r="BC6" s="1" t="s">
        <v>97</v>
      </c>
      <c r="BD6" s="1" t="s">
        <v>100</v>
      </c>
      <c r="BE6" s="1" t="s">
        <v>85</v>
      </c>
      <c r="BF6" s="1" t="s">
        <v>106</v>
      </c>
      <c r="BG6" s="1" t="s">
        <v>108</v>
      </c>
      <c r="BH6" s="1" t="s">
        <v>46</v>
      </c>
      <c r="BI6" s="1" t="s">
        <v>88</v>
      </c>
      <c r="BJ6" s="1" t="s">
        <v>102</v>
      </c>
      <c r="BK6" s="1" t="s">
        <v>113</v>
      </c>
      <c r="BL6" s="1" t="s">
        <v>115</v>
      </c>
      <c r="BM6" s="1" t="s">
        <v>115</v>
      </c>
      <c r="BN6" s="1" t="s">
        <v>71</v>
      </c>
      <c r="BO6" s="1" t="s">
        <v>119</v>
      </c>
      <c r="BP6" s="1" t="s">
        <v>105</v>
      </c>
      <c r="BQ6" s="1" t="s">
        <v>113</v>
      </c>
      <c r="BR6" s="1" t="s">
        <v>105</v>
      </c>
      <c r="BS6" s="1" t="s">
        <v>124</v>
      </c>
      <c r="BT6" s="1" t="s">
        <v>126</v>
      </c>
      <c r="BU6" s="1" t="s">
        <v>75</v>
      </c>
      <c r="BV6" s="1" t="s">
        <v>129</v>
      </c>
      <c r="BW6" s="1" t="s">
        <v>106</v>
      </c>
      <c r="BX6" s="1" t="s">
        <v>132</v>
      </c>
      <c r="BY6" s="1" t="s">
        <v>134</v>
      </c>
      <c r="BZ6" s="1" t="s">
        <v>136</v>
      </c>
      <c r="CA6" s="1" t="s">
        <v>94</v>
      </c>
      <c r="CB6" s="1"/>
      <c r="CC6" s="1" t="s">
        <v>55</v>
      </c>
      <c r="CD6" s="1"/>
      <c r="CE6" s="1" t="s">
        <v>52</v>
      </c>
      <c r="CF6" s="1"/>
      <c r="CG6" s="1"/>
      <c r="CH6" s="1" t="s">
        <v>79</v>
      </c>
      <c r="CI6" s="1" t="s">
        <v>146</v>
      </c>
      <c r="CJ6" s="1" t="s">
        <v>148</v>
      </c>
      <c r="CK6" s="1" t="s">
        <v>150</v>
      </c>
      <c r="CL6" s="1" t="s">
        <v>152</v>
      </c>
      <c r="CM6" s="1" t="s">
        <v>80</v>
      </c>
      <c r="CN6" s="1" t="s">
        <v>82</v>
      </c>
      <c r="CO6" s="1" t="s">
        <v>84</v>
      </c>
      <c r="CP6" s="1" t="s">
        <v>49</v>
      </c>
      <c r="CR6" s="1" t="s">
        <v>158</v>
      </c>
      <c r="CS6" s="1">
        <v>185</v>
      </c>
      <c r="CT6" s="1">
        <v>45.6</v>
      </c>
      <c r="CU6" s="1"/>
      <c r="CV6" s="1"/>
      <c r="CW6" s="1"/>
      <c r="CX6" s="1">
        <v>72.261792999999997</v>
      </c>
      <c r="CY6" s="1">
        <v>82.666630799999993</v>
      </c>
      <c r="CZ6" s="1">
        <v>72.785528600000006</v>
      </c>
      <c r="DA6" s="1">
        <v>117.056911</v>
      </c>
      <c r="DC6" s="1" t="s">
        <v>170</v>
      </c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</row>
    <row r="7" spans="1:118" x14ac:dyDescent="0.25">
      <c r="A7" s="1" t="s">
        <v>3</v>
      </c>
      <c r="B7" s="1"/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 t="s">
        <v>34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 s="1" t="s">
        <v>34</v>
      </c>
      <c r="V7" s="1" t="s">
        <v>34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 t="s">
        <v>34</v>
      </c>
      <c r="AC7" s="1" t="s">
        <v>34</v>
      </c>
      <c r="AD7" s="1" t="s">
        <v>34</v>
      </c>
      <c r="AE7" s="1" t="s">
        <v>34</v>
      </c>
      <c r="AF7" s="1" t="s">
        <v>34</v>
      </c>
      <c r="AG7" s="1" t="s">
        <v>34</v>
      </c>
      <c r="AH7" s="1" t="s">
        <v>34</v>
      </c>
      <c r="AI7" s="1" t="s">
        <v>34</v>
      </c>
      <c r="AJ7" s="1" t="s">
        <v>34</v>
      </c>
      <c r="AK7" s="1" t="s">
        <v>34</v>
      </c>
      <c r="AL7" s="1" t="s">
        <v>34</v>
      </c>
      <c r="AM7" s="1" t="s">
        <v>34</v>
      </c>
      <c r="AN7" s="1" t="s">
        <v>34</v>
      </c>
      <c r="AO7" s="1" t="s">
        <v>34</v>
      </c>
      <c r="AP7" s="1" t="s">
        <v>34</v>
      </c>
      <c r="AQ7" s="1" t="s">
        <v>34</v>
      </c>
      <c r="AR7" s="1" t="s">
        <v>34</v>
      </c>
      <c r="AS7" s="1" t="s">
        <v>34</v>
      </c>
      <c r="AT7" s="1" t="s">
        <v>34</v>
      </c>
      <c r="AU7" s="1" t="s">
        <v>34</v>
      </c>
      <c r="AV7" s="1" t="s">
        <v>34</v>
      </c>
      <c r="AW7" s="1" t="s">
        <v>34</v>
      </c>
      <c r="AX7" s="1" t="s">
        <v>34</v>
      </c>
      <c r="AY7" s="1" t="s">
        <v>34</v>
      </c>
      <c r="AZ7" s="1" t="s">
        <v>34</v>
      </c>
      <c r="BA7" s="1" t="s">
        <v>34</v>
      </c>
      <c r="BB7" s="1" t="s">
        <v>34</v>
      </c>
      <c r="BC7" s="1" t="s">
        <v>34</v>
      </c>
      <c r="BD7" s="1" t="s">
        <v>34</v>
      </c>
      <c r="BE7" s="1" t="s">
        <v>34</v>
      </c>
      <c r="BF7" s="1" t="s">
        <v>34</v>
      </c>
      <c r="BG7" s="1" t="s">
        <v>34</v>
      </c>
      <c r="BH7" s="1" t="s">
        <v>34</v>
      </c>
      <c r="BI7" s="1" t="s">
        <v>34</v>
      </c>
      <c r="BJ7" s="1" t="s">
        <v>34</v>
      </c>
      <c r="BK7" s="1" t="s">
        <v>34</v>
      </c>
      <c r="BL7" s="1" t="s">
        <v>34</v>
      </c>
      <c r="BM7" s="1" t="s">
        <v>34</v>
      </c>
      <c r="BN7" s="1" t="s">
        <v>34</v>
      </c>
      <c r="BO7" s="1" t="s">
        <v>34</v>
      </c>
      <c r="BP7" s="1" t="s">
        <v>34</v>
      </c>
      <c r="BQ7" s="1" t="s">
        <v>34</v>
      </c>
      <c r="BR7" s="1" t="s">
        <v>34</v>
      </c>
      <c r="BS7" s="1" t="s">
        <v>34</v>
      </c>
      <c r="BT7" s="1" t="s">
        <v>34</v>
      </c>
      <c r="BU7" s="1" t="s">
        <v>34</v>
      </c>
      <c r="BV7" s="1" t="s">
        <v>34</v>
      </c>
      <c r="BW7" s="1" t="s">
        <v>34</v>
      </c>
      <c r="BX7" s="1" t="s">
        <v>34</v>
      </c>
      <c r="BY7" s="1" t="s">
        <v>34</v>
      </c>
      <c r="BZ7" s="1" t="s">
        <v>34</v>
      </c>
      <c r="CA7" s="1" t="s">
        <v>34</v>
      </c>
      <c r="CB7" s="1" t="s">
        <v>34</v>
      </c>
      <c r="CC7" s="1" t="s">
        <v>34</v>
      </c>
      <c r="CD7" s="1" t="s">
        <v>34</v>
      </c>
      <c r="CE7" s="1" t="s">
        <v>34</v>
      </c>
      <c r="CF7" s="1" t="s">
        <v>34</v>
      </c>
      <c r="CG7" s="1" t="s">
        <v>34</v>
      </c>
      <c r="CH7" s="1" t="s">
        <v>34</v>
      </c>
      <c r="CI7" s="1" t="s">
        <v>34</v>
      </c>
      <c r="CJ7" s="1" t="s">
        <v>34</v>
      </c>
      <c r="CK7" s="1" t="s">
        <v>34</v>
      </c>
      <c r="CL7" s="1" t="s">
        <v>34</v>
      </c>
      <c r="CM7" s="1" t="s">
        <v>34</v>
      </c>
      <c r="CN7" s="1" t="s">
        <v>34</v>
      </c>
      <c r="CO7" s="1" t="s">
        <v>34</v>
      </c>
      <c r="CP7" s="1" t="s">
        <v>34</v>
      </c>
      <c r="CR7" s="1" t="s">
        <v>159</v>
      </c>
      <c r="CS7" s="1">
        <v>175</v>
      </c>
      <c r="CT7" s="1">
        <v>45.5</v>
      </c>
      <c r="CU7" s="1"/>
      <c r="CV7" s="1"/>
      <c r="CW7" s="1"/>
      <c r="CX7" s="1">
        <v>45.500748000000002</v>
      </c>
      <c r="CY7" s="1">
        <v>83.540253800000002</v>
      </c>
      <c r="CZ7" s="1">
        <v>72.657739000000007</v>
      </c>
      <c r="DA7" s="1">
        <v>117.176618</v>
      </c>
    </row>
    <row r="8" spans="1:118" x14ac:dyDescent="0.25">
      <c r="A8" s="1" t="s">
        <v>4</v>
      </c>
      <c r="B8" s="1"/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" t="s">
        <v>25</v>
      </c>
      <c r="T8" s="1" t="s">
        <v>25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" t="s">
        <v>25</v>
      </c>
      <c r="AA8" s="1" t="s">
        <v>25</v>
      </c>
      <c r="AB8" s="1"/>
      <c r="AC8" s="1" t="s">
        <v>24</v>
      </c>
      <c r="AD8" s="1" t="s">
        <v>25</v>
      </c>
      <c r="AE8" s="1" t="s">
        <v>25</v>
      </c>
      <c r="AF8" s="1" t="s">
        <v>24</v>
      </c>
      <c r="AG8" s="1" t="s">
        <v>25</v>
      </c>
      <c r="AH8" s="1" t="s">
        <v>25</v>
      </c>
      <c r="AI8" s="1" t="s">
        <v>24</v>
      </c>
      <c r="AJ8" s="1" t="s">
        <v>25</v>
      </c>
      <c r="AK8" s="1" t="s">
        <v>25</v>
      </c>
      <c r="AL8" s="1" t="s">
        <v>24</v>
      </c>
      <c r="AM8" s="1" t="s">
        <v>25</v>
      </c>
      <c r="AN8" s="1" t="s">
        <v>25</v>
      </c>
      <c r="AO8" s="1" t="s">
        <v>24</v>
      </c>
      <c r="AP8" s="1"/>
      <c r="AQ8" s="1" t="s">
        <v>25</v>
      </c>
      <c r="AR8" s="1" t="s">
        <v>25</v>
      </c>
      <c r="AS8" s="1" t="s">
        <v>24</v>
      </c>
      <c r="AT8" s="1" t="s">
        <v>24</v>
      </c>
      <c r="AU8" s="1" t="s">
        <v>24</v>
      </c>
      <c r="AV8" s="1" t="s">
        <v>24</v>
      </c>
      <c r="AW8" s="1" t="s">
        <v>25</v>
      </c>
      <c r="AX8" s="1" t="s">
        <v>24</v>
      </c>
      <c r="AY8" s="1"/>
      <c r="AZ8" s="1" t="s">
        <v>25</v>
      </c>
      <c r="BA8" s="1" t="s">
        <v>24</v>
      </c>
      <c r="BB8" s="1" t="s">
        <v>24</v>
      </c>
      <c r="BC8" s="1" t="s">
        <v>24</v>
      </c>
      <c r="BD8" s="1" t="s">
        <v>24</v>
      </c>
      <c r="BE8" s="1" t="s">
        <v>24</v>
      </c>
      <c r="BF8" s="1" t="s">
        <v>24</v>
      </c>
      <c r="BG8" s="1" t="s">
        <v>24</v>
      </c>
      <c r="BH8" s="1" t="s">
        <v>24</v>
      </c>
      <c r="BI8" s="1"/>
      <c r="BJ8" s="1" t="s">
        <v>24</v>
      </c>
      <c r="BK8" s="1" t="s">
        <v>25</v>
      </c>
      <c r="BL8" s="1" t="s">
        <v>24</v>
      </c>
      <c r="BM8" s="1" t="s">
        <v>25</v>
      </c>
      <c r="BN8" s="1" t="s">
        <v>24</v>
      </c>
      <c r="BO8" s="1" t="s">
        <v>24</v>
      </c>
      <c r="BP8" s="1" t="s">
        <v>24</v>
      </c>
      <c r="BQ8" s="1" t="s">
        <v>25</v>
      </c>
      <c r="BR8" s="1" t="s">
        <v>24</v>
      </c>
      <c r="BS8" s="1" t="s">
        <v>25</v>
      </c>
      <c r="BT8" s="1" t="s">
        <v>25</v>
      </c>
      <c r="BU8" s="1" t="s">
        <v>25</v>
      </c>
      <c r="BV8" s="1" t="s">
        <v>25</v>
      </c>
      <c r="BW8" s="1" t="s">
        <v>24</v>
      </c>
      <c r="BX8" s="1" t="s">
        <v>25</v>
      </c>
      <c r="BY8" s="1" t="s">
        <v>25</v>
      </c>
      <c r="BZ8" s="1" t="s">
        <v>25</v>
      </c>
      <c r="CA8" s="1" t="s">
        <v>25</v>
      </c>
      <c r="CB8" s="1" t="s">
        <v>25</v>
      </c>
      <c r="CC8" s="1" t="s">
        <v>25</v>
      </c>
      <c r="CD8" s="1" t="s">
        <v>24</v>
      </c>
      <c r="CE8" s="1" t="s">
        <v>25</v>
      </c>
      <c r="CF8" s="1" t="s">
        <v>25</v>
      </c>
      <c r="CG8" s="1" t="s">
        <v>24</v>
      </c>
      <c r="CH8" s="1" t="s">
        <v>24</v>
      </c>
      <c r="CI8" s="1" t="s">
        <v>24</v>
      </c>
      <c r="CJ8" s="1" t="s">
        <v>24</v>
      </c>
      <c r="CK8" s="1" t="s">
        <v>24</v>
      </c>
      <c r="CL8" s="1" t="s">
        <v>24</v>
      </c>
      <c r="CM8" s="1" t="s">
        <v>24</v>
      </c>
      <c r="CN8" s="1" t="s">
        <v>24</v>
      </c>
      <c r="CO8" s="1" t="s">
        <v>24</v>
      </c>
      <c r="CP8" s="1" t="s">
        <v>24</v>
      </c>
    </row>
    <row r="9" spans="1:118" x14ac:dyDescent="0.25">
      <c r="A9" s="1" t="s">
        <v>5</v>
      </c>
      <c r="B9" s="1" t="s">
        <v>27</v>
      </c>
      <c r="C9" s="1">
        <v>15</v>
      </c>
      <c r="D9" s="1">
        <v>19.490719946219031</v>
      </c>
      <c r="E9" s="1">
        <v>15</v>
      </c>
      <c r="F9" s="1">
        <v>19.365067015473016</v>
      </c>
      <c r="G9" s="1">
        <v>15</v>
      </c>
      <c r="H9" s="1">
        <v>21.155539975783995</v>
      </c>
      <c r="I9" s="1">
        <v>15</v>
      </c>
      <c r="J9" s="1">
        <v>20.056847324957005</v>
      </c>
      <c r="K9" s="1">
        <v>15</v>
      </c>
      <c r="L9" s="1">
        <v>19.527886966568019</v>
      </c>
      <c r="M9" s="1">
        <v>15</v>
      </c>
      <c r="N9" s="1">
        <v>23.261143373640039</v>
      </c>
      <c r="O9" s="1">
        <v>15</v>
      </c>
      <c r="P9" s="1">
        <v>19.997337478628026</v>
      </c>
      <c r="Q9" s="1">
        <v>20.10279954103305</v>
      </c>
      <c r="R9" s="1">
        <v>15</v>
      </c>
      <c r="S9" s="1">
        <v>20.927940812905035</v>
      </c>
      <c r="T9" s="1">
        <v>15</v>
      </c>
      <c r="U9" s="1">
        <v>19.539315077424021</v>
      </c>
      <c r="V9" s="1">
        <v>15</v>
      </c>
      <c r="W9" s="1">
        <v>20.003567341511996</v>
      </c>
      <c r="X9" s="1">
        <v>15</v>
      </c>
      <c r="Y9" s="1">
        <v>19.950756112703004</v>
      </c>
      <c r="Z9" s="1">
        <v>15</v>
      </c>
      <c r="AA9" s="1">
        <v>19.981297876870997</v>
      </c>
      <c r="AB9" s="1">
        <v>37.777777800000024</v>
      </c>
      <c r="AC9" s="1">
        <v>215</v>
      </c>
      <c r="AD9" s="1">
        <v>209.46188441480803</v>
      </c>
      <c r="AE9" s="1">
        <v>37.800000000000011</v>
      </c>
      <c r="AF9" s="1">
        <v>260</v>
      </c>
      <c r="AG9" s="1">
        <v>236.91935951977104</v>
      </c>
      <c r="AH9" s="1">
        <v>40</v>
      </c>
      <c r="AI9" s="1">
        <v>185</v>
      </c>
      <c r="AJ9" s="1">
        <v>175.56599551300803</v>
      </c>
      <c r="AK9" s="1">
        <v>40</v>
      </c>
      <c r="AL9" s="1">
        <v>185</v>
      </c>
      <c r="AM9" s="1">
        <v>175</v>
      </c>
      <c r="AN9" s="1">
        <v>40</v>
      </c>
      <c r="AO9" s="1">
        <v>105</v>
      </c>
      <c r="AP9" s="1">
        <v>102.08340301149201</v>
      </c>
      <c r="AQ9" s="1">
        <v>40</v>
      </c>
      <c r="AR9" s="1">
        <v>50</v>
      </c>
      <c r="AS9" s="1">
        <v>53.328017784061046</v>
      </c>
      <c r="AT9" s="1">
        <v>53.328017784061046</v>
      </c>
      <c r="AU9" s="1">
        <v>53.328017784061046</v>
      </c>
      <c r="AV9" s="1">
        <v>53.328017784061046</v>
      </c>
      <c r="AW9" s="1">
        <v>37.799995059864045</v>
      </c>
      <c r="AX9" s="1">
        <v>88.439818981710005</v>
      </c>
      <c r="AY9" s="1">
        <v>37.800000000000011</v>
      </c>
      <c r="AZ9" s="1">
        <v>37.800000000003024</v>
      </c>
      <c r="BA9" s="1">
        <v>89.954730332735039</v>
      </c>
      <c r="BB9" s="1">
        <v>37.800000000003024</v>
      </c>
      <c r="BC9" s="1">
        <v>45.063016546808001</v>
      </c>
      <c r="BD9" s="1">
        <v>37.799995067651025</v>
      </c>
      <c r="BE9" s="1">
        <v>53.328017784061046</v>
      </c>
      <c r="BF9" s="1">
        <v>21.157305460623036</v>
      </c>
      <c r="BG9" s="1">
        <v>190.60000000000002</v>
      </c>
      <c r="BH9" s="1">
        <v>190.39018742452805</v>
      </c>
      <c r="BI9" s="1">
        <v>37.800000000000011</v>
      </c>
      <c r="BJ9" s="1">
        <v>37.799995059864045</v>
      </c>
      <c r="BK9" s="1">
        <v>38.098714879850036</v>
      </c>
      <c r="BL9" s="1">
        <v>37.799995067651025</v>
      </c>
      <c r="BM9" s="1">
        <v>25</v>
      </c>
      <c r="BN9" s="1">
        <v>25.138456828597043</v>
      </c>
      <c r="BO9" s="1">
        <v>220</v>
      </c>
      <c r="BP9" s="1">
        <v>18.567090513445009</v>
      </c>
      <c r="BQ9" s="1">
        <v>33.401367536136036</v>
      </c>
      <c r="BR9" s="1">
        <v>37.169825683270005</v>
      </c>
      <c r="BS9" s="1">
        <v>37.169825683270005</v>
      </c>
      <c r="BT9" s="1">
        <v>36.858435663698003</v>
      </c>
      <c r="BU9" s="1">
        <v>36.873285271631005</v>
      </c>
      <c r="BV9" s="1">
        <v>54</v>
      </c>
      <c r="BW9" s="1">
        <v>45.500747955804002</v>
      </c>
      <c r="BX9" s="1">
        <v>83.540253806744033</v>
      </c>
      <c r="BY9" s="1">
        <v>83.549428597070005</v>
      </c>
      <c r="BZ9" s="1">
        <v>117.17661784233701</v>
      </c>
      <c r="CA9" s="1">
        <v>117.80839766862005</v>
      </c>
      <c r="CB9" s="1">
        <v>93.557694605188033</v>
      </c>
      <c r="CC9" s="1">
        <v>72.657738997696015</v>
      </c>
      <c r="CD9" s="1">
        <v>21.846077681905001</v>
      </c>
      <c r="CE9" s="1">
        <v>116.87978692822099</v>
      </c>
      <c r="CF9" s="1">
        <v>30</v>
      </c>
      <c r="CG9" s="1">
        <v>36.858435663698003</v>
      </c>
      <c r="CH9" s="1">
        <v>53.328017784061046</v>
      </c>
      <c r="CI9" s="1">
        <v>181.22200000000004</v>
      </c>
      <c r="CJ9" s="1">
        <v>189.91669098645002</v>
      </c>
      <c r="CK9" s="1">
        <v>199.81098506581503</v>
      </c>
      <c r="CL9" s="1">
        <v>208.08712603046405</v>
      </c>
      <c r="CM9" s="1">
        <v>278.11165900885703</v>
      </c>
      <c r="CN9" s="1">
        <v>261.42151882288704</v>
      </c>
      <c r="CO9" s="1">
        <v>254.22100127116903</v>
      </c>
      <c r="CP9" s="1">
        <v>249.72768577135798</v>
      </c>
    </row>
    <row r="10" spans="1:118" x14ac:dyDescent="0.25">
      <c r="A10" s="1" t="s">
        <v>6</v>
      </c>
      <c r="B10" s="1" t="s">
        <v>28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10</v>
      </c>
      <c r="X10" s="1">
        <v>1</v>
      </c>
      <c r="Y10" s="1">
        <v>1</v>
      </c>
      <c r="Z10" s="1">
        <v>1</v>
      </c>
      <c r="AA10" s="1">
        <v>1</v>
      </c>
      <c r="AB10" s="1">
        <v>35.487036500000002</v>
      </c>
      <c r="AC10" s="1">
        <v>20</v>
      </c>
      <c r="AD10" s="1">
        <v>20</v>
      </c>
      <c r="AE10" s="1">
        <v>20</v>
      </c>
      <c r="AF10" s="1">
        <v>40</v>
      </c>
      <c r="AG10" s="1">
        <v>40</v>
      </c>
      <c r="AH10" s="1">
        <v>40</v>
      </c>
      <c r="AI10" s="1">
        <v>10</v>
      </c>
      <c r="AJ10" s="1">
        <v>10</v>
      </c>
      <c r="AK10" s="1">
        <v>10</v>
      </c>
      <c r="AL10" s="1">
        <v>10</v>
      </c>
      <c r="AM10" s="1">
        <v>10</v>
      </c>
      <c r="AN10" s="1">
        <v>10</v>
      </c>
      <c r="AO10" s="1">
        <v>1</v>
      </c>
      <c r="AP10" s="1">
        <v>1</v>
      </c>
      <c r="AQ10" s="1">
        <v>1</v>
      </c>
      <c r="AR10" s="1">
        <v>1.3579878649999999</v>
      </c>
      <c r="AS10" s="1">
        <v>79.958221020000011</v>
      </c>
      <c r="AT10" s="1">
        <v>79.958221020000011</v>
      </c>
      <c r="AU10" s="1">
        <v>79.958221020000011</v>
      </c>
      <c r="AV10" s="1">
        <v>79.958221020000011</v>
      </c>
      <c r="AW10" s="1">
        <v>74.990000000000009</v>
      </c>
      <c r="AX10" s="1">
        <v>53.268004519999998</v>
      </c>
      <c r="AY10" s="1">
        <v>53.268004519999998</v>
      </c>
      <c r="AZ10" s="1">
        <v>53.268004519999998</v>
      </c>
      <c r="BA10" s="1">
        <v>79.958221020000011</v>
      </c>
      <c r="BB10" s="1">
        <v>53.268004519999998</v>
      </c>
      <c r="BC10" s="1">
        <v>79.958221020000011</v>
      </c>
      <c r="BD10" s="1">
        <v>74.990000000000009</v>
      </c>
      <c r="BE10" s="1">
        <v>79.958221020000011</v>
      </c>
      <c r="BF10" s="1">
        <v>2.3922014590000003</v>
      </c>
      <c r="BG10" s="1">
        <v>79.953125628456306</v>
      </c>
      <c r="BH10" s="1">
        <v>74.990000000000009</v>
      </c>
      <c r="BI10" s="1">
        <v>74.990000000000009</v>
      </c>
      <c r="BJ10" s="1">
        <v>74.990000000000009</v>
      </c>
      <c r="BK10" s="1">
        <v>2.3922014590000003</v>
      </c>
      <c r="BL10" s="1">
        <v>74.990000000000009</v>
      </c>
      <c r="BM10" s="1">
        <v>80</v>
      </c>
      <c r="BN10" s="1">
        <v>73</v>
      </c>
      <c r="BO10" s="1">
        <v>73</v>
      </c>
      <c r="BP10" s="1">
        <v>2.3922014590000003</v>
      </c>
      <c r="BQ10" s="1">
        <v>73</v>
      </c>
      <c r="BR10" s="1">
        <v>2.3922014590000003</v>
      </c>
      <c r="BS10" s="1">
        <v>2.3922014590000003</v>
      </c>
      <c r="BT10" s="1">
        <v>1.01</v>
      </c>
      <c r="BU10" s="1">
        <v>1.8406208750000002</v>
      </c>
      <c r="BV10" s="1">
        <v>1.8406208750000002</v>
      </c>
      <c r="BW10" s="1">
        <v>1.3579878649999999</v>
      </c>
      <c r="BX10" s="1">
        <v>1.7027257297000002</v>
      </c>
      <c r="BY10" s="1">
        <v>2.0474635939999999</v>
      </c>
      <c r="BZ10" s="1">
        <v>1.7027257297000002</v>
      </c>
      <c r="CA10" s="1">
        <v>54.000000000000007</v>
      </c>
      <c r="CB10" s="1">
        <v>1.6621683338529403</v>
      </c>
      <c r="CC10" s="1">
        <v>1.3579878649999999</v>
      </c>
      <c r="CD10" s="1">
        <v>1.3579878649999999</v>
      </c>
      <c r="CE10" s="1">
        <v>53.268004519999998</v>
      </c>
      <c r="CF10" s="1">
        <v>53.268004519999998</v>
      </c>
      <c r="CG10" s="1">
        <v>1.01</v>
      </c>
      <c r="CH10" s="1">
        <v>79.958221020000011</v>
      </c>
      <c r="CI10" s="1">
        <v>79.958221020000011</v>
      </c>
      <c r="CJ10" s="1">
        <v>79.957843817725504</v>
      </c>
      <c r="CK10" s="1">
        <v>79.957032312873409</v>
      </c>
      <c r="CL10" s="1">
        <v>79.955527770974413</v>
      </c>
      <c r="CM10" s="1">
        <v>79.957843817725504</v>
      </c>
      <c r="CN10" s="1">
        <v>79.957032312873409</v>
      </c>
      <c r="CO10" s="1">
        <v>79.955527770974413</v>
      </c>
      <c r="CP10" s="1">
        <v>79.953125628456306</v>
      </c>
    </row>
    <row r="11" spans="1:118" x14ac:dyDescent="0.25">
      <c r="A11" s="1" t="s">
        <v>7</v>
      </c>
      <c r="B11" s="1"/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0.99916750261160403</v>
      </c>
      <c r="AC11" s="1">
        <v>1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1</v>
      </c>
      <c r="AJ11" s="1">
        <v>0</v>
      </c>
      <c r="AK11" s="1">
        <v>0</v>
      </c>
      <c r="AL11" s="1">
        <v>1</v>
      </c>
      <c r="AM11" s="1">
        <v>0</v>
      </c>
      <c r="AN11" s="1">
        <v>0</v>
      </c>
      <c r="AO11" s="1">
        <v>1</v>
      </c>
      <c r="AP11" s="1">
        <v>1.03475434999838E-2</v>
      </c>
      <c r="AQ11" s="1">
        <v>0</v>
      </c>
      <c r="AR11" s="1">
        <v>0</v>
      </c>
      <c r="AS11" s="1">
        <v>1</v>
      </c>
      <c r="AT11" s="1">
        <v>1</v>
      </c>
      <c r="AU11" s="1">
        <v>1</v>
      </c>
      <c r="AV11" s="1">
        <v>1</v>
      </c>
      <c r="AW11" s="1">
        <v>0</v>
      </c>
      <c r="AX11" s="1">
        <v>1</v>
      </c>
      <c r="AY11" s="1">
        <v>0.99869386830329099</v>
      </c>
      <c r="AZ11" s="1">
        <v>0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0.919732861619591</v>
      </c>
      <c r="BJ11" s="1">
        <v>1</v>
      </c>
      <c r="BK11" s="1">
        <v>0</v>
      </c>
      <c r="BL11" s="1">
        <v>1</v>
      </c>
      <c r="BM11" s="1">
        <v>0</v>
      </c>
      <c r="BN11" s="1">
        <v>1</v>
      </c>
      <c r="BO11" s="1">
        <v>1</v>
      </c>
      <c r="BP11" s="1">
        <v>1</v>
      </c>
      <c r="BQ11" s="1">
        <v>0</v>
      </c>
      <c r="BR11" s="1">
        <v>1</v>
      </c>
      <c r="BS11" s="1">
        <v>0</v>
      </c>
      <c r="BT11" s="1">
        <v>0</v>
      </c>
      <c r="BU11" s="1">
        <v>0</v>
      </c>
      <c r="BV11" s="1">
        <v>0</v>
      </c>
      <c r="BW11" s="1">
        <v>1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1</v>
      </c>
      <c r="CE11" s="1">
        <v>0</v>
      </c>
      <c r="CF11" s="1">
        <v>0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</row>
    <row r="12" spans="1:118" x14ac:dyDescent="0.25">
      <c r="A12" s="1" t="s">
        <v>8</v>
      </c>
      <c r="B12" s="1" t="s">
        <v>29</v>
      </c>
      <c r="C12" s="1">
        <v>-289730312.98581356</v>
      </c>
      <c r="D12" s="1">
        <v>-289339992.74668449</v>
      </c>
      <c r="E12" s="1">
        <v>-289730312.98581356</v>
      </c>
      <c r="F12" s="1">
        <v>-289350909.20999002</v>
      </c>
      <c r="G12" s="1">
        <v>-289730312.98581356</v>
      </c>
      <c r="H12" s="1">
        <v>-289195381.39182889</v>
      </c>
      <c r="I12" s="1">
        <v>-289730312.98581356</v>
      </c>
      <c r="J12" s="1">
        <v>-289290812.08180064</v>
      </c>
      <c r="K12" s="1">
        <v>-289730312.98581356</v>
      </c>
      <c r="L12" s="1">
        <v>-289336763.80507046</v>
      </c>
      <c r="M12" s="1">
        <v>-289730312.98581356</v>
      </c>
      <c r="N12" s="1">
        <v>-289012544.67668635</v>
      </c>
      <c r="O12" s="1">
        <v>-289730312.98581356</v>
      </c>
      <c r="P12" s="1">
        <v>-289295981.57454312</v>
      </c>
      <c r="Q12" s="1">
        <v>-289286820.35146898</v>
      </c>
      <c r="R12" s="1">
        <v>-289730312.98581356</v>
      </c>
      <c r="S12" s="1">
        <v>-289215148.69418895</v>
      </c>
      <c r="T12" s="1">
        <v>-289730312.98581356</v>
      </c>
      <c r="U12" s="1">
        <v>-289335770.97525752</v>
      </c>
      <c r="V12" s="1">
        <v>-289730312.98581356</v>
      </c>
      <c r="W12" s="1">
        <v>-289278352.36228901</v>
      </c>
      <c r="X12" s="1">
        <v>-289730312.98581356</v>
      </c>
      <c r="Y12" s="1">
        <v>-289300028.03898501</v>
      </c>
      <c r="Z12" s="1">
        <v>-289730312.98581356</v>
      </c>
      <c r="AA12" s="1">
        <v>-289297374.91043907</v>
      </c>
      <c r="AB12" s="1">
        <v>-55339527.433385365</v>
      </c>
      <c r="AC12" s="1">
        <v>-236325784.67617148</v>
      </c>
      <c r="AD12" s="1">
        <v>-272287126.870969</v>
      </c>
      <c r="AE12" s="1">
        <v>-287716263.46812952</v>
      </c>
      <c r="AF12" s="1">
        <v>-235562417.65966073</v>
      </c>
      <c r="AG12" s="1">
        <v>-269511130.5378412</v>
      </c>
      <c r="AH12" s="1">
        <v>-287488690.11904591</v>
      </c>
      <c r="AI12" s="1">
        <v>-236902913.22039253</v>
      </c>
      <c r="AJ12" s="1">
        <v>-275533539.5030275</v>
      </c>
      <c r="AK12" s="1">
        <v>-287544189.75984955</v>
      </c>
      <c r="AL12" s="1">
        <v>-236902913.22039253</v>
      </c>
      <c r="AM12" s="1">
        <v>-275586292.03498304</v>
      </c>
      <c r="AN12" s="1">
        <v>-287544189.75984955</v>
      </c>
      <c r="AO12" s="1">
        <v>-239183926.57198045</v>
      </c>
      <c r="AP12" s="1">
        <v>-281716508.95663834</v>
      </c>
      <c r="AQ12" s="1">
        <v>-287560823.81926179</v>
      </c>
      <c r="AR12" s="1">
        <v>-239665228.80731997</v>
      </c>
      <c r="AS12" s="1">
        <v>-42709178.516005628</v>
      </c>
      <c r="AT12" s="1">
        <v>-42709178.516005628</v>
      </c>
      <c r="AU12" s="1">
        <v>-42709178.516005628</v>
      </c>
      <c r="AV12" s="1">
        <v>-42709178.516005628</v>
      </c>
      <c r="AW12" s="1">
        <v>-250325647.27932042</v>
      </c>
      <c r="AX12" s="1">
        <v>-53762294.952157728</v>
      </c>
      <c r="AY12" s="1">
        <v>-55375482.301789157</v>
      </c>
      <c r="AZ12" s="1">
        <v>-287672380.65313363</v>
      </c>
      <c r="BA12" s="1">
        <v>-53472327.386633955</v>
      </c>
      <c r="BB12" s="1">
        <v>-55071675.147651471</v>
      </c>
      <c r="BC12" s="1">
        <v>-40103435.250125676</v>
      </c>
      <c r="BD12" s="1">
        <v>-40334719.233496286</v>
      </c>
      <c r="BE12" s="1">
        <v>-42709178.516005628</v>
      </c>
      <c r="BF12" s="1">
        <v>-64484528.457845993</v>
      </c>
      <c r="BG12" s="1">
        <v>-48769872.511477508</v>
      </c>
      <c r="BH12" s="1">
        <v>-48771087.234239049</v>
      </c>
      <c r="BI12" s="1">
        <v>-57190089.320433937</v>
      </c>
      <c r="BJ12" s="1">
        <v>-40334719.233496286</v>
      </c>
      <c r="BK12" s="1">
        <v>-250515455.93168479</v>
      </c>
      <c r="BL12" s="1">
        <v>-40334719.233496286</v>
      </c>
      <c r="BM12" s="1">
        <v>-288712333.37448967</v>
      </c>
      <c r="BN12" s="1">
        <v>-39915589.999625832</v>
      </c>
      <c r="BO12" s="1">
        <v>-33388123.886115696</v>
      </c>
      <c r="BP12" s="1">
        <v>-39964383.823561467</v>
      </c>
      <c r="BQ12" s="1">
        <v>-287737683.57441217</v>
      </c>
      <c r="BR12" s="1">
        <v>-236276421.63228187</v>
      </c>
      <c r="BS12" s="1">
        <v>-254966042.14725608</v>
      </c>
      <c r="BT12" s="1">
        <v>-254758496.32564458</v>
      </c>
      <c r="BU12" s="1">
        <v>-254754308.16189227</v>
      </c>
      <c r="BV12" s="1">
        <v>-252791599.41671869</v>
      </c>
      <c r="BW12" s="1">
        <v>-330203889.8840521</v>
      </c>
      <c r="BX12" s="1">
        <v>-248897837.9898473</v>
      </c>
      <c r="BY12" s="1">
        <v>-248895961.93376547</v>
      </c>
      <c r="BZ12" s="1">
        <v>-280829489.60064238</v>
      </c>
      <c r="CA12" s="1">
        <v>-280694090.45850188</v>
      </c>
      <c r="CB12" s="1">
        <v>-271767891.36979312</v>
      </c>
      <c r="CC12" s="1">
        <v>-236852192.87675312</v>
      </c>
      <c r="CD12" s="1">
        <v>-72078126.333429351</v>
      </c>
      <c r="CE12" s="1">
        <v>-280777269.79467696</v>
      </c>
      <c r="CF12" s="1">
        <v>-288329905.28144616</v>
      </c>
      <c r="CG12" s="1">
        <v>-330035617.04961532</v>
      </c>
      <c r="CH12" s="1">
        <v>-42709178.516005628</v>
      </c>
      <c r="CI12" s="1">
        <v>-38473785.176868394</v>
      </c>
      <c r="CJ12" s="1">
        <v>-42042531.972486131</v>
      </c>
      <c r="CK12" s="1">
        <v>-43897208.927514143</v>
      </c>
      <c r="CL12" s="1">
        <v>-45055540.805044502</v>
      </c>
      <c r="CM12" s="1">
        <v>-41574507.385074779</v>
      </c>
      <c r="CN12" s="1">
        <v>-44447655.478758879</v>
      </c>
      <c r="CO12" s="1">
        <v>-45831190.299593426</v>
      </c>
      <c r="CP12" s="1">
        <v>-46580488.863224402</v>
      </c>
    </row>
    <row r="13" spans="1:118" x14ac:dyDescent="0.25">
      <c r="A13" s="1" t="s">
        <v>9</v>
      </c>
      <c r="B13" s="1" t="s">
        <v>30</v>
      </c>
      <c r="C13" s="1">
        <v>-165720.01505342513</v>
      </c>
      <c r="D13" s="1">
        <v>-164554.57011891482</v>
      </c>
      <c r="E13" s="1">
        <v>-165720.01505342513</v>
      </c>
      <c r="F13" s="1">
        <v>-164586.93397344954</v>
      </c>
      <c r="G13" s="1">
        <v>-165720.01505342513</v>
      </c>
      <c r="H13" s="1">
        <v>-164127.07898851196</v>
      </c>
      <c r="I13" s="1">
        <v>-165720.01505342513</v>
      </c>
      <c r="J13" s="1">
        <v>-164408.92780941178</v>
      </c>
      <c r="K13" s="1">
        <v>-165720.01505342513</v>
      </c>
      <c r="L13" s="1">
        <v>-164544.99984854116</v>
      </c>
      <c r="M13" s="1">
        <v>-165720.01505342513</v>
      </c>
      <c r="N13" s="1">
        <v>-163589.85252145963</v>
      </c>
      <c r="O13" s="1">
        <v>-165720.01505342513</v>
      </c>
      <c r="P13" s="1">
        <v>-164424.22409512301</v>
      </c>
      <c r="Q13" s="1">
        <v>-164397.11847569267</v>
      </c>
      <c r="R13" s="1">
        <v>-165720.01505342513</v>
      </c>
      <c r="S13" s="1">
        <v>-164185.37872469073</v>
      </c>
      <c r="T13" s="1">
        <v>-165720.01505342513</v>
      </c>
      <c r="U13" s="1">
        <v>-164542.0574280851</v>
      </c>
      <c r="V13" s="1">
        <v>-165720.01505342513</v>
      </c>
      <c r="W13" s="1">
        <v>-164426.02786323498</v>
      </c>
      <c r="X13" s="1">
        <v>-165720.01505342513</v>
      </c>
      <c r="Y13" s="1">
        <v>-164436.19944138906</v>
      </c>
      <c r="Z13" s="1">
        <v>-165720.01505342513</v>
      </c>
      <c r="AA13" s="1">
        <v>-164428.34741256631</v>
      </c>
      <c r="AB13" s="1">
        <v>-2240.9057672124291</v>
      </c>
      <c r="AC13" s="1">
        <v>-53790.097070164258</v>
      </c>
      <c r="AD13" s="1">
        <v>-126173.7277954146</v>
      </c>
      <c r="AE13" s="1">
        <v>-159994.14836340825</v>
      </c>
      <c r="AF13" s="1">
        <v>-57447.123565222981</v>
      </c>
      <c r="AG13" s="1">
        <v>-121634.0649974266</v>
      </c>
      <c r="AH13" s="1">
        <v>-159477.556772988</v>
      </c>
      <c r="AI13" s="1">
        <v>-49618.195732547014</v>
      </c>
      <c r="AJ13" s="1">
        <v>-131991.57422989656</v>
      </c>
      <c r="AK13" s="1">
        <v>-159456.52476988503</v>
      </c>
      <c r="AL13" s="1">
        <v>-49618.195732547014</v>
      </c>
      <c r="AM13" s="1">
        <v>-132091.30366540808</v>
      </c>
      <c r="AN13" s="1">
        <v>-159456.52476988503</v>
      </c>
      <c r="AO13" s="1">
        <v>-36404.345447786865</v>
      </c>
      <c r="AP13" s="1">
        <v>-144663.27081195262</v>
      </c>
      <c r="AQ13" s="1">
        <v>-159450.21778944234</v>
      </c>
      <c r="AR13" s="1">
        <v>-243563.61807884672</v>
      </c>
      <c r="AS13" s="1">
        <v>-35663.886589469359</v>
      </c>
      <c r="AT13" s="1">
        <v>-35663.886589469359</v>
      </c>
      <c r="AU13" s="1">
        <v>-35663.886589469359</v>
      </c>
      <c r="AV13" s="1">
        <v>-35663.886589469359</v>
      </c>
      <c r="AW13" s="1">
        <v>-223349.99128948062</v>
      </c>
      <c r="AX13" s="1">
        <v>-979.75806838035305</v>
      </c>
      <c r="AY13" s="1">
        <v>-5785.7249940293132</v>
      </c>
      <c r="AZ13" s="1">
        <v>-159971.34025076966</v>
      </c>
      <c r="BA13" s="1">
        <v>-4302.6484408341021</v>
      </c>
      <c r="BB13" s="1">
        <v>-5584.0748931773142</v>
      </c>
      <c r="BC13" s="1">
        <v>-44134.892658593242</v>
      </c>
      <c r="BD13" s="1">
        <v>-44324.408563017118</v>
      </c>
      <c r="BE13" s="1">
        <v>-35663.886589469359</v>
      </c>
      <c r="BF13" s="1">
        <v>-17005.359982811635</v>
      </c>
      <c r="BG13" s="1">
        <v>-36913.521154906673</v>
      </c>
      <c r="BH13" s="1">
        <v>-36369.807903747518</v>
      </c>
      <c r="BI13" s="1">
        <v>-58694.278447985191</v>
      </c>
      <c r="BJ13" s="1">
        <v>-44324.408563841709</v>
      </c>
      <c r="BK13" s="1">
        <v>-222831.15416497708</v>
      </c>
      <c r="BL13" s="1">
        <v>-44324.408563017118</v>
      </c>
      <c r="BM13" s="1">
        <v>-163186.62595225743</v>
      </c>
      <c r="BN13" s="1">
        <v>-45078.705294258463</v>
      </c>
      <c r="BO13" s="1">
        <v>-28279.954049613207</v>
      </c>
      <c r="BP13" s="1">
        <v>-16685.687189689499</v>
      </c>
      <c r="BQ13" s="1">
        <v>-161286.44170018207</v>
      </c>
      <c r="BR13" s="1">
        <v>-27992.469286247106</v>
      </c>
      <c r="BS13" s="1">
        <v>-217969.16998782638</v>
      </c>
      <c r="BT13" s="1">
        <v>-218473.8258170023</v>
      </c>
      <c r="BU13" s="1">
        <v>-218472.85725086479</v>
      </c>
      <c r="BV13" s="1">
        <v>-212622.57858179518</v>
      </c>
      <c r="BW13" s="1">
        <v>-34583.214659659592</v>
      </c>
      <c r="BX13" s="1">
        <v>-203578.43493971677</v>
      </c>
      <c r="BY13" s="1">
        <v>-203578.14871871378</v>
      </c>
      <c r="BZ13" s="1">
        <v>-142787.28243656619</v>
      </c>
      <c r="CA13" s="1">
        <v>-142747.24790353439</v>
      </c>
      <c r="CB13" s="1">
        <v>-167345.54910788371</v>
      </c>
      <c r="CC13" s="1">
        <v>-235151.62669188579</v>
      </c>
      <c r="CD13" s="1">
        <v>-12418.254313992918</v>
      </c>
      <c r="CE13" s="1">
        <v>-142926.73196372381</v>
      </c>
      <c r="CF13" s="1">
        <v>-161924.09804560625</v>
      </c>
      <c r="CG13" s="1">
        <v>-21744.381952125448</v>
      </c>
      <c r="CH13" s="1">
        <v>-35663.886589469359</v>
      </c>
      <c r="CI13" s="1">
        <v>-24726.741541860996</v>
      </c>
      <c r="CJ13" s="1">
        <v>-28477.836831919794</v>
      </c>
      <c r="CK13" s="1">
        <v>-30454.812358139068</v>
      </c>
      <c r="CL13" s="1">
        <v>-31652.323159709293</v>
      </c>
      <c r="CM13" s="1">
        <v>-25478.820743714568</v>
      </c>
      <c r="CN13" s="1">
        <v>-29470.272508917835</v>
      </c>
      <c r="CO13" s="1">
        <v>-31402.121626057353</v>
      </c>
      <c r="CP13" s="1">
        <v>-32471.128617118728</v>
      </c>
    </row>
    <row r="14" spans="1:118" s="23" customFormat="1" x14ac:dyDescent="0.25">
      <c r="A14" s="12" t="s">
        <v>10</v>
      </c>
      <c r="B14" s="12" t="s">
        <v>31</v>
      </c>
      <c r="C14" s="12">
        <v>-28217.559507470844</v>
      </c>
      <c r="D14" s="12">
        <v>-28179.545243581466</v>
      </c>
      <c r="E14" s="12">
        <v>-15241.021672691269</v>
      </c>
      <c r="F14" s="12">
        <v>-15221.063453233886</v>
      </c>
      <c r="G14" s="12">
        <v>-1252.2787972386852</v>
      </c>
      <c r="H14" s="12">
        <v>-1249.966704015796</v>
      </c>
      <c r="I14" s="12">
        <v>-312027.60309520504</v>
      </c>
      <c r="J14" s="12">
        <v>-311554.27873979305</v>
      </c>
      <c r="K14" s="12">
        <v>-90618.49945022045</v>
      </c>
      <c r="L14" s="12">
        <v>-90495.409684944316</v>
      </c>
      <c r="M14" s="12">
        <v>-4133.0029147426458</v>
      </c>
      <c r="N14" s="12">
        <v>-4122.7639498129465</v>
      </c>
      <c r="O14" s="12">
        <v>-6662.3266170441657</v>
      </c>
      <c r="P14" s="12">
        <v>-6652.339199117112</v>
      </c>
      <c r="Q14" s="12">
        <v>-23000.206251771975</v>
      </c>
      <c r="R14" s="12">
        <v>-9224.1936081961376</v>
      </c>
      <c r="S14" s="12">
        <v>-9207.7922343909468</v>
      </c>
      <c r="T14" s="12">
        <v>-79145.871040262282</v>
      </c>
      <c r="U14" s="12">
        <v>-79038.093670453673</v>
      </c>
      <c r="V14" s="12">
        <v>-224235.84276590607</v>
      </c>
      <c r="W14" s="12">
        <v>-223886.04929670147</v>
      </c>
      <c r="X14" s="12">
        <v>-901.06127338588169</v>
      </c>
      <c r="Y14" s="12">
        <v>-899.72308720124477</v>
      </c>
      <c r="Z14" s="12">
        <v>-23035.466835191139</v>
      </c>
      <c r="AA14" s="12">
        <v>-793507.23151502002</v>
      </c>
      <c r="AB14" s="12">
        <v>-684.65602177855772</v>
      </c>
      <c r="AC14" s="12">
        <v>-582.25881182464013</v>
      </c>
      <c r="AD14" s="12">
        <v>-670.86026683156535</v>
      </c>
      <c r="AE14" s="12">
        <v>-708.87453072093672</v>
      </c>
      <c r="AF14" s="12">
        <v>-30.295673168357862</v>
      </c>
      <c r="AG14" s="12">
        <v>-34.661815781691651</v>
      </c>
      <c r="AH14" s="12">
        <v>-36.97390900457475</v>
      </c>
      <c r="AI14" s="12">
        <v>-323.50731660461622</v>
      </c>
      <c r="AJ14" s="12">
        <v>-376.2601092046155</v>
      </c>
      <c r="AK14" s="12">
        <v>-392.66148300978398</v>
      </c>
      <c r="AL14" s="12">
        <v>-2135.2225511837378</v>
      </c>
      <c r="AM14" s="12">
        <v>-2483.8785540926419</v>
      </c>
      <c r="AN14" s="12">
        <v>-2591.6559239012186</v>
      </c>
      <c r="AO14" s="12">
        <v>-54.766492505774082</v>
      </c>
      <c r="AP14" s="12">
        <v>-64.505275490924134</v>
      </c>
      <c r="AQ14" s="12">
        <v>-65.843461675558615</v>
      </c>
      <c r="AR14" s="12">
        <v>-850.90871988775552</v>
      </c>
      <c r="AS14" s="12">
        <v>-580.46917740871163</v>
      </c>
      <c r="AT14" s="12">
        <v>-616.74850099675632</v>
      </c>
      <c r="AU14" s="12">
        <v>-616.74850099675632</v>
      </c>
      <c r="AV14" s="12">
        <v>-893.4460286607964</v>
      </c>
      <c r="AW14" s="12">
        <v>-1129.6433496075067</v>
      </c>
      <c r="AX14" s="12">
        <v>-665.14263295684941</v>
      </c>
      <c r="AY14" s="12">
        <v>-685.10085241421041</v>
      </c>
      <c r="AZ14" s="12">
        <v>-4.6485994056099846</v>
      </c>
      <c r="BA14" s="12">
        <v>-660.69110021252038</v>
      </c>
      <c r="BB14" s="12">
        <v>-680.4522530085967</v>
      </c>
      <c r="BC14" s="12">
        <v>-2046.7211078505004</v>
      </c>
      <c r="BD14" s="12">
        <v>-2058.5249298353237</v>
      </c>
      <c r="BE14" s="12">
        <v>-2707.41220806302</v>
      </c>
      <c r="BF14" s="12">
        <v>-49.289349346693641</v>
      </c>
      <c r="BG14" s="12">
        <v>-2741.9005183319841</v>
      </c>
      <c r="BH14" s="12">
        <v>-2741.9572048442369</v>
      </c>
      <c r="BI14" s="12">
        <v>-3215.2815602552546</v>
      </c>
      <c r="BJ14" s="12">
        <v>-2085.6382267835074</v>
      </c>
      <c r="BK14" s="12">
        <v>-1130.4998982039922</v>
      </c>
      <c r="BL14" s="12">
        <v>-27.113296948185379</v>
      </c>
      <c r="BM14" s="12">
        <v>-160.25969808656299</v>
      </c>
      <c r="BN14" s="12">
        <v>-26.6990521901016</v>
      </c>
      <c r="BO14" s="12">
        <v>-22.332909576767801</v>
      </c>
      <c r="BP14" s="12">
        <v>-26.731689784881596</v>
      </c>
      <c r="BQ14" s="12">
        <v>-160.67385341673844</v>
      </c>
      <c r="BR14" s="12">
        <v>-22.557659561812088</v>
      </c>
      <c r="BS14" s="12">
        <v>-1268.6160920589141</v>
      </c>
      <c r="BT14" s="12">
        <v>-1264.0885793368382</v>
      </c>
      <c r="BU14" s="12">
        <v>-1264.0677980477285</v>
      </c>
      <c r="BV14" s="12">
        <v>-1254.3290150625789</v>
      </c>
      <c r="BW14" s="12">
        <v>-7.4249918829448225</v>
      </c>
      <c r="BX14" s="12">
        <v>-1229.411786312505</v>
      </c>
      <c r="BY14" s="12">
        <v>-1229.4025196773368</v>
      </c>
      <c r="BZ14" s="12">
        <v>-376.17719917889923</v>
      </c>
      <c r="CA14" s="12">
        <v>-375.99582908798004</v>
      </c>
      <c r="CB14" s="12">
        <v>-13.451483768489959</v>
      </c>
      <c r="CC14" s="12">
        <v>-840.92130196072162</v>
      </c>
      <c r="CD14" s="12">
        <v>-56.714341229638194</v>
      </c>
      <c r="CE14" s="12">
        <v>-380.64442849359091</v>
      </c>
      <c r="CF14" s="12">
        <v>-390.88339342328038</v>
      </c>
      <c r="CG14" s="12">
        <v>-4.5275127214047908</v>
      </c>
      <c r="CH14" s="12">
        <v>-1813.966179402224</v>
      </c>
      <c r="CI14" s="12">
        <v>-804.84457365387243</v>
      </c>
      <c r="CJ14" s="12">
        <v>-1385.3137510625863</v>
      </c>
      <c r="CK14" s="12">
        <v>-2002.0622520593447</v>
      </c>
      <c r="CL14" s="12">
        <v>-2618.8107530560997</v>
      </c>
      <c r="CM14" s="12">
        <v>-804.84457365387243</v>
      </c>
      <c r="CN14" s="12">
        <v>-1385.3137510625863</v>
      </c>
      <c r="CO14" s="12">
        <v>-2002.0622520593399</v>
      </c>
      <c r="CP14" s="12">
        <v>-2618.8107530560956</v>
      </c>
    </row>
    <row r="15" spans="1:118" s="23" customFormat="1" x14ac:dyDescent="0.25">
      <c r="A15" s="12" t="s">
        <v>190</v>
      </c>
      <c r="B15" s="12" t="s">
        <v>191</v>
      </c>
      <c r="C15" s="12">
        <v>-16139.886566090727</v>
      </c>
      <c r="D15" s="12">
        <v>-16026.380970306433</v>
      </c>
      <c r="E15" s="12">
        <v>-8717.5632918728988</v>
      </c>
      <c r="F15" s="12">
        <v>-8657.9585058950161</v>
      </c>
      <c r="G15" s="12">
        <v>-716.27873173091609</v>
      </c>
      <c r="H15" s="12">
        <v>-709.3937080725691</v>
      </c>
      <c r="I15" s="12">
        <v>-178473.62448593206</v>
      </c>
      <c r="J15" s="12">
        <v>-177061.63757306038</v>
      </c>
      <c r="K15" s="12">
        <v>-51831.991406935107</v>
      </c>
      <c r="L15" s="12">
        <v>-51464.483728499705</v>
      </c>
      <c r="M15" s="12">
        <v>-2363.996014737108</v>
      </c>
      <c r="N15" s="12">
        <v>-2333.6092462186198</v>
      </c>
      <c r="O15" s="12">
        <v>-3810.7192025898012</v>
      </c>
      <c r="P15" s="12">
        <v>-3780.9225875837487</v>
      </c>
      <c r="Q15" s="12">
        <v>-13070.652951088405</v>
      </c>
      <c r="R15" s="12">
        <v>-5276.0565087327132</v>
      </c>
      <c r="S15" s="12">
        <v>-5227.1980290364218</v>
      </c>
      <c r="T15" s="12">
        <v>-45269.874612156753</v>
      </c>
      <c r="U15" s="12">
        <v>-44948.090946011267</v>
      </c>
      <c r="V15" s="12">
        <v>-128258.47201049633</v>
      </c>
      <c r="W15" s="12">
        <v>-127256.99479145651</v>
      </c>
      <c r="X15" s="12">
        <v>-515.38924681615345</v>
      </c>
      <c r="Y15" s="12">
        <v>-511.39658026272122</v>
      </c>
      <c r="Z15" s="12">
        <v>-13175.831936085518</v>
      </c>
      <c r="AA15" s="12">
        <v>-451006.79803378053</v>
      </c>
      <c r="AB15" s="12">
        <v>-27.724299409804978</v>
      </c>
      <c r="AC15" s="12">
        <v>-132.52789174453471</v>
      </c>
      <c r="AD15" s="12">
        <v>-310.86648005976605</v>
      </c>
      <c r="AE15" s="12">
        <v>-394.19313830957634</v>
      </c>
      <c r="AF15" s="12">
        <v>-7.3882722774087686</v>
      </c>
      <c r="AG15" s="12">
        <v>-15.64335226268931</v>
      </c>
      <c r="AH15" s="12">
        <v>-20.510402235144127</v>
      </c>
      <c r="AI15" s="12">
        <v>-67.75707878807583</v>
      </c>
      <c r="AJ15" s="12">
        <v>-180.24362559783427</v>
      </c>
      <c r="AK15" s="12">
        <v>-217.74891554589095</v>
      </c>
      <c r="AL15" s="12">
        <v>-447.21227374110299</v>
      </c>
      <c r="AM15" s="12">
        <v>-1190.5481725302811</v>
      </c>
      <c r="AN15" s="12">
        <v>-1437.1928271954166</v>
      </c>
      <c r="AO15" s="12">
        <v>-8.3355865116790149</v>
      </c>
      <c r="AP15" s="12">
        <v>-33.123881066478241</v>
      </c>
      <c r="AQ15" s="12">
        <v>-36.509682246484608</v>
      </c>
      <c r="AR15" s="12">
        <v>-864.74958216538914</v>
      </c>
      <c r="AS15" s="12">
        <v>-484.71517437472272</v>
      </c>
      <c r="AT15" s="12">
        <v>-515.00987277314255</v>
      </c>
      <c r="AU15" s="12">
        <v>-515.00987277314266</v>
      </c>
      <c r="AV15" s="12">
        <v>-746.06346802079565</v>
      </c>
      <c r="AW15" s="12">
        <v>-1007.9104360150786</v>
      </c>
      <c r="AX15" s="12">
        <v>-12.121485175496062</v>
      </c>
      <c r="AY15" s="12">
        <v>-71.58050748238135</v>
      </c>
      <c r="AZ15" s="12">
        <v>-2.5850332781895555</v>
      </c>
      <c r="BA15" s="12">
        <v>-53.162479943092059</v>
      </c>
      <c r="BB15" s="12">
        <v>-68.995474204188909</v>
      </c>
      <c r="BC15" s="12">
        <v>-2252.4707879426765</v>
      </c>
      <c r="BD15" s="12">
        <v>-2262.1429319731933</v>
      </c>
      <c r="BE15" s="12">
        <v>-2260.798387941803</v>
      </c>
      <c r="BF15" s="12">
        <v>-12.998205135469195</v>
      </c>
      <c r="BG15" s="12">
        <v>-2075.3222753304867</v>
      </c>
      <c r="BH15" s="12">
        <v>-2044.7454111802404</v>
      </c>
      <c r="BI15" s="12">
        <v>-3299.8485127188901</v>
      </c>
      <c r="BJ15" s="12">
        <v>-2291.9381276750505</v>
      </c>
      <c r="BK15" s="12">
        <v>-1005.5690822081677</v>
      </c>
      <c r="BL15" s="12">
        <v>-29.795195659221129</v>
      </c>
      <c r="BM15" s="12">
        <v>-90.582342296238323</v>
      </c>
      <c r="BN15" s="12">
        <v>-30.152597151260832</v>
      </c>
      <c r="BO15" s="12">
        <v>-18.916116963606804</v>
      </c>
      <c r="BP15" s="12">
        <v>-11.160853017815962</v>
      </c>
      <c r="BQ15" s="12">
        <v>-90.062982956976754</v>
      </c>
      <c r="BR15" s="12">
        <v>-2.6724824597029073</v>
      </c>
      <c r="BS15" s="12">
        <v>-1084.5334315523398</v>
      </c>
      <c r="BT15" s="12">
        <v>-1084.0473314235794</v>
      </c>
      <c r="BU15" s="12">
        <v>-1084.0425254861507</v>
      </c>
      <c r="BV15" s="12">
        <v>-1055.0139727266944</v>
      </c>
      <c r="BW15" s="12">
        <v>-0.77764101514454165</v>
      </c>
      <c r="BX15" s="12">
        <v>-1005.5600698474175</v>
      </c>
      <c r="BY15" s="12">
        <v>-1005.5586560807195</v>
      </c>
      <c r="BZ15" s="12">
        <v>-191.26666526986784</v>
      </c>
      <c r="CA15" s="12">
        <v>-191.21303814357225</v>
      </c>
      <c r="CB15" s="12">
        <v>-8.2829723784063454</v>
      </c>
      <c r="CC15" s="12">
        <v>-834.88360261380228</v>
      </c>
      <c r="CD15" s="12">
        <v>-9.7712461251032288</v>
      </c>
      <c r="CE15" s="12">
        <v>-193.76306438399592</v>
      </c>
      <c r="CF15" s="12">
        <v>-219.51743388979563</v>
      </c>
      <c r="CG15" s="12">
        <v>-0.29829497430434149</v>
      </c>
      <c r="CH15" s="12">
        <v>-1514.7349199210075</v>
      </c>
      <c r="CI15" s="12">
        <v>-517.26607253797829</v>
      </c>
      <c r="CJ15" s="12">
        <v>-938.35307040006182</v>
      </c>
      <c r="CK15" s="12">
        <v>-1388.981935422416</v>
      </c>
      <c r="CL15" s="12">
        <v>-1839.7613871404831</v>
      </c>
      <c r="CM15" s="12">
        <v>-493.24674923364768</v>
      </c>
      <c r="CN15" s="12">
        <v>-918.50904877706228</v>
      </c>
      <c r="CO15" s="12">
        <v>-1371.7514629477796</v>
      </c>
      <c r="CP15" s="12">
        <v>-1825.5656576742006</v>
      </c>
    </row>
    <row r="16" spans="1:118" x14ac:dyDescent="0.25">
      <c r="A16" s="1" t="s">
        <v>192</v>
      </c>
      <c r="B16" s="1" t="s">
        <v>31</v>
      </c>
      <c r="C16" s="1">
        <v>-23375.593537643625</v>
      </c>
      <c r="D16" s="1">
        <v>-23371.630952489537</v>
      </c>
      <c r="E16" s="1">
        <v>-12625.752685129401</v>
      </c>
      <c r="F16" s="1">
        <v>-12623.675901465382</v>
      </c>
      <c r="G16" s="1">
        <v>-1037.3951777194104</v>
      </c>
      <c r="H16" s="1">
        <v>-1037.1485915940252</v>
      </c>
      <c r="I16" s="1">
        <v>-258485.51574942542</v>
      </c>
      <c r="J16" s="1">
        <v>-258435.78746787494</v>
      </c>
      <c r="K16" s="1">
        <v>-75068.902028139913</v>
      </c>
      <c r="L16" s="1">
        <v>-75056.064566394401</v>
      </c>
      <c r="M16" s="1">
        <v>-3423.8041103215132</v>
      </c>
      <c r="N16" s="1">
        <v>-3422.6811759473608</v>
      </c>
      <c r="O16" s="1">
        <v>-5519.1108562672252</v>
      </c>
      <c r="P16" s="1">
        <v>-5518.0624228419874</v>
      </c>
      <c r="Q16" s="1">
        <v>-19079.010366445455</v>
      </c>
      <c r="R16" s="1">
        <v>-7641.3766555763232</v>
      </c>
      <c r="S16" s="1">
        <v>-7639.6328256800207</v>
      </c>
      <c r="T16" s="1">
        <v>-65564.908656615255</v>
      </c>
      <c r="U16" s="1">
        <v>-65553.666386650293</v>
      </c>
      <c r="V16" s="1">
        <v>-185758.30116275715</v>
      </c>
      <c r="W16" s="1">
        <v>-185708.95085926453</v>
      </c>
      <c r="X16" s="1">
        <v>-746.44449934103568</v>
      </c>
      <c r="Y16" s="1">
        <v>-746.30411312242836</v>
      </c>
      <c r="Z16" s="1">
        <v>-19082.717254365481</v>
      </c>
      <c r="AA16" s="1">
        <v>-658205.19210488582</v>
      </c>
      <c r="AB16" s="1">
        <v>-676.33873195561625</v>
      </c>
      <c r="AC16" s="1">
        <v>-542.50044430127969</v>
      </c>
      <c r="AD16" s="1">
        <v>-577.60032281363556</v>
      </c>
      <c r="AE16" s="1">
        <v>-590.61658922806384</v>
      </c>
      <c r="AF16" s="1">
        <v>-28.079191485135233</v>
      </c>
      <c r="AG16" s="1">
        <v>-29.968810102884859</v>
      </c>
      <c r="AH16" s="1">
        <v>-30.820788334031512</v>
      </c>
      <c r="AI16" s="1">
        <v>-303.18019296819347</v>
      </c>
      <c r="AJ16" s="1">
        <v>-322.18702152526521</v>
      </c>
      <c r="AK16" s="1">
        <v>-327.33680834601671</v>
      </c>
      <c r="AL16" s="1">
        <v>-2001.0588690614068</v>
      </c>
      <c r="AM16" s="1">
        <v>-2126.7141023335575</v>
      </c>
      <c r="AN16" s="1">
        <v>-2160.4980757425938</v>
      </c>
      <c r="AO16" s="1">
        <v>-52.26581655227038</v>
      </c>
      <c r="AP16" s="1">
        <v>-54.568111170980664</v>
      </c>
      <c r="AQ16" s="1">
        <v>-54.890557001613232</v>
      </c>
      <c r="AR16" s="1">
        <v>-591.48384523813877</v>
      </c>
      <c r="AS16" s="1">
        <v>-435.05462509629479</v>
      </c>
      <c r="AT16" s="1">
        <v>-462.24553916481352</v>
      </c>
      <c r="AU16" s="1">
        <v>-462.24553916481352</v>
      </c>
      <c r="AV16" s="1">
        <v>-669.62698825455777</v>
      </c>
      <c r="AW16" s="1">
        <v>-827.27021880298321</v>
      </c>
      <c r="AX16" s="1">
        <v>-661.50618740420055</v>
      </c>
      <c r="AY16" s="1">
        <v>-663.62670016949596</v>
      </c>
      <c r="AZ16" s="1">
        <v>-3.873089422153118</v>
      </c>
      <c r="BA16" s="1">
        <v>-644.74235622959281</v>
      </c>
      <c r="BB16" s="1">
        <v>-659.75361074734008</v>
      </c>
      <c r="BC16" s="1">
        <v>-1370.9798714676976</v>
      </c>
      <c r="BD16" s="1">
        <v>-1379.8820502433659</v>
      </c>
      <c r="BE16" s="1">
        <v>-2029.1726916804791</v>
      </c>
      <c r="BF16" s="1">
        <v>-45.389887806052883</v>
      </c>
      <c r="BG16" s="1">
        <v>-2119.3038357328383</v>
      </c>
      <c r="BH16" s="1">
        <v>-2128.5335814901646</v>
      </c>
      <c r="BI16" s="1">
        <v>-2225.3270064395874</v>
      </c>
      <c r="BJ16" s="1">
        <v>-1398.0567884809923</v>
      </c>
      <c r="BK16" s="1">
        <v>-828.82917354154188</v>
      </c>
      <c r="BL16" s="1">
        <v>-18.17473825041904</v>
      </c>
      <c r="BM16" s="1">
        <v>-133.0849953976915</v>
      </c>
      <c r="BN16" s="1">
        <v>-17.653273044723349</v>
      </c>
      <c r="BO16" s="1">
        <v>-16.658074487685759</v>
      </c>
      <c r="BP16" s="1">
        <v>-23.383433879536806</v>
      </c>
      <c r="BQ16" s="1">
        <v>-133.6549585296454</v>
      </c>
      <c r="BR16" s="1">
        <v>-21.755914823901215</v>
      </c>
      <c r="BS16" s="1">
        <v>-943.25606259321216</v>
      </c>
      <c r="BT16" s="1">
        <v>-938.87437990976434</v>
      </c>
      <c r="BU16" s="1">
        <v>-938.85504040188334</v>
      </c>
      <c r="BV16" s="1">
        <v>-937.82482324457055</v>
      </c>
      <c r="BW16" s="1">
        <v>-7.1916995784014599</v>
      </c>
      <c r="BX16" s="1">
        <v>-927.74376535827969</v>
      </c>
      <c r="BY16" s="1">
        <v>-927.73492285312102</v>
      </c>
      <c r="BZ16" s="1">
        <v>-318.79719959793886</v>
      </c>
      <c r="CA16" s="1">
        <v>-318.63191764490836</v>
      </c>
      <c r="CB16" s="1">
        <v>-10.966592054968055</v>
      </c>
      <c r="CC16" s="1">
        <v>-590.45622117658093</v>
      </c>
      <c r="CD16" s="1">
        <v>-53.782967392107224</v>
      </c>
      <c r="CE16" s="1">
        <v>-322.51550917839211</v>
      </c>
      <c r="CF16" s="1">
        <v>-325.02816325634171</v>
      </c>
      <c r="CG16" s="1">
        <v>-4.4380242291134886</v>
      </c>
      <c r="CH16" s="1">
        <v>-1359.5457034259218</v>
      </c>
      <c r="CI16" s="1">
        <v>-649.66475189247899</v>
      </c>
      <c r="CJ16" s="1">
        <v>-1103.8078299425679</v>
      </c>
      <c r="CK16" s="1">
        <v>-1585.36767143262</v>
      </c>
      <c r="CL16" s="1">
        <v>-2066.8823369139545</v>
      </c>
      <c r="CM16" s="1">
        <v>-656.87054888377816</v>
      </c>
      <c r="CN16" s="1">
        <v>-1109.7610364294676</v>
      </c>
      <c r="CO16" s="1">
        <v>-1590.536813175006</v>
      </c>
      <c r="CP16" s="1">
        <v>-2071.1410557538356</v>
      </c>
    </row>
    <row r="17" spans="1:94" x14ac:dyDescent="0.25">
      <c r="A17" s="1" t="s">
        <v>11</v>
      </c>
      <c r="B17" s="1"/>
      <c r="C17" s="1">
        <v>18.015280000000001</v>
      </c>
      <c r="D17" s="1">
        <v>18.015280000000001</v>
      </c>
      <c r="E17" s="1">
        <v>18.015280000000001</v>
      </c>
      <c r="F17" s="1">
        <v>18.015280000000001</v>
      </c>
      <c r="G17" s="1">
        <v>18.015280000000001</v>
      </c>
      <c r="H17" s="1">
        <v>18.015280000000001</v>
      </c>
      <c r="I17" s="1">
        <v>18.015280000000001</v>
      </c>
      <c r="J17" s="1">
        <v>18.015280000000001</v>
      </c>
      <c r="K17" s="1">
        <v>18.015280000000001</v>
      </c>
      <c r="L17" s="1">
        <v>18.015280000000001</v>
      </c>
      <c r="M17" s="1">
        <v>18.015280000000001</v>
      </c>
      <c r="N17" s="1">
        <v>18.015280000000001</v>
      </c>
      <c r="O17" s="1">
        <v>18.015280000000001</v>
      </c>
      <c r="P17" s="1">
        <v>18.015280000000001</v>
      </c>
      <c r="Q17" s="1">
        <v>18.015280000000001</v>
      </c>
      <c r="R17" s="1">
        <v>18.015280000000001</v>
      </c>
      <c r="S17" s="1">
        <v>18.015280000000001</v>
      </c>
      <c r="T17" s="1">
        <v>18.015280000000001</v>
      </c>
      <c r="U17" s="1">
        <v>18.015280000000001</v>
      </c>
      <c r="V17" s="1">
        <v>18.015280000000001</v>
      </c>
      <c r="W17" s="1">
        <v>18.015280000000001</v>
      </c>
      <c r="X17" s="1">
        <v>18.015280000000001</v>
      </c>
      <c r="Y17" s="1">
        <v>18.015280000000001</v>
      </c>
      <c r="Z17" s="1">
        <v>18.015280000000001</v>
      </c>
      <c r="AA17" s="1">
        <v>18.015280000000001</v>
      </c>
      <c r="AB17" s="1">
        <v>11.315967270697101</v>
      </c>
      <c r="AC17" s="1">
        <v>18.015280000000001</v>
      </c>
      <c r="AD17" s="1">
        <v>18.015280000000001</v>
      </c>
      <c r="AE17" s="1">
        <v>18.015280000000001</v>
      </c>
      <c r="AF17" s="1">
        <v>18.015280000000001</v>
      </c>
      <c r="AG17" s="1">
        <v>18.015280000000001</v>
      </c>
      <c r="AH17" s="1">
        <v>18.015280000000001</v>
      </c>
      <c r="AI17" s="1">
        <v>18.015280000000001</v>
      </c>
      <c r="AJ17" s="1">
        <v>18.015280000000001</v>
      </c>
      <c r="AK17" s="1">
        <v>18.015280000000001</v>
      </c>
      <c r="AL17" s="1">
        <v>18.015280000000001</v>
      </c>
      <c r="AM17" s="1">
        <v>18.015280000000001</v>
      </c>
      <c r="AN17" s="1">
        <v>18.015280000000001</v>
      </c>
      <c r="AO17" s="1">
        <v>18.015280000000001</v>
      </c>
      <c r="AP17" s="1">
        <v>18.015280000000001</v>
      </c>
      <c r="AQ17" s="1">
        <v>18.015280000000001</v>
      </c>
      <c r="AR17" s="1">
        <v>32.0436623276521</v>
      </c>
      <c r="AS17" s="1">
        <v>9.9748613513073892</v>
      </c>
      <c r="AT17" s="1">
        <v>9.9748613513073892</v>
      </c>
      <c r="AU17" s="1">
        <v>9.9748613513073892</v>
      </c>
      <c r="AV17" s="1">
        <v>9.9748613513073892</v>
      </c>
      <c r="AW17" s="1">
        <v>29.521669364340799</v>
      </c>
      <c r="AX17" s="1">
        <v>11.315967270697101</v>
      </c>
      <c r="AY17" s="1">
        <v>11.315967270697101</v>
      </c>
      <c r="AZ17" s="1">
        <v>18.021108238068798</v>
      </c>
      <c r="BA17" s="1">
        <v>11.3071980197521</v>
      </c>
      <c r="BB17" s="1">
        <v>11.3071980197521</v>
      </c>
      <c r="BC17" s="1">
        <v>9.6523045100507598</v>
      </c>
      <c r="BD17" s="1">
        <v>9.6523045100507598</v>
      </c>
      <c r="BE17" s="1">
        <v>9.9748613513073892</v>
      </c>
      <c r="BF17" s="1">
        <v>12.1115055457918</v>
      </c>
      <c r="BG17" s="1">
        <v>11.2470845297197</v>
      </c>
      <c r="BH17" s="1">
        <v>11.247161520449801</v>
      </c>
      <c r="BI17" s="1">
        <v>11.247161520449801</v>
      </c>
      <c r="BJ17" s="1">
        <v>9.6523045100507598</v>
      </c>
      <c r="BK17" s="1">
        <v>29.521669364340799</v>
      </c>
      <c r="BL17" s="1">
        <v>9.6523045100507598</v>
      </c>
      <c r="BM17" s="1">
        <v>18.015280000000001</v>
      </c>
      <c r="BN17" s="1">
        <v>9.5371467295992307</v>
      </c>
      <c r="BO17" s="1">
        <v>9.5371467295992307</v>
      </c>
      <c r="BP17" s="1">
        <v>9.5371467295992307</v>
      </c>
      <c r="BQ17" s="1">
        <v>18.103506587865201</v>
      </c>
      <c r="BR17" s="1">
        <v>30.147858158722801</v>
      </c>
      <c r="BS17" s="1">
        <v>28.228218451168502</v>
      </c>
      <c r="BT17" s="1">
        <v>28.1977528892908</v>
      </c>
      <c r="BU17" s="1">
        <v>28.1977528892908</v>
      </c>
      <c r="BV17" s="1">
        <v>28.1977528892908</v>
      </c>
      <c r="BW17" s="1">
        <v>40.190303503147298</v>
      </c>
      <c r="BX17" s="1">
        <v>28.1431583676343</v>
      </c>
      <c r="BY17" s="1">
        <v>28.1431583676343</v>
      </c>
      <c r="BZ17" s="1">
        <v>18.015288659682099</v>
      </c>
      <c r="CA17" s="1">
        <v>18.015288659682099</v>
      </c>
      <c r="CB17" s="1">
        <v>22.448402640269801</v>
      </c>
      <c r="CC17" s="1">
        <v>32.0436623276521</v>
      </c>
      <c r="CD17" s="1">
        <v>12.913927692877699</v>
      </c>
      <c r="CE17" s="1">
        <v>18.015358027486201</v>
      </c>
      <c r="CF17" s="1">
        <v>18.015358027486201</v>
      </c>
      <c r="CG17" s="1">
        <v>39.247649066779701</v>
      </c>
      <c r="CH17" s="1">
        <v>9.9748613513073892</v>
      </c>
      <c r="CI17" s="1">
        <v>9.9748613513073892</v>
      </c>
      <c r="CJ17" s="1">
        <v>10.4471749373372</v>
      </c>
      <c r="CK17" s="1">
        <v>10.7060473626619</v>
      </c>
      <c r="CL17" s="1">
        <v>10.8788784388789</v>
      </c>
      <c r="CM17" s="1">
        <v>10.7787665031814</v>
      </c>
      <c r="CN17" s="1">
        <v>11.044825574372499</v>
      </c>
      <c r="CO17" s="1">
        <v>11.1777241884523</v>
      </c>
      <c r="CP17" s="1">
        <v>11.2470845297197</v>
      </c>
    </row>
    <row r="18" spans="1:94" x14ac:dyDescent="0.25">
      <c r="A18" s="1" t="s">
        <v>12</v>
      </c>
      <c r="B18" s="1" t="s">
        <v>32</v>
      </c>
      <c r="C18" s="1">
        <v>350613.00000000047</v>
      </c>
      <c r="D18" s="1">
        <v>350613.00000000047</v>
      </c>
      <c r="E18" s="1">
        <v>189375.00000000032</v>
      </c>
      <c r="F18" s="1">
        <v>189375.00000000032</v>
      </c>
      <c r="G18" s="1">
        <v>15560.000000000016</v>
      </c>
      <c r="H18" s="1">
        <v>15560.000000000016</v>
      </c>
      <c r="I18" s="1">
        <v>3877051.5917598931</v>
      </c>
      <c r="J18" s="1">
        <v>3877051.5917598931</v>
      </c>
      <c r="K18" s="1">
        <v>1125966.4018544259</v>
      </c>
      <c r="L18" s="1">
        <v>1125966.4018544259</v>
      </c>
      <c r="M18" s="1">
        <v>51353.999999999964</v>
      </c>
      <c r="N18" s="1">
        <v>51353.999999999964</v>
      </c>
      <c r="O18" s="1">
        <v>82781.72751131274</v>
      </c>
      <c r="P18" s="1">
        <v>82781.72751131274</v>
      </c>
      <c r="Q18" s="1">
        <v>286223.69455262437</v>
      </c>
      <c r="R18" s="1">
        <v>114613.81671558808</v>
      </c>
      <c r="S18" s="1">
        <v>114613.81671558808</v>
      </c>
      <c r="T18" s="1">
        <v>983415.00000000151</v>
      </c>
      <c r="U18" s="1">
        <v>983415.00000000151</v>
      </c>
      <c r="V18" s="1">
        <v>2786208.4075296111</v>
      </c>
      <c r="W18" s="1">
        <v>2786208.4075296111</v>
      </c>
      <c r="X18" s="1">
        <v>11196.000000000027</v>
      </c>
      <c r="Y18" s="1">
        <v>11196.000000000027</v>
      </c>
      <c r="Z18" s="1">
        <v>286223.69455262437</v>
      </c>
      <c r="AA18" s="1">
        <v>9874358.6399234571</v>
      </c>
      <c r="AB18" s="1">
        <v>44538.900000000118</v>
      </c>
      <c r="AC18" s="1">
        <v>8869.6700000000219</v>
      </c>
      <c r="AD18" s="1">
        <v>8869.6700000000219</v>
      </c>
      <c r="AE18" s="1">
        <v>8869.6700000000219</v>
      </c>
      <c r="AF18" s="1">
        <v>462.99585685040608</v>
      </c>
      <c r="AG18" s="1">
        <v>462.99585685040608</v>
      </c>
      <c r="AH18" s="1">
        <v>462.99585685040608</v>
      </c>
      <c r="AI18" s="1">
        <v>4916.0490428125404</v>
      </c>
      <c r="AJ18" s="1">
        <v>4916.0490428125404</v>
      </c>
      <c r="AK18" s="1">
        <v>4916.0490428125404</v>
      </c>
      <c r="AL18" s="1">
        <v>32447.05216904766</v>
      </c>
      <c r="AM18" s="1">
        <v>32447.05216904766</v>
      </c>
      <c r="AN18" s="1">
        <v>32447.05216904766</v>
      </c>
      <c r="AO18" s="1">
        <v>824.30026066761059</v>
      </c>
      <c r="AP18" s="1">
        <v>824.30026066761059</v>
      </c>
      <c r="AQ18" s="1">
        <v>824.30026066761059</v>
      </c>
      <c r="AR18" s="1">
        <v>12781.459400014433</v>
      </c>
      <c r="AS18" s="1">
        <v>48928.336045804062</v>
      </c>
      <c r="AT18" s="1">
        <v>51986.357048666789</v>
      </c>
      <c r="AU18" s="1">
        <v>51986.357048666796</v>
      </c>
      <c r="AV18" s="1">
        <v>75309.472458560398</v>
      </c>
      <c r="AW18" s="1">
        <v>16245.702758731999</v>
      </c>
      <c r="AX18" s="1">
        <v>44538.900000000118</v>
      </c>
      <c r="AY18" s="1">
        <v>44538.900000000118</v>
      </c>
      <c r="AZ18" s="1">
        <v>58.173669026553185</v>
      </c>
      <c r="BA18" s="1">
        <v>44480.726330973477</v>
      </c>
      <c r="BB18" s="1">
        <v>44480.726330973477</v>
      </c>
      <c r="BC18" s="1">
        <v>183729.79627072462</v>
      </c>
      <c r="BD18" s="1">
        <v>183729.79627072462</v>
      </c>
      <c r="BE18" s="1">
        <v>228210.52260169797</v>
      </c>
      <c r="BF18" s="1">
        <v>2751.6934975199715</v>
      </c>
      <c r="BG18" s="1">
        <v>202396.30242363535</v>
      </c>
      <c r="BH18" s="1">
        <v>202395.44568753097</v>
      </c>
      <c r="BI18" s="1">
        <v>202395.44568753097</v>
      </c>
      <c r="BJ18" s="1">
        <v>186149.74292879881</v>
      </c>
      <c r="BK18" s="1">
        <v>16245.702758731999</v>
      </c>
      <c r="BL18" s="1">
        <v>2419.9466580743656</v>
      </c>
      <c r="BM18" s="1">
        <v>1998.3036622245143</v>
      </c>
      <c r="BN18" s="1">
        <v>2407.996171051625</v>
      </c>
      <c r="BO18" s="1">
        <v>2407.996171051625</v>
      </c>
      <c r="BP18" s="1">
        <v>2407.996171051625</v>
      </c>
      <c r="BQ18" s="1">
        <v>2010.254149247254</v>
      </c>
      <c r="BR18" s="1">
        <v>343.69732646834763</v>
      </c>
      <c r="BS18" s="1">
        <v>17912.259581510909</v>
      </c>
      <c r="BT18" s="1">
        <v>17862.873863863908</v>
      </c>
      <c r="BU18" s="1">
        <v>17862.873863863908</v>
      </c>
      <c r="BV18" s="1">
        <v>17862.873863863908</v>
      </c>
      <c r="BW18" s="1">
        <v>80.94989670771993</v>
      </c>
      <c r="BX18" s="1">
        <v>17781.923967156221</v>
      </c>
      <c r="BY18" s="1">
        <v>17781.923967156221</v>
      </c>
      <c r="BZ18" s="1">
        <v>4822.2781694680662</v>
      </c>
      <c r="CA18" s="1">
        <v>4822.2781694680662</v>
      </c>
      <c r="CB18" s="1">
        <v>178.1863976737107</v>
      </c>
      <c r="CC18" s="1">
        <v>12781.459400014433</v>
      </c>
      <c r="CD18" s="1">
        <v>2832.6433942276958</v>
      </c>
      <c r="CE18" s="1">
        <v>4880.4518384946323</v>
      </c>
      <c r="CF18" s="1">
        <v>4880.4518384946323</v>
      </c>
      <c r="CG18" s="1">
        <v>49.385717646974221</v>
      </c>
      <c r="CH18" s="1">
        <v>152901.0501431376</v>
      </c>
      <c r="CI18" s="1">
        <v>75309.472458560398</v>
      </c>
      <c r="CJ18" s="1">
        <v>118621.05515169827</v>
      </c>
      <c r="CK18" s="1">
        <v>164188.66446190252</v>
      </c>
      <c r="CL18" s="1">
        <v>209246.59969782038</v>
      </c>
      <c r="CM18" s="1">
        <v>69692.71910589427</v>
      </c>
      <c r="CN18" s="1">
        <v>112202.30741323558</v>
      </c>
      <c r="CO18" s="1">
        <v>157260.24264915337</v>
      </c>
      <c r="CP18" s="1">
        <v>202396.30242363535</v>
      </c>
    </row>
    <row r="19" spans="1:94" x14ac:dyDescent="0.25">
      <c r="A19" s="1" t="s">
        <v>13</v>
      </c>
      <c r="B19" s="1" t="s">
        <v>32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30259.710506889889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31125.934874648763</v>
      </c>
      <c r="AT19" s="1">
        <v>33071.305804314296</v>
      </c>
      <c r="AU19" s="1">
        <v>33071.305804314296</v>
      </c>
      <c r="AV19" s="1">
        <v>47908.388566390378</v>
      </c>
      <c r="AW19" s="1">
        <v>35.411492987358791</v>
      </c>
      <c r="AX19" s="1">
        <v>30259.710506889889</v>
      </c>
      <c r="AY19" s="1">
        <v>30259.710506889889</v>
      </c>
      <c r="AZ19" s="1">
        <v>9.2816019432963E-4</v>
      </c>
      <c r="BA19" s="1">
        <v>30259.709578729646</v>
      </c>
      <c r="BB19" s="1">
        <v>30259.709578729646</v>
      </c>
      <c r="BC19" s="1">
        <v>114917.22547093809</v>
      </c>
      <c r="BD19" s="1">
        <v>114917.22547093809</v>
      </c>
      <c r="BE19" s="1">
        <v>145176.93504966766</v>
      </c>
      <c r="BF19" s="1">
        <v>1548.8623468605624</v>
      </c>
      <c r="BG19" s="1">
        <v>116467.24213537909</v>
      </c>
      <c r="BH19" s="1">
        <v>116466.2377046773</v>
      </c>
      <c r="BI19" s="1">
        <v>116466.2377046773</v>
      </c>
      <c r="BJ19" s="1">
        <v>116430.82621168993</v>
      </c>
      <c r="BK19" s="1">
        <v>35.411492987358791</v>
      </c>
      <c r="BL19" s="1">
        <v>1513.6007407519573</v>
      </c>
      <c r="BM19" s="1">
        <v>0</v>
      </c>
      <c r="BN19" s="1">
        <v>1513.56311655688</v>
      </c>
      <c r="BO19" s="1">
        <v>1513.56311655688</v>
      </c>
      <c r="BP19" s="1">
        <v>1513.56311655688</v>
      </c>
      <c r="BQ19" s="1">
        <v>3.7624195077273472E-2</v>
      </c>
      <c r="BR19" s="1">
        <v>35.299230303682769</v>
      </c>
      <c r="BS19" s="1">
        <v>0.149886878753833</v>
      </c>
      <c r="BT19" s="1">
        <v>1.8186073069576601E-3</v>
      </c>
      <c r="BU19" s="1">
        <v>1.8186073069576601E-3</v>
      </c>
      <c r="BV19" s="1">
        <v>1.8186073069576601E-3</v>
      </c>
      <c r="BW19" s="1">
        <v>1.8186074940638244E-3</v>
      </c>
      <c r="BX19" s="1">
        <v>2.0035450141050449E-45</v>
      </c>
      <c r="BY19" s="1">
        <v>2.0035450141050449E-45</v>
      </c>
      <c r="BZ19" s="1">
        <v>0</v>
      </c>
      <c r="CA19" s="1">
        <v>0</v>
      </c>
      <c r="CB19" s="1">
        <v>0</v>
      </c>
      <c r="CC19" s="1">
        <v>0</v>
      </c>
      <c r="CD19" s="1">
        <v>1548.8641654680591</v>
      </c>
      <c r="CE19" s="1">
        <v>9.2816019432963282E-4</v>
      </c>
      <c r="CF19" s="1">
        <v>9.2816019432963282E-4</v>
      </c>
      <c r="CG19" s="1">
        <v>0.14806827144688317</v>
      </c>
      <c r="CH19" s="1">
        <v>97268.5464832773</v>
      </c>
      <c r="CI19" s="1">
        <v>47908.388566390378</v>
      </c>
      <c r="CJ19" s="1">
        <v>72566.324897607483</v>
      </c>
      <c r="CK19" s="1">
        <v>98611.944339503985</v>
      </c>
      <c r="CL19" s="1">
        <v>124039.50351327975</v>
      </c>
      <c r="CM19" s="1">
        <v>41440.390022958738</v>
      </c>
      <c r="CN19" s="1">
        <v>65540.638535189661</v>
      </c>
      <c r="CO19" s="1">
        <v>90968.197708965454</v>
      </c>
      <c r="CP19" s="1">
        <v>116467.24213537909</v>
      </c>
    </row>
    <row r="20" spans="1:94" x14ac:dyDescent="0.25">
      <c r="A20" s="1" t="s">
        <v>14</v>
      </c>
      <c r="B20" s="1" t="s">
        <v>32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142.79162797384311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2274.1430753582549</v>
      </c>
      <c r="AT20" s="1">
        <v>2416.277017568148</v>
      </c>
      <c r="AU20" s="1">
        <v>2416.277017568148</v>
      </c>
      <c r="AV20" s="1">
        <v>3500.3135021838884</v>
      </c>
      <c r="AW20" s="1">
        <v>4.9647965474201436</v>
      </c>
      <c r="AX20" s="1">
        <v>142.79162797384311</v>
      </c>
      <c r="AY20" s="1">
        <v>142.79162797384311</v>
      </c>
      <c r="AZ20" s="1">
        <v>1.0446743715007477E-6</v>
      </c>
      <c r="BA20" s="1">
        <v>142.79162692916859</v>
      </c>
      <c r="BB20" s="1">
        <v>142.79162692916859</v>
      </c>
      <c r="BC20" s="1">
        <v>10464.218985749263</v>
      </c>
      <c r="BD20" s="1">
        <v>10464.218985749263</v>
      </c>
      <c r="BE20" s="1">
        <v>10607.010612678439</v>
      </c>
      <c r="BF20" s="1">
        <v>142.76000572905846</v>
      </c>
      <c r="BG20" s="1">
        <v>10607.010612678443</v>
      </c>
      <c r="BH20" s="1">
        <v>10607.010374814141</v>
      </c>
      <c r="BI20" s="1">
        <v>10607.010374814141</v>
      </c>
      <c r="BJ20" s="1">
        <v>10602.045578266718</v>
      </c>
      <c r="BK20" s="1">
        <v>4.9647965474201436</v>
      </c>
      <c r="BL20" s="1">
        <v>137.82659251746625</v>
      </c>
      <c r="BM20" s="1">
        <v>0</v>
      </c>
      <c r="BN20" s="1">
        <v>137.82580489763635</v>
      </c>
      <c r="BO20" s="1">
        <v>137.82580489763635</v>
      </c>
      <c r="BP20" s="1">
        <v>137.82580489763635</v>
      </c>
      <c r="BQ20" s="1">
        <v>7.8761983002257664E-4</v>
      </c>
      <c r="BR20" s="1">
        <v>4.9342008314222419</v>
      </c>
      <c r="BS20" s="1">
        <v>3.1383335827986712E-2</v>
      </c>
      <c r="BT20" s="1">
        <v>5.6808173353903367E-4</v>
      </c>
      <c r="BU20" s="1">
        <v>5.6808173353903367E-4</v>
      </c>
      <c r="BV20" s="1">
        <v>5.6808173353903367E-4</v>
      </c>
      <c r="BW20" s="1">
        <v>5.6808179198573568E-4</v>
      </c>
      <c r="BX20" s="1">
        <v>7.521669707519746E-44</v>
      </c>
      <c r="BY20" s="1">
        <v>7.521669707519746E-44</v>
      </c>
      <c r="BZ20" s="1">
        <v>0</v>
      </c>
      <c r="CA20" s="1">
        <v>0</v>
      </c>
      <c r="CB20" s="1">
        <v>0</v>
      </c>
      <c r="CC20" s="1">
        <v>0</v>
      </c>
      <c r="CD20" s="1">
        <v>142.76057381085079</v>
      </c>
      <c r="CE20" s="1">
        <v>1.04467437150075E-6</v>
      </c>
      <c r="CF20" s="1">
        <v>1.04467437150075E-6</v>
      </c>
      <c r="CG20" s="1">
        <v>3.0815254094449258E-2</v>
      </c>
      <c r="CH20" s="1">
        <v>7106.6971104945515</v>
      </c>
      <c r="CI20" s="1">
        <v>3500.3135021838884</v>
      </c>
      <c r="CJ20" s="1">
        <v>5774.4565775421379</v>
      </c>
      <c r="CK20" s="1">
        <v>8190.7335951102887</v>
      </c>
      <c r="CL20" s="1">
        <v>10607.010612678439</v>
      </c>
      <c r="CM20" s="1">
        <v>3500.3135021838871</v>
      </c>
      <c r="CN20" s="1">
        <v>5774.4565775421306</v>
      </c>
      <c r="CO20" s="1">
        <v>8190.7335951102905</v>
      </c>
      <c r="CP20" s="1">
        <v>10607.010612678443</v>
      </c>
    </row>
    <row r="21" spans="1:94" x14ac:dyDescent="0.25">
      <c r="A21" s="1" t="s">
        <v>15</v>
      </c>
      <c r="B21" s="1" t="s">
        <v>32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10067.700521651612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3039.4746849034696</v>
      </c>
      <c r="AT21" s="1">
        <v>3229.4418527099342</v>
      </c>
      <c r="AU21" s="1">
        <v>3229.4418527099397</v>
      </c>
      <c r="AV21" s="1">
        <v>4678.2959235921035</v>
      </c>
      <c r="AW21" s="1">
        <v>2.1269056003014728</v>
      </c>
      <c r="AX21" s="1">
        <v>10067.700521651612</v>
      </c>
      <c r="AY21" s="1">
        <v>10067.700521651612</v>
      </c>
      <c r="AZ21" s="1">
        <v>7.6354000203600179E-5</v>
      </c>
      <c r="BA21" s="1">
        <v>10067.700445297578</v>
      </c>
      <c r="BB21" s="1">
        <v>10067.700445297578</v>
      </c>
      <c r="BC21" s="1">
        <v>4108.9538686178594</v>
      </c>
      <c r="BD21" s="1">
        <v>4108.9538686178594</v>
      </c>
      <c r="BE21" s="1">
        <v>14176.654313915451</v>
      </c>
      <c r="BF21" s="1">
        <v>56.232155486356177</v>
      </c>
      <c r="BG21" s="1">
        <v>4165.0169611098054</v>
      </c>
      <c r="BH21" s="1">
        <v>4165.200733987188</v>
      </c>
      <c r="BI21" s="1">
        <v>4165.200733987188</v>
      </c>
      <c r="BJ21" s="1">
        <v>4163.0738283868832</v>
      </c>
      <c r="BK21" s="1">
        <v>2.1269056003014728</v>
      </c>
      <c r="BL21" s="1">
        <v>54.119959769029066</v>
      </c>
      <c r="BM21" s="1">
        <v>0</v>
      </c>
      <c r="BN21" s="1">
        <v>54.11963930374268</v>
      </c>
      <c r="BO21" s="1">
        <v>54.11963930374268</v>
      </c>
      <c r="BP21" s="1">
        <v>54.11963930374268</v>
      </c>
      <c r="BQ21" s="1">
        <v>3.2046528637855279E-4</v>
      </c>
      <c r="BR21" s="1">
        <v>2.112516182613565</v>
      </c>
      <c r="BS21" s="1">
        <v>1.4709882974317915E-2</v>
      </c>
      <c r="BT21" s="1">
        <v>2.9110969092105903E-4</v>
      </c>
      <c r="BU21" s="1">
        <v>2.9110969092105903E-4</v>
      </c>
      <c r="BV21" s="1">
        <v>2.9110969092105903E-4</v>
      </c>
      <c r="BW21" s="1">
        <v>2.9110972087168001E-4</v>
      </c>
      <c r="BX21" s="1">
        <v>9.702501814945063E-44</v>
      </c>
      <c r="BY21" s="1">
        <v>9.702501814945063E-44</v>
      </c>
      <c r="BZ21" s="1">
        <v>0</v>
      </c>
      <c r="CA21" s="1">
        <v>0</v>
      </c>
      <c r="CB21" s="1">
        <v>0</v>
      </c>
      <c r="CC21" s="1">
        <v>0</v>
      </c>
      <c r="CD21" s="1">
        <v>56.232446596077175</v>
      </c>
      <c r="CE21" s="1">
        <v>7.6354000203600044E-5</v>
      </c>
      <c r="CF21" s="1">
        <v>7.6354000203600044E-5</v>
      </c>
      <c r="CG21" s="1">
        <v>1.4418773283397628E-2</v>
      </c>
      <c r="CH21" s="1">
        <v>9498.3583903233484</v>
      </c>
      <c r="CI21" s="1">
        <v>4678.2959235921035</v>
      </c>
      <c r="CJ21" s="1">
        <v>5760.6391229280025</v>
      </c>
      <c r="CK21" s="1">
        <v>6387.6457303618381</v>
      </c>
      <c r="CL21" s="1">
        <v>6868.2014944866805</v>
      </c>
      <c r="CM21" s="1">
        <v>2721.1644380245284</v>
      </c>
      <c r="CN21" s="1">
        <v>3158.203877651898</v>
      </c>
      <c r="CO21" s="1">
        <v>3638.7596417767531</v>
      </c>
      <c r="CP21" s="1">
        <v>4165.0169611098054</v>
      </c>
    </row>
    <row r="22" spans="1:94" x14ac:dyDescent="0.25">
      <c r="A22" s="1" t="s">
        <v>16</v>
      </c>
      <c r="B22" s="1" t="s">
        <v>32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3272.0037919170504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2606.5929190147249</v>
      </c>
      <c r="AT22" s="1">
        <v>2769.5049764531477</v>
      </c>
      <c r="AU22" s="1">
        <v>2769.5049764531477</v>
      </c>
      <c r="AV22" s="1">
        <v>4012.0133548267763</v>
      </c>
      <c r="AW22" s="1">
        <v>259.88541735228813</v>
      </c>
      <c r="AX22" s="1">
        <v>3272.0037919170504</v>
      </c>
      <c r="AY22" s="1">
        <v>3272.0037919170504</v>
      </c>
      <c r="AZ22" s="1">
        <v>1.358766124310375E-2</v>
      </c>
      <c r="BA22" s="1">
        <v>3271.9902042557987</v>
      </c>
      <c r="BB22" s="1">
        <v>3271.9902042557987</v>
      </c>
      <c r="BC22" s="1">
        <v>8885.6260224919988</v>
      </c>
      <c r="BD22" s="1">
        <v>8885.6260224919988</v>
      </c>
      <c r="BE22" s="1">
        <v>12157.616226747796</v>
      </c>
      <c r="BF22" s="1">
        <v>286.85353121831673</v>
      </c>
      <c r="BG22" s="1">
        <v>9262.1434905218593</v>
      </c>
      <c r="BH22" s="1">
        <v>9262.5460277798393</v>
      </c>
      <c r="BI22" s="1">
        <v>9262.5460277798393</v>
      </c>
      <c r="BJ22" s="1">
        <v>9002.660610427547</v>
      </c>
      <c r="BK22" s="1">
        <v>259.88541735228813</v>
      </c>
      <c r="BL22" s="1">
        <v>117.0345879355572</v>
      </c>
      <c r="BM22" s="1">
        <v>0</v>
      </c>
      <c r="BN22" s="1">
        <v>116.62832036960324</v>
      </c>
      <c r="BO22" s="1">
        <v>116.62832036960324</v>
      </c>
      <c r="BP22" s="1">
        <v>116.62832036960324</v>
      </c>
      <c r="BQ22" s="1">
        <v>0.4062675659539059</v>
      </c>
      <c r="BR22" s="1">
        <v>170.22521084871431</v>
      </c>
      <c r="BS22" s="1">
        <v>90.066474069529804</v>
      </c>
      <c r="BT22" s="1">
        <v>54.88998524505957</v>
      </c>
      <c r="BU22" s="1">
        <v>54.88998524505957</v>
      </c>
      <c r="BV22" s="1">
        <v>54.88998524505957</v>
      </c>
      <c r="BW22" s="1">
        <v>54.88999089237825</v>
      </c>
      <c r="BX22" s="1">
        <v>7.367696255368489E-20</v>
      </c>
      <c r="BY22" s="1">
        <v>7.367696255368489E-20</v>
      </c>
      <c r="BZ22" s="1">
        <v>0</v>
      </c>
      <c r="CA22" s="1">
        <v>0</v>
      </c>
      <c r="CB22" s="1">
        <v>0</v>
      </c>
      <c r="CC22" s="1">
        <v>0</v>
      </c>
      <c r="CD22" s="1">
        <v>341.74352211069589</v>
      </c>
      <c r="CE22" s="1">
        <v>1.3587661243103802E-2</v>
      </c>
      <c r="CF22" s="1">
        <v>1.3587661243103802E-2</v>
      </c>
      <c r="CG22" s="1">
        <v>35.176488824472017</v>
      </c>
      <c r="CH22" s="1">
        <v>8145.602871921019</v>
      </c>
      <c r="CI22" s="1">
        <v>4012.0133548267763</v>
      </c>
      <c r="CJ22" s="1">
        <v>5767.361083076029</v>
      </c>
      <c r="CK22" s="1">
        <v>7929.927435573959</v>
      </c>
      <c r="CL22" s="1">
        <v>9984.1075942376665</v>
      </c>
      <c r="CM22" s="1">
        <v>3160.7681640613005</v>
      </c>
      <c r="CN22" s="1">
        <v>5160.4224591208076</v>
      </c>
      <c r="CO22" s="1">
        <v>7214.602617784526</v>
      </c>
      <c r="CP22" s="1">
        <v>9262.1434905218593</v>
      </c>
    </row>
    <row r="23" spans="1:94" x14ac:dyDescent="0.25">
      <c r="A23" s="1" t="s">
        <v>17</v>
      </c>
      <c r="B23" s="1" t="s">
        <v>32</v>
      </c>
      <c r="C23" s="1">
        <v>350613.00000000047</v>
      </c>
      <c r="D23" s="1">
        <v>350613.00000000047</v>
      </c>
      <c r="E23" s="1">
        <v>189375.00000000032</v>
      </c>
      <c r="F23" s="1">
        <v>189375.00000000032</v>
      </c>
      <c r="G23" s="1">
        <v>15560.000000000016</v>
      </c>
      <c r="H23" s="1">
        <v>15560.000000000016</v>
      </c>
      <c r="I23" s="1">
        <v>3877051.5917598931</v>
      </c>
      <c r="J23" s="1">
        <v>3877051.5917598931</v>
      </c>
      <c r="K23" s="1">
        <v>1125966.4018544259</v>
      </c>
      <c r="L23" s="1">
        <v>1125966.4018544259</v>
      </c>
      <c r="M23" s="1">
        <v>51353.999999999964</v>
      </c>
      <c r="N23" s="1">
        <v>51353.999999999964</v>
      </c>
      <c r="O23" s="1">
        <v>82781.72751131274</v>
      </c>
      <c r="P23" s="1">
        <v>82781.72751131274</v>
      </c>
      <c r="Q23" s="1">
        <v>286223.69455262437</v>
      </c>
      <c r="R23" s="1">
        <v>114613.81671558808</v>
      </c>
      <c r="S23" s="1">
        <v>114613.81671558808</v>
      </c>
      <c r="T23" s="1">
        <v>983415.00000000151</v>
      </c>
      <c r="U23" s="1">
        <v>983415.00000000151</v>
      </c>
      <c r="V23" s="1">
        <v>2786208.4075296111</v>
      </c>
      <c r="W23" s="1">
        <v>2786208.4075296111</v>
      </c>
      <c r="X23" s="1">
        <v>11196.000000000027</v>
      </c>
      <c r="Y23" s="1">
        <v>11196.000000000027</v>
      </c>
      <c r="Z23" s="1">
        <v>286223.69455262437</v>
      </c>
      <c r="AA23" s="1">
        <v>9874358.6399234571</v>
      </c>
      <c r="AB23" s="1">
        <v>111.01759540048107</v>
      </c>
      <c r="AC23" s="1">
        <v>8869.6700000000219</v>
      </c>
      <c r="AD23" s="1">
        <v>8869.6700000000219</v>
      </c>
      <c r="AE23" s="1">
        <v>8869.6700000000219</v>
      </c>
      <c r="AF23" s="1">
        <v>462.99585685040608</v>
      </c>
      <c r="AG23" s="1">
        <v>462.99585685040608</v>
      </c>
      <c r="AH23" s="1">
        <v>462.99585685040608</v>
      </c>
      <c r="AI23" s="1">
        <v>4916.0490428125404</v>
      </c>
      <c r="AJ23" s="1">
        <v>4916.0490428125404</v>
      </c>
      <c r="AK23" s="1">
        <v>4916.0490428125404</v>
      </c>
      <c r="AL23" s="1">
        <v>32447.05216904766</v>
      </c>
      <c r="AM23" s="1">
        <v>32447.05216904766</v>
      </c>
      <c r="AN23" s="1">
        <v>32447.05216904766</v>
      </c>
      <c r="AO23" s="1">
        <v>824.30026066761059</v>
      </c>
      <c r="AP23" s="1">
        <v>824.30026066761059</v>
      </c>
      <c r="AQ23" s="1">
        <v>824.30026066761059</v>
      </c>
      <c r="AR23" s="1">
        <v>1.3762553578376007E-2</v>
      </c>
      <c r="AS23" s="1">
        <v>22.839881211932106</v>
      </c>
      <c r="AT23" s="1">
        <v>24.267373787677883</v>
      </c>
      <c r="AU23" s="1">
        <v>24.267373787677883</v>
      </c>
      <c r="AV23" s="1">
        <v>35.154667910156761</v>
      </c>
      <c r="AW23" s="1">
        <v>2960.0712086999674</v>
      </c>
      <c r="AX23" s="1">
        <v>111.01759540048107</v>
      </c>
      <c r="AY23" s="1">
        <v>111.01759540048107</v>
      </c>
      <c r="AZ23" s="1">
        <v>58.159036087927582</v>
      </c>
      <c r="BA23" s="1">
        <v>52.858559312552565</v>
      </c>
      <c r="BB23" s="1">
        <v>52.858559312552565</v>
      </c>
      <c r="BC23" s="1">
        <v>53.670737384892185</v>
      </c>
      <c r="BD23" s="1">
        <v>53.670737384892185</v>
      </c>
      <c r="BE23" s="1">
        <v>106.52929669744464</v>
      </c>
      <c r="BF23" s="1">
        <v>4.1497089689189011</v>
      </c>
      <c r="BG23" s="1">
        <v>3014.2694957763151</v>
      </c>
      <c r="BH23" s="1">
        <v>3014.4488554931627</v>
      </c>
      <c r="BI23" s="1">
        <v>3014.4488554931627</v>
      </c>
      <c r="BJ23" s="1">
        <v>54.377646793203766</v>
      </c>
      <c r="BK23" s="1">
        <v>2960.0712086999674</v>
      </c>
      <c r="BL23" s="1">
        <v>0.70690940831164351</v>
      </c>
      <c r="BM23" s="1">
        <v>1998.3036622245143</v>
      </c>
      <c r="BN23" s="1">
        <v>1.1569771254102255</v>
      </c>
      <c r="BO23" s="1">
        <v>1.1569771254102255</v>
      </c>
      <c r="BP23" s="1">
        <v>1.1569771254102255</v>
      </c>
      <c r="BQ23" s="1">
        <v>1997.8535945074154</v>
      </c>
      <c r="BR23" s="1">
        <v>2.9927318435086745</v>
      </c>
      <c r="BS23" s="1">
        <v>4954.9320713638663</v>
      </c>
      <c r="BT23" s="1">
        <v>4953.9480355658889</v>
      </c>
      <c r="BU23" s="1">
        <v>4953.9480355658889</v>
      </c>
      <c r="BV23" s="1">
        <v>4953.9480355658889</v>
      </c>
      <c r="BW23" s="1">
        <v>3.504266027594918E-6</v>
      </c>
      <c r="BX23" s="1">
        <v>4953.9480297413711</v>
      </c>
      <c r="BY23" s="1">
        <v>4953.9480297413711</v>
      </c>
      <c r="BZ23" s="1">
        <v>4822.2756651862901</v>
      </c>
      <c r="CA23" s="1">
        <v>4822.2756651862901</v>
      </c>
      <c r="CB23" s="1">
        <v>131.6586020016571</v>
      </c>
      <c r="CC23" s="1">
        <v>1.3762553578376007E-2</v>
      </c>
      <c r="CD23" s="1">
        <v>4.1497124731849304</v>
      </c>
      <c r="CE23" s="1">
        <v>4880.434701274231</v>
      </c>
      <c r="CF23" s="1">
        <v>4880.434701274231</v>
      </c>
      <c r="CG23" s="1">
        <v>0.98403579797068386</v>
      </c>
      <c r="CH23" s="1">
        <v>71.374628787287861</v>
      </c>
      <c r="CI23" s="1">
        <v>35.154667910156761</v>
      </c>
      <c r="CJ23" s="1">
        <v>916.08278721856391</v>
      </c>
      <c r="CK23" s="1">
        <v>1548.855175229279</v>
      </c>
      <c r="CL23" s="1">
        <v>2290.3378235023933</v>
      </c>
      <c r="CM23" s="1">
        <v>893.24290600663164</v>
      </c>
      <c r="CN23" s="1">
        <v>1524.5878014415985</v>
      </c>
      <c r="CO23" s="1">
        <v>2266.0704497147099</v>
      </c>
      <c r="CP23" s="1">
        <v>3014.2694957763151</v>
      </c>
    </row>
    <row r="24" spans="1:94" x14ac:dyDescent="0.25">
      <c r="A24" s="1" t="s">
        <v>18</v>
      </c>
      <c r="B24" s="1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685.67595616724066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9663.279932820129</v>
      </c>
      <c r="AT24" s="1">
        <v>10267.234928621396</v>
      </c>
      <c r="AU24" s="1">
        <v>10267.234928621396</v>
      </c>
      <c r="AV24" s="1">
        <v>14873.518553314594</v>
      </c>
      <c r="AW24" s="1">
        <v>100.95879320697296</v>
      </c>
      <c r="AX24" s="1">
        <v>685.67595616724066</v>
      </c>
      <c r="AY24" s="1">
        <v>685.67595616724066</v>
      </c>
      <c r="AZ24" s="1">
        <v>3.9718513589011104E-5</v>
      </c>
      <c r="BA24" s="1">
        <v>685.67591644872334</v>
      </c>
      <c r="BB24" s="1">
        <v>685.67591644872334</v>
      </c>
      <c r="BC24" s="1">
        <v>44385.59242692883</v>
      </c>
      <c r="BD24" s="1">
        <v>44385.59242692883</v>
      </c>
      <c r="BE24" s="1">
        <v>45071.268343377516</v>
      </c>
      <c r="BF24" s="1">
        <v>682.26798723410957</v>
      </c>
      <c r="BG24" s="1">
        <v>45071.268343377582</v>
      </c>
      <c r="BH24" s="1">
        <v>45071.163886346672</v>
      </c>
      <c r="BI24" s="1">
        <v>45071.163886346672</v>
      </c>
      <c r="BJ24" s="1">
        <v>44970.205093139586</v>
      </c>
      <c r="BK24" s="1">
        <v>100.95879320697296</v>
      </c>
      <c r="BL24" s="1">
        <v>584.61266621081006</v>
      </c>
      <c r="BM24" s="1">
        <v>0</v>
      </c>
      <c r="BN24" s="1">
        <v>584.58618711939812</v>
      </c>
      <c r="BO24" s="1">
        <v>584.58618711939812</v>
      </c>
      <c r="BP24" s="1">
        <v>584.58618711939812</v>
      </c>
      <c r="BQ24" s="1">
        <v>2.6479091411137322E-2</v>
      </c>
      <c r="BR24" s="1">
        <v>97.681800114711052</v>
      </c>
      <c r="BS24" s="1">
        <v>3.3034721836744283</v>
      </c>
      <c r="BT24" s="1">
        <v>0.29648027645231939</v>
      </c>
      <c r="BU24" s="1">
        <v>0.29648027645231939</v>
      </c>
      <c r="BV24" s="1">
        <v>0.29648027645231939</v>
      </c>
      <c r="BW24" s="1">
        <v>0.29648030695549127</v>
      </c>
      <c r="BX24" s="1">
        <v>2.0592542062693897E-33</v>
      </c>
      <c r="BY24" s="1">
        <v>2.0592542062693897E-33</v>
      </c>
      <c r="BZ24" s="1">
        <v>0</v>
      </c>
      <c r="CA24" s="1">
        <v>0</v>
      </c>
      <c r="CB24" s="1">
        <v>0</v>
      </c>
      <c r="CC24" s="1">
        <v>0</v>
      </c>
      <c r="CD24" s="1">
        <v>682.56446754106594</v>
      </c>
      <c r="CE24" s="1">
        <v>3.9718513589011151E-5</v>
      </c>
      <c r="CF24" s="1">
        <v>3.9718513589011151E-5</v>
      </c>
      <c r="CG24" s="1">
        <v>3.0069919072222686</v>
      </c>
      <c r="CH24" s="1">
        <v>30197.749790062921</v>
      </c>
      <c r="CI24" s="1">
        <v>14873.518553314594</v>
      </c>
      <c r="CJ24" s="1">
        <v>24536.798486134689</v>
      </c>
      <c r="CK24" s="1">
        <v>34804.033414756152</v>
      </c>
      <c r="CL24" s="1">
        <v>45071.268343377655</v>
      </c>
      <c r="CM24" s="1">
        <v>14873.51855331461</v>
      </c>
      <c r="CN24" s="1">
        <v>24536.798486134696</v>
      </c>
      <c r="CO24" s="1">
        <v>34804.033414756115</v>
      </c>
      <c r="CP24" s="1">
        <v>45071.268343377582</v>
      </c>
    </row>
    <row r="25" spans="1:94" x14ac:dyDescent="0.25">
      <c r="A25" s="1" t="s">
        <v>19</v>
      </c>
      <c r="B25" s="1" t="s">
        <v>32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12780.062936134686</v>
      </c>
      <c r="AS25" s="1">
        <v>194.04979858649764</v>
      </c>
      <c r="AT25" s="1">
        <v>206.17791099815395</v>
      </c>
      <c r="AU25" s="1">
        <v>206.17791099815395</v>
      </c>
      <c r="AV25" s="1">
        <v>298.67739521242703</v>
      </c>
      <c r="AW25" s="1">
        <v>12870.140380660408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905.08301579523174</v>
      </c>
      <c r="BD25" s="1">
        <v>905.08301579523174</v>
      </c>
      <c r="BE25" s="1">
        <v>905.08301579523254</v>
      </c>
      <c r="BF25" s="1">
        <v>30.104559174955497</v>
      </c>
      <c r="BG25" s="1">
        <v>13787.658179120775</v>
      </c>
      <c r="BH25" s="1">
        <v>13787.144449348581</v>
      </c>
      <c r="BI25" s="1">
        <v>13787.144449348581</v>
      </c>
      <c r="BJ25" s="1">
        <v>917.00406868817697</v>
      </c>
      <c r="BK25" s="1">
        <v>12870.140380660408</v>
      </c>
      <c r="BL25" s="1">
        <v>11.921052892946207</v>
      </c>
      <c r="BM25" s="1">
        <v>0</v>
      </c>
      <c r="BN25" s="1">
        <v>5.1521384503783505E-18</v>
      </c>
      <c r="BO25" s="1">
        <v>5.1521384503783505E-18</v>
      </c>
      <c r="BP25" s="1">
        <v>5.1521384503783505E-18</v>
      </c>
      <c r="BQ25" s="1">
        <v>11.92105289294623</v>
      </c>
      <c r="BR25" s="1">
        <v>30.104559174955448</v>
      </c>
      <c r="BS25" s="1">
        <v>12851.956874378408</v>
      </c>
      <c r="BT25" s="1">
        <v>12842.032491813559</v>
      </c>
      <c r="BU25" s="1">
        <v>12842.032491813559</v>
      </c>
      <c r="BV25" s="1">
        <v>12842.032491813559</v>
      </c>
      <c r="BW25" s="1">
        <v>25.226815859300125</v>
      </c>
      <c r="BX25" s="1">
        <v>12816.805672546741</v>
      </c>
      <c r="BY25" s="1">
        <v>12816.805672546741</v>
      </c>
      <c r="BZ25" s="1">
        <v>2.0314655941944112E-3</v>
      </c>
      <c r="CA25" s="1">
        <v>2.0314655941944112E-3</v>
      </c>
      <c r="CB25" s="1">
        <v>36.740704946316029</v>
      </c>
      <c r="CC25" s="1">
        <v>12780.062936134686</v>
      </c>
      <c r="CD25" s="1">
        <v>55.331375034255601</v>
      </c>
      <c r="CE25" s="1">
        <v>2.0314655941944138E-3</v>
      </c>
      <c r="CF25" s="1">
        <v>2.0314655941944138E-3</v>
      </c>
      <c r="CG25" s="1">
        <v>9.9243825648268924</v>
      </c>
      <c r="CH25" s="1">
        <v>606.40562058280557</v>
      </c>
      <c r="CI25" s="1">
        <v>298.67739521242703</v>
      </c>
      <c r="CJ25" s="1">
        <v>3287.4177754699767</v>
      </c>
      <c r="CK25" s="1">
        <v>6699.8367751637406</v>
      </c>
      <c r="CL25" s="1">
        <v>10366.444679144424</v>
      </c>
      <c r="CM25" s="1">
        <v>3093.3679768834827</v>
      </c>
      <c r="CN25" s="1">
        <v>6493.6588641655799</v>
      </c>
      <c r="CO25" s="1">
        <v>10160.266768146268</v>
      </c>
      <c r="CP25" s="1">
        <v>13787.658179120775</v>
      </c>
    </row>
    <row r="26" spans="1:94" x14ac:dyDescent="0.25">
      <c r="A26" s="1" t="s">
        <v>20</v>
      </c>
      <c r="B26" s="1" t="s">
        <v>32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1.382701326169977</v>
      </c>
      <c r="AS26" s="1">
        <v>0.12976278758980364</v>
      </c>
      <c r="AT26" s="1">
        <v>0.1378729618141665</v>
      </c>
      <c r="AU26" s="1">
        <v>0.1378729618141665</v>
      </c>
      <c r="AV26" s="1">
        <v>0.19972817119699293</v>
      </c>
      <c r="AW26" s="1">
        <v>11.188999891839329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0.60523688241512885</v>
      </c>
      <c r="BD26" s="1">
        <v>0.60523688241512885</v>
      </c>
      <c r="BE26" s="1">
        <v>0.60523688241512952</v>
      </c>
      <c r="BF26" s="1">
        <v>2.0072766486782315E-2</v>
      </c>
      <c r="BG26" s="1">
        <v>11.803345241963449</v>
      </c>
      <c r="BH26" s="1">
        <v>11.80220848597825</v>
      </c>
      <c r="BI26" s="1">
        <v>11.80220848597825</v>
      </c>
      <c r="BJ26" s="1">
        <v>0.61320859413893425</v>
      </c>
      <c r="BK26" s="1">
        <v>11.188999891839329</v>
      </c>
      <c r="BL26" s="1">
        <v>7.9717117238060839E-3</v>
      </c>
      <c r="BM26" s="1">
        <v>0</v>
      </c>
      <c r="BN26" s="1">
        <v>5.7585648455137526E-21</v>
      </c>
      <c r="BO26" s="1">
        <v>5.7585648455137526E-21</v>
      </c>
      <c r="BP26" s="1">
        <v>5.7585648455137526E-21</v>
      </c>
      <c r="BQ26" s="1">
        <v>7.9717117238060856E-3</v>
      </c>
      <c r="BR26" s="1">
        <v>2.0072766486782322E-2</v>
      </c>
      <c r="BS26" s="1">
        <v>11.176898837076342</v>
      </c>
      <c r="BT26" s="1">
        <v>11.170284952317726</v>
      </c>
      <c r="BU26" s="1">
        <v>11.170284952317726</v>
      </c>
      <c r="BV26" s="1">
        <v>11.170284952317726</v>
      </c>
      <c r="BW26" s="1">
        <v>2.007898155904224E-5</v>
      </c>
      <c r="BX26" s="1">
        <v>11.170264868106447</v>
      </c>
      <c r="BY26" s="1">
        <v>11.170264868106447</v>
      </c>
      <c r="BZ26" s="1">
        <v>4.728161816037213E-4</v>
      </c>
      <c r="CA26" s="1">
        <v>4.728161816037213E-4</v>
      </c>
      <c r="CB26" s="1">
        <v>9.7870907257375546</v>
      </c>
      <c r="CC26" s="1">
        <v>1.382701326169977</v>
      </c>
      <c r="CD26" s="1">
        <v>2.0092845468341385E-2</v>
      </c>
      <c r="CE26" s="1">
        <v>4.7281618160372282E-4</v>
      </c>
      <c r="CF26" s="1">
        <v>4.7281618160372282E-4</v>
      </c>
      <c r="CG26" s="1">
        <v>6.6138847586108334E-3</v>
      </c>
      <c r="CH26" s="1">
        <v>0.40550871121813659</v>
      </c>
      <c r="CI26" s="1">
        <v>0.19972817119699293</v>
      </c>
      <c r="CJ26" s="1">
        <v>6.7204552624283362</v>
      </c>
      <c r="CK26" s="1">
        <v>8.3016873016805004</v>
      </c>
      <c r="CL26" s="1">
        <v>10.11199346643552</v>
      </c>
      <c r="CM26" s="1">
        <v>6.5906924748385354</v>
      </c>
      <c r="CN26" s="1">
        <v>8.1638143398663363</v>
      </c>
      <c r="CO26" s="1">
        <v>9.9741205046213501</v>
      </c>
      <c r="CP26" s="1">
        <v>11.803345241963449</v>
      </c>
    </row>
    <row r="27" spans="1:94" x14ac:dyDescent="0.25">
      <c r="A27" s="1" t="s">
        <v>21</v>
      </c>
      <c r="B27" s="1" t="s">
        <v>32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1.8911164726892336</v>
      </c>
      <c r="AT27" s="1">
        <v>2.0093112522323127</v>
      </c>
      <c r="AU27" s="1">
        <v>2.0093112522323127</v>
      </c>
      <c r="AV27" s="1">
        <v>2.9107669588966805</v>
      </c>
      <c r="AW27" s="1">
        <v>0.95476378544265461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8.8205059360505498</v>
      </c>
      <c r="BD27" s="1">
        <v>8.8205059360505498</v>
      </c>
      <c r="BE27" s="1">
        <v>8.8205059360505373</v>
      </c>
      <c r="BF27" s="1">
        <v>0.44313008120685116</v>
      </c>
      <c r="BG27" s="1">
        <v>9.8898604294785635</v>
      </c>
      <c r="BH27" s="1">
        <v>9.8914465980571791</v>
      </c>
      <c r="BI27" s="1">
        <v>9.8914465980571791</v>
      </c>
      <c r="BJ27" s="1">
        <v>8.9366828126145261</v>
      </c>
      <c r="BK27" s="1">
        <v>0.95476378544265461</v>
      </c>
      <c r="BL27" s="1">
        <v>0.11617687656398797</v>
      </c>
      <c r="BM27" s="1">
        <v>0</v>
      </c>
      <c r="BN27" s="1">
        <v>0.11612567895411147</v>
      </c>
      <c r="BO27" s="1">
        <v>0.11612567895411147</v>
      </c>
      <c r="BP27" s="1">
        <v>0.11612567895411147</v>
      </c>
      <c r="BQ27" s="1">
        <v>5.1197609876442741E-5</v>
      </c>
      <c r="BR27" s="1">
        <v>0.32700440225273908</v>
      </c>
      <c r="BS27" s="1">
        <v>0.62781058079979701</v>
      </c>
      <c r="BT27" s="1">
        <v>0.53390821190078497</v>
      </c>
      <c r="BU27" s="1">
        <v>0.53390821190078497</v>
      </c>
      <c r="BV27" s="1">
        <v>0.53390821190078497</v>
      </c>
      <c r="BW27" s="1">
        <v>0.53390826683155335</v>
      </c>
      <c r="BX27" s="1">
        <v>1.4039989329638948E-14</v>
      </c>
      <c r="BY27" s="1">
        <v>1.4039989329638948E-14</v>
      </c>
      <c r="BZ27" s="1">
        <v>0</v>
      </c>
      <c r="CA27" s="1">
        <v>0</v>
      </c>
      <c r="CB27" s="1">
        <v>0</v>
      </c>
      <c r="CC27" s="1">
        <v>0</v>
      </c>
      <c r="CD27" s="1">
        <v>0.97703834803840528</v>
      </c>
      <c r="CE27" s="1">
        <v>0</v>
      </c>
      <c r="CF27" s="1">
        <v>0</v>
      </c>
      <c r="CG27" s="1">
        <v>9.3902368899016056E-2</v>
      </c>
      <c r="CH27" s="1">
        <v>5.9097389771538582</v>
      </c>
      <c r="CI27" s="1">
        <v>2.9107669588966805</v>
      </c>
      <c r="CJ27" s="1">
        <v>5.2539664589389501</v>
      </c>
      <c r="CK27" s="1">
        <v>7.3863089015668146</v>
      </c>
      <c r="CL27" s="1">
        <v>9.6136436468779589</v>
      </c>
      <c r="CM27" s="1">
        <v>3.3628499862497114</v>
      </c>
      <c r="CN27" s="1">
        <v>5.376997649334494</v>
      </c>
      <c r="CO27" s="1">
        <v>7.6043323946456418</v>
      </c>
      <c r="CP27" s="1">
        <v>9.8898604294785635</v>
      </c>
    </row>
    <row r="28" spans="1:94" x14ac:dyDescent="0.25">
      <c r="A28" s="1" t="s">
        <v>22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1" t="s">
        <v>13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0.67939959242122805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0.63615355415950303</v>
      </c>
      <c r="AT29" s="1">
        <v>0.63615355415950203</v>
      </c>
      <c r="AU29" s="1">
        <v>0.63615355415950203</v>
      </c>
      <c r="AV29" s="1">
        <v>0.63615355415950203</v>
      </c>
      <c r="AW29" s="1">
        <v>2.1797452232914499E-3</v>
      </c>
      <c r="AX29" s="1">
        <v>0.67939959242122805</v>
      </c>
      <c r="AY29" s="1">
        <v>0.67939959242122805</v>
      </c>
      <c r="AZ29" s="1">
        <v>1.5954988053202799E-5</v>
      </c>
      <c r="BA29" s="1">
        <v>0.68028811745501505</v>
      </c>
      <c r="BB29" s="1">
        <v>0.68028811745501505</v>
      </c>
      <c r="BC29" s="1">
        <v>0.62546863820394305</v>
      </c>
      <c r="BD29" s="1">
        <v>0.62546863820394305</v>
      </c>
      <c r="BE29" s="1">
        <v>0.63615355415950203</v>
      </c>
      <c r="BF29" s="1">
        <v>0.56287604279201497</v>
      </c>
      <c r="BG29" s="1">
        <v>0.57544155076312498</v>
      </c>
      <c r="BH29" s="1">
        <v>0.57543902388240598</v>
      </c>
      <c r="BI29" s="1">
        <v>0.57543902388240598</v>
      </c>
      <c r="BJ29" s="1">
        <v>0.62546863820394305</v>
      </c>
      <c r="BK29" s="1">
        <v>2.1797452232914499E-3</v>
      </c>
      <c r="BL29" s="1">
        <v>0.62546863820394305</v>
      </c>
      <c r="BM29" s="1">
        <v>0</v>
      </c>
      <c r="BN29" s="1">
        <v>0.628557110992362</v>
      </c>
      <c r="BO29" s="1">
        <v>0.628557110992362</v>
      </c>
      <c r="BP29" s="1">
        <v>0.628557110992362</v>
      </c>
      <c r="BQ29" s="1">
        <v>1.8716138499881701E-5</v>
      </c>
      <c r="BR29" s="1">
        <v>0.10270440758559</v>
      </c>
      <c r="BS29" s="1">
        <v>8.3678375735770806E-6</v>
      </c>
      <c r="BT29" s="1">
        <v>1.01809334870614E-7</v>
      </c>
      <c r="BU29" s="1">
        <v>1.01809334870614E-7</v>
      </c>
      <c r="BV29" s="1">
        <v>1.01809334870614E-7</v>
      </c>
      <c r="BW29" s="1">
        <v>2.2465840822875199E-5</v>
      </c>
      <c r="BX29" s="1">
        <v>1.1267312906104301E-49</v>
      </c>
      <c r="BY29" s="1">
        <v>1.1267312906104301E-49</v>
      </c>
      <c r="BZ29" s="1">
        <v>0</v>
      </c>
      <c r="CA29" s="1">
        <v>0</v>
      </c>
      <c r="CB29" s="1">
        <v>0</v>
      </c>
      <c r="CC29" s="1">
        <v>0</v>
      </c>
      <c r="CD29" s="1">
        <v>0.54679108871392101</v>
      </c>
      <c r="CE29" s="1">
        <v>1.90179152472883E-7</v>
      </c>
      <c r="CF29" s="1">
        <v>1.90179152472883E-7</v>
      </c>
      <c r="CG29" s="1">
        <v>2.99820025913818E-3</v>
      </c>
      <c r="CH29" s="1">
        <v>0.63615355415950203</v>
      </c>
      <c r="CI29" s="1">
        <v>0.63615355415950203</v>
      </c>
      <c r="CJ29" s="1">
        <v>0.61174910984231401</v>
      </c>
      <c r="CK29" s="1">
        <v>0.60060141583273197</v>
      </c>
      <c r="CL29" s="1">
        <v>0.59279101162173797</v>
      </c>
      <c r="CM29" s="1">
        <v>0.59461577270349197</v>
      </c>
      <c r="CN29" s="1">
        <v>0.58412915069390403</v>
      </c>
      <c r="CO29" s="1">
        <v>0.57845642469161695</v>
      </c>
      <c r="CP29" s="1">
        <v>0.57544155076312498</v>
      </c>
    </row>
    <row r="30" spans="1:94" x14ac:dyDescent="0.25">
      <c r="A30" s="1" t="s">
        <v>14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3.2059980819877198E-3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4.6479060175464097E-2</v>
      </c>
      <c r="AT30" s="1">
        <v>4.6479060175464097E-2</v>
      </c>
      <c r="AU30" s="1">
        <v>4.6479060175464097E-2</v>
      </c>
      <c r="AV30" s="1">
        <v>4.6479060175464097E-2</v>
      </c>
      <c r="AW30" s="1">
        <v>3.0560675774715798E-4</v>
      </c>
      <c r="AX30" s="1">
        <v>3.2059980819877198E-3</v>
      </c>
      <c r="AY30" s="1">
        <v>3.2059980819877198E-3</v>
      </c>
      <c r="AZ30" s="1">
        <v>1.7957856002238901E-8</v>
      </c>
      <c r="BA30" s="1">
        <v>3.2101909907378901E-3</v>
      </c>
      <c r="BB30" s="1">
        <v>3.2101909907378901E-3</v>
      </c>
      <c r="BC30" s="1">
        <v>5.6954392799360098E-2</v>
      </c>
      <c r="BD30" s="1">
        <v>5.6954392799360098E-2</v>
      </c>
      <c r="BE30" s="1">
        <v>4.6479060175464097E-2</v>
      </c>
      <c r="BF30" s="1">
        <v>5.1880780275028501E-2</v>
      </c>
      <c r="BG30" s="1">
        <v>5.2407136324442001E-2</v>
      </c>
      <c r="BH30" s="1">
        <v>5.2407356987616303E-2</v>
      </c>
      <c r="BI30" s="1">
        <v>5.2407356987616303E-2</v>
      </c>
      <c r="BJ30" s="1">
        <v>5.6954392799360098E-2</v>
      </c>
      <c r="BK30" s="1">
        <v>3.0560675774715798E-4</v>
      </c>
      <c r="BL30" s="1">
        <v>5.6954392799360098E-2</v>
      </c>
      <c r="BM30" s="1">
        <v>0</v>
      </c>
      <c r="BN30" s="1">
        <v>5.7236720952693498E-2</v>
      </c>
      <c r="BO30" s="1">
        <v>5.7236720952693498E-2</v>
      </c>
      <c r="BP30" s="1">
        <v>5.7236720952693498E-2</v>
      </c>
      <c r="BQ30" s="1">
        <v>3.9180112142412601E-7</v>
      </c>
      <c r="BR30" s="1">
        <v>1.43562386187972E-2</v>
      </c>
      <c r="BS30" s="1">
        <v>1.75205901216286E-6</v>
      </c>
      <c r="BT30" s="1">
        <v>3.1802370540624299E-8</v>
      </c>
      <c r="BU30" s="1">
        <v>3.1802370540624299E-8</v>
      </c>
      <c r="BV30" s="1">
        <v>3.1802370540624299E-8</v>
      </c>
      <c r="BW30" s="1">
        <v>7.0176963169807197E-6</v>
      </c>
      <c r="BX30" s="1">
        <v>4.2299526875789798E-48</v>
      </c>
      <c r="BY30" s="1">
        <v>4.2299526875789798E-48</v>
      </c>
      <c r="BZ30" s="1">
        <v>0</v>
      </c>
      <c r="CA30" s="1">
        <v>0</v>
      </c>
      <c r="CB30" s="1">
        <v>0</v>
      </c>
      <c r="CC30" s="1">
        <v>0</v>
      </c>
      <c r="CD30" s="1">
        <v>5.0398357273550701E-2</v>
      </c>
      <c r="CE30" s="1">
        <v>2.14052797993183E-10</v>
      </c>
      <c r="CF30" s="1">
        <v>2.14052797993183E-10</v>
      </c>
      <c r="CG30" s="1">
        <v>6.2397096899000396E-4</v>
      </c>
      <c r="CH30" s="1">
        <v>4.6479060175464097E-2</v>
      </c>
      <c r="CI30" s="1">
        <v>4.6479060175464097E-2</v>
      </c>
      <c r="CJ30" s="1">
        <v>4.8679861852160097E-2</v>
      </c>
      <c r="CK30" s="1">
        <v>4.9886108897675002E-2</v>
      </c>
      <c r="CL30" s="1">
        <v>5.06914359803044E-2</v>
      </c>
      <c r="CM30" s="1">
        <v>5.0224952435352001E-2</v>
      </c>
      <c r="CN30" s="1">
        <v>5.1464686517319898E-2</v>
      </c>
      <c r="CO30" s="1">
        <v>5.2083943513833698E-2</v>
      </c>
      <c r="CP30" s="1">
        <v>5.2407136324442001E-2</v>
      </c>
    </row>
    <row r="31" spans="1:94" x14ac:dyDescent="0.25">
      <c r="A31" s="1" t="s">
        <v>15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0.22604286414014699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6.2120949342280497E-2</v>
      </c>
      <c r="AT31" s="1">
        <v>6.21209493422804E-2</v>
      </c>
      <c r="AU31" s="1">
        <v>6.2120949342280497E-2</v>
      </c>
      <c r="AV31" s="1">
        <v>6.2120949342280497E-2</v>
      </c>
      <c r="AW31" s="1">
        <v>1.3092111999638001E-4</v>
      </c>
      <c r="AX31" s="1">
        <v>0.22604286414014699</v>
      </c>
      <c r="AY31" s="1">
        <v>0.22604286414014699</v>
      </c>
      <c r="AZ31" s="1">
        <v>1.3125182145336E-6</v>
      </c>
      <c r="BA31" s="1">
        <v>0.226338490302194</v>
      </c>
      <c r="BB31" s="1">
        <v>0.226338490302194</v>
      </c>
      <c r="BC31" s="1">
        <v>2.2364112691679799E-2</v>
      </c>
      <c r="BD31" s="1">
        <v>2.2364112691679799E-2</v>
      </c>
      <c r="BE31" s="1">
        <v>6.2120949342280497E-2</v>
      </c>
      <c r="BF31" s="1">
        <v>2.0435472023696201E-2</v>
      </c>
      <c r="BG31" s="1">
        <v>2.0578522983053401E-2</v>
      </c>
      <c r="BH31" s="1">
        <v>2.0579518080746002E-2</v>
      </c>
      <c r="BI31" s="1">
        <v>2.0579518080746002E-2</v>
      </c>
      <c r="BJ31" s="1">
        <v>2.2364112691679799E-2</v>
      </c>
      <c r="BK31" s="1">
        <v>1.3092111999638001E-4</v>
      </c>
      <c r="BL31" s="1">
        <v>2.2364112691679799E-2</v>
      </c>
      <c r="BM31" s="1">
        <v>0</v>
      </c>
      <c r="BN31" s="1">
        <v>2.24749690030061E-2</v>
      </c>
      <c r="BO31" s="1">
        <v>2.24749690030061E-2</v>
      </c>
      <c r="BP31" s="1">
        <v>2.24749690030061E-2</v>
      </c>
      <c r="BQ31" s="1">
        <v>1.59415309003865E-7</v>
      </c>
      <c r="BR31" s="1">
        <v>6.14644345453794E-3</v>
      </c>
      <c r="BS31" s="1">
        <v>8.2121872493973395E-7</v>
      </c>
      <c r="BT31" s="1">
        <v>1.6296912419561199E-8</v>
      </c>
      <c r="BU31" s="1">
        <v>1.6296912419561199E-8</v>
      </c>
      <c r="BV31" s="1">
        <v>1.6296912419561199E-8</v>
      </c>
      <c r="BW31" s="1">
        <v>3.5961716161636302E-6</v>
      </c>
      <c r="BX31" s="1">
        <v>5.4563847156617599E-48</v>
      </c>
      <c r="BY31" s="1">
        <v>5.4563847156617599E-48</v>
      </c>
      <c r="BZ31" s="1">
        <v>0</v>
      </c>
      <c r="CA31" s="1">
        <v>0</v>
      </c>
      <c r="CB31" s="1">
        <v>0</v>
      </c>
      <c r="CC31" s="1">
        <v>0</v>
      </c>
      <c r="CD31" s="1">
        <v>1.98515798743557E-2</v>
      </c>
      <c r="CE31" s="1">
        <v>1.5644862961530898E-8</v>
      </c>
      <c r="CF31" s="1">
        <v>1.5644862961530898E-8</v>
      </c>
      <c r="CG31" s="1">
        <v>2.9196241282687999E-4</v>
      </c>
      <c r="CH31" s="1">
        <v>6.2120949342280497E-2</v>
      </c>
      <c r="CI31" s="1">
        <v>6.2120949342280497E-2</v>
      </c>
      <c r="CJ31" s="1">
        <v>4.8563377855314303E-2</v>
      </c>
      <c r="CK31" s="1">
        <v>3.8904304090030498E-2</v>
      </c>
      <c r="CL31" s="1">
        <v>3.2823479590135603E-2</v>
      </c>
      <c r="CM31" s="1">
        <v>3.9045175348803203E-2</v>
      </c>
      <c r="CN31" s="1">
        <v>2.8147405792827301E-2</v>
      </c>
      <c r="CO31" s="1">
        <v>2.3138458776861999E-2</v>
      </c>
      <c r="CP31" s="1">
        <v>2.0578522983053401E-2</v>
      </c>
    </row>
    <row r="32" spans="1:94" x14ac:dyDescent="0.25">
      <c r="A32" s="1" t="s">
        <v>16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7.3463956045547701E-2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5.3273688207475002E-2</v>
      </c>
      <c r="AT32" s="1">
        <v>5.3273688207475002E-2</v>
      </c>
      <c r="AU32" s="1">
        <v>5.3273688207475002E-2</v>
      </c>
      <c r="AV32" s="1">
        <v>5.3273688207475002E-2</v>
      </c>
      <c r="AW32" s="1">
        <v>1.5997179144041699E-2</v>
      </c>
      <c r="AX32" s="1">
        <v>7.3463956045547701E-2</v>
      </c>
      <c r="AY32" s="1">
        <v>7.3463956045547701E-2</v>
      </c>
      <c r="AZ32" s="1">
        <v>2.3357064236229801E-4</v>
      </c>
      <c r="BA32" s="1">
        <v>7.3559729666046403E-2</v>
      </c>
      <c r="BB32" s="1">
        <v>7.3559729666046403E-2</v>
      </c>
      <c r="BC32" s="1">
        <v>4.8362465984554202E-2</v>
      </c>
      <c r="BD32" s="1">
        <v>4.8362465984554202E-2</v>
      </c>
      <c r="BE32" s="1">
        <v>5.3273688207475002E-2</v>
      </c>
      <c r="BF32" s="1">
        <v>0.104246178390453</v>
      </c>
      <c r="BG32" s="1">
        <v>4.57624145283805E-2</v>
      </c>
      <c r="BH32" s="1">
        <v>4.5764597105015202E-2</v>
      </c>
      <c r="BI32" s="1">
        <v>4.5764597105015202E-2</v>
      </c>
      <c r="BJ32" s="1">
        <v>4.8362465984554202E-2</v>
      </c>
      <c r="BK32" s="1">
        <v>1.5997179144041699E-2</v>
      </c>
      <c r="BL32" s="1">
        <v>4.8362465984554202E-2</v>
      </c>
      <c r="BM32" s="1">
        <v>0</v>
      </c>
      <c r="BN32" s="1">
        <v>4.8433764875410498E-2</v>
      </c>
      <c r="BO32" s="1">
        <v>4.8433764875410498E-2</v>
      </c>
      <c r="BP32" s="1">
        <v>4.8433764875410498E-2</v>
      </c>
      <c r="BQ32" s="1">
        <v>2.02097613431632E-4</v>
      </c>
      <c r="BR32" s="1">
        <v>0.49527650563319398</v>
      </c>
      <c r="BS32" s="1">
        <v>5.0282028160476598E-3</v>
      </c>
      <c r="BT32" s="1">
        <v>3.0728529834216901E-3</v>
      </c>
      <c r="BU32" s="1">
        <v>3.0728529834216901E-3</v>
      </c>
      <c r="BV32" s="1">
        <v>3.0728529834216901E-3</v>
      </c>
      <c r="BW32" s="1">
        <v>0.67807363721001002</v>
      </c>
      <c r="BX32" s="1">
        <v>4.1433628155068402E-24</v>
      </c>
      <c r="BY32" s="1">
        <v>4.1433628155068402E-24</v>
      </c>
      <c r="BZ32" s="1">
        <v>0</v>
      </c>
      <c r="CA32" s="1">
        <v>0</v>
      </c>
      <c r="CB32" s="1">
        <v>0</v>
      </c>
      <c r="CC32" s="1">
        <v>0</v>
      </c>
      <c r="CD32" s="1">
        <v>0.12064473869428601</v>
      </c>
      <c r="CE32" s="1">
        <v>2.7840990327844101E-6</v>
      </c>
      <c r="CF32" s="1">
        <v>2.7840990327844101E-6</v>
      </c>
      <c r="CG32" s="1">
        <v>0.71228060460567599</v>
      </c>
      <c r="CH32" s="1">
        <v>5.3273688207475002E-2</v>
      </c>
      <c r="CI32" s="1">
        <v>5.3273688207475002E-2</v>
      </c>
      <c r="CJ32" s="1">
        <v>4.86200453680036E-2</v>
      </c>
      <c r="CK32" s="1">
        <v>4.8297654783677098E-2</v>
      </c>
      <c r="CL32" s="1">
        <v>4.7714551197754397E-2</v>
      </c>
      <c r="CM32" s="1">
        <v>4.5352917845818103E-2</v>
      </c>
      <c r="CN32" s="1">
        <v>4.59921242093108E-2</v>
      </c>
      <c r="CO32" s="1">
        <v>4.58768376307307E-2</v>
      </c>
      <c r="CP32" s="1">
        <v>4.57624145283805E-2</v>
      </c>
    </row>
    <row r="33" spans="1:94" x14ac:dyDescent="0.25">
      <c r="A33" s="1" t="s">
        <v>17</v>
      </c>
      <c r="B33" s="1"/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2.4925985015454102E-3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1.07675916713865E-6</v>
      </c>
      <c r="AS33" s="1">
        <v>4.6680273759055801E-4</v>
      </c>
      <c r="AT33" s="1">
        <v>4.6680273759055801E-4</v>
      </c>
      <c r="AU33" s="1">
        <v>4.6680273759055801E-4</v>
      </c>
      <c r="AV33" s="1">
        <v>4.6680273759055801E-4</v>
      </c>
      <c r="AW33" s="1">
        <v>0.18220641191461801</v>
      </c>
      <c r="AX33" s="1">
        <v>2.4925985015454102E-3</v>
      </c>
      <c r="AY33" s="1">
        <v>2.4925985015454102E-3</v>
      </c>
      <c r="AZ33" s="1">
        <v>0.99974846113593197</v>
      </c>
      <c r="BA33" s="1">
        <v>1.18834748603791E-3</v>
      </c>
      <c r="BB33" s="1">
        <v>1.18834748603791E-3</v>
      </c>
      <c r="BC33" s="1">
        <v>2.9211776464285998E-4</v>
      </c>
      <c r="BD33" s="1">
        <v>2.9211776464285998E-4</v>
      </c>
      <c r="BE33" s="1">
        <v>4.6680273759055801E-4</v>
      </c>
      <c r="BF33" s="1">
        <v>1.5080563924212201E-3</v>
      </c>
      <c r="BG33" s="1">
        <v>1.4892907922137599E-2</v>
      </c>
      <c r="BH33" s="1">
        <v>1.48938571480854E-2</v>
      </c>
      <c r="BI33" s="1">
        <v>1.48938571480854E-2</v>
      </c>
      <c r="BJ33" s="1">
        <v>2.9211776464285998E-4</v>
      </c>
      <c r="BK33" s="1">
        <v>0.18220641191461801</v>
      </c>
      <c r="BL33" s="1">
        <v>2.9211776464285998E-4</v>
      </c>
      <c r="BM33" s="1">
        <v>1</v>
      </c>
      <c r="BN33" s="1">
        <v>4.8047299215801798E-4</v>
      </c>
      <c r="BO33" s="1">
        <v>4.8047299215801798E-4</v>
      </c>
      <c r="BP33" s="1">
        <v>4.8047299215801798E-4</v>
      </c>
      <c r="BQ33" s="1">
        <v>0.99383134976018705</v>
      </c>
      <c r="BR33" s="1">
        <v>8.7074632621103199E-3</v>
      </c>
      <c r="BS33" s="1">
        <v>0.27662239087235901</v>
      </c>
      <c r="BT33" s="1">
        <v>0.27733208403758502</v>
      </c>
      <c r="BU33" s="1">
        <v>0.27733208403758502</v>
      </c>
      <c r="BV33" s="1">
        <v>0.27733208403758502</v>
      </c>
      <c r="BW33" s="1">
        <v>4.3289320556486003E-8</v>
      </c>
      <c r="BX33" s="1">
        <v>0.27859460196160302</v>
      </c>
      <c r="BY33" s="1">
        <v>0.27859460196160302</v>
      </c>
      <c r="BZ33" s="1">
        <v>0.99999948068491995</v>
      </c>
      <c r="CA33" s="1">
        <v>0.99999948068491995</v>
      </c>
      <c r="CB33" s="1">
        <v>0.73888132719729904</v>
      </c>
      <c r="CC33" s="1">
        <v>1.07675916713865E-6</v>
      </c>
      <c r="CD33" s="1">
        <v>1.4649611319381499E-3</v>
      </c>
      <c r="CE33" s="1">
        <v>0.99999648859962798</v>
      </c>
      <c r="CF33" s="1">
        <v>0.99999648859962798</v>
      </c>
      <c r="CG33" s="1">
        <v>1.9925513789328799E-2</v>
      </c>
      <c r="CH33" s="1">
        <v>4.6680273759055801E-4</v>
      </c>
      <c r="CI33" s="1">
        <v>4.6680273759055801E-4</v>
      </c>
      <c r="CJ33" s="1">
        <v>7.7227671432110699E-3</v>
      </c>
      <c r="CK33" s="1">
        <v>9.4333867706723907E-3</v>
      </c>
      <c r="CL33" s="1">
        <v>1.09456393882144E-2</v>
      </c>
      <c r="CM33" s="1">
        <v>1.28168755282657E-2</v>
      </c>
      <c r="CN33" s="1">
        <v>1.35878471360363E-2</v>
      </c>
      <c r="CO33" s="1">
        <v>1.4409684301265499E-2</v>
      </c>
      <c r="CP33" s="1">
        <v>1.4892907922137599E-2</v>
      </c>
    </row>
    <row r="34" spans="1:94" x14ac:dyDescent="0.25">
      <c r="A34" s="1" t="s">
        <v>18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1.5394990809544901E-2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0.19749864217278701</v>
      </c>
      <c r="AT34" s="1">
        <v>0.19749864217278701</v>
      </c>
      <c r="AU34" s="1">
        <v>0.19749864217278701</v>
      </c>
      <c r="AV34" s="1">
        <v>0.19749864217278701</v>
      </c>
      <c r="AW34" s="1">
        <v>6.2144922079599204E-3</v>
      </c>
      <c r="AX34" s="1">
        <v>1.5394990809544901E-2</v>
      </c>
      <c r="AY34" s="1">
        <v>1.5394990809544901E-2</v>
      </c>
      <c r="AZ34" s="1">
        <v>6.82757581800139E-7</v>
      </c>
      <c r="BA34" s="1">
        <v>1.54151240999692E-2</v>
      </c>
      <c r="BB34" s="1">
        <v>1.54151240999692E-2</v>
      </c>
      <c r="BC34" s="1">
        <v>0.241580806857952</v>
      </c>
      <c r="BD34" s="1">
        <v>0.241580806857952</v>
      </c>
      <c r="BE34" s="1">
        <v>0.19749864217278701</v>
      </c>
      <c r="BF34" s="1">
        <v>0.24794476123486101</v>
      </c>
      <c r="BG34" s="1">
        <v>0.222688200345869</v>
      </c>
      <c r="BH34" s="1">
        <v>0.22268862687715801</v>
      </c>
      <c r="BI34" s="1">
        <v>0.22268862687715801</v>
      </c>
      <c r="BJ34" s="1">
        <v>0.241580806857952</v>
      </c>
      <c r="BK34" s="1">
        <v>6.2144922079599204E-3</v>
      </c>
      <c r="BL34" s="1">
        <v>0.241580806857952</v>
      </c>
      <c r="BM34" s="1">
        <v>0</v>
      </c>
      <c r="BN34" s="1">
        <v>0.242768736157955</v>
      </c>
      <c r="BO34" s="1">
        <v>0.242768736157955</v>
      </c>
      <c r="BP34" s="1">
        <v>0.242768736157955</v>
      </c>
      <c r="BQ34" s="1">
        <v>1.31720118180343E-5</v>
      </c>
      <c r="BR34" s="1">
        <v>0.28420878660429999</v>
      </c>
      <c r="BS34" s="1">
        <v>1.8442520714049299E-4</v>
      </c>
      <c r="BT34" s="1">
        <v>1.65975687177689E-5</v>
      </c>
      <c r="BU34" s="1">
        <v>1.65975687177689E-5</v>
      </c>
      <c r="BV34" s="1">
        <v>1.65975687177689E-5</v>
      </c>
      <c r="BW34" s="1">
        <v>3.6625161861042498E-3</v>
      </c>
      <c r="BX34" s="1">
        <v>1.15806040452816E-37</v>
      </c>
      <c r="BY34" s="1">
        <v>1.15806040452816E-37</v>
      </c>
      <c r="BZ34" s="1">
        <v>0</v>
      </c>
      <c r="CA34" s="1">
        <v>0</v>
      </c>
      <c r="CB34" s="1">
        <v>0</v>
      </c>
      <c r="CC34" s="1">
        <v>0</v>
      </c>
      <c r="CD34" s="1">
        <v>0.240963782780417</v>
      </c>
      <c r="CE34" s="1">
        <v>8.1382861471412994E-9</v>
      </c>
      <c r="CF34" s="1">
        <v>8.1382861471412994E-9</v>
      </c>
      <c r="CG34" s="1">
        <v>6.0887885212426399E-2</v>
      </c>
      <c r="CH34" s="1">
        <v>0.19749864217278701</v>
      </c>
      <c r="CI34" s="1">
        <v>0.19749864217278701</v>
      </c>
      <c r="CJ34" s="1">
        <v>0.20685028011895401</v>
      </c>
      <c r="CK34" s="1">
        <v>0.21197586038488</v>
      </c>
      <c r="CL34" s="1">
        <v>0.21539785309996201</v>
      </c>
      <c r="CM34" s="1">
        <v>0.21341567303056599</v>
      </c>
      <c r="CN34" s="1">
        <v>0.21868354628186801</v>
      </c>
      <c r="CO34" s="1">
        <v>0.22131489070892299</v>
      </c>
      <c r="CP34" s="1">
        <v>0.222688200345869</v>
      </c>
    </row>
    <row r="35" spans="1:94" x14ac:dyDescent="0.25">
      <c r="A35" s="1" t="s">
        <v>19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0.99989074300234104</v>
      </c>
      <c r="AS35" s="1">
        <v>3.9660003643867802E-3</v>
      </c>
      <c r="AT35" s="1">
        <v>3.9660003643867802E-3</v>
      </c>
      <c r="AU35" s="1">
        <v>3.9660003643867802E-3</v>
      </c>
      <c r="AV35" s="1">
        <v>3.9660003643867802E-3</v>
      </c>
      <c r="AW35" s="1">
        <v>0.79221813742361902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4.9261634975178298E-3</v>
      </c>
      <c r="BD35" s="1">
        <v>4.9261634975178298E-3</v>
      </c>
      <c r="BE35" s="1">
        <v>3.9660003643867802E-3</v>
      </c>
      <c r="BF35" s="1">
        <v>1.0940375155186401E-2</v>
      </c>
      <c r="BG35" s="1">
        <v>6.8122085305006505E-2</v>
      </c>
      <c r="BH35" s="1">
        <v>6.8119835416820207E-2</v>
      </c>
      <c r="BI35" s="1">
        <v>6.8119835416820207E-2</v>
      </c>
      <c r="BJ35" s="1">
        <v>4.9261634975178298E-3</v>
      </c>
      <c r="BK35" s="1">
        <v>0.79221813742361902</v>
      </c>
      <c r="BL35" s="1">
        <v>4.9261634975178298E-3</v>
      </c>
      <c r="BM35" s="1">
        <v>0</v>
      </c>
      <c r="BN35" s="1">
        <v>2.1395957818854401E-21</v>
      </c>
      <c r="BO35" s="1">
        <v>2.1395957818854401E-21</v>
      </c>
      <c r="BP35" s="1">
        <v>2.1395957818854401E-21</v>
      </c>
      <c r="BQ35" s="1">
        <v>5.93012226708255E-3</v>
      </c>
      <c r="BR35" s="1">
        <v>8.7590321066195104E-2</v>
      </c>
      <c r="BS35" s="1">
        <v>0.71749501038072505</v>
      </c>
      <c r="BT35" s="1">
        <v>0.71892309096984797</v>
      </c>
      <c r="BU35" s="1">
        <v>0.71892309096984797</v>
      </c>
      <c r="BV35" s="1">
        <v>0.71892309096984797</v>
      </c>
      <c r="BW35" s="1">
        <v>0.311634935747785</v>
      </c>
      <c r="BX35" s="1">
        <v>0.72077721714589504</v>
      </c>
      <c r="BY35" s="1">
        <v>0.72077721714589504</v>
      </c>
      <c r="BZ35" s="1">
        <v>4.2126677947707402E-7</v>
      </c>
      <c r="CA35" s="1">
        <v>4.2126677947707402E-7</v>
      </c>
      <c r="CB35" s="1">
        <v>0.20619253448063099</v>
      </c>
      <c r="CC35" s="1">
        <v>0.99989074300234104</v>
      </c>
      <c r="CD35" s="1">
        <v>1.95334771567112E-2</v>
      </c>
      <c r="CE35" s="1">
        <v>4.1624539313577499E-7</v>
      </c>
      <c r="CF35" s="1">
        <v>4.1624539313577499E-7</v>
      </c>
      <c r="CG35" s="1">
        <v>0.200956532327215</v>
      </c>
      <c r="CH35" s="1">
        <v>3.9660003643867802E-3</v>
      </c>
      <c r="CI35" s="1">
        <v>3.9660003643867802E-3</v>
      </c>
      <c r="CJ35" s="1">
        <v>2.7713610971221499E-2</v>
      </c>
      <c r="CK35" s="1">
        <v>4.08057206453393E-2</v>
      </c>
      <c r="CL35" s="1">
        <v>4.9541759312289602E-2</v>
      </c>
      <c r="CM35" s="1">
        <v>4.4385812701371E-2</v>
      </c>
      <c r="CN35" s="1">
        <v>5.78745572517484E-2</v>
      </c>
      <c r="CO35" s="1">
        <v>6.4607980993732494E-2</v>
      </c>
      <c r="CP35" s="1">
        <v>6.8122085305006505E-2</v>
      </c>
    </row>
    <row r="36" spans="1:94" x14ac:dyDescent="0.25">
      <c r="A36" s="1" t="s">
        <v>20</v>
      </c>
      <c r="B36" s="1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1.08180238492047E-4</v>
      </c>
      <c r="AS36" s="1">
        <v>2.6520989282841498E-6</v>
      </c>
      <c r="AT36" s="1">
        <v>2.6520989282841498E-6</v>
      </c>
      <c r="AU36" s="1">
        <v>2.6520989282841498E-6</v>
      </c>
      <c r="AV36" s="1">
        <v>2.6520989282841498E-6</v>
      </c>
      <c r="AW36" s="1">
        <v>6.8873597270670804E-4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3.2941683640867698E-6</v>
      </c>
      <c r="BD36" s="1">
        <v>3.2941683640867698E-6</v>
      </c>
      <c r="BE36" s="1">
        <v>2.6520989282841498E-6</v>
      </c>
      <c r="BF36" s="1">
        <v>7.29469561376416E-6</v>
      </c>
      <c r="BG36" s="1">
        <v>5.8317988523613901E-5</v>
      </c>
      <c r="BH36" s="1">
        <v>5.8312618872853199E-5</v>
      </c>
      <c r="BI36" s="1">
        <v>5.8312618872853199E-5</v>
      </c>
      <c r="BJ36" s="1">
        <v>3.2941683640867698E-6</v>
      </c>
      <c r="BK36" s="1">
        <v>6.8873597270670804E-4</v>
      </c>
      <c r="BL36" s="1">
        <v>3.2941683640867698E-6</v>
      </c>
      <c r="BM36" s="1">
        <v>0</v>
      </c>
      <c r="BN36" s="1">
        <v>2.3914343862925899E-24</v>
      </c>
      <c r="BO36" s="1">
        <v>2.3914343862925899E-24</v>
      </c>
      <c r="BP36" s="1">
        <v>2.3914343862925899E-24</v>
      </c>
      <c r="BQ36" s="1">
        <v>3.9655243227783499E-6</v>
      </c>
      <c r="BR36" s="1">
        <v>5.8402451636850003E-5</v>
      </c>
      <c r="BS36" s="1">
        <v>6.2398039656667197E-4</v>
      </c>
      <c r="BT36" s="1">
        <v>6.2533526449598303E-4</v>
      </c>
      <c r="BU36" s="1">
        <v>6.2533526449598303E-4</v>
      </c>
      <c r="BV36" s="1">
        <v>6.2533526449598303E-4</v>
      </c>
      <c r="BW36" s="1">
        <v>2.4804208993051598E-7</v>
      </c>
      <c r="BX36" s="1">
        <v>6.2818089250287498E-4</v>
      </c>
      <c r="BY36" s="1">
        <v>6.2818089250287498E-4</v>
      </c>
      <c r="BZ36" s="1">
        <v>9.8048301028614598E-8</v>
      </c>
      <c r="CA36" s="1">
        <v>9.8048301028614598E-8</v>
      </c>
      <c r="CB36" s="1">
        <v>5.4926138322069697E-2</v>
      </c>
      <c r="CC36" s="1">
        <v>1.08180238492047E-4</v>
      </c>
      <c r="CD36" s="1">
        <v>7.0933197977854097E-6</v>
      </c>
      <c r="CE36" s="1">
        <v>9.6879591736645896E-8</v>
      </c>
      <c r="CF36" s="1">
        <v>9.6879591736645896E-8</v>
      </c>
      <c r="CG36" s="1">
        <v>1.3392302620545299E-4</v>
      </c>
      <c r="CH36" s="1">
        <v>2.6520989282841498E-6</v>
      </c>
      <c r="CI36" s="1">
        <v>2.6520989282841498E-6</v>
      </c>
      <c r="CJ36" s="1">
        <v>5.6654826192819599E-5</v>
      </c>
      <c r="CK36" s="1">
        <v>5.0561878488309298E-5</v>
      </c>
      <c r="CL36" s="1">
        <v>4.8325724198331399E-5</v>
      </c>
      <c r="CM36" s="1">
        <v>9.4567876808255102E-5</v>
      </c>
      <c r="CN36" s="1">
        <v>7.2759772308419703E-5</v>
      </c>
      <c r="CO36" s="1">
        <v>6.3424298071786296E-5</v>
      </c>
      <c r="CP36" s="1">
        <v>5.8317988523613901E-5</v>
      </c>
    </row>
    <row r="37" spans="1:94" x14ac:dyDescent="0.25">
      <c r="A37" s="1" t="s">
        <v>21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3.86507415849759E-5</v>
      </c>
      <c r="AT37" s="1">
        <v>3.86507415849759E-5</v>
      </c>
      <c r="AU37" s="1">
        <v>3.86507415849759E-5</v>
      </c>
      <c r="AV37" s="1">
        <v>3.86507415849759E-5</v>
      </c>
      <c r="AW37" s="1">
        <v>5.8770236020074498E-5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4.80080319854793E-5</v>
      </c>
      <c r="BD37" s="1">
        <v>4.80080319854793E-5</v>
      </c>
      <c r="BE37" s="1">
        <v>3.86507415849759E-5</v>
      </c>
      <c r="BF37" s="1">
        <v>1.6103904072391499E-4</v>
      </c>
      <c r="BG37" s="1">
        <v>4.8863839462729503E-5</v>
      </c>
      <c r="BH37" s="1">
        <v>4.8871883280062197E-5</v>
      </c>
      <c r="BI37" s="1">
        <v>4.8871883280062197E-5</v>
      </c>
      <c r="BJ37" s="1">
        <v>4.80080319854793E-5</v>
      </c>
      <c r="BK37" s="1">
        <v>5.8770236020074498E-5</v>
      </c>
      <c r="BL37" s="1">
        <v>4.80080319854793E-5</v>
      </c>
      <c r="BM37" s="1">
        <v>0</v>
      </c>
      <c r="BN37" s="1">
        <v>4.8225026414139498E-5</v>
      </c>
      <c r="BO37" s="1">
        <v>4.8225026414139498E-5</v>
      </c>
      <c r="BP37" s="1">
        <v>4.8225026414139498E-5</v>
      </c>
      <c r="BQ37" s="1">
        <v>2.54682274356274E-8</v>
      </c>
      <c r="BR37" s="1">
        <v>9.5143132363834104E-4</v>
      </c>
      <c r="BS37" s="1">
        <v>3.5049211850850199E-5</v>
      </c>
      <c r="BT37" s="1">
        <v>2.9889267313299799E-5</v>
      </c>
      <c r="BU37" s="1">
        <v>2.9889267313299799E-5</v>
      </c>
      <c r="BV37" s="1">
        <v>2.9889267313299799E-5</v>
      </c>
      <c r="BW37" s="1">
        <v>6.5955398159345197E-3</v>
      </c>
      <c r="BX37" s="1">
        <v>7.8956525489431101E-19</v>
      </c>
      <c r="BY37" s="1">
        <v>7.8956525489431101E-19</v>
      </c>
      <c r="BZ37" s="1">
        <v>0</v>
      </c>
      <c r="CA37" s="1">
        <v>0</v>
      </c>
      <c r="CB37" s="1">
        <v>0</v>
      </c>
      <c r="CC37" s="1">
        <v>0</v>
      </c>
      <c r="CD37" s="1">
        <v>3.4492105502210199E-4</v>
      </c>
      <c r="CE37" s="1">
        <v>0</v>
      </c>
      <c r="CF37" s="1">
        <v>0</v>
      </c>
      <c r="CG37" s="1">
        <v>1.9014073981927699E-3</v>
      </c>
      <c r="CH37" s="1">
        <v>3.86507415849759E-5</v>
      </c>
      <c r="CI37" s="1">
        <v>3.86507415849759E-5</v>
      </c>
      <c r="CJ37" s="1">
        <v>4.4292022628022701E-5</v>
      </c>
      <c r="CK37" s="1">
        <v>4.4986716505515502E-5</v>
      </c>
      <c r="CL37" s="1">
        <v>4.5944085403353402E-5</v>
      </c>
      <c r="CM37" s="1">
        <v>4.8252529523780602E-5</v>
      </c>
      <c r="CN37" s="1">
        <v>4.7922344676311099E-5</v>
      </c>
      <c r="CO37" s="1">
        <v>4.8355084963278702E-5</v>
      </c>
      <c r="CP37" s="1">
        <v>4.8863839462729503E-5</v>
      </c>
    </row>
    <row r="38" spans="1:94" x14ac:dyDescent="0.25">
      <c r="A38" s="1" t="s">
        <v>23</v>
      </c>
      <c r="B38" s="1" t="s">
        <v>33</v>
      </c>
      <c r="C38" s="1">
        <v>6316391.366639995</v>
      </c>
      <c r="D38" s="1">
        <v>6316391.366639995</v>
      </c>
      <c r="E38" s="1">
        <v>3411643.650000006</v>
      </c>
      <c r="F38" s="1">
        <v>3411643.650000006</v>
      </c>
      <c r="G38" s="1">
        <v>280317.75680000032</v>
      </c>
      <c r="H38" s="1">
        <v>280317.75680000032</v>
      </c>
      <c r="I38" s="1">
        <v>69846169.999999985</v>
      </c>
      <c r="J38" s="1">
        <v>69846169.999999985</v>
      </c>
      <c r="K38" s="1">
        <v>20284600.000000019</v>
      </c>
      <c r="L38" s="1">
        <v>20284600.000000019</v>
      </c>
      <c r="M38" s="1">
        <v>925156.68912000279</v>
      </c>
      <c r="N38" s="1">
        <v>925156.68912000279</v>
      </c>
      <c r="O38" s="1">
        <v>1491336.0000000026</v>
      </c>
      <c r="P38" s="1">
        <v>1491336.0000000026</v>
      </c>
      <c r="Q38" s="1">
        <v>5156400.0000000205</v>
      </c>
      <c r="R38" s="1">
        <v>2064800.0000000037</v>
      </c>
      <c r="S38" s="1">
        <v>2064800.0000000037</v>
      </c>
      <c r="T38" s="1">
        <v>17716496.581200011</v>
      </c>
      <c r="U38" s="1">
        <v>17716496.581200011</v>
      </c>
      <c r="V38" s="1">
        <v>50194324.600000165</v>
      </c>
      <c r="W38" s="1">
        <v>50194324.600000165</v>
      </c>
      <c r="X38" s="1">
        <v>201699.0748800002</v>
      </c>
      <c r="Y38" s="1">
        <v>201699.0748800002</v>
      </c>
      <c r="Z38" s="1">
        <v>5156400.0000000205</v>
      </c>
      <c r="AA38" s="1">
        <v>177889335.71864027</v>
      </c>
      <c r="AB38" s="1">
        <v>504000.73467285058</v>
      </c>
      <c r="AC38" s="1">
        <v>159789.58855760039</v>
      </c>
      <c r="AD38" s="1">
        <v>159789.58855760039</v>
      </c>
      <c r="AE38" s="1">
        <v>159789.58855760039</v>
      </c>
      <c r="AF38" s="1">
        <v>8341.0000000000146</v>
      </c>
      <c r="AG38" s="1">
        <v>8341.0000000000146</v>
      </c>
      <c r="AH38" s="1">
        <v>8341.0000000000146</v>
      </c>
      <c r="AI38" s="1">
        <v>88564.000000000262</v>
      </c>
      <c r="AJ38" s="1">
        <v>88564.000000000262</v>
      </c>
      <c r="AK38" s="1">
        <v>88564.000000000262</v>
      </c>
      <c r="AL38" s="1">
        <v>584542.73000000115</v>
      </c>
      <c r="AM38" s="1">
        <v>584542.73000000115</v>
      </c>
      <c r="AN38" s="1">
        <v>584542.73000000115</v>
      </c>
      <c r="AO38" s="1">
        <v>14850.000000000024</v>
      </c>
      <c r="AP38" s="1">
        <v>14850.000000000024</v>
      </c>
      <c r="AQ38" s="1">
        <v>14850.000000000024</v>
      </c>
      <c r="AR38" s="1">
        <v>409564.76906865585</v>
      </c>
      <c r="AS38" s="1">
        <v>488053.36820707191</v>
      </c>
      <c r="AT38" s="1">
        <v>518556.70372001396</v>
      </c>
      <c r="AU38" s="1">
        <v>518556.70372001396</v>
      </c>
      <c r="AV38" s="1">
        <v>751201.5462142427</v>
      </c>
      <c r="AW38" s="1">
        <v>479600.26543464459</v>
      </c>
      <c r="AX38" s="1">
        <v>504000.73467285058</v>
      </c>
      <c r="AY38" s="1">
        <v>504000.73467285058</v>
      </c>
      <c r="AZ38" s="1">
        <v>1048.3539861331005</v>
      </c>
      <c r="BA38" s="1">
        <v>502952.38068671565</v>
      </c>
      <c r="BB38" s="1">
        <v>502952.38068671577</v>
      </c>
      <c r="BC38" s="1">
        <v>1773415.9411746236</v>
      </c>
      <c r="BD38" s="1">
        <v>1773415.9411746236</v>
      </c>
      <c r="BE38" s="1">
        <v>2276368.3218613416</v>
      </c>
      <c r="BF38" s="1">
        <v>33327.151055532508</v>
      </c>
      <c r="BG38" s="1">
        <v>2276368.3218613355</v>
      </c>
      <c r="BH38" s="1">
        <v>2276374.2686510845</v>
      </c>
      <c r="BI38" s="1">
        <v>2276374.2686510845</v>
      </c>
      <c r="BJ38" s="1">
        <v>1796774.0032164375</v>
      </c>
      <c r="BK38" s="1">
        <v>479600.26543464459</v>
      </c>
      <c r="BL38" s="1">
        <v>23358.062041813475</v>
      </c>
      <c r="BM38" s="1">
        <v>35999.999999999971</v>
      </c>
      <c r="BN38" s="1">
        <v>22965.412807632511</v>
      </c>
      <c r="BO38" s="1">
        <v>22965.412807632511</v>
      </c>
      <c r="BP38" s="1">
        <v>22965.412807632511</v>
      </c>
      <c r="BQ38" s="1">
        <v>36392.649234181183</v>
      </c>
      <c r="BR38" s="1">
        <v>10361.738247900003</v>
      </c>
      <c r="BS38" s="1">
        <v>505631.17642092443</v>
      </c>
      <c r="BT38" s="1">
        <v>503692.90310580441</v>
      </c>
      <c r="BU38" s="1">
        <v>503692.90310580807</v>
      </c>
      <c r="BV38" s="1">
        <v>503692.90310580807</v>
      </c>
      <c r="BW38" s="1">
        <v>3253.4009172316864</v>
      </c>
      <c r="BX38" s="1">
        <v>500439.50228890765</v>
      </c>
      <c r="BY38" s="1">
        <v>500439.50228890765</v>
      </c>
      <c r="BZ38" s="1">
        <v>86874.733220250491</v>
      </c>
      <c r="CA38" s="1">
        <v>86874.733220250491</v>
      </c>
      <c r="CB38" s="1">
        <v>3999.9999999987008</v>
      </c>
      <c r="CC38" s="1">
        <v>409564.76906865585</v>
      </c>
      <c r="CD38" s="1">
        <v>36580.551972764028</v>
      </c>
      <c r="CE38" s="1">
        <v>87923.087206383541</v>
      </c>
      <c r="CF38" s="1">
        <v>87923.087206383541</v>
      </c>
      <c r="CG38" s="1">
        <v>1938.2733151195152</v>
      </c>
      <c r="CH38" s="1">
        <v>1525166.7756470998</v>
      </c>
      <c r="CI38" s="1">
        <v>751201.5462142427</v>
      </c>
      <c r="CJ38" s="1">
        <v>1239254.9144213139</v>
      </c>
      <c r="CK38" s="1">
        <v>1757811.6181413289</v>
      </c>
      <c r="CL38" s="1">
        <v>2276368.3218613416</v>
      </c>
      <c r="CM38" s="1">
        <v>751201.54621424363</v>
      </c>
      <c r="CN38" s="1">
        <v>1239254.914421313</v>
      </c>
      <c r="CO38" s="1">
        <v>1757811.6181413268</v>
      </c>
      <c r="CP38" s="1">
        <v>2276368.3218613383</v>
      </c>
    </row>
  </sheetData>
  <mergeCells count="2">
    <mergeCell ref="CR1:DA1"/>
    <mergeCell ref="DC1:D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0355-99A4-4E10-AF11-29377250DD00}">
  <dimension ref="A1:BK46"/>
  <sheetViews>
    <sheetView tabSelected="1" workbookViewId="0">
      <pane xSplit="2" ySplit="6" topLeftCell="AO7" activePane="bottomRight" state="frozen"/>
      <selection pane="topRight" activeCell="C1" sqref="C1"/>
      <selection pane="bottomLeft" activeCell="A7" sqref="A7"/>
      <selection pane="bottomRight" activeCell="AW24" sqref="AW24"/>
    </sheetView>
  </sheetViews>
  <sheetFormatPr defaultRowHeight="15" x14ac:dyDescent="0.25"/>
  <cols>
    <col min="1" max="1" width="22.7109375" bestFit="1" customWidth="1"/>
    <col min="2" max="2" width="10" bestFit="1" customWidth="1"/>
    <col min="3" max="46" width="12.7109375" bestFit="1" customWidth="1"/>
    <col min="47" max="47" width="13.42578125" bestFit="1" customWidth="1"/>
    <col min="48" max="48" width="12.7109375" style="11" bestFit="1" customWidth="1"/>
    <col min="49" max="49" width="19.28515625" bestFit="1" customWidth="1"/>
    <col min="50" max="50" width="12" bestFit="1" customWidth="1"/>
    <col min="51" max="51" width="12.7109375" bestFit="1" customWidth="1"/>
    <col min="52" max="52" width="8.5703125" bestFit="1" customWidth="1"/>
    <col min="53" max="53" width="9.5703125" customWidth="1"/>
    <col min="54" max="54" width="21.42578125" bestFit="1" customWidth="1"/>
    <col min="55" max="60" width="12.7109375" bestFit="1" customWidth="1"/>
    <col min="61" max="62" width="12" bestFit="1" customWidth="1"/>
  </cols>
  <sheetData>
    <row r="1" spans="1:63" x14ac:dyDescent="0.25">
      <c r="A1" s="2" t="s">
        <v>182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t="s">
        <v>193</v>
      </c>
      <c r="AW1" t="s">
        <v>194</v>
      </c>
      <c r="BA1" t="s">
        <v>195</v>
      </c>
    </row>
    <row r="2" spans="1:63" x14ac:dyDescent="0.25">
      <c r="A2" s="3" t="s">
        <v>183</v>
      </c>
      <c r="B2" s="3"/>
      <c r="C2" s="8" t="s">
        <v>187</v>
      </c>
      <c r="E2" s="5" t="s">
        <v>185</v>
      </c>
      <c r="F2" s="3"/>
      <c r="G2" s="4" t="s">
        <v>184</v>
      </c>
      <c r="I2" s="6" t="s">
        <v>186</v>
      </c>
      <c r="J2" s="3"/>
      <c r="K2" s="6" t="s">
        <v>186</v>
      </c>
      <c r="L2" s="3"/>
      <c r="M2" s="4" t="s">
        <v>184</v>
      </c>
      <c r="N2" s="3"/>
      <c r="O2" s="4" t="s">
        <v>184</v>
      </c>
      <c r="R2" s="4" t="s">
        <v>184</v>
      </c>
      <c r="T2" s="4" t="s">
        <v>184</v>
      </c>
      <c r="V2" s="4" t="s">
        <v>184</v>
      </c>
      <c r="X2" s="4" t="s">
        <v>184</v>
      </c>
      <c r="Z2" s="4" t="s">
        <v>184</v>
      </c>
      <c r="AA2" s="5" t="s">
        <v>185</v>
      </c>
      <c r="AB2" s="8" t="s">
        <v>187</v>
      </c>
      <c r="AC2" s="9"/>
      <c r="AD2" s="4" t="s">
        <v>184</v>
      </c>
      <c r="AF2" s="4" t="s">
        <v>184</v>
      </c>
      <c r="AH2" s="4" t="s">
        <v>184</v>
      </c>
      <c r="AJ2" s="4" t="s">
        <v>184</v>
      </c>
      <c r="AL2" s="3"/>
      <c r="AM2" s="20" t="s">
        <v>185</v>
      </c>
      <c r="AN2" s="3"/>
      <c r="AO2" s="19" t="s">
        <v>184</v>
      </c>
      <c r="AP2" s="4" t="s">
        <v>184</v>
      </c>
      <c r="AQ2" s="3"/>
      <c r="AR2" s="3"/>
      <c r="AS2" s="3"/>
      <c r="AW2" t="s">
        <v>196</v>
      </c>
      <c r="AX2" t="s">
        <v>101</v>
      </c>
      <c r="AY2" t="s">
        <v>111</v>
      </c>
      <c r="AZ2" t="s">
        <v>114</v>
      </c>
    </row>
    <row r="3" spans="1:63" x14ac:dyDescent="0.25">
      <c r="A3" s="3" t="s">
        <v>188</v>
      </c>
      <c r="B3" s="3"/>
      <c r="D3" s="8" t="s">
        <v>187</v>
      </c>
      <c r="E3" s="3"/>
      <c r="F3" s="5" t="s">
        <v>185</v>
      </c>
      <c r="H3" s="4" t="s">
        <v>184</v>
      </c>
      <c r="I3" s="3"/>
      <c r="J3" s="6" t="s">
        <v>186</v>
      </c>
      <c r="K3" s="3"/>
      <c r="L3" s="6" t="s">
        <v>186</v>
      </c>
      <c r="M3" s="3"/>
      <c r="N3" s="4" t="s">
        <v>184</v>
      </c>
      <c r="P3" s="4" t="s">
        <v>184</v>
      </c>
      <c r="Q3" s="4" t="s">
        <v>184</v>
      </c>
      <c r="S3" s="4" t="s">
        <v>184</v>
      </c>
      <c r="U3" s="4" t="s">
        <v>184</v>
      </c>
      <c r="W3" s="4" t="s">
        <v>184</v>
      </c>
      <c r="Y3" s="4" t="s">
        <v>184</v>
      </c>
      <c r="AA3" s="3"/>
      <c r="AB3" s="9"/>
      <c r="AC3" s="8" t="s">
        <v>187</v>
      </c>
      <c r="AD3" s="3"/>
      <c r="AE3" s="4" t="s">
        <v>184</v>
      </c>
      <c r="AG3" s="4" t="s">
        <v>184</v>
      </c>
      <c r="AH3" s="3"/>
      <c r="AI3" s="4" t="s">
        <v>184</v>
      </c>
      <c r="AK3" s="4" t="s">
        <v>184</v>
      </c>
      <c r="AL3" s="4" t="s">
        <v>184</v>
      </c>
      <c r="AM3" s="3"/>
      <c r="AN3" s="21" t="s">
        <v>186</v>
      </c>
      <c r="AO3" s="3"/>
      <c r="AP3" s="3"/>
      <c r="AQ3" s="4" t="s">
        <v>184</v>
      </c>
      <c r="AR3" s="4" t="s">
        <v>184</v>
      </c>
      <c r="AS3" s="4" t="s">
        <v>184</v>
      </c>
      <c r="AT3" s="4" t="s">
        <v>184</v>
      </c>
      <c r="AW3" t="s">
        <v>197</v>
      </c>
      <c r="AX3" s="12">
        <v>-2058.5249298353237</v>
      </c>
      <c r="AY3" s="12">
        <v>-2085.6382267835074</v>
      </c>
      <c r="AZ3" s="12">
        <v>-27.113296948185379</v>
      </c>
      <c r="BA3" s="11">
        <f>-(AX3+AZ3-AY3)</f>
        <v>1.8189894035458565E-12</v>
      </c>
    </row>
    <row r="4" spans="1:63" x14ac:dyDescent="0.25">
      <c r="A4" s="1" t="s">
        <v>189</v>
      </c>
      <c r="B4" s="1" t="s">
        <v>26</v>
      </c>
      <c r="C4" s="1" t="s">
        <v>36</v>
      </c>
      <c r="D4" s="1" t="s">
        <v>38</v>
      </c>
      <c r="E4" s="1" t="s">
        <v>39</v>
      </c>
      <c r="F4" s="1" t="s">
        <v>41</v>
      </c>
      <c r="G4" s="1" t="s">
        <v>42</v>
      </c>
      <c r="H4" s="1" t="s">
        <v>44</v>
      </c>
      <c r="I4" s="1" t="s">
        <v>45</v>
      </c>
      <c r="J4" s="1" t="s">
        <v>47</v>
      </c>
      <c r="K4" s="1" t="s">
        <v>48</v>
      </c>
      <c r="L4" s="1" t="s">
        <v>50</v>
      </c>
      <c r="M4" s="1" t="s">
        <v>51</v>
      </c>
      <c r="N4" s="1" t="s">
        <v>53</v>
      </c>
      <c r="O4" s="1" t="s">
        <v>54</v>
      </c>
      <c r="P4" s="1" t="s">
        <v>56</v>
      </c>
      <c r="Q4" s="1" t="s">
        <v>224</v>
      </c>
      <c r="R4" s="1" t="s">
        <v>225</v>
      </c>
      <c r="S4" s="1" t="s">
        <v>226</v>
      </c>
      <c r="T4" s="1" t="s">
        <v>57</v>
      </c>
      <c r="U4" s="1" t="s">
        <v>59</v>
      </c>
      <c r="V4" s="1" t="s">
        <v>227</v>
      </c>
      <c r="W4" s="1" t="s">
        <v>228</v>
      </c>
      <c r="X4" s="1" t="s">
        <v>60</v>
      </c>
      <c r="Y4" s="1" t="s">
        <v>62</v>
      </c>
      <c r="Z4" s="1" t="s">
        <v>229</v>
      </c>
      <c r="AA4" s="1" t="s">
        <v>64</v>
      </c>
      <c r="AB4" s="1" t="s">
        <v>66</v>
      </c>
      <c r="AC4" s="1" t="s">
        <v>69</v>
      </c>
      <c r="AD4" s="1" t="s">
        <v>70</v>
      </c>
      <c r="AE4" s="1" t="s">
        <v>73</v>
      </c>
      <c r="AF4" s="1" t="s">
        <v>230</v>
      </c>
      <c r="AG4" s="1" t="s">
        <v>232</v>
      </c>
      <c r="AH4" s="1" t="s">
        <v>233</v>
      </c>
      <c r="AI4" s="1" t="s">
        <v>235</v>
      </c>
      <c r="AJ4" s="1" t="s">
        <v>74</v>
      </c>
      <c r="AK4" s="1" t="s">
        <v>77</v>
      </c>
      <c r="AL4" s="1" t="s">
        <v>19</v>
      </c>
      <c r="AM4" s="1" t="s">
        <v>101</v>
      </c>
      <c r="AN4" s="1" t="s">
        <v>111</v>
      </c>
      <c r="AO4" s="1" t="s">
        <v>114</v>
      </c>
      <c r="AP4" s="1" t="s">
        <v>116</v>
      </c>
      <c r="AQ4" s="1" t="s">
        <v>138</v>
      </c>
      <c r="AR4" s="1" t="s">
        <v>140</v>
      </c>
      <c r="AS4" s="1" t="s">
        <v>142</v>
      </c>
      <c r="AT4" s="1" t="s">
        <v>143</v>
      </c>
      <c r="AW4" s="1" t="s">
        <v>198</v>
      </c>
      <c r="AX4" s="12">
        <v>-2262.1429319731933</v>
      </c>
      <c r="AY4" s="12">
        <v>-2291.9381276750505</v>
      </c>
      <c r="AZ4" s="12">
        <v>-29.795195659221129</v>
      </c>
      <c r="BA4" s="11">
        <f>-(AX4+AZ4-AY4)</f>
        <v>-4.2636202124413103E-8</v>
      </c>
    </row>
    <row r="5" spans="1:63" x14ac:dyDescent="0.25">
      <c r="A5" s="1" t="s">
        <v>1</v>
      </c>
      <c r="B5" s="1"/>
      <c r="C5" s="1"/>
      <c r="D5" s="1" t="s">
        <v>37</v>
      </c>
      <c r="E5" s="1"/>
      <c r="F5" s="1" t="s">
        <v>40</v>
      </c>
      <c r="G5" s="1"/>
      <c r="H5" s="1" t="s">
        <v>43</v>
      </c>
      <c r="I5" s="1"/>
      <c r="J5" s="1" t="s">
        <v>46</v>
      </c>
      <c r="K5" s="1"/>
      <c r="L5" s="1" t="s">
        <v>49</v>
      </c>
      <c r="M5" s="1"/>
      <c r="N5" s="1" t="s">
        <v>52</v>
      </c>
      <c r="O5" s="1"/>
      <c r="P5" s="1" t="s">
        <v>55</v>
      </c>
      <c r="Q5" s="1" t="s">
        <v>238</v>
      </c>
      <c r="R5" s="1"/>
      <c r="S5" s="1" t="s">
        <v>239</v>
      </c>
      <c r="T5" s="1"/>
      <c r="U5" s="1" t="s">
        <v>58</v>
      </c>
      <c r="V5" s="1"/>
      <c r="W5" s="1" t="s">
        <v>240</v>
      </c>
      <c r="X5" s="1"/>
      <c r="Y5" s="1" t="s">
        <v>61</v>
      </c>
      <c r="Z5" s="1"/>
      <c r="AA5" s="1"/>
      <c r="AB5" s="1"/>
      <c r="AC5" s="1" t="s">
        <v>37</v>
      </c>
      <c r="AD5" s="1"/>
      <c r="AE5" s="1" t="s">
        <v>43</v>
      </c>
      <c r="AF5" s="1"/>
      <c r="AG5" s="1" t="s">
        <v>239</v>
      </c>
      <c r="AH5" s="1"/>
      <c r="AI5" s="1" t="s">
        <v>58</v>
      </c>
      <c r="AJ5" s="1"/>
      <c r="AK5" s="1" t="s">
        <v>61</v>
      </c>
      <c r="AL5" s="1" t="s">
        <v>55</v>
      </c>
      <c r="AM5" s="1" t="s">
        <v>102</v>
      </c>
      <c r="AN5" s="1" t="s">
        <v>88</v>
      </c>
      <c r="AO5" s="1" t="s">
        <v>102</v>
      </c>
      <c r="AP5" s="1"/>
      <c r="AQ5" s="1" t="s">
        <v>134</v>
      </c>
      <c r="AR5" s="1" t="s">
        <v>106</v>
      </c>
      <c r="AS5" s="1" t="s">
        <v>52</v>
      </c>
      <c r="AT5" s="1" t="s">
        <v>124</v>
      </c>
    </row>
    <row r="6" spans="1:63" x14ac:dyDescent="0.25">
      <c r="A6" s="1" t="s">
        <v>2</v>
      </c>
      <c r="B6" s="1"/>
      <c r="C6" s="1" t="s">
        <v>37</v>
      </c>
      <c r="D6" s="1" t="s">
        <v>35</v>
      </c>
      <c r="E6" s="1" t="s">
        <v>40</v>
      </c>
      <c r="F6" s="1" t="s">
        <v>35</v>
      </c>
      <c r="G6" s="1" t="s">
        <v>43</v>
      </c>
      <c r="H6" s="1" t="s">
        <v>35</v>
      </c>
      <c r="I6" s="1" t="s">
        <v>46</v>
      </c>
      <c r="J6" s="1" t="s">
        <v>35</v>
      </c>
      <c r="K6" s="1" t="s">
        <v>49</v>
      </c>
      <c r="L6" s="1" t="s">
        <v>35</v>
      </c>
      <c r="M6" s="1" t="s">
        <v>52</v>
      </c>
      <c r="N6" s="1" t="s">
        <v>35</v>
      </c>
      <c r="O6" s="1" t="s">
        <v>55</v>
      </c>
      <c r="P6" s="1" t="s">
        <v>35</v>
      </c>
      <c r="Q6" s="1" t="s">
        <v>35</v>
      </c>
      <c r="R6" s="1" t="s">
        <v>239</v>
      </c>
      <c r="S6" s="1" t="s">
        <v>35</v>
      </c>
      <c r="T6" s="1" t="s">
        <v>58</v>
      </c>
      <c r="U6" s="1" t="s">
        <v>35</v>
      </c>
      <c r="V6" s="1" t="s">
        <v>240</v>
      </c>
      <c r="W6" s="1" t="s">
        <v>35</v>
      </c>
      <c r="X6" s="1" t="s">
        <v>61</v>
      </c>
      <c r="Y6" s="1" t="s">
        <v>35</v>
      </c>
      <c r="Z6" s="1" t="s">
        <v>238</v>
      </c>
      <c r="AA6" s="1" t="s">
        <v>65</v>
      </c>
      <c r="AB6" s="1" t="s">
        <v>67</v>
      </c>
      <c r="AC6" s="1"/>
      <c r="AD6" s="1" t="s">
        <v>71</v>
      </c>
      <c r="AE6" s="1"/>
      <c r="AF6" s="1" t="s">
        <v>241</v>
      </c>
      <c r="AG6" s="1"/>
      <c r="AH6" s="1" t="s">
        <v>86</v>
      </c>
      <c r="AI6" s="1"/>
      <c r="AJ6" s="1" t="s">
        <v>75</v>
      </c>
      <c r="AK6" s="1"/>
      <c r="AL6" s="1"/>
      <c r="AM6" s="1" t="s">
        <v>100</v>
      </c>
      <c r="AN6" s="1" t="s">
        <v>102</v>
      </c>
      <c r="AO6" s="1" t="s">
        <v>115</v>
      </c>
      <c r="AP6" s="1" t="s">
        <v>115</v>
      </c>
      <c r="AQ6" s="1"/>
      <c r="AR6" s="1"/>
      <c r="AS6" s="1"/>
      <c r="AT6" s="1"/>
      <c r="AW6" t="s">
        <v>199</v>
      </c>
      <c r="AX6" s="1">
        <v>1773415.9411746236</v>
      </c>
      <c r="AY6" s="1">
        <v>1796774.0032164375</v>
      </c>
      <c r="AZ6" s="1">
        <v>23358.062041813475</v>
      </c>
      <c r="BA6" s="11">
        <f>-(AX6+AZ6-AY6)</f>
        <v>4.6566128730773926E-10</v>
      </c>
    </row>
    <row r="7" spans="1:63" x14ac:dyDescent="0.25">
      <c r="A7" s="1" t="s">
        <v>3</v>
      </c>
      <c r="B7" s="1"/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 t="s">
        <v>34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 s="1" t="s">
        <v>34</v>
      </c>
      <c r="V7" s="1" t="s">
        <v>34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 t="s">
        <v>34</v>
      </c>
      <c r="AC7" s="1" t="s">
        <v>34</v>
      </c>
      <c r="AD7" s="1" t="s">
        <v>34</v>
      </c>
      <c r="AE7" s="1" t="s">
        <v>34</v>
      </c>
      <c r="AF7" s="1" t="s">
        <v>34</v>
      </c>
      <c r="AG7" s="1" t="s">
        <v>34</v>
      </c>
      <c r="AH7" s="1" t="s">
        <v>34</v>
      </c>
      <c r="AI7" s="1" t="s">
        <v>34</v>
      </c>
      <c r="AJ7" s="1" t="s">
        <v>34</v>
      </c>
      <c r="AK7" s="1" t="s">
        <v>34</v>
      </c>
      <c r="AL7" s="1" t="s">
        <v>34</v>
      </c>
      <c r="AM7" s="1" t="s">
        <v>34</v>
      </c>
      <c r="AN7" s="1" t="s">
        <v>34</v>
      </c>
      <c r="AO7" s="1" t="s">
        <v>34</v>
      </c>
      <c r="AP7" s="1" t="s">
        <v>34</v>
      </c>
      <c r="AQ7" s="1" t="s">
        <v>34</v>
      </c>
      <c r="AR7" s="1" t="s">
        <v>34</v>
      </c>
      <c r="AS7" s="1" t="s">
        <v>34</v>
      </c>
      <c r="AT7" s="1" t="s">
        <v>34</v>
      </c>
      <c r="BB7" s="1" t="s">
        <v>200</v>
      </c>
      <c r="BC7" t="s">
        <v>89</v>
      </c>
      <c r="BD7" t="s">
        <v>126</v>
      </c>
      <c r="BE7" t="s">
        <v>132</v>
      </c>
      <c r="BF7" t="s">
        <v>136</v>
      </c>
      <c r="BG7" t="s">
        <v>65</v>
      </c>
      <c r="BH7" t="s">
        <v>96</v>
      </c>
      <c r="BI7" t="s">
        <v>100</v>
      </c>
      <c r="BJ7" t="s">
        <v>119</v>
      </c>
      <c r="BK7" t="s">
        <v>201</v>
      </c>
    </row>
    <row r="8" spans="1:63" x14ac:dyDescent="0.25">
      <c r="A8" s="1" t="s">
        <v>4</v>
      </c>
      <c r="B8" s="1"/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" t="s">
        <v>25</v>
      </c>
      <c r="T8" s="1" t="s">
        <v>25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" t="s">
        <v>25</v>
      </c>
      <c r="AA8" s="1"/>
      <c r="AB8" s="1" t="s">
        <v>24</v>
      </c>
      <c r="AC8" s="1" t="s">
        <v>25</v>
      </c>
      <c r="AD8" s="1" t="s">
        <v>24</v>
      </c>
      <c r="AE8" s="1" t="s">
        <v>25</v>
      </c>
      <c r="AF8" s="1" t="s">
        <v>24</v>
      </c>
      <c r="AG8" s="1" t="s">
        <v>25</v>
      </c>
      <c r="AH8" s="1" t="s">
        <v>24</v>
      </c>
      <c r="AI8" s="1" t="s">
        <v>25</v>
      </c>
      <c r="AJ8" s="1" t="s">
        <v>24</v>
      </c>
      <c r="AK8" s="1" t="s">
        <v>25</v>
      </c>
      <c r="AL8" s="1" t="s">
        <v>25</v>
      </c>
      <c r="AM8" s="1" t="s">
        <v>24</v>
      </c>
      <c r="AN8" s="1" t="s">
        <v>24</v>
      </c>
      <c r="AO8" s="1" t="s">
        <v>24</v>
      </c>
      <c r="AP8" s="1" t="s">
        <v>25</v>
      </c>
      <c r="AQ8" s="1" t="s">
        <v>25</v>
      </c>
      <c r="AR8" s="1" t="s">
        <v>24</v>
      </c>
      <c r="AS8" s="1" t="s">
        <v>25</v>
      </c>
      <c r="AT8" s="1" t="s">
        <v>24</v>
      </c>
      <c r="BB8" t="s">
        <v>202</v>
      </c>
      <c r="BC8" s="1">
        <v>-0.59954458799999999</v>
      </c>
      <c r="BD8" s="1">
        <v>2.59745093E-2</v>
      </c>
      <c r="BE8" s="1">
        <v>1.3236935199999999E-2</v>
      </c>
      <c r="BF8" s="1">
        <v>0.22674185499999999</v>
      </c>
      <c r="BG8" s="1">
        <v>19.513388800000001</v>
      </c>
      <c r="BH8" s="1">
        <v>19.761152800000001</v>
      </c>
      <c r="BI8" s="1">
        <v>11.806206400000001</v>
      </c>
      <c r="BJ8" s="1">
        <v>-3.95972634</v>
      </c>
      <c r="BK8" s="14">
        <f>SUM(BC8:BJ8)</f>
        <v>46.787430371500001</v>
      </c>
    </row>
    <row r="9" spans="1:63" x14ac:dyDescent="0.25">
      <c r="A9" s="1" t="s">
        <v>5</v>
      </c>
      <c r="B9" s="1" t="s">
        <v>27</v>
      </c>
      <c r="C9" s="1">
        <v>15</v>
      </c>
      <c r="D9" s="1">
        <v>19.490719946219031</v>
      </c>
      <c r="E9" s="1">
        <v>15</v>
      </c>
      <c r="F9" s="1">
        <v>19.365067015473016</v>
      </c>
      <c r="G9" s="1">
        <v>15</v>
      </c>
      <c r="H9" s="1">
        <v>21.155539975783995</v>
      </c>
      <c r="I9" s="1">
        <v>15</v>
      </c>
      <c r="J9" s="1">
        <v>20.056847324957005</v>
      </c>
      <c r="K9" s="1">
        <v>15</v>
      </c>
      <c r="L9" s="1">
        <v>19.527886966568019</v>
      </c>
      <c r="M9" s="1">
        <v>15</v>
      </c>
      <c r="N9" s="1">
        <v>23.261143373640039</v>
      </c>
      <c r="O9" s="1">
        <v>15</v>
      </c>
      <c r="P9" s="1">
        <v>19.997337478628026</v>
      </c>
      <c r="Q9" s="1">
        <v>20.10279954103305</v>
      </c>
      <c r="R9" s="1">
        <v>15</v>
      </c>
      <c r="S9" s="1">
        <v>20.927940812905035</v>
      </c>
      <c r="T9" s="1">
        <v>15</v>
      </c>
      <c r="U9" s="1">
        <v>19.539315077424021</v>
      </c>
      <c r="V9" s="1">
        <v>15</v>
      </c>
      <c r="W9" s="1">
        <v>20.003567341511996</v>
      </c>
      <c r="X9" s="1">
        <v>15</v>
      </c>
      <c r="Y9" s="1">
        <v>19.950756112703004</v>
      </c>
      <c r="Z9" s="1">
        <v>15</v>
      </c>
      <c r="AA9" s="1">
        <v>37.777777800000024</v>
      </c>
      <c r="AB9" s="1">
        <v>215</v>
      </c>
      <c r="AC9" s="1">
        <v>37.800000000000011</v>
      </c>
      <c r="AD9" s="1">
        <v>260</v>
      </c>
      <c r="AE9" s="1">
        <v>40</v>
      </c>
      <c r="AF9" s="1">
        <v>185</v>
      </c>
      <c r="AG9" s="1">
        <v>40</v>
      </c>
      <c r="AH9" s="1">
        <v>185</v>
      </c>
      <c r="AI9" s="1">
        <v>40</v>
      </c>
      <c r="AJ9" s="1">
        <v>105</v>
      </c>
      <c r="AK9" s="1">
        <v>40</v>
      </c>
      <c r="AL9" s="1">
        <v>50</v>
      </c>
      <c r="AM9" s="1">
        <v>37.799995067651025</v>
      </c>
      <c r="AN9" s="1">
        <v>37.799995059864045</v>
      </c>
      <c r="AO9" s="1">
        <v>37.799995067651025</v>
      </c>
      <c r="AP9" s="1">
        <v>25</v>
      </c>
      <c r="AQ9" s="1">
        <v>93.557694605188033</v>
      </c>
      <c r="AR9" s="1">
        <v>21.846077681905001</v>
      </c>
      <c r="AS9" s="1">
        <v>30</v>
      </c>
      <c r="AT9" s="1">
        <v>36.858435663698003</v>
      </c>
      <c r="BB9" s="15" t="s">
        <v>203</v>
      </c>
      <c r="BC9" t="s">
        <v>87</v>
      </c>
      <c r="BD9" s="15" t="s">
        <v>125</v>
      </c>
      <c r="BE9" s="15" t="s">
        <v>133</v>
      </c>
      <c r="BF9" s="15" t="s">
        <v>135</v>
      </c>
      <c r="BG9" s="15" t="s">
        <v>204</v>
      </c>
      <c r="BH9" s="15" t="s">
        <v>98</v>
      </c>
      <c r="BI9" s="15" t="s">
        <v>101</v>
      </c>
      <c r="BJ9" s="15" t="s">
        <v>118</v>
      </c>
    </row>
    <row r="10" spans="1:63" x14ac:dyDescent="0.25">
      <c r="A10" s="1" t="s">
        <v>6</v>
      </c>
      <c r="B10" s="1" t="s">
        <v>28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10</v>
      </c>
      <c r="X10" s="1">
        <v>1</v>
      </c>
      <c r="Y10" s="1">
        <v>1</v>
      </c>
      <c r="Z10" s="1">
        <v>1</v>
      </c>
      <c r="AA10" s="1">
        <v>35.487036500000002</v>
      </c>
      <c r="AB10" s="1">
        <v>20</v>
      </c>
      <c r="AC10" s="1">
        <v>20</v>
      </c>
      <c r="AD10" s="1">
        <v>40</v>
      </c>
      <c r="AE10" s="1">
        <v>40</v>
      </c>
      <c r="AF10" s="1">
        <v>10</v>
      </c>
      <c r="AG10" s="1">
        <v>10</v>
      </c>
      <c r="AH10" s="1">
        <v>10</v>
      </c>
      <c r="AI10" s="1">
        <v>10</v>
      </c>
      <c r="AJ10" s="1">
        <v>1</v>
      </c>
      <c r="AK10" s="1">
        <v>1</v>
      </c>
      <c r="AL10" s="1">
        <v>1.3579878649999999</v>
      </c>
      <c r="AM10" s="1">
        <v>74.990000000000009</v>
      </c>
      <c r="AN10" s="1">
        <v>74.990000000000009</v>
      </c>
      <c r="AO10" s="1">
        <v>74.990000000000009</v>
      </c>
      <c r="AP10" s="1">
        <v>80</v>
      </c>
      <c r="AQ10" s="1">
        <v>1.6621683338529403</v>
      </c>
      <c r="AR10" s="1">
        <v>1.3579878649999999</v>
      </c>
      <c r="AS10" s="1">
        <v>53.268004519999998</v>
      </c>
      <c r="AT10" s="1">
        <v>1.01</v>
      </c>
      <c r="AW10" s="11"/>
      <c r="AX10" s="11"/>
      <c r="AY10" s="11"/>
      <c r="AZ10" s="11"/>
      <c r="BA10" s="11"/>
      <c r="BB10" s="16" t="s">
        <v>205</v>
      </c>
      <c r="BC10" s="11" t="s">
        <v>112</v>
      </c>
      <c r="BD10" s="16" t="s">
        <v>127</v>
      </c>
      <c r="BE10" s="16" t="s">
        <v>131</v>
      </c>
      <c r="BF10" s="16" t="s">
        <v>137</v>
      </c>
      <c r="BG10" s="16" t="s">
        <v>90</v>
      </c>
      <c r="BH10" s="16" t="s">
        <v>95</v>
      </c>
      <c r="BI10" s="16" t="s">
        <v>99</v>
      </c>
      <c r="BJ10" s="16" t="s">
        <v>120</v>
      </c>
      <c r="BK10" s="11"/>
    </row>
    <row r="11" spans="1:63" x14ac:dyDescent="0.25">
      <c r="A11" s="1" t="s">
        <v>7</v>
      </c>
      <c r="B11" s="1"/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0.99916750261160403</v>
      </c>
      <c r="AB11" s="1">
        <v>1</v>
      </c>
      <c r="AC11" s="1">
        <v>0</v>
      </c>
      <c r="AD11" s="1">
        <v>1</v>
      </c>
      <c r="AE11" s="1">
        <v>0</v>
      </c>
      <c r="AF11" s="1">
        <v>1</v>
      </c>
      <c r="AG11" s="1">
        <v>0</v>
      </c>
      <c r="AH11" s="1">
        <v>1</v>
      </c>
      <c r="AI11" s="1">
        <v>0</v>
      </c>
      <c r="AJ11" s="1">
        <v>1</v>
      </c>
      <c r="AK11" s="1">
        <v>0</v>
      </c>
      <c r="AL11" s="1">
        <v>0</v>
      </c>
      <c r="AM11" s="1">
        <v>1</v>
      </c>
      <c r="AN11" s="1">
        <v>1</v>
      </c>
      <c r="AO11" s="1">
        <v>1</v>
      </c>
      <c r="AP11" s="1">
        <v>0</v>
      </c>
      <c r="AQ11" s="1">
        <v>0</v>
      </c>
      <c r="AR11" s="1">
        <v>1</v>
      </c>
      <c r="AS11" s="1">
        <v>0</v>
      </c>
      <c r="AT11" s="1">
        <v>1</v>
      </c>
      <c r="BA11" s="11"/>
      <c r="BB11" s="15" t="s">
        <v>206</v>
      </c>
      <c r="BC11" s="24">
        <v>-1129.6400000000001</v>
      </c>
      <c r="BD11" s="25">
        <v>-1264.0899999999999</v>
      </c>
      <c r="BE11" s="25">
        <v>-1229.4000000000001</v>
      </c>
      <c r="BF11" s="25">
        <v>-376.18</v>
      </c>
      <c r="BG11" s="25">
        <v>-684.65602177855772</v>
      </c>
      <c r="BH11" s="25">
        <v>-680.4522530085967</v>
      </c>
      <c r="BI11" s="25">
        <v>-2058.5249298353237</v>
      </c>
      <c r="BJ11" s="25">
        <v>-22.332909576767801</v>
      </c>
    </row>
    <row r="12" spans="1:63" x14ac:dyDescent="0.25">
      <c r="A12" s="1" t="s">
        <v>8</v>
      </c>
      <c r="B12" s="1" t="s">
        <v>29</v>
      </c>
      <c r="C12" s="1">
        <v>-289730312.98581356</v>
      </c>
      <c r="D12" s="1">
        <v>-289339992.74668449</v>
      </c>
      <c r="E12" s="1">
        <v>-289730312.98581356</v>
      </c>
      <c r="F12" s="1">
        <v>-289350909.20999002</v>
      </c>
      <c r="G12" s="1">
        <v>-289730312.98581356</v>
      </c>
      <c r="H12" s="1">
        <v>-289195381.39182889</v>
      </c>
      <c r="I12" s="1">
        <v>-289730312.98581356</v>
      </c>
      <c r="J12" s="1">
        <v>-289290812.08180064</v>
      </c>
      <c r="K12" s="1">
        <v>-289730312.98581356</v>
      </c>
      <c r="L12" s="1">
        <v>-289336763.80507046</v>
      </c>
      <c r="M12" s="1">
        <v>-289730312.98581356</v>
      </c>
      <c r="N12" s="1">
        <v>-289012544.67668635</v>
      </c>
      <c r="O12" s="1">
        <v>-289730312.98581356</v>
      </c>
      <c r="P12" s="1">
        <v>-289295981.57454312</v>
      </c>
      <c r="Q12" s="1">
        <v>-289286820.35146898</v>
      </c>
      <c r="R12" s="1">
        <v>-289730312.98581356</v>
      </c>
      <c r="S12" s="1">
        <v>-289215148.69418895</v>
      </c>
      <c r="T12" s="1">
        <v>-289730312.98581356</v>
      </c>
      <c r="U12" s="1">
        <v>-289335770.97525752</v>
      </c>
      <c r="V12" s="1">
        <v>-289730312.98581356</v>
      </c>
      <c r="W12" s="1">
        <v>-289278352.36228901</v>
      </c>
      <c r="X12" s="1">
        <v>-289730312.98581356</v>
      </c>
      <c r="Y12" s="1">
        <v>-289300028.03898501</v>
      </c>
      <c r="Z12" s="1">
        <v>-289730312.98581356</v>
      </c>
      <c r="AA12" s="1">
        <v>-55339527.433385365</v>
      </c>
      <c r="AB12" s="1">
        <v>-236325784.67617148</v>
      </c>
      <c r="AC12" s="1">
        <v>-287716263.46812952</v>
      </c>
      <c r="AD12" s="1">
        <v>-235562417.65966073</v>
      </c>
      <c r="AE12" s="1">
        <v>-287488690.11904591</v>
      </c>
      <c r="AF12" s="1">
        <v>-236902913.22039253</v>
      </c>
      <c r="AG12" s="1">
        <v>-287544189.75984955</v>
      </c>
      <c r="AH12" s="1">
        <v>-236902913.22039253</v>
      </c>
      <c r="AI12" s="1">
        <v>-287544189.75984955</v>
      </c>
      <c r="AJ12" s="1">
        <v>-239183926.57198045</v>
      </c>
      <c r="AK12" s="1">
        <v>-287560823.81926179</v>
      </c>
      <c r="AL12" s="1">
        <v>-239665228.80731997</v>
      </c>
      <c r="AM12" s="1">
        <v>-40334719.233496286</v>
      </c>
      <c r="AN12" s="1">
        <v>-40334719.233496286</v>
      </c>
      <c r="AO12" s="1">
        <v>-40334719.233496286</v>
      </c>
      <c r="AP12" s="1">
        <v>-288712333.37448967</v>
      </c>
      <c r="AQ12" s="1">
        <v>-271767891.36979312</v>
      </c>
      <c r="AR12" s="1">
        <v>-72078126.333429351</v>
      </c>
      <c r="AS12" s="1">
        <v>-288329905.28144616</v>
      </c>
      <c r="AT12" s="1">
        <v>-330035617.04961532</v>
      </c>
      <c r="AV12" s="28"/>
      <c r="AW12" s="29" t="s">
        <v>213</v>
      </c>
      <c r="AX12" s="29"/>
      <c r="AY12" s="29"/>
      <c r="AZ12" s="29"/>
      <c r="BA12" s="11"/>
      <c r="BB12" s="15" t="s">
        <v>207</v>
      </c>
      <c r="BC12" s="25">
        <v>-1130.5</v>
      </c>
      <c r="BD12" s="25">
        <v>-1264.07</v>
      </c>
      <c r="BE12" s="25">
        <v>-1229.411786312505</v>
      </c>
      <c r="BF12" s="25">
        <v>-376</v>
      </c>
      <c r="BG12" s="25">
        <v>-665.14263295684941</v>
      </c>
      <c r="BH12" s="25">
        <v>-660.69110021252038</v>
      </c>
      <c r="BI12" s="25">
        <v>-2046.7211078505004</v>
      </c>
      <c r="BJ12" s="25">
        <v>-26.731689784881596</v>
      </c>
    </row>
    <row r="13" spans="1:63" x14ac:dyDescent="0.25">
      <c r="A13" s="1" t="s">
        <v>9</v>
      </c>
      <c r="B13" s="1" t="s">
        <v>30</v>
      </c>
      <c r="C13" s="1">
        <v>-165720.01505342513</v>
      </c>
      <c r="D13" s="1">
        <v>-164554.57011891482</v>
      </c>
      <c r="E13" s="1">
        <v>-165720.01505342513</v>
      </c>
      <c r="F13" s="1">
        <v>-164586.93397344954</v>
      </c>
      <c r="G13" s="1">
        <v>-165720.01505342513</v>
      </c>
      <c r="H13" s="1">
        <v>-164127.07898851196</v>
      </c>
      <c r="I13" s="1">
        <v>-165720.01505342513</v>
      </c>
      <c r="J13" s="1">
        <v>-164408.92780941178</v>
      </c>
      <c r="K13" s="1">
        <v>-165720.01505342513</v>
      </c>
      <c r="L13" s="1">
        <v>-164544.99984854116</v>
      </c>
      <c r="M13" s="1">
        <v>-165720.01505342513</v>
      </c>
      <c r="N13" s="1">
        <v>-163589.85252145963</v>
      </c>
      <c r="O13" s="1">
        <v>-165720.01505342513</v>
      </c>
      <c r="P13" s="1">
        <v>-164424.22409512301</v>
      </c>
      <c r="Q13" s="1">
        <v>-164397.11847569267</v>
      </c>
      <c r="R13" s="1">
        <v>-165720.01505342513</v>
      </c>
      <c r="S13" s="1">
        <v>-164185.37872469073</v>
      </c>
      <c r="T13" s="1">
        <v>-165720.01505342513</v>
      </c>
      <c r="U13" s="1">
        <v>-164542.0574280851</v>
      </c>
      <c r="V13" s="1">
        <v>-165720.01505342513</v>
      </c>
      <c r="W13" s="1">
        <v>-164426.02786323498</v>
      </c>
      <c r="X13" s="1">
        <v>-165720.01505342513</v>
      </c>
      <c r="Y13" s="1">
        <v>-164436.19944138906</v>
      </c>
      <c r="Z13" s="1">
        <v>-165720.01505342513</v>
      </c>
      <c r="AA13" s="1">
        <v>-2240.9057672124291</v>
      </c>
      <c r="AB13" s="1">
        <v>-53790.097070164258</v>
      </c>
      <c r="AC13" s="1">
        <v>-159994.14836340825</v>
      </c>
      <c r="AD13" s="1">
        <v>-57447.123565222981</v>
      </c>
      <c r="AE13" s="1">
        <v>-159477.556772988</v>
      </c>
      <c r="AF13" s="1">
        <v>-49618.195732547014</v>
      </c>
      <c r="AG13" s="1">
        <v>-159456.52476988503</v>
      </c>
      <c r="AH13" s="1">
        <v>-49618.195732547014</v>
      </c>
      <c r="AI13" s="1">
        <v>-159456.52476988503</v>
      </c>
      <c r="AJ13" s="1">
        <v>-36404.345447786865</v>
      </c>
      <c r="AK13" s="1">
        <v>-159450.21778944234</v>
      </c>
      <c r="AL13" s="1">
        <v>-243563.61807884672</v>
      </c>
      <c r="AM13" s="1">
        <v>-44324.408563017118</v>
      </c>
      <c r="AN13" s="1">
        <v>-44324.408563841709</v>
      </c>
      <c r="AO13" s="1">
        <v>-44324.408563017118</v>
      </c>
      <c r="AP13" s="1">
        <v>-163186.62595225743</v>
      </c>
      <c r="AQ13" s="1">
        <v>-167345.54910788371</v>
      </c>
      <c r="AR13" s="1">
        <v>-12418.254313992918</v>
      </c>
      <c r="AS13" s="1">
        <v>-161924.09804560625</v>
      </c>
      <c r="AT13" s="1">
        <v>-21744.381952125448</v>
      </c>
      <c r="AV13" s="28" t="s">
        <v>201</v>
      </c>
      <c r="AW13" s="29" t="s">
        <v>185</v>
      </c>
      <c r="AX13" s="29" t="s">
        <v>187</v>
      </c>
      <c r="AY13" s="29" t="s">
        <v>186</v>
      </c>
      <c r="AZ13" s="29" t="s">
        <v>184</v>
      </c>
      <c r="BB13" s="15" t="s">
        <v>208</v>
      </c>
      <c r="BC13" s="25">
        <v>-1007.91</v>
      </c>
      <c r="BD13" s="25">
        <v>-1084.05</v>
      </c>
      <c r="BE13" s="25">
        <v>-1005.56</v>
      </c>
      <c r="BF13" s="25">
        <v>-191.27</v>
      </c>
      <c r="BG13" s="25">
        <v>-27.724299409804978</v>
      </c>
      <c r="BH13" s="25">
        <v>-68.995474204188909</v>
      </c>
      <c r="BI13" s="25">
        <v>-2262.1429319731933</v>
      </c>
      <c r="BJ13" s="25">
        <v>-18.916116963606804</v>
      </c>
    </row>
    <row r="14" spans="1:63" x14ac:dyDescent="0.25">
      <c r="A14" s="1" t="s">
        <v>10</v>
      </c>
      <c r="B14" s="1" t="s">
        <v>31</v>
      </c>
      <c r="C14" s="1">
        <v>-28217.559507470844</v>
      </c>
      <c r="D14" s="1">
        <v>-28179.545243581466</v>
      </c>
      <c r="E14" s="1">
        <v>-15241.021672691269</v>
      </c>
      <c r="F14" s="1">
        <v>-15221.063453233886</v>
      </c>
      <c r="G14" s="1">
        <v>-1252.2787972386852</v>
      </c>
      <c r="H14" s="1">
        <v>-1249.966704015796</v>
      </c>
      <c r="I14" s="1">
        <v>-312027.60309520504</v>
      </c>
      <c r="J14" s="1">
        <v>-311554.27873979305</v>
      </c>
      <c r="K14" s="1">
        <v>-90618.49945022045</v>
      </c>
      <c r="L14" s="1">
        <v>-90495.409684944316</v>
      </c>
      <c r="M14" s="1">
        <v>-4133.0029147426458</v>
      </c>
      <c r="N14" s="1">
        <v>-4122.7639498129465</v>
      </c>
      <c r="O14" s="1">
        <v>-6662.3266170441657</v>
      </c>
      <c r="P14" s="1">
        <v>-6652.339199117112</v>
      </c>
      <c r="Q14" s="1">
        <v>-23000.206251771975</v>
      </c>
      <c r="R14" s="1">
        <v>-9224.1936081961376</v>
      </c>
      <c r="S14" s="1">
        <v>-9207.7922343909468</v>
      </c>
      <c r="T14" s="1">
        <v>-79145.871040262282</v>
      </c>
      <c r="U14" s="1">
        <v>-79038.093670453673</v>
      </c>
      <c r="V14" s="1">
        <v>-224235.84276590607</v>
      </c>
      <c r="W14" s="1">
        <v>-223886.04929670147</v>
      </c>
      <c r="X14" s="1">
        <v>-901.06127338588169</v>
      </c>
      <c r="Y14" s="1">
        <v>-899.72308720124477</v>
      </c>
      <c r="Z14" s="1">
        <v>-23035.466835191139</v>
      </c>
      <c r="AA14" s="1">
        <v>-684.65602177855772</v>
      </c>
      <c r="AB14" s="1">
        <v>-582.25881182464013</v>
      </c>
      <c r="AC14" s="1">
        <v>-708.87453072093672</v>
      </c>
      <c r="AD14" s="1">
        <v>-30.295673168357862</v>
      </c>
      <c r="AE14" s="1">
        <v>-36.97390900457475</v>
      </c>
      <c r="AF14" s="1">
        <v>-323.50731660461622</v>
      </c>
      <c r="AG14" s="1">
        <v>-392.66148300978398</v>
      </c>
      <c r="AH14" s="1">
        <v>-2135.2225511837378</v>
      </c>
      <c r="AI14" s="1">
        <v>-2591.6559239012186</v>
      </c>
      <c r="AJ14" s="1">
        <v>-54.766492505774082</v>
      </c>
      <c r="AK14" s="1">
        <v>-65.843461675558615</v>
      </c>
      <c r="AL14" s="1">
        <v>-850.90871988775552</v>
      </c>
      <c r="AM14" s="1">
        <v>-2058.5249298353237</v>
      </c>
      <c r="AN14" s="1">
        <v>-2085.6382267835074</v>
      </c>
      <c r="AO14" s="1">
        <v>-27.113296948185379</v>
      </c>
      <c r="AP14" s="1">
        <v>-160.25969808656299</v>
      </c>
      <c r="AQ14" s="1">
        <v>-13.451483768489959</v>
      </c>
      <c r="AR14" s="1">
        <v>-56.714341229638194</v>
      </c>
      <c r="AS14" s="1">
        <v>-390.88339342328038</v>
      </c>
      <c r="AT14" s="1">
        <v>-4.5275127214047908</v>
      </c>
      <c r="AU14" s="17">
        <f t="shared" ref="AU14:AU16" si="0">C14-D14+E14-F14+G14-H14+I14-J14+K14-L14+M14-N14+O14-P14-Q14+R14-S14+T14-U14+V14-W14+X14-Y14+Z14+AA14+AB14-AC14+AD14-AE14+AF14-AG14+AH14-AI14+AJ14-AK14-AL14+AM14-AN14+AO14+AP14-AQ14-AR14-AS14-AT14</f>
        <v>-45.967868346311931</v>
      </c>
      <c r="AV14" s="28">
        <f>SUM(AW14:AZ14)</f>
        <v>-45.967868346325787</v>
      </c>
      <c r="AW14" s="28">
        <v>-51.078363602634454</v>
      </c>
      <c r="AX14" s="28">
        <v>-5.4569682106375694E-12</v>
      </c>
      <c r="AY14" s="28">
        <v>5.670264680065884E-2</v>
      </c>
      <c r="AZ14" s="28">
        <v>5.053792609513466</v>
      </c>
      <c r="BA14" s="11"/>
      <c r="BB14" s="15" t="s">
        <v>209</v>
      </c>
      <c r="BC14" s="25">
        <v>-1005.57</v>
      </c>
      <c r="BD14" s="25">
        <v>-1084.04</v>
      </c>
      <c r="BE14" s="25">
        <v>-1005.5600698474175</v>
      </c>
      <c r="BF14" s="25">
        <v>-191.21</v>
      </c>
      <c r="BG14" s="25">
        <v>-12.121485175496062</v>
      </c>
      <c r="BH14" s="25">
        <v>-53.162479943092059</v>
      </c>
      <c r="BI14" s="25">
        <v>-2252.4707879426765</v>
      </c>
      <c r="BJ14" s="25">
        <v>-11.160853017815962</v>
      </c>
    </row>
    <row r="15" spans="1:63" x14ac:dyDescent="0.25">
      <c r="A15" s="12" t="s">
        <v>190</v>
      </c>
      <c r="B15" s="12" t="s">
        <v>191</v>
      </c>
      <c r="C15" s="1">
        <v>-16139.886566090727</v>
      </c>
      <c r="D15" s="1">
        <v>-16026.380970306433</v>
      </c>
      <c r="E15" s="1">
        <v>-8717.5632918728988</v>
      </c>
      <c r="F15" s="1">
        <v>-8657.9585058950161</v>
      </c>
      <c r="G15" s="1">
        <v>-716.27873173091609</v>
      </c>
      <c r="H15" s="1">
        <v>-709.3937080725691</v>
      </c>
      <c r="I15" s="1">
        <v>-178473.62448593206</v>
      </c>
      <c r="J15" s="1">
        <v>-177061.63757306038</v>
      </c>
      <c r="K15" s="1">
        <v>-51831.991406935107</v>
      </c>
      <c r="L15" s="1">
        <v>-51464.483728499705</v>
      </c>
      <c r="M15" s="1">
        <v>-2363.996014737108</v>
      </c>
      <c r="N15" s="1">
        <v>-2333.6092462186198</v>
      </c>
      <c r="O15" s="1">
        <v>-3810.7192025898012</v>
      </c>
      <c r="P15" s="1">
        <v>-3780.9225875837487</v>
      </c>
      <c r="Q15" s="1">
        <v>-13070.652951088405</v>
      </c>
      <c r="R15" s="1">
        <v>-5276.0565087327132</v>
      </c>
      <c r="S15" s="1">
        <v>-5227.1980290364218</v>
      </c>
      <c r="T15" s="1">
        <v>-45269.874612156753</v>
      </c>
      <c r="U15" s="1">
        <v>-44948.090946011267</v>
      </c>
      <c r="V15" s="1">
        <v>-128258.47201049633</v>
      </c>
      <c r="W15" s="1">
        <v>-127256.99479145651</v>
      </c>
      <c r="X15" s="1">
        <v>-515.38924681615345</v>
      </c>
      <c r="Y15" s="1">
        <v>-511.39658026272122</v>
      </c>
      <c r="Z15" s="1">
        <v>-13175.831936085518</v>
      </c>
      <c r="AA15" s="1">
        <v>-27.724299409804978</v>
      </c>
      <c r="AB15" s="1">
        <v>-132.52789174453471</v>
      </c>
      <c r="AC15" s="1">
        <v>-394.19313830957634</v>
      </c>
      <c r="AD15" s="1">
        <v>-7.3882722774087686</v>
      </c>
      <c r="AE15" s="1">
        <v>-20.510402235144127</v>
      </c>
      <c r="AF15" s="1">
        <v>-67.75707878807583</v>
      </c>
      <c r="AG15" s="1">
        <v>-217.74891554589095</v>
      </c>
      <c r="AH15" s="1">
        <v>-447.21227374110299</v>
      </c>
      <c r="AI15" s="1">
        <v>-1437.1928271954166</v>
      </c>
      <c r="AJ15" s="1">
        <v>-8.3355865116790149</v>
      </c>
      <c r="AK15" s="1">
        <v>-36.509682246484608</v>
      </c>
      <c r="AL15" s="1">
        <v>-864.74958216538914</v>
      </c>
      <c r="AM15" s="1">
        <v>-2262.1429319731933</v>
      </c>
      <c r="AN15" s="1">
        <v>-2291.9381276750505</v>
      </c>
      <c r="AO15" s="1">
        <v>-29.795195659221129</v>
      </c>
      <c r="AP15" s="1">
        <v>-90.582342296238323</v>
      </c>
      <c r="AQ15" s="1">
        <v>-8.2829723784063454</v>
      </c>
      <c r="AR15" s="1">
        <v>-9.7712461251032288</v>
      </c>
      <c r="AS15" s="1">
        <v>-219.51743388979563</v>
      </c>
      <c r="AT15" s="1">
        <v>-0.29829497430434149</v>
      </c>
      <c r="AU15" s="17">
        <f t="shared" si="0"/>
        <v>-1073.7176463449805</v>
      </c>
      <c r="AV15" s="28">
        <f>SUM(AW15:AZ15)</f>
        <v>-1073.717646344995</v>
      </c>
      <c r="AW15" s="28">
        <v>-86.088596140888512</v>
      </c>
      <c r="AX15" s="28">
        <v>-287.07307948685479</v>
      </c>
      <c r="AY15" s="28">
        <v>-305.21168529115562</v>
      </c>
      <c r="AZ15" s="28">
        <v>-395.34428542609606</v>
      </c>
      <c r="BA15" s="11"/>
      <c r="BB15" s="15" t="s">
        <v>210</v>
      </c>
      <c r="BC15" s="15">
        <f>-(BC11-BC12+BC8)</f>
        <v>-0.26045541199989997</v>
      </c>
      <c r="BD15" s="15">
        <f t="shared" ref="BD15:BJ15" si="1">-(BD11-BD12+BD8)</f>
        <v>-5.9745093000181902E-3</v>
      </c>
      <c r="BE15" s="15">
        <f t="shared" si="1"/>
        <v>-2.5023247704909803E-2</v>
      </c>
      <c r="BF15" s="15">
        <f t="shared" si="1"/>
        <v>-4.6741854999993171E-2</v>
      </c>
      <c r="BG15" s="15">
        <f t="shared" si="1"/>
        <v>2.1708302710976568E-8</v>
      </c>
      <c r="BH15" s="15">
        <f t="shared" si="1"/>
        <v>-3.9236844884271704E-9</v>
      </c>
      <c r="BI15" s="15">
        <f t="shared" si="1"/>
        <v>-2.3844151766567734E-3</v>
      </c>
      <c r="BJ15" s="15">
        <f t="shared" si="1"/>
        <v>-0.43905386811379499</v>
      </c>
      <c r="BK15" s="14">
        <f>SUM(BC15:BJ15)</f>
        <v>-0.77963328951065469</v>
      </c>
    </row>
    <row r="16" spans="1:63" x14ac:dyDescent="0.25">
      <c r="A16" s="1" t="s">
        <v>192</v>
      </c>
      <c r="B16" s="1" t="s">
        <v>31</v>
      </c>
      <c r="C16" s="1">
        <v>-23375.593537643625</v>
      </c>
      <c r="D16" s="1">
        <v>-23371.630952489537</v>
      </c>
      <c r="E16" s="1">
        <v>-12625.752685129401</v>
      </c>
      <c r="F16" s="1">
        <v>-12623.675901465382</v>
      </c>
      <c r="G16" s="1">
        <v>-1037.3951777194104</v>
      </c>
      <c r="H16" s="1">
        <v>-1037.1485915940252</v>
      </c>
      <c r="I16" s="1">
        <v>-258485.51574942542</v>
      </c>
      <c r="J16" s="1">
        <v>-258435.78746787494</v>
      </c>
      <c r="K16" s="1">
        <v>-75068.902028139913</v>
      </c>
      <c r="L16" s="1">
        <v>-75056.064566394401</v>
      </c>
      <c r="M16" s="1">
        <v>-3423.8041103215132</v>
      </c>
      <c r="N16" s="1">
        <v>-3422.6811759473608</v>
      </c>
      <c r="O16" s="1">
        <v>-5519.1108562672252</v>
      </c>
      <c r="P16" s="1">
        <v>-5518.0624228419874</v>
      </c>
      <c r="Q16" s="1">
        <v>-19079.010366445455</v>
      </c>
      <c r="R16" s="1">
        <v>-7641.3766555763232</v>
      </c>
      <c r="S16" s="1">
        <v>-7639.6328256800207</v>
      </c>
      <c r="T16" s="1">
        <v>-65564.908656615255</v>
      </c>
      <c r="U16" s="1">
        <v>-65553.666386650293</v>
      </c>
      <c r="V16" s="1">
        <v>-185758.30116275715</v>
      </c>
      <c r="W16" s="1">
        <v>-185708.95085926453</v>
      </c>
      <c r="X16" s="1">
        <v>-746.44449934103568</v>
      </c>
      <c r="Y16" s="1">
        <v>-746.30411312242836</v>
      </c>
      <c r="Z16" s="1">
        <v>-19082.717254365481</v>
      </c>
      <c r="AA16" s="1">
        <v>-676.33873195561625</v>
      </c>
      <c r="AB16" s="1">
        <v>-542.50044430127969</v>
      </c>
      <c r="AC16" s="1">
        <v>-590.61658922806384</v>
      </c>
      <c r="AD16" s="1">
        <v>-28.079191485135233</v>
      </c>
      <c r="AE16" s="1">
        <v>-30.820788334031512</v>
      </c>
      <c r="AF16" s="1">
        <v>-303.18019296819347</v>
      </c>
      <c r="AG16" s="1">
        <v>-327.33680834601671</v>
      </c>
      <c r="AH16" s="1">
        <v>-2001.0588690614068</v>
      </c>
      <c r="AI16" s="1">
        <v>-2160.4980757425938</v>
      </c>
      <c r="AJ16" s="1">
        <v>-52.26581655227038</v>
      </c>
      <c r="AK16" s="1">
        <v>-54.890557001613232</v>
      </c>
      <c r="AL16" s="1">
        <v>-591.48384523813877</v>
      </c>
      <c r="AM16" s="1">
        <v>-1379.8820502433659</v>
      </c>
      <c r="AN16" s="1">
        <v>-1398.0567884809923</v>
      </c>
      <c r="AO16" s="1">
        <v>-18.17473825041904</v>
      </c>
      <c r="AP16" s="1">
        <v>-133.0849953976915</v>
      </c>
      <c r="AQ16" s="1">
        <v>-10.966592054968055</v>
      </c>
      <c r="AR16" s="1">
        <v>-53.782967392107224</v>
      </c>
      <c r="AS16" s="1">
        <v>-325.02816325634171</v>
      </c>
      <c r="AT16" s="1">
        <v>-4.4380242291134886</v>
      </c>
      <c r="AU16" s="17">
        <f t="shared" si="0"/>
        <v>276.14742555720409</v>
      </c>
      <c r="AV16" s="28">
        <f>SUM(AW16:AZ16)</f>
        <v>276.14742555720392</v>
      </c>
      <c r="AW16" s="28">
        <v>-25.251784760368992</v>
      </c>
      <c r="AX16" s="28">
        <v>86.121923846053051</v>
      </c>
      <c r="AY16" s="28">
        <v>91.620208234140136</v>
      </c>
      <c r="AZ16" s="28">
        <v>123.65707823737971</v>
      </c>
      <c r="BA16" s="11"/>
      <c r="BB16" s="15" t="s">
        <v>211</v>
      </c>
      <c r="BC16" s="15">
        <v>300</v>
      </c>
      <c r="BD16" s="15">
        <v>300</v>
      </c>
      <c r="BE16" s="15">
        <v>300</v>
      </c>
      <c r="BF16" s="15">
        <v>300</v>
      </c>
      <c r="BG16" s="15">
        <v>300</v>
      </c>
      <c r="BH16" s="15">
        <v>300</v>
      </c>
      <c r="BI16" s="15">
        <v>300</v>
      </c>
      <c r="BJ16" s="15">
        <v>300</v>
      </c>
      <c r="BK16" t="s">
        <v>201</v>
      </c>
    </row>
    <row r="17" spans="1:63" x14ac:dyDescent="0.25">
      <c r="A17" s="1" t="s">
        <v>11</v>
      </c>
      <c r="B17" s="1"/>
      <c r="C17" s="1">
        <v>18.015280000000001</v>
      </c>
      <c r="D17" s="1">
        <v>18.015280000000001</v>
      </c>
      <c r="E17" s="1">
        <v>18.015280000000001</v>
      </c>
      <c r="F17" s="1">
        <v>18.015280000000001</v>
      </c>
      <c r="G17" s="1">
        <v>18.015280000000001</v>
      </c>
      <c r="H17" s="1">
        <v>18.015280000000001</v>
      </c>
      <c r="I17" s="1">
        <v>18.015280000000001</v>
      </c>
      <c r="J17" s="1">
        <v>18.015280000000001</v>
      </c>
      <c r="K17" s="1">
        <v>18.015280000000001</v>
      </c>
      <c r="L17" s="1">
        <v>18.015280000000001</v>
      </c>
      <c r="M17" s="1">
        <v>18.015280000000001</v>
      </c>
      <c r="N17" s="1">
        <v>18.015280000000001</v>
      </c>
      <c r="O17" s="1">
        <v>18.015280000000001</v>
      </c>
      <c r="P17" s="1">
        <v>18.015280000000001</v>
      </c>
      <c r="Q17" s="1">
        <v>18.015280000000001</v>
      </c>
      <c r="R17" s="1">
        <v>18.015280000000001</v>
      </c>
      <c r="S17" s="1">
        <v>18.015280000000001</v>
      </c>
      <c r="T17" s="1">
        <v>18.015280000000001</v>
      </c>
      <c r="U17" s="1">
        <v>18.015280000000001</v>
      </c>
      <c r="V17" s="1">
        <v>18.015280000000001</v>
      </c>
      <c r="W17" s="1">
        <v>18.015280000000001</v>
      </c>
      <c r="X17" s="1">
        <v>18.015280000000001</v>
      </c>
      <c r="Y17" s="1">
        <v>18.015280000000001</v>
      </c>
      <c r="Z17" s="1">
        <v>18.015280000000001</v>
      </c>
      <c r="AA17" s="1">
        <v>11.315967270697101</v>
      </c>
      <c r="AB17" s="1">
        <v>18.015280000000001</v>
      </c>
      <c r="AC17" s="1">
        <v>18.015280000000001</v>
      </c>
      <c r="AD17" s="1">
        <v>18.015280000000001</v>
      </c>
      <c r="AE17" s="1">
        <v>18.015280000000001</v>
      </c>
      <c r="AF17" s="1">
        <v>18.015280000000001</v>
      </c>
      <c r="AG17" s="1">
        <v>18.015280000000001</v>
      </c>
      <c r="AH17" s="1">
        <v>18.015280000000001</v>
      </c>
      <c r="AI17" s="1">
        <v>18.015280000000001</v>
      </c>
      <c r="AJ17" s="1">
        <v>18.015280000000001</v>
      </c>
      <c r="AK17" s="1">
        <v>18.015280000000001</v>
      </c>
      <c r="AL17" s="1">
        <v>32.0436623276521</v>
      </c>
      <c r="AM17" s="1">
        <v>9.6523045100507598</v>
      </c>
      <c r="AN17" s="1">
        <v>9.6523045100507598</v>
      </c>
      <c r="AO17" s="1">
        <v>9.6523045100507598</v>
      </c>
      <c r="AP17" s="1">
        <v>18.015280000000001</v>
      </c>
      <c r="AQ17" s="1">
        <v>22.448402640269801</v>
      </c>
      <c r="AR17" s="1">
        <v>12.913927692877699</v>
      </c>
      <c r="AS17" s="1">
        <v>18.015358027486201</v>
      </c>
      <c r="AT17" s="1">
        <v>39.247649066779701</v>
      </c>
      <c r="AU17" s="17">
        <v>-5.9468900732772454</v>
      </c>
      <c r="AV17" s="28">
        <f>SUM(AW17:AZ17)</f>
        <v>-5.9467897438444197</v>
      </c>
      <c r="AW17" s="29">
        <v>0</v>
      </c>
      <c r="AX17" s="29">
        <v>0</v>
      </c>
      <c r="AY17" s="28">
        <v>-5.9467897438444197</v>
      </c>
      <c r="AZ17" s="29">
        <v>0</v>
      </c>
      <c r="BA17" s="11"/>
      <c r="BB17" s="15" t="s">
        <v>212</v>
      </c>
      <c r="BC17" s="15">
        <f>-BC15/BC16*1000+BC14-BC13</f>
        <v>3.2081847066662021</v>
      </c>
      <c r="BD17" s="15">
        <f t="shared" ref="BD17:BJ17" si="2">-BD15/BD16*1000+BD14-BD13</f>
        <v>2.9915030999973169E-2</v>
      </c>
      <c r="BE17" s="15">
        <f t="shared" si="2"/>
        <v>8.334097826548259E-2</v>
      </c>
      <c r="BF17" s="15">
        <f t="shared" si="2"/>
        <v>0.21580618333331358</v>
      </c>
      <c r="BG17" s="15">
        <f t="shared" si="2"/>
        <v>15.602814161947906</v>
      </c>
      <c r="BH17" s="15">
        <f t="shared" si="2"/>
        <v>15.832994274175796</v>
      </c>
      <c r="BI17" s="15">
        <f t="shared" si="2"/>
        <v>9.680092081105613</v>
      </c>
      <c r="BJ17" s="15">
        <f t="shared" si="2"/>
        <v>9.2187768395034926</v>
      </c>
      <c r="BK17" s="14">
        <f>SUM(BC17:BJ17)</f>
        <v>53.871924255997776</v>
      </c>
    </row>
    <row r="18" spans="1:63" x14ac:dyDescent="0.25">
      <c r="A18" s="10" t="s">
        <v>12</v>
      </c>
      <c r="B18" s="10" t="s">
        <v>32</v>
      </c>
      <c r="C18" s="1">
        <v>350613.00000000047</v>
      </c>
      <c r="D18" s="1">
        <v>350613.00000000047</v>
      </c>
      <c r="E18" s="1">
        <v>189375.00000000032</v>
      </c>
      <c r="F18" s="1">
        <v>189375.00000000032</v>
      </c>
      <c r="G18" s="1">
        <v>15560.000000000016</v>
      </c>
      <c r="H18" s="1">
        <v>15560.000000000016</v>
      </c>
      <c r="I18" s="1">
        <v>3877051.5917598931</v>
      </c>
      <c r="J18" s="1">
        <v>3877051.5917598931</v>
      </c>
      <c r="K18" s="1">
        <v>1125966.4018544259</v>
      </c>
      <c r="L18" s="1">
        <v>1125966.4018544259</v>
      </c>
      <c r="M18" s="1">
        <v>51353.999999999964</v>
      </c>
      <c r="N18" s="1">
        <v>51353.999999999964</v>
      </c>
      <c r="O18" s="1">
        <v>82781.72751131274</v>
      </c>
      <c r="P18" s="1">
        <v>82781.72751131274</v>
      </c>
      <c r="Q18" s="1">
        <v>286223.69455262437</v>
      </c>
      <c r="R18" s="1">
        <v>114613.81671558808</v>
      </c>
      <c r="S18" s="1">
        <v>114613.81671558808</v>
      </c>
      <c r="T18" s="1">
        <v>983415.00000000151</v>
      </c>
      <c r="U18" s="1">
        <v>983415.00000000151</v>
      </c>
      <c r="V18" s="1">
        <v>2786208.4075296111</v>
      </c>
      <c r="W18" s="1">
        <v>2786208.4075296111</v>
      </c>
      <c r="X18" s="1">
        <v>11196.000000000027</v>
      </c>
      <c r="Y18" s="1">
        <v>11196.000000000027</v>
      </c>
      <c r="Z18" s="1">
        <v>286223.69455262437</v>
      </c>
      <c r="AA18" s="1">
        <v>44538.900000000118</v>
      </c>
      <c r="AB18" s="1">
        <v>8869.6700000000219</v>
      </c>
      <c r="AC18" s="1">
        <v>8869.6700000000219</v>
      </c>
      <c r="AD18" s="1">
        <v>462.99585685040608</v>
      </c>
      <c r="AE18" s="1">
        <v>462.99585685040608</v>
      </c>
      <c r="AF18" s="1">
        <v>4916.0490428125404</v>
      </c>
      <c r="AG18" s="1">
        <v>4916.0490428125404</v>
      </c>
      <c r="AH18" s="1">
        <v>32447.05216904766</v>
      </c>
      <c r="AI18" s="1">
        <v>32447.05216904766</v>
      </c>
      <c r="AJ18" s="1">
        <v>824.30026066761059</v>
      </c>
      <c r="AK18" s="1">
        <v>824.30026066761059</v>
      </c>
      <c r="AL18" s="1">
        <v>12781.459400014433</v>
      </c>
      <c r="AM18" s="1">
        <v>183729.79627072462</v>
      </c>
      <c r="AN18" s="1">
        <v>186149.74292879881</v>
      </c>
      <c r="AO18" s="1">
        <v>2419.9466580743656</v>
      </c>
      <c r="AP18" s="1">
        <v>1998.3036622245143</v>
      </c>
      <c r="AQ18" s="1">
        <v>178.1863976737107</v>
      </c>
      <c r="AR18" s="1">
        <v>2832.6433942276958</v>
      </c>
      <c r="AS18" s="1">
        <v>4880.4518384946323</v>
      </c>
      <c r="AT18" s="1">
        <v>49.385717646974221</v>
      </c>
      <c r="AU18" t="s">
        <v>244</v>
      </c>
      <c r="AV18" s="11">
        <f>BK8</f>
        <v>46.787430371500001</v>
      </c>
      <c r="AW18" s="11">
        <v>51.080748000000007</v>
      </c>
      <c r="AX18" s="28">
        <v>0</v>
      </c>
      <c r="AY18" s="28">
        <v>0</v>
      </c>
      <c r="AZ18" s="11">
        <v>-4.2933176284999996</v>
      </c>
      <c r="BB18" s="15" t="s">
        <v>213</v>
      </c>
      <c r="BC18" s="4" t="s">
        <v>184</v>
      </c>
      <c r="BD18" s="4" t="s">
        <v>184</v>
      </c>
      <c r="BE18" s="4" t="s">
        <v>184</v>
      </c>
      <c r="BF18" s="4" t="s">
        <v>184</v>
      </c>
      <c r="BG18" s="5" t="s">
        <v>185</v>
      </c>
      <c r="BH18" s="5" t="s">
        <v>185</v>
      </c>
      <c r="BI18" s="5" t="s">
        <v>185</v>
      </c>
      <c r="BJ18" s="4" t="s">
        <v>184</v>
      </c>
    </row>
    <row r="19" spans="1:63" x14ac:dyDescent="0.25">
      <c r="A19" s="1" t="s">
        <v>13</v>
      </c>
      <c r="B19" s="1" t="s">
        <v>32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30259.710506889889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114917.22547093809</v>
      </c>
      <c r="AN19" s="1">
        <v>116430.82621168993</v>
      </c>
      <c r="AO19" s="1">
        <v>1513.6007407519573</v>
      </c>
      <c r="AP19" s="1">
        <v>0</v>
      </c>
      <c r="AQ19" s="1">
        <v>0</v>
      </c>
      <c r="AR19" s="1">
        <v>1548.8641654680591</v>
      </c>
      <c r="AS19" s="1">
        <v>9.2816019432963282E-4</v>
      </c>
      <c r="AT19" s="1">
        <v>0.14806827144688317</v>
      </c>
      <c r="AU19" t="s">
        <v>245</v>
      </c>
      <c r="AV19" s="11">
        <f>AV18+AV14</f>
        <v>0.81956202517421417</v>
      </c>
      <c r="AW19" s="11">
        <f t="shared" ref="AW19:AZ19" si="3">AW18+AW14</f>
        <v>2.3843973655530704E-3</v>
      </c>
      <c r="AX19" s="11">
        <f t="shared" si="3"/>
        <v>-5.4569682106375694E-12</v>
      </c>
      <c r="AY19" s="11">
        <f t="shared" si="3"/>
        <v>5.670264680065884E-2</v>
      </c>
      <c r="AZ19" s="11">
        <f t="shared" si="3"/>
        <v>0.76047498101346633</v>
      </c>
      <c r="BB19" s="1"/>
      <c r="BC19" s="1"/>
      <c r="BD19" s="1"/>
      <c r="BE19" s="1"/>
      <c r="BF19" s="1"/>
      <c r="BG19" s="1"/>
      <c r="BH19" s="1"/>
      <c r="BI19" s="1"/>
    </row>
    <row r="20" spans="1:63" x14ac:dyDescent="0.25">
      <c r="A20" s="1" t="s">
        <v>14</v>
      </c>
      <c r="B20" s="1" t="s">
        <v>32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142.79162797384311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10464.218985749263</v>
      </c>
      <c r="AN20" s="1">
        <v>10602.045578266718</v>
      </c>
      <c r="AO20" s="1">
        <v>137.82659251746625</v>
      </c>
      <c r="AP20" s="1">
        <v>0</v>
      </c>
      <c r="AQ20" s="1">
        <v>0</v>
      </c>
      <c r="AR20" s="1">
        <v>142.76057381085079</v>
      </c>
      <c r="AS20" s="1">
        <v>1.04467437150075E-6</v>
      </c>
      <c r="AT20" s="1">
        <v>3.0815254094449258E-2</v>
      </c>
      <c r="AW20" s="1"/>
      <c r="AX20" s="1"/>
      <c r="AY20" s="1"/>
      <c r="AZ20" s="1"/>
      <c r="BC20" s="1"/>
      <c r="BD20" s="1"/>
    </row>
    <row r="21" spans="1:63" x14ac:dyDescent="0.25">
      <c r="A21" s="1" t="s">
        <v>15</v>
      </c>
      <c r="B21" s="1" t="s">
        <v>32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10067.700521651612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4108.9538686178594</v>
      </c>
      <c r="AN21" s="1">
        <v>4163.0738283868832</v>
      </c>
      <c r="AO21" s="1">
        <v>54.119959769029066</v>
      </c>
      <c r="AP21" s="1">
        <v>0</v>
      </c>
      <c r="AQ21" s="1">
        <v>0</v>
      </c>
      <c r="AR21" s="1">
        <v>56.232446596077175</v>
      </c>
      <c r="AS21" s="1">
        <v>7.6354000203600044E-5</v>
      </c>
      <c r="AT21" s="1">
        <v>1.4418773283397628E-2</v>
      </c>
      <c r="BB21" s="1"/>
      <c r="BC21" s="1"/>
      <c r="BD21" s="1"/>
    </row>
    <row r="22" spans="1:63" x14ac:dyDescent="0.25">
      <c r="A22" s="1" t="s">
        <v>16</v>
      </c>
      <c r="B22" s="1" t="s">
        <v>32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3272.0037919170504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8885.6260224919988</v>
      </c>
      <c r="AN22" s="1">
        <v>9002.660610427547</v>
      </c>
      <c r="AO22" s="1">
        <v>117.0345879355572</v>
      </c>
      <c r="AP22" s="1">
        <v>0</v>
      </c>
      <c r="AQ22" s="1">
        <v>0</v>
      </c>
      <c r="AR22" s="1">
        <v>341.74352211069589</v>
      </c>
      <c r="AS22" s="1">
        <v>1.3587661243103802E-2</v>
      </c>
      <c r="AT22" s="1">
        <v>35.176488824472017</v>
      </c>
      <c r="BB22" s="10"/>
      <c r="BC22" s="1"/>
      <c r="BD22" s="1"/>
    </row>
    <row r="23" spans="1:63" x14ac:dyDescent="0.25">
      <c r="A23" s="10" t="s">
        <v>17</v>
      </c>
      <c r="B23" s="10" t="s">
        <v>32</v>
      </c>
      <c r="C23" s="1">
        <v>350613.00000000047</v>
      </c>
      <c r="D23" s="1">
        <v>350613.00000000047</v>
      </c>
      <c r="E23" s="1">
        <v>189375.00000000032</v>
      </c>
      <c r="F23" s="1">
        <v>189375.00000000032</v>
      </c>
      <c r="G23" s="1">
        <v>15560.000000000016</v>
      </c>
      <c r="H23" s="1">
        <v>15560.000000000016</v>
      </c>
      <c r="I23" s="1">
        <v>3877051.5917598931</v>
      </c>
      <c r="J23" s="1">
        <v>3877051.5917598931</v>
      </c>
      <c r="K23" s="1">
        <v>1125966.4018544259</v>
      </c>
      <c r="L23" s="1">
        <v>1125966.4018544259</v>
      </c>
      <c r="M23" s="1">
        <v>51353.999999999964</v>
      </c>
      <c r="N23" s="1">
        <v>51353.999999999964</v>
      </c>
      <c r="O23" s="1">
        <v>82781.72751131274</v>
      </c>
      <c r="P23" s="1">
        <v>82781.72751131274</v>
      </c>
      <c r="Q23" s="1">
        <v>286223.69455262437</v>
      </c>
      <c r="R23" s="1">
        <v>114613.81671558808</v>
      </c>
      <c r="S23" s="1">
        <v>114613.81671558808</v>
      </c>
      <c r="T23" s="1">
        <v>983415.00000000151</v>
      </c>
      <c r="U23" s="1">
        <v>983415.00000000151</v>
      </c>
      <c r="V23" s="1">
        <v>2786208.4075296111</v>
      </c>
      <c r="W23" s="1">
        <v>2786208.4075296111</v>
      </c>
      <c r="X23" s="1">
        <v>11196.000000000027</v>
      </c>
      <c r="Y23" s="1">
        <v>11196.000000000027</v>
      </c>
      <c r="Z23" s="1">
        <v>286223.69455262437</v>
      </c>
      <c r="AA23" s="1">
        <v>111.01759540048107</v>
      </c>
      <c r="AB23" s="1">
        <v>8869.6700000000219</v>
      </c>
      <c r="AC23" s="1">
        <v>8869.6700000000219</v>
      </c>
      <c r="AD23" s="1">
        <v>462.99585685040608</v>
      </c>
      <c r="AE23" s="1">
        <v>462.99585685040608</v>
      </c>
      <c r="AF23" s="1">
        <v>4916.0490428125404</v>
      </c>
      <c r="AG23" s="1">
        <v>4916.0490428125404</v>
      </c>
      <c r="AH23" s="1">
        <v>32447.05216904766</v>
      </c>
      <c r="AI23" s="1">
        <v>32447.05216904766</v>
      </c>
      <c r="AJ23" s="1">
        <v>824.30026066761059</v>
      </c>
      <c r="AK23" s="1">
        <v>824.30026066761059</v>
      </c>
      <c r="AL23" s="1">
        <v>1.3762553578376007E-2</v>
      </c>
      <c r="AM23" s="1">
        <v>53.670737384892185</v>
      </c>
      <c r="AN23" s="1">
        <v>54.377646793203766</v>
      </c>
      <c r="AO23" s="1">
        <v>0.70690940831164351</v>
      </c>
      <c r="AP23" s="1">
        <v>1998.3036622245143</v>
      </c>
      <c r="AQ23" s="1">
        <v>131.6586020016571</v>
      </c>
      <c r="AR23" s="1">
        <v>4.1497124731849304</v>
      </c>
      <c r="AS23" s="1">
        <v>4880.434701274231</v>
      </c>
      <c r="AT23" s="1">
        <v>0.98403579797068386</v>
      </c>
    </row>
    <row r="24" spans="1:63" x14ac:dyDescent="0.25">
      <c r="A24" s="1" t="s">
        <v>18</v>
      </c>
      <c r="B24" s="1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685.67595616724066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44385.59242692883</v>
      </c>
      <c r="AN24" s="1">
        <v>44970.205093139586</v>
      </c>
      <c r="AO24" s="1">
        <v>584.61266621081006</v>
      </c>
      <c r="AP24" s="1">
        <v>0</v>
      </c>
      <c r="AQ24" s="1">
        <v>0</v>
      </c>
      <c r="AR24" s="1">
        <v>682.56446754106594</v>
      </c>
      <c r="AS24" s="1">
        <v>3.9718513589011151E-5</v>
      </c>
      <c r="AT24" s="1">
        <v>3.0069919072222686</v>
      </c>
      <c r="AX24" s="1"/>
      <c r="AY24" s="1"/>
      <c r="AZ24" s="1"/>
    </row>
    <row r="25" spans="1:63" x14ac:dyDescent="0.25">
      <c r="A25" s="1" t="s">
        <v>19</v>
      </c>
      <c r="B25" s="1" t="s">
        <v>32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12780.062936134686</v>
      </c>
      <c r="AM25" s="1">
        <v>905.08301579523174</v>
      </c>
      <c r="AN25" s="1">
        <v>917.00406868817697</v>
      </c>
      <c r="AO25" s="1">
        <v>11.921052892946207</v>
      </c>
      <c r="AP25" s="1">
        <v>0</v>
      </c>
      <c r="AQ25" s="1">
        <v>36.740704946316029</v>
      </c>
      <c r="AR25" s="1">
        <v>55.331375034255601</v>
      </c>
      <c r="AS25" s="1">
        <v>2.0314655941944138E-3</v>
      </c>
      <c r="AT25" s="1">
        <v>9.9243825648268924</v>
      </c>
      <c r="AX25" s="1"/>
      <c r="AY25" s="1"/>
      <c r="AZ25" s="1"/>
    </row>
    <row r="26" spans="1:63" x14ac:dyDescent="0.25">
      <c r="A26" s="1" t="s">
        <v>20</v>
      </c>
      <c r="B26" s="1" t="s">
        <v>32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1.382701326169977</v>
      </c>
      <c r="AM26" s="1">
        <v>0.60523688241512885</v>
      </c>
      <c r="AN26" s="1">
        <v>0.61320859413893425</v>
      </c>
      <c r="AO26" s="1">
        <v>7.9717117238060839E-3</v>
      </c>
      <c r="AP26" s="1">
        <v>0</v>
      </c>
      <c r="AQ26" s="1">
        <v>9.7870907257375546</v>
      </c>
      <c r="AR26" s="1">
        <v>2.0092845468341385E-2</v>
      </c>
      <c r="AS26" s="1">
        <v>4.7281618160372282E-4</v>
      </c>
      <c r="AT26" s="1">
        <v>6.6138847586108334E-3</v>
      </c>
      <c r="AX26" s="1"/>
      <c r="AY26" s="1"/>
      <c r="AZ26" s="10"/>
    </row>
    <row r="27" spans="1:63" x14ac:dyDescent="0.25">
      <c r="A27" s="1" t="s">
        <v>21</v>
      </c>
      <c r="B27" s="1" t="s">
        <v>32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8.8205059360505498</v>
      </c>
      <c r="AN27" s="1">
        <v>8.9366828126145261</v>
      </c>
      <c r="AO27" s="1">
        <v>0.11617687656398797</v>
      </c>
      <c r="AP27" s="1">
        <v>0</v>
      </c>
      <c r="AQ27" s="1">
        <v>0</v>
      </c>
      <c r="AR27" s="1">
        <v>0.97703834803840528</v>
      </c>
      <c r="AS27" s="1">
        <v>0</v>
      </c>
      <c r="AT27" s="1">
        <v>9.3902368899016056E-2</v>
      </c>
      <c r="AX27" s="1"/>
      <c r="AY27" s="1"/>
      <c r="AZ27" s="10"/>
    </row>
    <row r="28" spans="1:63" x14ac:dyDescent="0.25">
      <c r="A28" s="1" t="s">
        <v>22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X28" s="1"/>
      <c r="AY28" s="1"/>
      <c r="AZ28" s="10"/>
    </row>
    <row r="29" spans="1:63" x14ac:dyDescent="0.25">
      <c r="A29" s="1" t="s">
        <v>13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0.67939959242122805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0.62546863820394305</v>
      </c>
      <c r="AN29" s="1">
        <v>0.62546863820394305</v>
      </c>
      <c r="AO29" s="1">
        <v>0.62546863820394305</v>
      </c>
      <c r="AP29" s="1">
        <v>0</v>
      </c>
      <c r="AQ29" s="1">
        <v>0</v>
      </c>
      <c r="AR29" s="1">
        <v>0.54679108871392101</v>
      </c>
      <c r="AS29" s="1">
        <v>1.90179152472883E-7</v>
      </c>
      <c r="AT29" s="1">
        <v>2.99820025913818E-3</v>
      </c>
      <c r="AX29" s="1"/>
      <c r="AY29" s="1"/>
      <c r="AZ29" s="10"/>
    </row>
    <row r="30" spans="1:63" x14ac:dyDescent="0.25">
      <c r="A30" s="1" t="s">
        <v>14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3.2059980819877198E-3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5.6954392799360098E-2</v>
      </c>
      <c r="AN30" s="1">
        <v>5.6954392799360098E-2</v>
      </c>
      <c r="AO30" s="1">
        <v>5.6954392799360098E-2</v>
      </c>
      <c r="AP30" s="1">
        <v>0</v>
      </c>
      <c r="AQ30" s="1">
        <v>0</v>
      </c>
      <c r="AR30" s="1">
        <v>5.0398357273550701E-2</v>
      </c>
      <c r="AS30" s="1">
        <v>2.14052797993183E-10</v>
      </c>
      <c r="AT30" s="1">
        <v>6.2397096899000396E-4</v>
      </c>
      <c r="AW30" s="11"/>
      <c r="AY30" s="1"/>
      <c r="AZ30" s="1"/>
    </row>
    <row r="31" spans="1:63" x14ac:dyDescent="0.25">
      <c r="A31" s="1" t="s">
        <v>15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0.22604286414014699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2.2364112691679799E-2</v>
      </c>
      <c r="AN31" s="1">
        <v>2.2364112691679799E-2</v>
      </c>
      <c r="AO31" s="1">
        <v>2.2364112691679799E-2</v>
      </c>
      <c r="AP31" s="1">
        <v>0</v>
      </c>
      <c r="AQ31" s="1">
        <v>0</v>
      </c>
      <c r="AR31" s="1">
        <v>1.98515798743557E-2</v>
      </c>
      <c r="AS31" s="1">
        <v>1.5644862961530898E-8</v>
      </c>
      <c r="AT31" s="1">
        <v>2.9196241282687999E-4</v>
      </c>
      <c r="AX31" s="1"/>
      <c r="AY31" s="1"/>
      <c r="AZ31" s="1"/>
    </row>
    <row r="32" spans="1:63" x14ac:dyDescent="0.25">
      <c r="A32" s="1" t="s">
        <v>16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7.3463956045547701E-2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4.8362465984554202E-2</v>
      </c>
      <c r="AN32" s="1">
        <v>4.8362465984554202E-2</v>
      </c>
      <c r="AO32" s="1">
        <v>4.8362465984554202E-2</v>
      </c>
      <c r="AP32" s="1">
        <v>0</v>
      </c>
      <c r="AQ32" s="1">
        <v>0</v>
      </c>
      <c r="AR32" s="1">
        <v>0.12064473869428601</v>
      </c>
      <c r="AS32" s="1">
        <v>2.7840990327844101E-6</v>
      </c>
      <c r="AT32" s="1">
        <v>0.71228060460567599</v>
      </c>
    </row>
    <row r="33" spans="1:63" x14ac:dyDescent="0.25">
      <c r="A33" s="1" t="s">
        <v>17</v>
      </c>
      <c r="B33" s="1"/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2.4925985015454102E-3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1.07675916713865E-6</v>
      </c>
      <c r="AM33" s="1">
        <v>2.9211776464285998E-4</v>
      </c>
      <c r="AN33" s="1">
        <v>2.9211776464285998E-4</v>
      </c>
      <c r="AO33" s="1">
        <v>2.9211776464285998E-4</v>
      </c>
      <c r="AP33" s="1">
        <v>1</v>
      </c>
      <c r="AQ33" s="1">
        <v>0.73888132719729904</v>
      </c>
      <c r="AR33" s="1">
        <v>1.4649611319381499E-3</v>
      </c>
      <c r="AS33" s="1">
        <v>0.99999648859962798</v>
      </c>
      <c r="AT33" s="1">
        <v>1.9925513789328799E-2</v>
      </c>
    </row>
    <row r="34" spans="1:63" x14ac:dyDescent="0.25">
      <c r="A34" s="1" t="s">
        <v>18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1.5394990809544901E-2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0.241580806857952</v>
      </c>
      <c r="AN34" s="1">
        <v>0.241580806857952</v>
      </c>
      <c r="AO34" s="1">
        <v>0.241580806857952</v>
      </c>
      <c r="AP34" s="1">
        <v>0</v>
      </c>
      <c r="AQ34" s="1">
        <v>0</v>
      </c>
      <c r="AR34" s="1">
        <v>0.240963782780417</v>
      </c>
      <c r="AS34" s="1">
        <v>8.1382861471412994E-9</v>
      </c>
      <c r="AT34" s="1">
        <v>6.0887885212426399E-2</v>
      </c>
    </row>
    <row r="35" spans="1:63" x14ac:dyDescent="0.25">
      <c r="A35" s="1" t="s">
        <v>19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0.99989074300234104</v>
      </c>
      <c r="AM35" s="1">
        <v>4.9261634975178298E-3</v>
      </c>
      <c r="AN35" s="1">
        <v>4.9261634975178298E-3</v>
      </c>
      <c r="AO35" s="1">
        <v>4.9261634975178298E-3</v>
      </c>
      <c r="AP35" s="1">
        <v>0</v>
      </c>
      <c r="AQ35" s="1">
        <v>0.20619253448063099</v>
      </c>
      <c r="AR35" s="1">
        <v>1.95334771567112E-2</v>
      </c>
      <c r="AS35" s="1">
        <v>4.1624539313577499E-7</v>
      </c>
      <c r="AT35" s="1">
        <v>0.200956532327215</v>
      </c>
      <c r="AX35" s="15"/>
      <c r="AY35" s="15"/>
    </row>
    <row r="36" spans="1:63" x14ac:dyDescent="0.25">
      <c r="A36" s="1" t="s">
        <v>20</v>
      </c>
      <c r="B36" s="1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1.08180238492047E-4</v>
      </c>
      <c r="AM36" s="1">
        <v>3.2941683640867698E-6</v>
      </c>
      <c r="AN36" s="1">
        <v>3.2941683640867698E-6</v>
      </c>
      <c r="AO36" s="1">
        <v>3.2941683640867698E-6</v>
      </c>
      <c r="AP36" s="1">
        <v>0</v>
      </c>
      <c r="AQ36" s="1">
        <v>5.4926138322069697E-2</v>
      </c>
      <c r="AR36" s="1">
        <v>7.0933197977854097E-6</v>
      </c>
      <c r="AS36" s="1">
        <v>9.6879591736645896E-8</v>
      </c>
      <c r="AT36" s="1">
        <v>1.3392302620545299E-4</v>
      </c>
      <c r="AZ36" s="11"/>
    </row>
    <row r="37" spans="1:63" x14ac:dyDescent="0.25">
      <c r="A37" s="1" t="s">
        <v>21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4.80080319854793E-5</v>
      </c>
      <c r="AN37" s="1">
        <v>4.80080319854793E-5</v>
      </c>
      <c r="AO37" s="1">
        <v>4.80080319854793E-5</v>
      </c>
      <c r="AP37" s="1">
        <v>0</v>
      </c>
      <c r="AQ37" s="1">
        <v>0</v>
      </c>
      <c r="AR37" s="1">
        <v>3.4492105502210199E-4</v>
      </c>
      <c r="AS37" s="1">
        <v>0</v>
      </c>
      <c r="AT37" s="1">
        <v>1.9014073981927699E-3</v>
      </c>
      <c r="BC37" s="11"/>
      <c r="BD37" s="11"/>
      <c r="BE37" s="11"/>
      <c r="BF37" s="11"/>
      <c r="BG37" s="11"/>
      <c r="BH37" s="11"/>
      <c r="BI37" s="11"/>
      <c r="BJ37" s="11"/>
      <c r="BK37" s="11"/>
    </row>
    <row r="38" spans="1:63" x14ac:dyDescent="0.25">
      <c r="A38" s="10" t="s">
        <v>23</v>
      </c>
      <c r="B38" s="10" t="s">
        <v>33</v>
      </c>
      <c r="C38" s="1">
        <v>6316391.366639995</v>
      </c>
      <c r="D38" s="1">
        <v>6316391.366639995</v>
      </c>
      <c r="E38" s="1">
        <v>3411643.650000006</v>
      </c>
      <c r="F38" s="1">
        <v>3411643.650000006</v>
      </c>
      <c r="G38" s="1">
        <v>280317.75680000032</v>
      </c>
      <c r="H38" s="1">
        <v>280317.75680000032</v>
      </c>
      <c r="I38" s="1">
        <v>69846169.999999985</v>
      </c>
      <c r="J38" s="1">
        <v>69846169.999999985</v>
      </c>
      <c r="K38" s="1">
        <v>20284600.000000019</v>
      </c>
      <c r="L38" s="1">
        <v>20284600.000000019</v>
      </c>
      <c r="M38" s="1">
        <v>925156.68912000279</v>
      </c>
      <c r="N38" s="1">
        <v>925156.68912000279</v>
      </c>
      <c r="O38" s="1">
        <v>1491336.0000000026</v>
      </c>
      <c r="P38" s="1">
        <v>1491336.0000000026</v>
      </c>
      <c r="Q38" s="1">
        <v>5156400.0000000205</v>
      </c>
      <c r="R38" s="1">
        <v>2064800.0000000037</v>
      </c>
      <c r="S38" s="1">
        <v>2064800.0000000037</v>
      </c>
      <c r="T38" s="1">
        <v>17716496.581200011</v>
      </c>
      <c r="U38" s="1">
        <v>17716496.581200011</v>
      </c>
      <c r="V38" s="1">
        <v>50194324.600000165</v>
      </c>
      <c r="W38" s="1">
        <v>50194324.600000165</v>
      </c>
      <c r="X38" s="1">
        <v>201699.0748800002</v>
      </c>
      <c r="Y38" s="1">
        <v>201699.0748800002</v>
      </c>
      <c r="Z38" s="1">
        <v>5156400.0000000205</v>
      </c>
      <c r="AA38" s="1">
        <v>504000.73467285058</v>
      </c>
      <c r="AB38" s="1">
        <v>159789.58855760039</v>
      </c>
      <c r="AC38" s="1">
        <v>159789.58855760039</v>
      </c>
      <c r="AD38" s="1">
        <v>8341.0000000000146</v>
      </c>
      <c r="AE38" s="1">
        <v>8341.0000000000146</v>
      </c>
      <c r="AF38" s="1">
        <v>88564.000000000262</v>
      </c>
      <c r="AG38" s="1">
        <v>88564.000000000262</v>
      </c>
      <c r="AH38" s="1">
        <v>584542.73000000115</v>
      </c>
      <c r="AI38" s="1">
        <v>584542.73000000115</v>
      </c>
      <c r="AJ38" s="1">
        <v>14850.000000000024</v>
      </c>
      <c r="AK38" s="1">
        <v>14850.000000000024</v>
      </c>
      <c r="AL38" s="1">
        <v>409564.76906865585</v>
      </c>
      <c r="AM38" s="1">
        <v>1773415.9411746236</v>
      </c>
      <c r="AN38" s="1">
        <v>1796774.0032164375</v>
      </c>
      <c r="AO38" s="1">
        <v>23358.062041813475</v>
      </c>
      <c r="AP38" s="1">
        <v>35999.999999999971</v>
      </c>
      <c r="AQ38" s="1">
        <v>3999.9999999987008</v>
      </c>
      <c r="AR38" s="1">
        <v>36580.551972764028</v>
      </c>
      <c r="AS38" s="1">
        <v>87923.087206383541</v>
      </c>
      <c r="AT38" s="1">
        <v>1938.2733151195152</v>
      </c>
      <c r="AU38" s="17">
        <f>C38-D38+E38-F38+G38-H38+I38-J38+K38-L38+M38-N38+O38-P38-Q38+R38-S38+T38-U38+V38-W38+X38-Y38+Z38+AA38+AB38-AC38+AD38-AE38+AF38-AG38+AH38-AI38+AJ38-AK38-AL38+AM38-AN38+AO38+AP38-AQ38-AR38-AS38-AT38</f>
        <v>-5.9468900732772454</v>
      </c>
      <c r="AW38" s="11"/>
      <c r="AX38" s="11"/>
      <c r="AY38" s="11"/>
      <c r="AZ38" s="11"/>
      <c r="BA38" s="11"/>
      <c r="BB38" s="11"/>
    </row>
    <row r="39" spans="1:63" x14ac:dyDescent="0.25">
      <c r="A39" s="10"/>
      <c r="B39" s="10"/>
      <c r="AU39" s="22"/>
      <c r="AW39" s="11"/>
      <c r="AX39" s="11"/>
      <c r="AY39" s="11"/>
      <c r="AZ39" s="11"/>
      <c r="BA39" s="11"/>
      <c r="BB39" s="11"/>
    </row>
    <row r="40" spans="1:63" x14ac:dyDescent="0.25">
      <c r="AU40" s="16" t="s">
        <v>214</v>
      </c>
      <c r="AW40" t="s">
        <v>215</v>
      </c>
      <c r="AX40" s="11" t="s">
        <v>216</v>
      </c>
      <c r="AY40" s="11" t="s">
        <v>246</v>
      </c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</row>
    <row r="41" spans="1:63" x14ac:dyDescent="0.25">
      <c r="AU41" s="18">
        <f>AU14+BK8+BK15</f>
        <v>3.9928735677415061E-2</v>
      </c>
      <c r="AW41" s="11">
        <f>AU16+BK8</f>
        <v>322.93485592870411</v>
      </c>
      <c r="AX41" s="11">
        <f>0.3*AV46</f>
        <v>338.27687118029348</v>
      </c>
      <c r="AY41" s="11">
        <f>AX41/0.3</f>
        <v>1127.5895706009783</v>
      </c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</row>
    <row r="42" spans="1:63" x14ac:dyDescent="0.25">
      <c r="AU42" s="16"/>
      <c r="AV42" s="16"/>
      <c r="AW42" s="15"/>
      <c r="AX42" s="15" t="s">
        <v>213</v>
      </c>
    </row>
    <row r="43" spans="1:63" x14ac:dyDescent="0.25">
      <c r="AU43" s="15"/>
      <c r="AV43" s="16"/>
      <c r="AW43" s="15" t="s">
        <v>217</v>
      </c>
      <c r="AX43" s="15" t="s">
        <v>185</v>
      </c>
      <c r="AY43" t="s">
        <v>187</v>
      </c>
      <c r="AZ43" s="15" t="s">
        <v>186</v>
      </c>
      <c r="BA43" s="15" t="s">
        <v>184</v>
      </c>
      <c r="BB43" s="26"/>
    </row>
    <row r="44" spans="1:63" x14ac:dyDescent="0.25">
      <c r="AU44" t="s">
        <v>218</v>
      </c>
      <c r="AV44" s="16">
        <f>-AU15</f>
        <v>1073.7176463449805</v>
      </c>
      <c r="AW44" s="16">
        <f>SUM(AX44:BA44)</f>
        <v>1073.7176463449955</v>
      </c>
      <c r="AX44" s="16">
        <v>86.088596140888498</v>
      </c>
      <c r="AY44" s="16">
        <v>287.07307948685502</v>
      </c>
      <c r="AZ44" s="16">
        <v>305.21168529115602</v>
      </c>
      <c r="BA44" s="16">
        <v>395.34428542609601</v>
      </c>
      <c r="BB44" s="27"/>
    </row>
    <row r="45" spans="1:63" x14ac:dyDescent="0.25">
      <c r="AU45" t="s">
        <v>219</v>
      </c>
      <c r="AV45" s="16">
        <f>BK17</f>
        <v>53.871924255997776</v>
      </c>
      <c r="AW45" s="16">
        <f>SUM(AX45:BA45)</f>
        <v>53.871924255997776</v>
      </c>
      <c r="AX45" s="16">
        <f>SUM(BG17:BI17)</f>
        <v>41.115900517229313</v>
      </c>
      <c r="AY45" s="16">
        <v>0</v>
      </c>
      <c r="AZ45" s="16">
        <v>0</v>
      </c>
      <c r="BA45" s="16">
        <f>SUM(BC17:BF17)+BJ17</f>
        <v>12.756023738768464</v>
      </c>
      <c r="BB45" s="27"/>
    </row>
    <row r="46" spans="1:63" x14ac:dyDescent="0.25">
      <c r="AU46" t="s">
        <v>220</v>
      </c>
      <c r="AV46" s="18">
        <f>AV44+AV45</f>
        <v>1127.5895706009783</v>
      </c>
      <c r="AW46" s="16">
        <f>SUM(AX46:BA46)</f>
        <v>1127.5895706009933</v>
      </c>
      <c r="AX46" s="18">
        <f t="shared" ref="AX46:BA46" si="4">AX44+AX45</f>
        <v>127.20449665811782</v>
      </c>
      <c r="AY46" s="18">
        <f t="shared" si="4"/>
        <v>287.07307948685502</v>
      </c>
      <c r="AZ46" s="18">
        <f t="shared" si="4"/>
        <v>305.21168529115602</v>
      </c>
      <c r="BA46" s="18">
        <f t="shared" si="4"/>
        <v>408.10030916486448</v>
      </c>
      <c r="BB46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9CF8-2E63-4D5A-8F71-D34BDD809CED}">
  <dimension ref="A1:O39"/>
  <sheetViews>
    <sheetView workbookViewId="0">
      <selection activeCell="O3" sqref="O3"/>
    </sheetView>
  </sheetViews>
  <sheetFormatPr defaultRowHeight="15" x14ac:dyDescent="0.25"/>
  <cols>
    <col min="1" max="1" width="22.7109375" bestFit="1" customWidth="1"/>
    <col min="2" max="2" width="10" bestFit="1" customWidth="1"/>
    <col min="3" max="8" width="12.7109375" bestFit="1" customWidth="1"/>
    <col min="9" max="9" width="11.28515625" bestFit="1" customWidth="1"/>
    <col min="11" max="11" width="21.42578125" bestFit="1" customWidth="1"/>
    <col min="12" max="12" width="12" bestFit="1" customWidth="1"/>
    <col min="13" max="15" width="9.28515625" bestFit="1" customWidth="1"/>
  </cols>
  <sheetData>
    <row r="1" spans="1:15" x14ac:dyDescent="0.25">
      <c r="A1" s="2" t="s">
        <v>182</v>
      </c>
      <c r="B1" s="2"/>
      <c r="C1" s="3"/>
      <c r="D1" s="3"/>
      <c r="E1" s="3"/>
      <c r="F1" s="3"/>
      <c r="G1" s="3"/>
      <c r="H1" s="3"/>
      <c r="I1" t="s">
        <v>193</v>
      </c>
    </row>
    <row r="2" spans="1:15" x14ac:dyDescent="0.25">
      <c r="A2" s="3" t="s">
        <v>183</v>
      </c>
      <c r="B2" s="3"/>
      <c r="C2" s="5" t="s">
        <v>185</v>
      </c>
      <c r="D2" s="3"/>
      <c r="E2" s="5" t="s">
        <v>185</v>
      </c>
      <c r="F2" s="20" t="s">
        <v>185</v>
      </c>
      <c r="G2" s="4" t="s">
        <v>184</v>
      </c>
      <c r="H2" s="7" t="s">
        <v>187</v>
      </c>
      <c r="K2" s="1" t="s">
        <v>200</v>
      </c>
      <c r="L2" t="s">
        <v>65</v>
      </c>
      <c r="M2" t="s">
        <v>96</v>
      </c>
      <c r="N2" t="s">
        <v>100</v>
      </c>
      <c r="O2" t="s">
        <v>201</v>
      </c>
    </row>
    <row r="3" spans="1:15" x14ac:dyDescent="0.25">
      <c r="A3" s="3" t="s">
        <v>188</v>
      </c>
      <c r="B3" s="3"/>
      <c r="C3" s="3"/>
      <c r="D3" s="5" t="s">
        <v>185</v>
      </c>
      <c r="E3" s="3"/>
      <c r="F3" s="3"/>
      <c r="G3" s="5" t="s">
        <v>185</v>
      </c>
      <c r="H3" s="5" t="s">
        <v>185</v>
      </c>
      <c r="K3" t="s">
        <v>202</v>
      </c>
      <c r="L3" s="1">
        <v>19.513388800000001</v>
      </c>
      <c r="M3" s="1">
        <v>19.761152800000001</v>
      </c>
      <c r="N3" s="1">
        <v>11.806206400000001</v>
      </c>
      <c r="O3">
        <f>SUM(L3:N3)</f>
        <v>51.080748000000007</v>
      </c>
    </row>
    <row r="4" spans="1:15" x14ac:dyDescent="0.25">
      <c r="A4" s="1" t="s">
        <v>189</v>
      </c>
      <c r="B4" s="1" t="s">
        <v>26</v>
      </c>
      <c r="C4" s="1" t="s">
        <v>39</v>
      </c>
      <c r="D4" s="1" t="s">
        <v>41</v>
      </c>
      <c r="E4" s="1" t="s">
        <v>64</v>
      </c>
      <c r="F4" s="1" t="s">
        <v>101</v>
      </c>
      <c r="G4" s="1" t="s">
        <v>93</v>
      </c>
      <c r="H4" s="1" t="s">
        <v>103</v>
      </c>
      <c r="K4" s="15" t="s">
        <v>203</v>
      </c>
      <c r="L4" s="15" t="s">
        <v>204</v>
      </c>
      <c r="M4" s="15" t="s">
        <v>98</v>
      </c>
      <c r="N4" s="15" t="s">
        <v>101</v>
      </c>
    </row>
    <row r="5" spans="1:15" x14ac:dyDescent="0.25">
      <c r="A5" s="1" t="s">
        <v>1</v>
      </c>
      <c r="B5" s="1"/>
      <c r="C5" s="1"/>
      <c r="D5" s="1" t="s">
        <v>40</v>
      </c>
      <c r="E5" s="1"/>
      <c r="F5" s="1" t="s">
        <v>102</v>
      </c>
      <c r="G5" s="1" t="s">
        <v>92</v>
      </c>
      <c r="H5" s="1" t="s">
        <v>97</v>
      </c>
      <c r="K5" s="15" t="s">
        <v>205</v>
      </c>
      <c r="L5" s="16" t="s">
        <v>90</v>
      </c>
      <c r="M5" s="16" t="s">
        <v>95</v>
      </c>
      <c r="N5" s="16" t="s">
        <v>99</v>
      </c>
    </row>
    <row r="6" spans="1:15" x14ac:dyDescent="0.25">
      <c r="A6" s="1" t="s">
        <v>2</v>
      </c>
      <c r="B6" s="1"/>
      <c r="C6" s="1" t="s">
        <v>40</v>
      </c>
      <c r="D6" s="1" t="s">
        <v>35</v>
      </c>
      <c r="E6" s="1" t="s">
        <v>65</v>
      </c>
      <c r="F6" s="1" t="s">
        <v>100</v>
      </c>
      <c r="G6" s="1" t="s">
        <v>94</v>
      </c>
      <c r="H6" s="1" t="s">
        <v>85</v>
      </c>
      <c r="K6" s="15" t="s">
        <v>206</v>
      </c>
      <c r="L6" s="25">
        <v>-684.65602177855772</v>
      </c>
      <c r="M6" s="25">
        <v>-680.4522530085967</v>
      </c>
      <c r="N6" s="25">
        <v>-2058.5249298353237</v>
      </c>
    </row>
    <row r="7" spans="1:15" x14ac:dyDescent="0.25">
      <c r="A7" s="1" t="s">
        <v>3</v>
      </c>
      <c r="B7" s="1"/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K7" s="15" t="s">
        <v>207</v>
      </c>
      <c r="L7" s="25">
        <v>-665.14263295684941</v>
      </c>
      <c r="M7" s="25">
        <v>-660.69110021252038</v>
      </c>
      <c r="N7" s="25">
        <v>-2046.7211078505004</v>
      </c>
    </row>
    <row r="8" spans="1:15" x14ac:dyDescent="0.25">
      <c r="A8" s="1" t="s">
        <v>4</v>
      </c>
      <c r="B8" s="1"/>
      <c r="C8" s="1" t="s">
        <v>25</v>
      </c>
      <c r="D8" s="1" t="s">
        <v>25</v>
      </c>
      <c r="E8" s="1"/>
      <c r="F8" s="1" t="s">
        <v>24</v>
      </c>
      <c r="G8" s="1" t="s">
        <v>25</v>
      </c>
      <c r="H8" s="1" t="s">
        <v>24</v>
      </c>
      <c r="K8" s="15" t="s">
        <v>208</v>
      </c>
      <c r="L8" s="25">
        <v>-27.724299409804978</v>
      </c>
      <c r="M8" s="25">
        <v>-68.995474204188909</v>
      </c>
      <c r="N8" s="25">
        <v>-2262.1429319731933</v>
      </c>
    </row>
    <row r="9" spans="1:15" x14ac:dyDescent="0.25">
      <c r="A9" s="1" t="s">
        <v>5</v>
      </c>
      <c r="B9" s="1" t="s">
        <v>27</v>
      </c>
      <c r="C9" s="1">
        <v>15</v>
      </c>
      <c r="D9" s="1">
        <v>19.365067015473016</v>
      </c>
      <c r="E9" s="1">
        <v>37.777777800000024</v>
      </c>
      <c r="F9" s="1">
        <v>37.799995067651025</v>
      </c>
      <c r="G9" s="1">
        <v>37.800000000003024</v>
      </c>
      <c r="H9" s="1">
        <v>53.328017784061046</v>
      </c>
      <c r="K9" s="15" t="s">
        <v>209</v>
      </c>
      <c r="L9" s="25">
        <v>-12.121485175496062</v>
      </c>
      <c r="M9" s="25">
        <v>-53.162479943092059</v>
      </c>
      <c r="N9" s="25">
        <v>-2252.4707879426765</v>
      </c>
    </row>
    <row r="10" spans="1:15" x14ac:dyDescent="0.25">
      <c r="A10" s="1" t="s">
        <v>6</v>
      </c>
      <c r="B10" s="1" t="s">
        <v>28</v>
      </c>
      <c r="C10" s="1">
        <v>1</v>
      </c>
      <c r="D10" s="1">
        <v>1</v>
      </c>
      <c r="E10" s="1">
        <v>35.487036500000002</v>
      </c>
      <c r="F10" s="1">
        <v>74.990000000000009</v>
      </c>
      <c r="G10" s="1">
        <v>53.268004519999998</v>
      </c>
      <c r="H10" s="1">
        <v>79.958221020000011</v>
      </c>
      <c r="K10" s="15" t="s">
        <v>210</v>
      </c>
      <c r="L10" s="15">
        <f>-(L6-L7+L3)</f>
        <v>2.1708302710976568E-8</v>
      </c>
      <c r="M10" s="15">
        <f t="shared" ref="M10:N10" si="0">-(M6-M7+M3)</f>
        <v>-3.9236844884271704E-9</v>
      </c>
      <c r="N10" s="15">
        <f t="shared" si="0"/>
        <v>-2.3844151766567734E-3</v>
      </c>
      <c r="O10" s="11">
        <f>SUM(L10:N10)</f>
        <v>-2.3843973920385508E-3</v>
      </c>
    </row>
    <row r="11" spans="1:15" x14ac:dyDescent="0.25">
      <c r="A11" s="1" t="s">
        <v>7</v>
      </c>
      <c r="B11" s="1"/>
      <c r="C11" s="1">
        <v>0</v>
      </c>
      <c r="D11" s="1">
        <v>0</v>
      </c>
      <c r="E11" s="1">
        <v>0.99916750261160403</v>
      </c>
      <c r="F11" s="1">
        <v>1</v>
      </c>
      <c r="G11" s="1">
        <v>0</v>
      </c>
      <c r="H11" s="1">
        <v>1</v>
      </c>
      <c r="K11" s="15" t="s">
        <v>211</v>
      </c>
      <c r="L11" s="15">
        <v>300</v>
      </c>
      <c r="M11" s="15">
        <v>300</v>
      </c>
      <c r="N11" s="15">
        <v>300</v>
      </c>
      <c r="O11" t="s">
        <v>201</v>
      </c>
    </row>
    <row r="12" spans="1:15" x14ac:dyDescent="0.25">
      <c r="A12" s="1" t="s">
        <v>8</v>
      </c>
      <c r="B12" s="1" t="s">
        <v>29</v>
      </c>
      <c r="C12" s="1">
        <v>-289730312.98581356</v>
      </c>
      <c r="D12" s="1">
        <v>-289350909.20999002</v>
      </c>
      <c r="E12" s="1">
        <v>-55339527.433385365</v>
      </c>
      <c r="F12" s="1">
        <v>-40334719.233496286</v>
      </c>
      <c r="G12" s="1">
        <v>-287672380.65313363</v>
      </c>
      <c r="H12" s="1">
        <v>-42709178.516005628</v>
      </c>
      <c r="K12" s="16" t="s">
        <v>212</v>
      </c>
      <c r="L12" s="15">
        <f t="shared" ref="L12:N12" si="1">-L10/L11*1000+L9-L8</f>
        <v>15.602814161947906</v>
      </c>
      <c r="M12" s="15">
        <f t="shared" si="1"/>
        <v>15.832994274175796</v>
      </c>
      <c r="N12" s="15">
        <f t="shared" si="1"/>
        <v>9.680092081105613</v>
      </c>
      <c r="O12" s="11">
        <f>SUM(L12:N12)</f>
        <v>41.115900517229313</v>
      </c>
    </row>
    <row r="13" spans="1:15" x14ac:dyDescent="0.25">
      <c r="A13" s="1" t="s">
        <v>9</v>
      </c>
      <c r="B13" s="1" t="s">
        <v>30</v>
      </c>
      <c r="C13" s="1">
        <v>-165720.01505342513</v>
      </c>
      <c r="D13" s="1">
        <v>-164586.93397344954</v>
      </c>
      <c r="E13" s="1">
        <v>-2240.9057672124291</v>
      </c>
      <c r="F13" s="1">
        <v>-44324.408563017118</v>
      </c>
      <c r="G13" s="1">
        <v>-159971.34025076966</v>
      </c>
      <c r="H13" s="1">
        <v>-35663.886589469359</v>
      </c>
      <c r="K13" s="15" t="s">
        <v>213</v>
      </c>
      <c r="L13" s="5" t="s">
        <v>185</v>
      </c>
      <c r="M13" s="5" t="s">
        <v>185</v>
      </c>
      <c r="N13" s="5" t="s">
        <v>185</v>
      </c>
    </row>
    <row r="14" spans="1:15" x14ac:dyDescent="0.25">
      <c r="A14" s="1" t="s">
        <v>10</v>
      </c>
      <c r="B14" s="1" t="s">
        <v>31</v>
      </c>
      <c r="C14" s="1">
        <v>-15241.021672691269</v>
      </c>
      <c r="D14" s="1">
        <v>-15221.063453233886</v>
      </c>
      <c r="E14" s="1">
        <v>-684.65602177855772</v>
      </c>
      <c r="F14" s="1">
        <v>-2058.5249298353237</v>
      </c>
      <c r="G14" s="12">
        <v>-4.6485994056099846</v>
      </c>
      <c r="H14" s="12">
        <v>-2707.41220806302</v>
      </c>
      <c r="I14" s="11">
        <f t="shared" ref="I14:I16" si="2">C14-D14+E14+F14-G14-H14</f>
        <v>-51.078363602634454</v>
      </c>
    </row>
    <row r="15" spans="1:15" x14ac:dyDescent="0.25">
      <c r="A15" s="12" t="s">
        <v>190</v>
      </c>
      <c r="B15" s="12" t="s">
        <v>191</v>
      </c>
      <c r="C15" s="1">
        <v>-8717.5632918728988</v>
      </c>
      <c r="D15" s="1">
        <v>-8657.9585058950161</v>
      </c>
      <c r="E15" s="1">
        <v>-27.724299409804978</v>
      </c>
      <c r="F15" s="1">
        <v>-2262.1429319731933</v>
      </c>
      <c r="G15" s="12">
        <v>-2.5850332781895555</v>
      </c>
      <c r="H15" s="12">
        <v>-2260.798387941803</v>
      </c>
      <c r="I15" s="11">
        <f t="shared" si="2"/>
        <v>-86.088596140888512</v>
      </c>
    </row>
    <row r="16" spans="1:15" x14ac:dyDescent="0.25">
      <c r="A16" s="1" t="s">
        <v>192</v>
      </c>
      <c r="B16" s="1" t="s">
        <v>31</v>
      </c>
      <c r="C16" s="1">
        <v>-12625.752685129401</v>
      </c>
      <c r="D16" s="1">
        <v>-12623.675901465382</v>
      </c>
      <c r="E16" s="1">
        <v>-676.33873195561625</v>
      </c>
      <c r="F16" s="1">
        <v>-1379.8820502433659</v>
      </c>
      <c r="G16" s="1">
        <v>-3.873089422153118</v>
      </c>
      <c r="H16" s="1">
        <v>-2029.1726916804791</v>
      </c>
      <c r="I16" s="11">
        <f t="shared" si="2"/>
        <v>-25.251784760368992</v>
      </c>
    </row>
    <row r="17" spans="1:8" x14ac:dyDescent="0.25">
      <c r="A17" s="1" t="s">
        <v>11</v>
      </c>
      <c r="B17" s="1"/>
      <c r="C17" s="1">
        <v>18.015280000000001</v>
      </c>
      <c r="D17" s="1">
        <v>18.015280000000001</v>
      </c>
      <c r="E17" s="1">
        <v>11.315967270697101</v>
      </c>
      <c r="F17" s="1">
        <v>9.6523045100507598</v>
      </c>
      <c r="G17" s="1">
        <v>18.021108238068798</v>
      </c>
      <c r="H17" s="1">
        <v>9.9748613513073892</v>
      </c>
    </row>
    <row r="18" spans="1:8" x14ac:dyDescent="0.25">
      <c r="A18" s="10" t="s">
        <v>12</v>
      </c>
      <c r="B18" s="10" t="s">
        <v>32</v>
      </c>
      <c r="C18" s="1">
        <v>189375.00000000032</v>
      </c>
      <c r="D18" s="1">
        <v>189375.00000000032</v>
      </c>
      <c r="E18" s="1">
        <v>44538.900000000118</v>
      </c>
      <c r="F18" s="1">
        <v>183729.79627072462</v>
      </c>
      <c r="G18" s="1">
        <v>58.173669026553185</v>
      </c>
      <c r="H18" s="1">
        <v>228210.52260169797</v>
      </c>
    </row>
    <row r="19" spans="1:8" x14ac:dyDescent="0.25">
      <c r="A19" s="1" t="s">
        <v>13</v>
      </c>
      <c r="B19" s="1" t="s">
        <v>32</v>
      </c>
      <c r="C19" s="1">
        <v>0</v>
      </c>
      <c r="D19" s="1">
        <v>0</v>
      </c>
      <c r="E19" s="1">
        <v>30259.710506889889</v>
      </c>
      <c r="F19" s="1">
        <v>114917.22547093809</v>
      </c>
      <c r="G19" s="1">
        <v>9.2816019432963E-4</v>
      </c>
      <c r="H19" s="1">
        <v>145176.93504966766</v>
      </c>
    </row>
    <row r="20" spans="1:8" x14ac:dyDescent="0.25">
      <c r="A20" s="1" t="s">
        <v>14</v>
      </c>
      <c r="B20" s="1" t="s">
        <v>32</v>
      </c>
      <c r="C20" s="1">
        <v>0</v>
      </c>
      <c r="D20" s="1">
        <v>0</v>
      </c>
      <c r="E20" s="1">
        <v>142.79162797384311</v>
      </c>
      <c r="F20" s="1">
        <v>10464.218985749263</v>
      </c>
      <c r="G20" s="1">
        <v>1.0446743715007477E-6</v>
      </c>
      <c r="H20" s="1">
        <v>10607.010612678439</v>
      </c>
    </row>
    <row r="21" spans="1:8" x14ac:dyDescent="0.25">
      <c r="A21" s="1" t="s">
        <v>15</v>
      </c>
      <c r="B21" s="1" t="s">
        <v>32</v>
      </c>
      <c r="C21" s="1">
        <v>0</v>
      </c>
      <c r="D21" s="1">
        <v>0</v>
      </c>
      <c r="E21" s="1">
        <v>10067.700521651612</v>
      </c>
      <c r="F21" s="1">
        <v>4108.9538686178594</v>
      </c>
      <c r="G21" s="1">
        <v>7.6354000203600179E-5</v>
      </c>
      <c r="H21" s="1">
        <v>14176.654313915451</v>
      </c>
    </row>
    <row r="22" spans="1:8" x14ac:dyDescent="0.25">
      <c r="A22" s="1" t="s">
        <v>16</v>
      </c>
      <c r="B22" s="1" t="s">
        <v>32</v>
      </c>
      <c r="C22" s="1">
        <v>0</v>
      </c>
      <c r="D22" s="1">
        <v>0</v>
      </c>
      <c r="E22" s="1">
        <v>3272.0037919170504</v>
      </c>
      <c r="F22" s="1">
        <v>8885.6260224919988</v>
      </c>
      <c r="G22" s="1">
        <v>1.358766124310375E-2</v>
      </c>
      <c r="H22" s="1">
        <v>12157.616226747796</v>
      </c>
    </row>
    <row r="23" spans="1:8" x14ac:dyDescent="0.25">
      <c r="A23" s="10" t="s">
        <v>17</v>
      </c>
      <c r="B23" s="10" t="s">
        <v>32</v>
      </c>
      <c r="C23" s="1">
        <v>189375.00000000032</v>
      </c>
      <c r="D23" s="1">
        <v>189375.00000000032</v>
      </c>
      <c r="E23" s="1">
        <v>111.01759540048107</v>
      </c>
      <c r="F23" s="1">
        <v>53.670737384892185</v>
      </c>
      <c r="G23" s="1">
        <v>58.159036087927582</v>
      </c>
      <c r="H23" s="1">
        <v>106.52929669744464</v>
      </c>
    </row>
    <row r="24" spans="1:8" x14ac:dyDescent="0.25">
      <c r="A24" s="1" t="s">
        <v>18</v>
      </c>
      <c r="B24" s="1" t="s">
        <v>32</v>
      </c>
      <c r="C24" s="1">
        <v>0</v>
      </c>
      <c r="D24" s="1">
        <v>0</v>
      </c>
      <c r="E24" s="1">
        <v>685.67595616724066</v>
      </c>
      <c r="F24" s="1">
        <v>44385.59242692883</v>
      </c>
      <c r="G24" s="1">
        <v>3.9718513589011104E-5</v>
      </c>
      <c r="H24" s="1">
        <v>45071.268343377516</v>
      </c>
    </row>
    <row r="25" spans="1:8" x14ac:dyDescent="0.25">
      <c r="A25" s="1" t="s">
        <v>19</v>
      </c>
      <c r="B25" s="1" t="s">
        <v>32</v>
      </c>
      <c r="C25" s="1">
        <v>0</v>
      </c>
      <c r="D25" s="1">
        <v>0</v>
      </c>
      <c r="E25" s="1">
        <v>0</v>
      </c>
      <c r="F25" s="1">
        <v>905.08301579523174</v>
      </c>
      <c r="G25" s="1">
        <v>0</v>
      </c>
      <c r="H25" s="1">
        <v>905.08301579523254</v>
      </c>
    </row>
    <row r="26" spans="1:8" x14ac:dyDescent="0.25">
      <c r="A26" s="1" t="s">
        <v>20</v>
      </c>
      <c r="B26" s="1" t="s">
        <v>32</v>
      </c>
      <c r="C26" s="1">
        <v>0</v>
      </c>
      <c r="D26" s="1">
        <v>0</v>
      </c>
      <c r="E26" s="1">
        <v>0</v>
      </c>
      <c r="F26" s="1">
        <v>0.60523688241512885</v>
      </c>
      <c r="G26" s="1">
        <v>0</v>
      </c>
      <c r="H26" s="1">
        <v>0.60523688241512952</v>
      </c>
    </row>
    <row r="27" spans="1:8" x14ac:dyDescent="0.25">
      <c r="A27" s="1" t="s">
        <v>21</v>
      </c>
      <c r="B27" s="1" t="s">
        <v>32</v>
      </c>
      <c r="C27" s="1">
        <v>0</v>
      </c>
      <c r="D27" s="1">
        <v>0</v>
      </c>
      <c r="E27" s="1">
        <v>0</v>
      </c>
      <c r="F27" s="1">
        <v>8.8205059360505498</v>
      </c>
      <c r="G27" s="1">
        <v>0</v>
      </c>
      <c r="H27" s="1">
        <v>8.8205059360505373</v>
      </c>
    </row>
    <row r="28" spans="1:8" x14ac:dyDescent="0.25">
      <c r="A28" s="1" t="s">
        <v>22</v>
      </c>
      <c r="B28" s="1"/>
      <c r="C28" s="1"/>
      <c r="D28" s="1"/>
      <c r="E28" s="1"/>
      <c r="F28" s="1"/>
      <c r="G28" s="1"/>
      <c r="H28" s="1"/>
    </row>
    <row r="29" spans="1:8" x14ac:dyDescent="0.25">
      <c r="A29" s="1" t="s">
        <v>13</v>
      </c>
      <c r="B29" s="1"/>
      <c r="C29" s="1">
        <v>0</v>
      </c>
      <c r="D29" s="1">
        <v>0</v>
      </c>
      <c r="E29" s="1">
        <v>0.67939959242122805</v>
      </c>
      <c r="F29" s="1">
        <v>0.62546863820394305</v>
      </c>
      <c r="G29" s="1">
        <v>1.5954988053202799E-5</v>
      </c>
      <c r="H29" s="1">
        <v>0.63615355415950203</v>
      </c>
    </row>
    <row r="30" spans="1:8" x14ac:dyDescent="0.25">
      <c r="A30" s="1" t="s">
        <v>14</v>
      </c>
      <c r="B30" s="1"/>
      <c r="C30" s="1">
        <v>0</v>
      </c>
      <c r="D30" s="1">
        <v>0</v>
      </c>
      <c r="E30" s="1">
        <v>3.2059980819877198E-3</v>
      </c>
      <c r="F30" s="1">
        <v>5.6954392799360098E-2</v>
      </c>
      <c r="G30" s="1">
        <v>1.7957856002238901E-8</v>
      </c>
      <c r="H30" s="1">
        <v>4.6479060175464097E-2</v>
      </c>
    </row>
    <row r="31" spans="1:8" x14ac:dyDescent="0.25">
      <c r="A31" s="1" t="s">
        <v>15</v>
      </c>
      <c r="B31" s="1"/>
      <c r="C31" s="1">
        <v>0</v>
      </c>
      <c r="D31" s="1">
        <v>0</v>
      </c>
      <c r="E31" s="1">
        <v>0.22604286414014699</v>
      </c>
      <c r="F31" s="1">
        <v>2.2364112691679799E-2</v>
      </c>
      <c r="G31" s="1">
        <v>1.3125182145336E-6</v>
      </c>
      <c r="H31" s="1">
        <v>6.2120949342280497E-2</v>
      </c>
    </row>
    <row r="32" spans="1:8" x14ac:dyDescent="0.25">
      <c r="A32" s="1" t="s">
        <v>16</v>
      </c>
      <c r="B32" s="1"/>
      <c r="C32" s="1">
        <v>0</v>
      </c>
      <c r="D32" s="1">
        <v>0</v>
      </c>
      <c r="E32" s="1">
        <v>7.3463956045547701E-2</v>
      </c>
      <c r="F32" s="1">
        <v>4.8362465984554202E-2</v>
      </c>
      <c r="G32" s="1">
        <v>2.3357064236229801E-4</v>
      </c>
      <c r="H32" s="1">
        <v>5.3273688207475002E-2</v>
      </c>
    </row>
    <row r="33" spans="1:15" x14ac:dyDescent="0.25">
      <c r="A33" s="1" t="s">
        <v>17</v>
      </c>
      <c r="B33" s="1"/>
      <c r="C33" s="1">
        <v>1</v>
      </c>
      <c r="D33" s="1">
        <v>1</v>
      </c>
      <c r="E33" s="1">
        <v>2.4925985015454102E-3</v>
      </c>
      <c r="F33" s="1">
        <v>2.9211776464285998E-4</v>
      </c>
      <c r="G33" s="1">
        <v>0.99974846113593197</v>
      </c>
      <c r="H33" s="1">
        <v>4.6680273759055801E-4</v>
      </c>
    </row>
    <row r="34" spans="1:15" x14ac:dyDescent="0.25">
      <c r="A34" s="1" t="s">
        <v>18</v>
      </c>
      <c r="B34" s="1"/>
      <c r="C34" s="1">
        <v>0</v>
      </c>
      <c r="D34" s="1">
        <v>0</v>
      </c>
      <c r="E34" s="1">
        <v>1.5394990809544901E-2</v>
      </c>
      <c r="F34" s="1">
        <v>0.241580806857952</v>
      </c>
      <c r="G34" s="1">
        <v>6.82757581800139E-7</v>
      </c>
      <c r="H34" s="1">
        <v>0.19749864217278701</v>
      </c>
    </row>
    <row r="35" spans="1:15" x14ac:dyDescent="0.25">
      <c r="A35" s="1" t="s">
        <v>19</v>
      </c>
      <c r="B35" s="1"/>
      <c r="C35" s="1">
        <v>0</v>
      </c>
      <c r="D35" s="1">
        <v>0</v>
      </c>
      <c r="E35" s="1">
        <v>0</v>
      </c>
      <c r="F35" s="1">
        <v>4.9261634975178298E-3</v>
      </c>
      <c r="G35" s="1">
        <v>0</v>
      </c>
      <c r="H35" s="1">
        <v>3.9660003643867802E-3</v>
      </c>
    </row>
    <row r="36" spans="1:15" x14ac:dyDescent="0.25">
      <c r="A36" s="1" t="s">
        <v>20</v>
      </c>
      <c r="B36" s="1"/>
      <c r="C36" s="1">
        <v>0</v>
      </c>
      <c r="D36" s="1">
        <v>0</v>
      </c>
      <c r="E36" s="1">
        <v>0</v>
      </c>
      <c r="F36" s="1">
        <v>3.2941683640867698E-6</v>
      </c>
      <c r="G36" s="1">
        <v>0</v>
      </c>
      <c r="H36" s="1">
        <v>2.6520989282841498E-6</v>
      </c>
    </row>
    <row r="37" spans="1:15" x14ac:dyDescent="0.25">
      <c r="A37" s="1" t="s">
        <v>21</v>
      </c>
      <c r="B37" s="1"/>
      <c r="C37" s="1">
        <v>0</v>
      </c>
      <c r="D37" s="1">
        <v>0</v>
      </c>
      <c r="E37" s="1">
        <v>0</v>
      </c>
      <c r="F37" s="1">
        <v>4.80080319854793E-5</v>
      </c>
      <c r="G37" s="1">
        <v>0</v>
      </c>
      <c r="H37" s="1">
        <v>3.86507415849759E-5</v>
      </c>
      <c r="J37" t="s">
        <v>221</v>
      </c>
    </row>
    <row r="38" spans="1:15" x14ac:dyDescent="0.25">
      <c r="A38" s="10" t="s">
        <v>23</v>
      </c>
      <c r="B38" s="10" t="s">
        <v>33</v>
      </c>
      <c r="C38" s="1">
        <v>3411643.650000006</v>
      </c>
      <c r="D38" s="1">
        <v>3411643.650000006</v>
      </c>
      <c r="E38" s="1">
        <v>504000.73467285058</v>
      </c>
      <c r="F38" s="1">
        <v>1773415.9411746236</v>
      </c>
      <c r="G38" s="1">
        <v>1048.3539861331005</v>
      </c>
      <c r="H38" s="1">
        <v>2276368.3218613416</v>
      </c>
      <c r="I38" s="11">
        <f>C38-D38+E38+F38-G38-H38</f>
        <v>0</v>
      </c>
      <c r="J38" s="11">
        <f>I14+O3+O10</f>
        <v>-2.6485480475457734E-11</v>
      </c>
      <c r="K38" s="11"/>
      <c r="L38" s="11"/>
      <c r="M38" s="11"/>
      <c r="N38" s="11"/>
      <c r="O38" s="11"/>
    </row>
    <row r="39" spans="1:15" x14ac:dyDescent="0.25">
      <c r="K39" s="11"/>
      <c r="L39" s="11"/>
      <c r="M39" s="11"/>
      <c r="N39" s="11"/>
      <c r="O3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8F34-3478-4926-ADB9-9F1C4386032A}">
  <dimension ref="A1:J40"/>
  <sheetViews>
    <sheetView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I14" sqref="I14:I16"/>
    </sheetView>
  </sheetViews>
  <sheetFormatPr defaultRowHeight="15" x14ac:dyDescent="0.25"/>
  <cols>
    <col min="1" max="1" width="22.7109375" bestFit="1" customWidth="1"/>
    <col min="2" max="2" width="10" bestFit="1" customWidth="1"/>
    <col min="3" max="8" width="12.7109375" bestFit="1" customWidth="1"/>
  </cols>
  <sheetData>
    <row r="1" spans="1:9" x14ac:dyDescent="0.25">
      <c r="A1" s="2" t="s">
        <v>182</v>
      </c>
      <c r="B1" s="2"/>
      <c r="C1" s="3"/>
      <c r="D1" s="3"/>
      <c r="E1" s="3"/>
      <c r="F1" s="3"/>
      <c r="G1" s="3"/>
      <c r="H1" s="3"/>
    </row>
    <row r="2" spans="1:9" x14ac:dyDescent="0.25">
      <c r="A2" s="3" t="s">
        <v>183</v>
      </c>
      <c r="B2" s="3"/>
      <c r="C2" s="8" t="s">
        <v>187</v>
      </c>
      <c r="E2" s="8" t="s">
        <v>187</v>
      </c>
      <c r="F2" s="9"/>
      <c r="G2" s="7" t="s">
        <v>187</v>
      </c>
      <c r="H2" s="6" t="s">
        <v>186</v>
      </c>
    </row>
    <row r="3" spans="1:9" x14ac:dyDescent="0.25">
      <c r="A3" s="3" t="s">
        <v>188</v>
      </c>
      <c r="B3" s="3"/>
      <c r="D3" s="8" t="s">
        <v>187</v>
      </c>
      <c r="E3" s="9"/>
      <c r="F3" s="8" t="s">
        <v>187</v>
      </c>
      <c r="G3" s="5" t="s">
        <v>185</v>
      </c>
      <c r="H3" s="7" t="s">
        <v>187</v>
      </c>
    </row>
    <row r="4" spans="1:9" x14ac:dyDescent="0.25">
      <c r="A4" s="1" t="s">
        <v>189</v>
      </c>
      <c r="B4" s="1" t="s">
        <v>26</v>
      </c>
      <c r="C4" s="1" t="s">
        <v>36</v>
      </c>
      <c r="D4" s="1" t="s">
        <v>38</v>
      </c>
      <c r="E4" s="1" t="s">
        <v>66</v>
      </c>
      <c r="F4" s="1" t="s">
        <v>69</v>
      </c>
      <c r="G4" s="1" t="s">
        <v>103</v>
      </c>
      <c r="H4" s="1" t="s">
        <v>156</v>
      </c>
    </row>
    <row r="5" spans="1:9" x14ac:dyDescent="0.25">
      <c r="A5" s="1" t="s">
        <v>1</v>
      </c>
      <c r="B5" s="1"/>
      <c r="C5" s="1"/>
      <c r="D5" s="1" t="s">
        <v>37</v>
      </c>
      <c r="E5" s="1"/>
      <c r="F5" s="1" t="s">
        <v>37</v>
      </c>
      <c r="G5" s="1" t="s">
        <v>97</v>
      </c>
      <c r="H5" s="1" t="s">
        <v>152</v>
      </c>
    </row>
    <row r="6" spans="1:9" x14ac:dyDescent="0.25">
      <c r="A6" s="1" t="s">
        <v>2</v>
      </c>
      <c r="B6" s="1"/>
      <c r="C6" s="1" t="s">
        <v>37</v>
      </c>
      <c r="D6" s="1" t="s">
        <v>35</v>
      </c>
      <c r="E6" s="1" t="s">
        <v>67</v>
      </c>
      <c r="F6" s="1"/>
      <c r="G6" s="1" t="s">
        <v>85</v>
      </c>
      <c r="H6" s="1" t="s">
        <v>49</v>
      </c>
    </row>
    <row r="7" spans="1:9" x14ac:dyDescent="0.25">
      <c r="A7" s="1" t="s">
        <v>3</v>
      </c>
      <c r="B7" s="1"/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</row>
    <row r="8" spans="1:9" x14ac:dyDescent="0.25">
      <c r="A8" s="1" t="s">
        <v>4</v>
      </c>
      <c r="B8" s="1"/>
      <c r="C8" s="1" t="s">
        <v>25</v>
      </c>
      <c r="D8" s="1" t="s">
        <v>25</v>
      </c>
      <c r="E8" s="1" t="s">
        <v>24</v>
      </c>
      <c r="F8" s="1" t="s">
        <v>25</v>
      </c>
      <c r="G8" s="1" t="s">
        <v>24</v>
      </c>
      <c r="H8" s="1" t="s">
        <v>24</v>
      </c>
    </row>
    <row r="9" spans="1:9" x14ac:dyDescent="0.25">
      <c r="A9" s="1" t="s">
        <v>5</v>
      </c>
      <c r="B9" s="1" t="s">
        <v>27</v>
      </c>
      <c r="C9" s="1">
        <v>15</v>
      </c>
      <c r="D9" s="1">
        <v>19.490719946219031</v>
      </c>
      <c r="E9" s="1">
        <v>215</v>
      </c>
      <c r="F9" s="1">
        <v>37.800000000000011</v>
      </c>
      <c r="G9" s="1">
        <v>53.328017784061046</v>
      </c>
      <c r="H9" s="1">
        <v>249.72768577135798</v>
      </c>
    </row>
    <row r="10" spans="1:9" x14ac:dyDescent="0.25">
      <c r="A10" s="1" t="s">
        <v>6</v>
      </c>
      <c r="B10" s="1" t="s">
        <v>28</v>
      </c>
      <c r="C10" s="1">
        <v>1</v>
      </c>
      <c r="D10" s="1">
        <v>1</v>
      </c>
      <c r="E10" s="1">
        <v>20</v>
      </c>
      <c r="F10" s="1">
        <v>20</v>
      </c>
      <c r="G10" s="1">
        <v>79.958221020000011</v>
      </c>
      <c r="H10" s="1">
        <v>79.953125628456306</v>
      </c>
    </row>
    <row r="11" spans="1:9" x14ac:dyDescent="0.25">
      <c r="A11" s="1" t="s">
        <v>7</v>
      </c>
      <c r="B11" s="1"/>
      <c r="C11" s="1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</row>
    <row r="12" spans="1:9" x14ac:dyDescent="0.25">
      <c r="A12" s="1" t="s">
        <v>8</v>
      </c>
      <c r="B12" s="1" t="s">
        <v>29</v>
      </c>
      <c r="C12" s="1">
        <v>-289730312.98581356</v>
      </c>
      <c r="D12" s="1">
        <v>-289339992.74668449</v>
      </c>
      <c r="E12" s="1">
        <v>-236325784.67617148</v>
      </c>
      <c r="F12" s="1">
        <v>-287716263.46812952</v>
      </c>
      <c r="G12" s="1">
        <v>-42709178.516005628</v>
      </c>
      <c r="H12" s="1">
        <v>-46580488.863224402</v>
      </c>
    </row>
    <row r="13" spans="1:9" x14ac:dyDescent="0.25">
      <c r="A13" s="1" t="s">
        <v>9</v>
      </c>
      <c r="B13" s="1" t="s">
        <v>30</v>
      </c>
      <c r="C13" s="1">
        <v>-165720.01505342513</v>
      </c>
      <c r="D13" s="1">
        <v>-164554.57011891482</v>
      </c>
      <c r="E13" s="1">
        <v>-53790.097070164258</v>
      </c>
      <c r="F13" s="1">
        <v>-159994.14836340825</v>
      </c>
      <c r="G13" s="1">
        <v>-35663.886589469359</v>
      </c>
      <c r="H13" s="1">
        <v>-32471.128617118728</v>
      </c>
    </row>
    <row r="14" spans="1:9" x14ac:dyDescent="0.25">
      <c r="A14" s="1" t="s">
        <v>10</v>
      </c>
      <c r="B14" s="1" t="s">
        <v>31</v>
      </c>
      <c r="C14" s="1">
        <v>-28217.559507470844</v>
      </c>
      <c r="D14" s="1">
        <v>-28179.545243581466</v>
      </c>
      <c r="E14" s="1">
        <v>-582.25881182464013</v>
      </c>
      <c r="F14" s="1">
        <v>-708.87453072093672</v>
      </c>
      <c r="G14" s="12">
        <v>-2707.41220806302</v>
      </c>
      <c r="H14" s="12">
        <v>-2618.8107530560956</v>
      </c>
      <c r="I14" s="11">
        <f t="shared" ref="I14:I16" si="0">C14-D14+E14-F14+G14-H14</f>
        <v>-5.4569682106375694E-12</v>
      </c>
    </row>
    <row r="15" spans="1:9" x14ac:dyDescent="0.25">
      <c r="A15" s="12" t="s">
        <v>190</v>
      </c>
      <c r="B15" s="12" t="s">
        <v>191</v>
      </c>
      <c r="C15" s="1">
        <v>-16139.886566090727</v>
      </c>
      <c r="D15" s="1">
        <v>-16026.380970306433</v>
      </c>
      <c r="E15" s="1">
        <v>-132.52789174453471</v>
      </c>
      <c r="F15" s="1">
        <v>-394.19313830957634</v>
      </c>
      <c r="G15" s="12">
        <v>-2260.798387941803</v>
      </c>
      <c r="H15" s="12">
        <v>-1825.5656576742006</v>
      </c>
      <c r="I15" s="11">
        <f t="shared" si="0"/>
        <v>-287.07307948685479</v>
      </c>
    </row>
    <row r="16" spans="1:9" x14ac:dyDescent="0.25">
      <c r="A16" s="1" t="s">
        <v>192</v>
      </c>
      <c r="B16" s="1" t="s">
        <v>31</v>
      </c>
      <c r="C16" s="1">
        <v>-23375.593537643625</v>
      </c>
      <c r="D16" s="1">
        <v>-23371.630952489537</v>
      </c>
      <c r="E16" s="1">
        <v>-542.50044430127969</v>
      </c>
      <c r="F16" s="1">
        <v>-590.61658922806384</v>
      </c>
      <c r="G16" s="1">
        <v>-2029.1726916804791</v>
      </c>
      <c r="H16" s="1">
        <v>-2071.1410557538356</v>
      </c>
      <c r="I16" s="11">
        <f t="shared" si="0"/>
        <v>86.121923846053051</v>
      </c>
    </row>
    <row r="17" spans="1:9" x14ac:dyDescent="0.25">
      <c r="A17" s="1" t="s">
        <v>11</v>
      </c>
      <c r="B17" s="1"/>
      <c r="C17" s="1">
        <v>18.015280000000001</v>
      </c>
      <c r="D17" s="1">
        <v>18.015280000000001</v>
      </c>
      <c r="E17" s="1">
        <v>18.015280000000001</v>
      </c>
      <c r="F17" s="1">
        <v>18.015280000000001</v>
      </c>
      <c r="G17" s="1">
        <v>9.9748613513073892</v>
      </c>
      <c r="H17" s="1">
        <v>11.2470845297197</v>
      </c>
      <c r="I17" s="11"/>
    </row>
    <row r="18" spans="1:9" x14ac:dyDescent="0.25">
      <c r="A18" s="10" t="s">
        <v>12</v>
      </c>
      <c r="B18" s="10" t="s">
        <v>32</v>
      </c>
      <c r="C18" s="1">
        <v>350613.00000000047</v>
      </c>
      <c r="D18" s="1">
        <v>350613.00000000047</v>
      </c>
      <c r="E18" s="1">
        <v>8869.6700000000219</v>
      </c>
      <c r="F18" s="1">
        <v>8869.6700000000219</v>
      </c>
      <c r="G18" s="1">
        <v>228210.52260169797</v>
      </c>
      <c r="H18" s="1">
        <v>202396.30242363535</v>
      </c>
      <c r="I18" s="11"/>
    </row>
    <row r="19" spans="1:9" x14ac:dyDescent="0.25">
      <c r="A19" s="1" t="s">
        <v>13</v>
      </c>
      <c r="B19" s="1" t="s">
        <v>32</v>
      </c>
      <c r="C19" s="1">
        <v>0</v>
      </c>
      <c r="D19" s="1">
        <v>0</v>
      </c>
      <c r="E19" s="1">
        <v>0</v>
      </c>
      <c r="F19" s="1">
        <v>0</v>
      </c>
      <c r="G19" s="1">
        <v>145176.93504966766</v>
      </c>
      <c r="H19" s="1">
        <v>116467.24213537909</v>
      </c>
    </row>
    <row r="20" spans="1:9" x14ac:dyDescent="0.25">
      <c r="A20" s="1" t="s">
        <v>14</v>
      </c>
      <c r="B20" s="1" t="s">
        <v>32</v>
      </c>
      <c r="C20" s="1">
        <v>0</v>
      </c>
      <c r="D20" s="1">
        <v>0</v>
      </c>
      <c r="E20" s="1">
        <v>0</v>
      </c>
      <c r="F20" s="1">
        <v>0</v>
      </c>
      <c r="G20" s="1">
        <v>10607.010612678439</v>
      </c>
      <c r="H20" s="1">
        <v>10607.010612678443</v>
      </c>
    </row>
    <row r="21" spans="1:9" x14ac:dyDescent="0.25">
      <c r="A21" s="1" t="s">
        <v>15</v>
      </c>
      <c r="B21" s="1" t="s">
        <v>32</v>
      </c>
      <c r="C21" s="1">
        <v>0</v>
      </c>
      <c r="D21" s="1">
        <v>0</v>
      </c>
      <c r="E21" s="1">
        <v>0</v>
      </c>
      <c r="F21" s="1">
        <v>0</v>
      </c>
      <c r="G21" s="1">
        <v>14176.654313915451</v>
      </c>
      <c r="H21" s="1">
        <v>4165.0169611098054</v>
      </c>
    </row>
    <row r="22" spans="1:9" x14ac:dyDescent="0.25">
      <c r="A22" s="1" t="s">
        <v>16</v>
      </c>
      <c r="B22" s="1" t="s">
        <v>32</v>
      </c>
      <c r="C22" s="1">
        <v>0</v>
      </c>
      <c r="D22" s="1">
        <v>0</v>
      </c>
      <c r="E22" s="1">
        <v>0</v>
      </c>
      <c r="F22" s="1">
        <v>0</v>
      </c>
      <c r="G22" s="1">
        <v>12157.616226747796</v>
      </c>
      <c r="H22" s="1">
        <v>9262.1434905218593</v>
      </c>
    </row>
    <row r="23" spans="1:9" x14ac:dyDescent="0.25">
      <c r="A23" s="10" t="s">
        <v>17</v>
      </c>
      <c r="B23" s="10" t="s">
        <v>32</v>
      </c>
      <c r="C23" s="1">
        <v>350613.00000000047</v>
      </c>
      <c r="D23" s="1">
        <v>350613.00000000047</v>
      </c>
      <c r="E23" s="1">
        <v>8869.6700000000219</v>
      </c>
      <c r="F23" s="1">
        <v>8869.6700000000219</v>
      </c>
      <c r="G23" s="1">
        <v>106.52929669744464</v>
      </c>
      <c r="H23" s="1">
        <v>3014.2694957763151</v>
      </c>
    </row>
    <row r="24" spans="1:9" x14ac:dyDescent="0.25">
      <c r="A24" s="1" t="s">
        <v>18</v>
      </c>
      <c r="B24" s="1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45071.268343377516</v>
      </c>
      <c r="H24" s="1">
        <v>45071.268343377582</v>
      </c>
    </row>
    <row r="25" spans="1:9" x14ac:dyDescent="0.25">
      <c r="A25" s="1" t="s">
        <v>19</v>
      </c>
      <c r="B25" s="1" t="s">
        <v>32</v>
      </c>
      <c r="C25" s="1">
        <v>0</v>
      </c>
      <c r="D25" s="1">
        <v>0</v>
      </c>
      <c r="E25" s="1">
        <v>0</v>
      </c>
      <c r="F25" s="1">
        <v>0</v>
      </c>
      <c r="G25" s="1">
        <v>905.08301579523254</v>
      </c>
      <c r="H25" s="1">
        <v>13787.658179120775</v>
      </c>
    </row>
    <row r="26" spans="1:9" x14ac:dyDescent="0.25">
      <c r="A26" s="1" t="s">
        <v>20</v>
      </c>
      <c r="B26" s="1" t="s">
        <v>32</v>
      </c>
      <c r="C26" s="1">
        <v>0</v>
      </c>
      <c r="D26" s="1">
        <v>0</v>
      </c>
      <c r="E26" s="1">
        <v>0</v>
      </c>
      <c r="F26" s="1">
        <v>0</v>
      </c>
      <c r="G26" s="1">
        <v>0.60523688241512952</v>
      </c>
      <c r="H26" s="1">
        <v>11.803345241963449</v>
      </c>
    </row>
    <row r="27" spans="1:9" x14ac:dyDescent="0.25">
      <c r="A27" s="1" t="s">
        <v>21</v>
      </c>
      <c r="B27" s="1" t="s">
        <v>32</v>
      </c>
      <c r="C27" s="1">
        <v>0</v>
      </c>
      <c r="D27" s="1">
        <v>0</v>
      </c>
      <c r="E27" s="1">
        <v>0</v>
      </c>
      <c r="F27" s="1">
        <v>0</v>
      </c>
      <c r="G27" s="1">
        <v>8.8205059360505373</v>
      </c>
      <c r="H27" s="1">
        <v>9.8898604294785635</v>
      </c>
    </row>
    <row r="28" spans="1:9" x14ac:dyDescent="0.25">
      <c r="A28" s="1" t="s">
        <v>22</v>
      </c>
      <c r="B28" s="1"/>
      <c r="C28" s="1"/>
      <c r="D28" s="1"/>
      <c r="E28" s="1"/>
      <c r="F28" s="1"/>
      <c r="G28" s="1"/>
      <c r="H28" s="1"/>
    </row>
    <row r="29" spans="1:9" x14ac:dyDescent="0.25">
      <c r="A29" s="1" t="s">
        <v>13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0.63615355415950203</v>
      </c>
      <c r="H29" s="1">
        <v>0.57544155076312498</v>
      </c>
    </row>
    <row r="30" spans="1:9" x14ac:dyDescent="0.25">
      <c r="A30" s="1" t="s">
        <v>14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4.6479060175464097E-2</v>
      </c>
      <c r="H30" s="1">
        <v>5.2407136324442001E-2</v>
      </c>
    </row>
    <row r="31" spans="1:9" x14ac:dyDescent="0.25">
      <c r="A31" s="1" t="s">
        <v>15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6.2120949342280497E-2</v>
      </c>
      <c r="H31" s="1">
        <v>2.0578522983053401E-2</v>
      </c>
    </row>
    <row r="32" spans="1:9" x14ac:dyDescent="0.25">
      <c r="A32" s="1" t="s">
        <v>16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5.3273688207475002E-2</v>
      </c>
      <c r="H32" s="1">
        <v>4.57624145283805E-2</v>
      </c>
    </row>
    <row r="33" spans="1:10" x14ac:dyDescent="0.25">
      <c r="A33" s="1" t="s">
        <v>17</v>
      </c>
      <c r="B33" s="1"/>
      <c r="C33" s="1">
        <v>1</v>
      </c>
      <c r="D33" s="1">
        <v>1</v>
      </c>
      <c r="E33" s="1">
        <v>1</v>
      </c>
      <c r="F33" s="1">
        <v>1</v>
      </c>
      <c r="G33" s="1">
        <v>4.6680273759055801E-4</v>
      </c>
      <c r="H33" s="1">
        <v>1.4892907922137599E-2</v>
      </c>
    </row>
    <row r="34" spans="1:10" x14ac:dyDescent="0.25">
      <c r="A34" s="1" t="s">
        <v>18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v>0.19749864217278701</v>
      </c>
      <c r="H34" s="1">
        <v>0.222688200345869</v>
      </c>
    </row>
    <row r="35" spans="1:10" x14ac:dyDescent="0.25">
      <c r="A35" s="1" t="s">
        <v>19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3.9660003643867802E-3</v>
      </c>
      <c r="H35" s="1">
        <v>6.8122085305006505E-2</v>
      </c>
    </row>
    <row r="36" spans="1:10" x14ac:dyDescent="0.25">
      <c r="A36" s="1" t="s">
        <v>20</v>
      </c>
      <c r="B36" s="1"/>
      <c r="C36" s="1">
        <v>0</v>
      </c>
      <c r="D36" s="1">
        <v>0</v>
      </c>
      <c r="E36" s="1">
        <v>0</v>
      </c>
      <c r="F36" s="1">
        <v>0</v>
      </c>
      <c r="G36" s="1">
        <v>2.6520989282841498E-6</v>
      </c>
      <c r="H36" s="1">
        <v>5.8317988523613901E-5</v>
      </c>
    </row>
    <row r="37" spans="1:10" x14ac:dyDescent="0.25">
      <c r="A37" s="1" t="s">
        <v>21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3.86507415849759E-5</v>
      </c>
      <c r="H37" s="1">
        <v>4.8863839462729503E-5</v>
      </c>
      <c r="J37" t="s">
        <v>221</v>
      </c>
    </row>
    <row r="38" spans="1:10" x14ac:dyDescent="0.25">
      <c r="A38" s="10" t="s">
        <v>23</v>
      </c>
      <c r="B38" s="10" t="s">
        <v>33</v>
      </c>
      <c r="C38" s="1">
        <v>6316391.366639995</v>
      </c>
      <c r="D38" s="1">
        <v>6316391.366639995</v>
      </c>
      <c r="E38" s="1">
        <v>159789.58855760039</v>
      </c>
      <c r="F38" s="1">
        <v>159789.58855760039</v>
      </c>
      <c r="G38" s="1">
        <v>2276368.3218613416</v>
      </c>
      <c r="H38" s="1">
        <v>2276368.3218613383</v>
      </c>
      <c r="I38" s="11">
        <f>C38-D38+E38-F38+G38-H38</f>
        <v>0</v>
      </c>
      <c r="J38" s="11">
        <f>I14+O3+O10</f>
        <v>-5.4569682106375694E-12</v>
      </c>
    </row>
    <row r="40" spans="1:10" x14ac:dyDescent="0.25">
      <c r="I4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D9D5-FC6A-499B-8F3C-2631A167AB09}">
  <dimension ref="A1:J40"/>
  <sheetViews>
    <sheetView topLeftCell="A16" workbookViewId="0">
      <selection activeCell="J38" sqref="J38"/>
    </sheetView>
  </sheetViews>
  <sheetFormatPr defaultRowHeight="15" x14ac:dyDescent="0.25"/>
  <cols>
    <col min="1" max="1" width="22.7109375" bestFit="1" customWidth="1"/>
    <col min="2" max="2" width="10" bestFit="1" customWidth="1"/>
    <col min="3" max="9" width="12.7109375" bestFit="1" customWidth="1"/>
  </cols>
  <sheetData>
    <row r="1" spans="1:10" x14ac:dyDescent="0.25">
      <c r="A1" s="2" t="s">
        <v>182</v>
      </c>
      <c r="B1" s="2"/>
      <c r="C1" s="3"/>
      <c r="D1" s="3"/>
      <c r="E1" s="3"/>
      <c r="F1" s="3"/>
      <c r="G1" s="3"/>
      <c r="H1" s="3"/>
      <c r="I1" s="3"/>
    </row>
    <row r="2" spans="1:10" x14ac:dyDescent="0.25">
      <c r="A2" s="3" t="s">
        <v>183</v>
      </c>
      <c r="B2" s="3"/>
      <c r="C2" s="6" t="s">
        <v>186</v>
      </c>
      <c r="D2" s="3"/>
      <c r="E2" s="6" t="s">
        <v>186</v>
      </c>
      <c r="F2" s="3"/>
      <c r="G2" s="3"/>
      <c r="H2" s="4" t="s">
        <v>184</v>
      </c>
      <c r="I2" s="6" t="s">
        <v>186</v>
      </c>
    </row>
    <row r="3" spans="1:10" x14ac:dyDescent="0.25">
      <c r="A3" s="3" t="s">
        <v>188</v>
      </c>
      <c r="B3" s="3"/>
      <c r="C3" s="3"/>
      <c r="D3" s="6" t="s">
        <v>186</v>
      </c>
      <c r="E3" s="3"/>
      <c r="F3" s="6" t="s">
        <v>186</v>
      </c>
      <c r="G3" s="21" t="s">
        <v>186</v>
      </c>
      <c r="H3" s="6" t="s">
        <v>186</v>
      </c>
      <c r="I3" s="7" t="s">
        <v>187</v>
      </c>
    </row>
    <row r="4" spans="1:10" x14ac:dyDescent="0.25">
      <c r="A4" s="1" t="s">
        <v>189</v>
      </c>
      <c r="B4" s="1" t="s">
        <v>26</v>
      </c>
      <c r="C4" s="1" t="s">
        <v>45</v>
      </c>
      <c r="D4" s="1" t="s">
        <v>47</v>
      </c>
      <c r="E4" s="1" t="s">
        <v>48</v>
      </c>
      <c r="F4" s="1" t="s">
        <v>50</v>
      </c>
      <c r="G4" s="1" t="s">
        <v>111</v>
      </c>
      <c r="H4" s="1" t="s">
        <v>87</v>
      </c>
      <c r="I4" s="1" t="s">
        <v>156</v>
      </c>
    </row>
    <row r="5" spans="1:10" x14ac:dyDescent="0.25">
      <c r="A5" s="1" t="s">
        <v>1</v>
      </c>
      <c r="B5" s="1"/>
      <c r="C5" s="1"/>
      <c r="D5" s="1" t="s">
        <v>46</v>
      </c>
      <c r="E5" s="1"/>
      <c r="F5" s="1" t="s">
        <v>49</v>
      </c>
      <c r="G5" s="1" t="s">
        <v>88</v>
      </c>
      <c r="H5" s="1" t="s">
        <v>88</v>
      </c>
      <c r="I5" s="1" t="s">
        <v>152</v>
      </c>
    </row>
    <row r="6" spans="1:10" x14ac:dyDescent="0.25">
      <c r="A6" s="1" t="s">
        <v>2</v>
      </c>
      <c r="B6" s="1"/>
      <c r="C6" s="1" t="s">
        <v>46</v>
      </c>
      <c r="D6" s="1" t="s">
        <v>35</v>
      </c>
      <c r="E6" s="1" t="s">
        <v>49</v>
      </c>
      <c r="F6" s="1" t="s">
        <v>35</v>
      </c>
      <c r="G6" s="1" t="s">
        <v>102</v>
      </c>
      <c r="H6" s="1" t="s">
        <v>89</v>
      </c>
      <c r="I6" s="1" t="s">
        <v>49</v>
      </c>
    </row>
    <row r="7" spans="1:10" x14ac:dyDescent="0.25">
      <c r="A7" s="1" t="s">
        <v>3</v>
      </c>
      <c r="B7" s="1"/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</row>
    <row r="8" spans="1:10" x14ac:dyDescent="0.25">
      <c r="A8" s="1" t="s">
        <v>4</v>
      </c>
      <c r="B8" s="1"/>
      <c r="C8" s="1" t="s">
        <v>25</v>
      </c>
      <c r="D8" s="1" t="s">
        <v>25</v>
      </c>
      <c r="E8" s="1" t="s">
        <v>25</v>
      </c>
      <c r="F8" s="1" t="s">
        <v>25</v>
      </c>
      <c r="G8" s="1" t="s">
        <v>24</v>
      </c>
      <c r="H8" s="1" t="s">
        <v>25</v>
      </c>
      <c r="I8" s="1" t="s">
        <v>24</v>
      </c>
    </row>
    <row r="9" spans="1:10" x14ac:dyDescent="0.25">
      <c r="A9" s="1" t="s">
        <v>5</v>
      </c>
      <c r="B9" s="1" t="s">
        <v>27</v>
      </c>
      <c r="C9" s="1">
        <v>15</v>
      </c>
      <c r="D9" s="1">
        <v>20.056847324957005</v>
      </c>
      <c r="E9" s="1">
        <v>15</v>
      </c>
      <c r="F9" s="1">
        <v>19.527886966568019</v>
      </c>
      <c r="G9" s="1">
        <v>37.799995059864045</v>
      </c>
      <c r="H9" s="1">
        <v>37.799995059864045</v>
      </c>
      <c r="I9" s="1">
        <v>249.72768577135798</v>
      </c>
    </row>
    <row r="10" spans="1:10" x14ac:dyDescent="0.25">
      <c r="A10" s="1" t="s">
        <v>6</v>
      </c>
      <c r="B10" s="1" t="s">
        <v>28</v>
      </c>
      <c r="C10" s="1">
        <v>1</v>
      </c>
      <c r="D10" s="1">
        <v>1</v>
      </c>
      <c r="E10" s="1">
        <v>1</v>
      </c>
      <c r="F10" s="1">
        <v>1</v>
      </c>
      <c r="G10" s="1">
        <v>74.990000000000009</v>
      </c>
      <c r="H10" s="1">
        <v>74.990000000000009</v>
      </c>
      <c r="I10" s="1">
        <v>79.953125628456306</v>
      </c>
    </row>
    <row r="11" spans="1:10" x14ac:dyDescent="0.25">
      <c r="A11" s="1" t="s">
        <v>7</v>
      </c>
      <c r="B11" s="1"/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</row>
    <row r="12" spans="1:10" x14ac:dyDescent="0.25">
      <c r="A12" s="1" t="s">
        <v>8</v>
      </c>
      <c r="B12" s="1" t="s">
        <v>29</v>
      </c>
      <c r="C12" s="1">
        <v>-289730312.98581356</v>
      </c>
      <c r="D12" s="1">
        <v>-289290812.08180064</v>
      </c>
      <c r="E12" s="1">
        <v>-289730312.98581356</v>
      </c>
      <c r="F12" s="1">
        <v>-289336763.80507046</v>
      </c>
      <c r="G12" s="1">
        <v>-40334719.233496286</v>
      </c>
      <c r="H12" s="1">
        <v>-250325647.27932042</v>
      </c>
      <c r="I12" s="1">
        <v>-46580488.863224402</v>
      </c>
    </row>
    <row r="13" spans="1:10" x14ac:dyDescent="0.25">
      <c r="A13" s="1" t="s">
        <v>9</v>
      </c>
      <c r="B13" s="1" t="s">
        <v>30</v>
      </c>
      <c r="C13" s="1">
        <v>-165720.01505342513</v>
      </c>
      <c r="D13" s="1">
        <v>-164408.92780941178</v>
      </c>
      <c r="E13" s="1">
        <v>-165720.01505342513</v>
      </c>
      <c r="F13" s="1">
        <v>-164544.99984854116</v>
      </c>
      <c r="G13" s="1">
        <v>-44324.408563841709</v>
      </c>
      <c r="H13" s="1">
        <v>-223349.99128948062</v>
      </c>
      <c r="I13" s="1">
        <v>-32471.128617118728</v>
      </c>
    </row>
    <row r="14" spans="1:10" x14ac:dyDescent="0.25">
      <c r="A14" s="1" t="s">
        <v>10</v>
      </c>
      <c r="B14" s="1" t="s">
        <v>31</v>
      </c>
      <c r="C14" s="1">
        <v>-312027.60309520504</v>
      </c>
      <c r="D14" s="1">
        <v>-311554.27873979305</v>
      </c>
      <c r="E14" s="1">
        <v>-90618.49945022045</v>
      </c>
      <c r="F14" s="1">
        <v>-90495.409684944316</v>
      </c>
      <c r="G14" s="1">
        <v>-2085.6382267835074</v>
      </c>
      <c r="H14" s="12">
        <v>-1129.6433496075067</v>
      </c>
      <c r="I14" s="12">
        <v>-2618.8107530560956</v>
      </c>
      <c r="J14" s="11">
        <f t="shared" ref="J14:J16" si="0">C14-D14+E14-F14-G14-H14+I14</f>
        <v>5.670264680065884E-2</v>
      </c>
    </row>
    <row r="15" spans="1:10" x14ac:dyDescent="0.25">
      <c r="A15" s="12" t="s">
        <v>190</v>
      </c>
      <c r="B15" s="12" t="s">
        <v>191</v>
      </c>
      <c r="C15" s="1">
        <v>-178473.62448593206</v>
      </c>
      <c r="D15" s="1">
        <v>-177061.63757306038</v>
      </c>
      <c r="E15" s="1">
        <v>-51831.991406935107</v>
      </c>
      <c r="F15" s="1">
        <v>-51464.483728499705</v>
      </c>
      <c r="G15" s="1">
        <v>-2291.9381276750505</v>
      </c>
      <c r="H15" s="12">
        <v>-1007.9104360150786</v>
      </c>
      <c r="I15" s="12">
        <v>-1825.5656576742006</v>
      </c>
      <c r="J15" s="11">
        <f t="shared" si="0"/>
        <v>-305.21168529115562</v>
      </c>
    </row>
    <row r="16" spans="1:10" x14ac:dyDescent="0.25">
      <c r="A16" s="1" t="s">
        <v>192</v>
      </c>
      <c r="B16" s="1" t="s">
        <v>31</v>
      </c>
      <c r="C16" s="1">
        <v>-258485.51574942542</v>
      </c>
      <c r="D16" s="1">
        <v>-258435.78746787494</v>
      </c>
      <c r="E16" s="1">
        <v>-75068.902028139913</v>
      </c>
      <c r="F16" s="1">
        <v>-75056.064566394401</v>
      </c>
      <c r="G16" s="1">
        <v>-1398.0567884809923</v>
      </c>
      <c r="H16" s="1">
        <v>-827.27021880298321</v>
      </c>
      <c r="I16" s="1">
        <v>-2071.1410557538356</v>
      </c>
      <c r="J16" s="11">
        <f t="shared" si="0"/>
        <v>91.620208234140136</v>
      </c>
    </row>
    <row r="17" spans="1:10" x14ac:dyDescent="0.25">
      <c r="A17" s="1" t="s">
        <v>11</v>
      </c>
      <c r="B17" s="1"/>
      <c r="C17" s="1">
        <v>18.015280000000001</v>
      </c>
      <c r="D17" s="1">
        <v>18.015280000000001</v>
      </c>
      <c r="E17" s="1">
        <v>18.015280000000001</v>
      </c>
      <c r="F17" s="1">
        <v>18.015280000000001</v>
      </c>
      <c r="G17" s="1">
        <v>9.6523045100507598</v>
      </c>
      <c r="H17" s="1">
        <v>29.521669364340799</v>
      </c>
      <c r="I17" s="1">
        <v>11.2470845297197</v>
      </c>
      <c r="J17" s="11"/>
    </row>
    <row r="18" spans="1:10" x14ac:dyDescent="0.25">
      <c r="A18" s="10" t="s">
        <v>12</v>
      </c>
      <c r="B18" s="10" t="s">
        <v>32</v>
      </c>
      <c r="C18" s="1">
        <v>3877051.5917598931</v>
      </c>
      <c r="D18" s="1">
        <v>3877051.5917598931</v>
      </c>
      <c r="E18" s="1">
        <v>1125966.4018544259</v>
      </c>
      <c r="F18" s="1">
        <v>1125966.4018544259</v>
      </c>
      <c r="G18" s="1">
        <v>186149.74292879881</v>
      </c>
      <c r="H18" s="1">
        <v>16245.702758731999</v>
      </c>
      <c r="I18" s="1">
        <v>202396.30242363535</v>
      </c>
      <c r="J18" s="11"/>
    </row>
    <row r="19" spans="1:10" x14ac:dyDescent="0.25">
      <c r="A19" s="1" t="s">
        <v>13</v>
      </c>
      <c r="B19" s="1" t="s">
        <v>32</v>
      </c>
      <c r="C19" s="1">
        <v>0</v>
      </c>
      <c r="D19" s="1">
        <v>0</v>
      </c>
      <c r="E19" s="1">
        <v>0</v>
      </c>
      <c r="F19" s="1">
        <v>0</v>
      </c>
      <c r="G19" s="1">
        <v>116430.82621168993</v>
      </c>
      <c r="H19" s="1">
        <v>35.411492987358791</v>
      </c>
      <c r="I19" s="1">
        <v>116467.24213537909</v>
      </c>
    </row>
    <row r="20" spans="1:10" x14ac:dyDescent="0.25">
      <c r="A20" s="1" t="s">
        <v>14</v>
      </c>
      <c r="B20" s="1" t="s">
        <v>32</v>
      </c>
      <c r="C20" s="1">
        <v>0</v>
      </c>
      <c r="D20" s="1">
        <v>0</v>
      </c>
      <c r="E20" s="1">
        <v>0</v>
      </c>
      <c r="F20" s="1">
        <v>0</v>
      </c>
      <c r="G20" s="1">
        <v>10602.045578266718</v>
      </c>
      <c r="H20" s="1">
        <v>4.9647965474201436</v>
      </c>
      <c r="I20" s="1">
        <v>10607.010612678443</v>
      </c>
    </row>
    <row r="21" spans="1:10" x14ac:dyDescent="0.25">
      <c r="A21" s="1" t="s">
        <v>15</v>
      </c>
      <c r="B21" s="1" t="s">
        <v>32</v>
      </c>
      <c r="C21" s="1">
        <v>0</v>
      </c>
      <c r="D21" s="1">
        <v>0</v>
      </c>
      <c r="E21" s="1">
        <v>0</v>
      </c>
      <c r="F21" s="1">
        <v>0</v>
      </c>
      <c r="G21" s="1">
        <v>4163.0738283868832</v>
      </c>
      <c r="H21" s="1">
        <v>2.1269056003014728</v>
      </c>
      <c r="I21" s="1">
        <v>4165.0169611098054</v>
      </c>
    </row>
    <row r="22" spans="1:10" x14ac:dyDescent="0.25">
      <c r="A22" s="1" t="s">
        <v>16</v>
      </c>
      <c r="B22" s="1" t="s">
        <v>32</v>
      </c>
      <c r="C22" s="1">
        <v>0</v>
      </c>
      <c r="D22" s="1">
        <v>0</v>
      </c>
      <c r="E22" s="1">
        <v>0</v>
      </c>
      <c r="F22" s="1">
        <v>0</v>
      </c>
      <c r="G22" s="1">
        <v>9002.660610427547</v>
      </c>
      <c r="H22" s="1">
        <v>259.88541735228813</v>
      </c>
      <c r="I22" s="1">
        <v>9262.1434905218593</v>
      </c>
    </row>
    <row r="23" spans="1:10" x14ac:dyDescent="0.25">
      <c r="A23" s="10" t="s">
        <v>17</v>
      </c>
      <c r="B23" s="10" t="s">
        <v>32</v>
      </c>
      <c r="C23" s="1">
        <v>3877051.5917598931</v>
      </c>
      <c r="D23" s="1">
        <v>3877051.5917598931</v>
      </c>
      <c r="E23" s="1">
        <v>1125966.4018544259</v>
      </c>
      <c r="F23" s="1">
        <v>1125966.4018544259</v>
      </c>
      <c r="G23" s="1">
        <v>54.377646793203766</v>
      </c>
      <c r="H23" s="1">
        <v>2960.0712086999674</v>
      </c>
      <c r="I23" s="1">
        <v>3014.2694957763151</v>
      </c>
    </row>
    <row r="24" spans="1:10" x14ac:dyDescent="0.25">
      <c r="A24" s="1" t="s">
        <v>18</v>
      </c>
      <c r="B24" s="1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44970.205093139586</v>
      </c>
      <c r="H24" s="1">
        <v>100.95879320697296</v>
      </c>
      <c r="I24" s="1">
        <v>45071.268343377582</v>
      </c>
    </row>
    <row r="25" spans="1:10" x14ac:dyDescent="0.25">
      <c r="A25" s="1" t="s">
        <v>19</v>
      </c>
      <c r="B25" s="1" t="s">
        <v>32</v>
      </c>
      <c r="C25" s="1">
        <v>0</v>
      </c>
      <c r="D25" s="1">
        <v>0</v>
      </c>
      <c r="E25" s="1">
        <v>0</v>
      </c>
      <c r="F25" s="1">
        <v>0</v>
      </c>
      <c r="G25" s="1">
        <v>917.00406868817697</v>
      </c>
      <c r="H25" s="1">
        <v>12870.140380660408</v>
      </c>
      <c r="I25" s="1">
        <v>13787.658179120775</v>
      </c>
    </row>
    <row r="26" spans="1:10" x14ac:dyDescent="0.25">
      <c r="A26" s="1" t="s">
        <v>20</v>
      </c>
      <c r="B26" s="1" t="s">
        <v>32</v>
      </c>
      <c r="C26" s="1">
        <v>0</v>
      </c>
      <c r="D26" s="1">
        <v>0</v>
      </c>
      <c r="E26" s="1">
        <v>0</v>
      </c>
      <c r="F26" s="1">
        <v>0</v>
      </c>
      <c r="G26" s="1">
        <v>0.61320859413893425</v>
      </c>
      <c r="H26" s="1">
        <v>11.188999891839329</v>
      </c>
      <c r="I26" s="1">
        <v>11.803345241963449</v>
      </c>
    </row>
    <row r="27" spans="1:10" x14ac:dyDescent="0.25">
      <c r="A27" s="1" t="s">
        <v>21</v>
      </c>
      <c r="B27" s="1" t="s">
        <v>32</v>
      </c>
      <c r="C27" s="1">
        <v>0</v>
      </c>
      <c r="D27" s="1">
        <v>0</v>
      </c>
      <c r="E27" s="1">
        <v>0</v>
      </c>
      <c r="F27" s="1">
        <v>0</v>
      </c>
      <c r="G27" s="1">
        <v>8.9366828126145261</v>
      </c>
      <c r="H27" s="1">
        <v>0.95476378544265461</v>
      </c>
      <c r="I27" s="1">
        <v>9.8898604294785635</v>
      </c>
    </row>
    <row r="28" spans="1:10" x14ac:dyDescent="0.25">
      <c r="A28" s="1" t="s">
        <v>22</v>
      </c>
      <c r="B28" s="1"/>
      <c r="C28" s="1"/>
      <c r="D28" s="1"/>
      <c r="E28" s="1"/>
      <c r="F28" s="1"/>
      <c r="G28" s="1"/>
      <c r="H28" s="1"/>
      <c r="I28" s="1"/>
    </row>
    <row r="29" spans="1:10" x14ac:dyDescent="0.25">
      <c r="A29" s="1" t="s">
        <v>13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0.62546863820394305</v>
      </c>
      <c r="H29" s="1">
        <v>2.1797452232914499E-3</v>
      </c>
      <c r="I29" s="1">
        <v>0.57544155076312498</v>
      </c>
    </row>
    <row r="30" spans="1:10" x14ac:dyDescent="0.25">
      <c r="A30" s="1" t="s">
        <v>14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5.6954392799360098E-2</v>
      </c>
      <c r="H30" s="1">
        <v>3.0560675774715798E-4</v>
      </c>
      <c r="I30" s="1">
        <v>5.2407136324442001E-2</v>
      </c>
    </row>
    <row r="31" spans="1:10" x14ac:dyDescent="0.25">
      <c r="A31" s="1" t="s">
        <v>15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2.2364112691679799E-2</v>
      </c>
      <c r="H31" s="1">
        <v>1.3092111999638001E-4</v>
      </c>
      <c r="I31" s="1">
        <v>2.0578522983053401E-2</v>
      </c>
    </row>
    <row r="32" spans="1:10" x14ac:dyDescent="0.25">
      <c r="A32" s="1" t="s">
        <v>16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4.8362465984554202E-2</v>
      </c>
      <c r="H32" s="1">
        <v>1.5997179144041699E-2</v>
      </c>
      <c r="I32" s="1">
        <v>4.57624145283805E-2</v>
      </c>
    </row>
    <row r="33" spans="1:10" x14ac:dyDescent="0.25">
      <c r="A33" s="1" t="s">
        <v>17</v>
      </c>
      <c r="B33" s="1"/>
      <c r="C33" s="1">
        <v>1</v>
      </c>
      <c r="D33" s="1">
        <v>1</v>
      </c>
      <c r="E33" s="1">
        <v>1</v>
      </c>
      <c r="F33" s="1">
        <v>1</v>
      </c>
      <c r="G33" s="1">
        <v>2.9211776464285998E-4</v>
      </c>
      <c r="H33" s="1">
        <v>0.18220641191461801</v>
      </c>
      <c r="I33" s="1">
        <v>1.4892907922137599E-2</v>
      </c>
    </row>
    <row r="34" spans="1:10" x14ac:dyDescent="0.25">
      <c r="A34" s="1" t="s">
        <v>18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v>0.241580806857952</v>
      </c>
      <c r="H34" s="1">
        <v>6.2144922079599204E-3</v>
      </c>
      <c r="I34" s="1">
        <v>0.222688200345869</v>
      </c>
    </row>
    <row r="35" spans="1:10" x14ac:dyDescent="0.25">
      <c r="A35" s="1" t="s">
        <v>19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4.9261634975178298E-3</v>
      </c>
      <c r="H35" s="1">
        <v>0.79221813742361902</v>
      </c>
      <c r="I35" s="1">
        <v>6.8122085305006505E-2</v>
      </c>
    </row>
    <row r="36" spans="1:10" x14ac:dyDescent="0.25">
      <c r="A36" s="1" t="s">
        <v>20</v>
      </c>
      <c r="B36" s="1"/>
      <c r="C36" s="1">
        <v>0</v>
      </c>
      <c r="D36" s="1">
        <v>0</v>
      </c>
      <c r="E36" s="1">
        <v>0</v>
      </c>
      <c r="F36" s="1">
        <v>0</v>
      </c>
      <c r="G36" s="1">
        <v>3.2941683640867698E-6</v>
      </c>
      <c r="H36" s="1">
        <v>6.8873597270670804E-4</v>
      </c>
      <c r="I36" s="1">
        <v>5.8317988523613901E-5</v>
      </c>
    </row>
    <row r="37" spans="1:10" x14ac:dyDescent="0.25">
      <c r="A37" s="1" t="s">
        <v>21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4.80080319854793E-5</v>
      </c>
      <c r="H37" s="1">
        <v>5.8770236020074498E-5</v>
      </c>
      <c r="I37" s="1">
        <v>4.8863839462729503E-5</v>
      </c>
    </row>
    <row r="38" spans="1:10" x14ac:dyDescent="0.25">
      <c r="A38" s="10" t="s">
        <v>23</v>
      </c>
      <c r="B38" s="10" t="s">
        <v>33</v>
      </c>
      <c r="C38" s="1">
        <v>69846169.999999985</v>
      </c>
      <c r="D38" s="1">
        <v>69846169.999999985</v>
      </c>
      <c r="E38" s="1">
        <v>20284600.000000019</v>
      </c>
      <c r="F38" s="1">
        <v>20284600.000000019</v>
      </c>
      <c r="G38" s="1">
        <v>1796774.0032164375</v>
      </c>
      <c r="H38" s="1">
        <v>479600.26543464459</v>
      </c>
      <c r="I38" s="1">
        <v>2276368.3218613383</v>
      </c>
      <c r="J38" s="11">
        <f>C38-D38+E38-F38-G38-H38+I38</f>
        <v>-5.9467897438444197</v>
      </c>
    </row>
    <row r="40" spans="1:10" x14ac:dyDescent="0.25">
      <c r="J4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F55-31B7-440D-8524-1B124C3A7679}">
  <dimension ref="A1:AR42"/>
  <sheetViews>
    <sheetView workbookViewId="0">
      <pane xSplit="2" ySplit="6" topLeftCell="AC7" activePane="bottomRight" state="frozen"/>
      <selection pane="topRight" activeCell="C1" sqref="C1"/>
      <selection pane="bottomLeft" activeCell="A7" sqref="A7"/>
      <selection pane="bottomRight" activeCell="AR4" sqref="AR4"/>
    </sheetView>
  </sheetViews>
  <sheetFormatPr defaultRowHeight="15" x14ac:dyDescent="0.25"/>
  <cols>
    <col min="1" max="1" width="22.7109375" bestFit="1" customWidth="1"/>
    <col min="2" max="2" width="10" bestFit="1" customWidth="1"/>
    <col min="3" max="35" width="12.7109375" bestFit="1" customWidth="1"/>
    <col min="36" max="36" width="11.28515625" bestFit="1" customWidth="1"/>
    <col min="38" max="38" width="21.42578125" bestFit="1" customWidth="1"/>
  </cols>
  <sheetData>
    <row r="1" spans="1:44" x14ac:dyDescent="0.25">
      <c r="A1" s="2" t="s">
        <v>182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44" x14ac:dyDescent="0.25">
      <c r="A2" s="3" t="s">
        <v>183</v>
      </c>
      <c r="B2" s="3"/>
      <c r="C2" s="4" t="s">
        <v>184</v>
      </c>
      <c r="E2" s="4" t="s">
        <v>184</v>
      </c>
      <c r="F2" s="3"/>
      <c r="G2" s="4" t="s">
        <v>184</v>
      </c>
      <c r="J2" s="4" t="s">
        <v>184</v>
      </c>
      <c r="L2" s="4" t="s">
        <v>184</v>
      </c>
      <c r="N2" s="4" t="s">
        <v>184</v>
      </c>
      <c r="P2" s="4" t="s">
        <v>184</v>
      </c>
      <c r="R2" s="4" t="s">
        <v>184</v>
      </c>
      <c r="S2" s="4" t="s">
        <v>184</v>
      </c>
      <c r="U2" s="4" t="s">
        <v>184</v>
      </c>
      <c r="W2" s="4" t="s">
        <v>184</v>
      </c>
      <c r="Y2" s="4" t="s">
        <v>184</v>
      </c>
      <c r="AA2" s="3"/>
      <c r="AB2" s="19" t="s">
        <v>184</v>
      </c>
      <c r="AC2" s="4" t="s">
        <v>184</v>
      </c>
      <c r="AD2" s="3"/>
      <c r="AE2" s="3"/>
      <c r="AF2" s="3"/>
      <c r="AH2" s="4" t="s">
        <v>184</v>
      </c>
      <c r="AI2" s="4" t="s">
        <v>184</v>
      </c>
    </row>
    <row r="3" spans="1:44" x14ac:dyDescent="0.25">
      <c r="A3" s="3" t="s">
        <v>188</v>
      </c>
      <c r="B3" s="3"/>
      <c r="D3" s="4" t="s">
        <v>184</v>
      </c>
      <c r="E3" s="3"/>
      <c r="F3" s="4" t="s">
        <v>184</v>
      </c>
      <c r="H3" s="4" t="s">
        <v>184</v>
      </c>
      <c r="I3" s="4" t="s">
        <v>184</v>
      </c>
      <c r="K3" s="4" t="s">
        <v>184</v>
      </c>
      <c r="M3" s="4" t="s">
        <v>184</v>
      </c>
      <c r="O3" s="4" t="s">
        <v>184</v>
      </c>
      <c r="Q3" s="4" t="s">
        <v>184</v>
      </c>
      <c r="S3" s="3"/>
      <c r="T3" s="4" t="s">
        <v>184</v>
      </c>
      <c r="V3" s="4" t="s">
        <v>184</v>
      </c>
      <c r="W3" s="3"/>
      <c r="X3" s="4" t="s">
        <v>184</v>
      </c>
      <c r="Z3" s="4" t="s">
        <v>184</v>
      </c>
      <c r="AA3" s="4" t="s">
        <v>184</v>
      </c>
      <c r="AB3" s="3"/>
      <c r="AC3" s="3"/>
      <c r="AD3" s="4" t="s">
        <v>184</v>
      </c>
      <c r="AE3" s="4" t="s">
        <v>184</v>
      </c>
      <c r="AF3" s="4" t="s">
        <v>184</v>
      </c>
      <c r="AG3" s="4" t="s">
        <v>184</v>
      </c>
      <c r="AH3" s="6" t="s">
        <v>186</v>
      </c>
      <c r="AI3" s="5" t="s">
        <v>185</v>
      </c>
      <c r="AL3" s="1" t="s">
        <v>200</v>
      </c>
      <c r="AM3" t="s">
        <v>89</v>
      </c>
      <c r="AN3" t="s">
        <v>126</v>
      </c>
      <c r="AO3" t="s">
        <v>132</v>
      </c>
      <c r="AP3" t="s">
        <v>136</v>
      </c>
      <c r="AQ3" t="s">
        <v>119</v>
      </c>
      <c r="AR3" t="s">
        <v>222</v>
      </c>
    </row>
    <row r="4" spans="1:44" x14ac:dyDescent="0.25">
      <c r="A4" s="1" t="s">
        <v>189</v>
      </c>
      <c r="B4" s="1" t="s">
        <v>26</v>
      </c>
      <c r="C4" s="1" t="s">
        <v>42</v>
      </c>
      <c r="D4" s="1" t="s">
        <v>44</v>
      </c>
      <c r="E4" s="1" t="s">
        <v>51</v>
      </c>
      <c r="F4" s="1" t="s">
        <v>53</v>
      </c>
      <c r="G4" s="1" t="s">
        <v>54</v>
      </c>
      <c r="H4" s="1" t="s">
        <v>56</v>
      </c>
      <c r="I4" s="1" t="s">
        <v>224</v>
      </c>
      <c r="J4" s="1" t="s">
        <v>225</v>
      </c>
      <c r="K4" s="1" t="s">
        <v>226</v>
      </c>
      <c r="L4" s="1" t="s">
        <v>57</v>
      </c>
      <c r="M4" s="1" t="s">
        <v>59</v>
      </c>
      <c r="N4" s="1" t="s">
        <v>227</v>
      </c>
      <c r="O4" s="1" t="s">
        <v>228</v>
      </c>
      <c r="P4" s="1" t="s">
        <v>60</v>
      </c>
      <c r="Q4" s="1" t="s">
        <v>62</v>
      </c>
      <c r="R4" s="1" t="s">
        <v>229</v>
      </c>
      <c r="S4" s="1" t="s">
        <v>70</v>
      </c>
      <c r="T4" s="1" t="s">
        <v>73</v>
      </c>
      <c r="U4" s="1" t="s">
        <v>230</v>
      </c>
      <c r="V4" s="1" t="s">
        <v>232</v>
      </c>
      <c r="W4" s="1" t="s">
        <v>233</v>
      </c>
      <c r="X4" s="1" t="s">
        <v>235</v>
      </c>
      <c r="Y4" s="1" t="s">
        <v>74</v>
      </c>
      <c r="Z4" s="1" t="s">
        <v>77</v>
      </c>
      <c r="AA4" s="1" t="s">
        <v>19</v>
      </c>
      <c r="AB4" s="1" t="s">
        <v>114</v>
      </c>
      <c r="AC4" s="1" t="s">
        <v>116</v>
      </c>
      <c r="AD4" s="1" t="s">
        <v>138</v>
      </c>
      <c r="AE4" s="1" t="s">
        <v>140</v>
      </c>
      <c r="AF4" s="1" t="s">
        <v>142</v>
      </c>
      <c r="AG4" s="1" t="s">
        <v>143</v>
      </c>
      <c r="AH4" s="1" t="s">
        <v>87</v>
      </c>
      <c r="AI4" s="1" t="s">
        <v>93</v>
      </c>
      <c r="AL4" t="s">
        <v>202</v>
      </c>
      <c r="AM4" s="1">
        <v>-0.59954458799999999</v>
      </c>
      <c r="AN4" s="1">
        <v>2.59745093E-2</v>
      </c>
      <c r="AO4" s="1">
        <v>1.3236935199999999E-2</v>
      </c>
      <c r="AP4" s="1">
        <v>0.22674185499999999</v>
      </c>
      <c r="AQ4" s="1">
        <v>-3.95972634</v>
      </c>
      <c r="AR4">
        <f>SUM(AM4:AQ4)</f>
        <v>-4.2933176284999996</v>
      </c>
    </row>
    <row r="5" spans="1:44" x14ac:dyDescent="0.25">
      <c r="A5" s="1" t="s">
        <v>1</v>
      </c>
      <c r="B5" s="1"/>
      <c r="C5" s="1"/>
      <c r="D5" s="1" t="s">
        <v>43</v>
      </c>
      <c r="E5" s="1"/>
      <c r="F5" s="1" t="s">
        <v>52</v>
      </c>
      <c r="G5" s="1"/>
      <c r="H5" s="1" t="s">
        <v>55</v>
      </c>
      <c r="I5" s="1" t="s">
        <v>238</v>
      </c>
      <c r="J5" s="1"/>
      <c r="K5" s="1" t="s">
        <v>239</v>
      </c>
      <c r="L5" s="1"/>
      <c r="M5" s="1" t="s">
        <v>58</v>
      </c>
      <c r="N5" s="1"/>
      <c r="O5" s="1" t="s">
        <v>240</v>
      </c>
      <c r="P5" s="1"/>
      <c r="Q5" s="1" t="s">
        <v>61</v>
      </c>
      <c r="R5" s="1"/>
      <c r="S5" s="1"/>
      <c r="T5" s="1" t="s">
        <v>43</v>
      </c>
      <c r="U5" s="1"/>
      <c r="V5" s="1" t="s">
        <v>239</v>
      </c>
      <c r="W5" s="1"/>
      <c r="X5" s="1" t="s">
        <v>58</v>
      </c>
      <c r="Y5" s="1"/>
      <c r="Z5" s="1" t="s">
        <v>61</v>
      </c>
      <c r="AA5" s="1" t="s">
        <v>55</v>
      </c>
      <c r="AB5" s="1" t="s">
        <v>102</v>
      </c>
      <c r="AC5" s="1"/>
      <c r="AD5" s="1" t="s">
        <v>134</v>
      </c>
      <c r="AE5" s="1" t="s">
        <v>106</v>
      </c>
      <c r="AF5" s="1" t="s">
        <v>52</v>
      </c>
      <c r="AG5" s="1" t="s">
        <v>124</v>
      </c>
      <c r="AH5" s="1" t="s">
        <v>88</v>
      </c>
      <c r="AI5" s="1" t="s">
        <v>92</v>
      </c>
      <c r="AL5" s="15" t="s">
        <v>203</v>
      </c>
      <c r="AM5" t="s">
        <v>87</v>
      </c>
      <c r="AN5" s="15" t="s">
        <v>125</v>
      </c>
      <c r="AO5" s="15" t="s">
        <v>133</v>
      </c>
      <c r="AP5" s="15" t="s">
        <v>135</v>
      </c>
      <c r="AQ5" s="15" t="s">
        <v>118</v>
      </c>
    </row>
    <row r="6" spans="1:44" x14ac:dyDescent="0.25">
      <c r="A6" s="1" t="s">
        <v>2</v>
      </c>
      <c r="B6" s="1"/>
      <c r="C6" s="1" t="s">
        <v>43</v>
      </c>
      <c r="D6" s="1" t="s">
        <v>35</v>
      </c>
      <c r="E6" s="1" t="s">
        <v>52</v>
      </c>
      <c r="F6" s="1" t="s">
        <v>35</v>
      </c>
      <c r="G6" s="1" t="s">
        <v>55</v>
      </c>
      <c r="H6" s="1" t="s">
        <v>35</v>
      </c>
      <c r="I6" s="1" t="s">
        <v>35</v>
      </c>
      <c r="J6" s="1" t="s">
        <v>239</v>
      </c>
      <c r="K6" s="1" t="s">
        <v>35</v>
      </c>
      <c r="L6" s="1" t="s">
        <v>58</v>
      </c>
      <c r="M6" s="1" t="s">
        <v>35</v>
      </c>
      <c r="N6" s="1" t="s">
        <v>240</v>
      </c>
      <c r="O6" s="1" t="s">
        <v>35</v>
      </c>
      <c r="P6" s="1" t="s">
        <v>61</v>
      </c>
      <c r="Q6" s="1" t="s">
        <v>35</v>
      </c>
      <c r="R6" s="1" t="s">
        <v>238</v>
      </c>
      <c r="S6" s="1" t="s">
        <v>71</v>
      </c>
      <c r="T6" s="1"/>
      <c r="U6" s="1" t="s">
        <v>241</v>
      </c>
      <c r="V6" s="1"/>
      <c r="W6" s="1" t="s">
        <v>86</v>
      </c>
      <c r="X6" s="1"/>
      <c r="Y6" s="1" t="s">
        <v>75</v>
      </c>
      <c r="Z6" s="1"/>
      <c r="AA6" s="1"/>
      <c r="AB6" s="1" t="s">
        <v>115</v>
      </c>
      <c r="AC6" s="1" t="s">
        <v>115</v>
      </c>
      <c r="AD6" s="1"/>
      <c r="AE6" s="1"/>
      <c r="AF6" s="1"/>
      <c r="AG6" s="1"/>
      <c r="AH6" s="1" t="s">
        <v>89</v>
      </c>
      <c r="AI6" s="1" t="s">
        <v>94</v>
      </c>
      <c r="AL6" s="15" t="s">
        <v>205</v>
      </c>
      <c r="AM6" s="11" t="s">
        <v>112</v>
      </c>
      <c r="AN6" s="16" t="s">
        <v>127</v>
      </c>
      <c r="AO6" s="16" t="s">
        <v>131</v>
      </c>
      <c r="AP6" s="16" t="s">
        <v>137</v>
      </c>
      <c r="AQ6" s="16" t="s">
        <v>120</v>
      </c>
    </row>
    <row r="7" spans="1:44" x14ac:dyDescent="0.25">
      <c r="A7" s="1" t="s">
        <v>3</v>
      </c>
      <c r="B7" s="1"/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 t="s">
        <v>34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 s="1" t="s">
        <v>34</v>
      </c>
      <c r="V7" s="1" t="s">
        <v>34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 t="s">
        <v>34</v>
      </c>
      <c r="AC7" s="1" t="s">
        <v>34</v>
      </c>
      <c r="AD7" s="1" t="s">
        <v>34</v>
      </c>
      <c r="AE7" s="1" t="s">
        <v>34</v>
      </c>
      <c r="AF7" s="1" t="s">
        <v>34</v>
      </c>
      <c r="AG7" s="1" t="s">
        <v>34</v>
      </c>
      <c r="AH7" s="1" t="s">
        <v>34</v>
      </c>
      <c r="AI7" s="1" t="s">
        <v>34</v>
      </c>
      <c r="AL7" s="15" t="s">
        <v>206</v>
      </c>
      <c r="AM7" s="24">
        <v>-1129.6400000000001</v>
      </c>
      <c r="AN7" s="25">
        <v>-1264.0899999999999</v>
      </c>
      <c r="AO7" s="25">
        <v>-1229.4000000000001</v>
      </c>
      <c r="AP7" s="25">
        <v>-376.18</v>
      </c>
      <c r="AQ7" s="25">
        <v>-22.332909576767801</v>
      </c>
    </row>
    <row r="8" spans="1:44" x14ac:dyDescent="0.25">
      <c r="A8" s="1" t="s">
        <v>4</v>
      </c>
      <c r="B8" s="1"/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" t="s">
        <v>24</v>
      </c>
      <c r="T8" s="1" t="s">
        <v>25</v>
      </c>
      <c r="U8" s="1" t="s">
        <v>24</v>
      </c>
      <c r="V8" s="1" t="s">
        <v>25</v>
      </c>
      <c r="W8" s="1" t="s">
        <v>24</v>
      </c>
      <c r="X8" s="1" t="s">
        <v>25</v>
      </c>
      <c r="Y8" s="1" t="s">
        <v>24</v>
      </c>
      <c r="Z8" s="1" t="s">
        <v>25</v>
      </c>
      <c r="AA8" s="1" t="s">
        <v>25</v>
      </c>
      <c r="AB8" s="1" t="s">
        <v>24</v>
      </c>
      <c r="AC8" s="1" t="s">
        <v>25</v>
      </c>
      <c r="AD8" s="1" t="s">
        <v>25</v>
      </c>
      <c r="AE8" s="1" t="s">
        <v>24</v>
      </c>
      <c r="AF8" s="1" t="s">
        <v>25</v>
      </c>
      <c r="AG8" s="1" t="s">
        <v>24</v>
      </c>
      <c r="AH8" s="1" t="s">
        <v>25</v>
      </c>
      <c r="AI8" s="1" t="s">
        <v>25</v>
      </c>
      <c r="AL8" s="15" t="s">
        <v>207</v>
      </c>
      <c r="AM8" s="25">
        <v>-1130.5</v>
      </c>
      <c r="AN8" s="25">
        <v>-1264.07</v>
      </c>
      <c r="AO8" s="25">
        <v>-1229.411786312505</v>
      </c>
      <c r="AP8" s="25">
        <v>-376</v>
      </c>
      <c r="AQ8" s="25">
        <v>-26.731689784881596</v>
      </c>
    </row>
    <row r="9" spans="1:44" x14ac:dyDescent="0.25">
      <c r="A9" s="1" t="s">
        <v>5</v>
      </c>
      <c r="B9" s="1" t="s">
        <v>27</v>
      </c>
      <c r="C9" s="1">
        <v>15</v>
      </c>
      <c r="D9" s="1">
        <v>21.155539975783995</v>
      </c>
      <c r="E9" s="1">
        <v>15</v>
      </c>
      <c r="F9" s="1">
        <v>23.261143373640039</v>
      </c>
      <c r="G9" s="1">
        <v>15</v>
      </c>
      <c r="H9" s="1">
        <v>19.997337478628026</v>
      </c>
      <c r="I9" s="1">
        <v>20.10279954103305</v>
      </c>
      <c r="J9" s="1">
        <v>15</v>
      </c>
      <c r="K9" s="1">
        <v>20.927940812905035</v>
      </c>
      <c r="L9" s="1">
        <v>15</v>
      </c>
      <c r="M9" s="1">
        <v>19.539315077424021</v>
      </c>
      <c r="N9" s="1">
        <v>15</v>
      </c>
      <c r="O9" s="1">
        <v>20.003567341511996</v>
      </c>
      <c r="P9" s="1">
        <v>15</v>
      </c>
      <c r="Q9" s="1">
        <v>19.950756112703004</v>
      </c>
      <c r="R9" s="1">
        <v>15</v>
      </c>
      <c r="S9" s="1">
        <v>260</v>
      </c>
      <c r="T9" s="1">
        <v>40</v>
      </c>
      <c r="U9" s="1">
        <v>185</v>
      </c>
      <c r="V9" s="1">
        <v>40</v>
      </c>
      <c r="W9" s="1">
        <v>185</v>
      </c>
      <c r="X9" s="1">
        <v>40</v>
      </c>
      <c r="Y9" s="1">
        <v>105</v>
      </c>
      <c r="Z9" s="1">
        <v>40</v>
      </c>
      <c r="AA9" s="1">
        <v>50</v>
      </c>
      <c r="AB9" s="1">
        <v>37.799995067651025</v>
      </c>
      <c r="AC9" s="1">
        <v>25</v>
      </c>
      <c r="AD9" s="1">
        <v>93.557694605188033</v>
      </c>
      <c r="AE9" s="1">
        <v>21.846077681905001</v>
      </c>
      <c r="AF9" s="1">
        <v>30</v>
      </c>
      <c r="AG9" s="1">
        <v>36.858435663698003</v>
      </c>
      <c r="AH9" s="1">
        <v>37.799995059864045</v>
      </c>
      <c r="AI9" s="1">
        <v>37.800000000003024</v>
      </c>
      <c r="AL9" s="15" t="s">
        <v>208</v>
      </c>
      <c r="AM9" s="25">
        <v>-1007.91</v>
      </c>
      <c r="AN9" s="25">
        <v>-1084.05</v>
      </c>
      <c r="AO9" s="25">
        <v>-1005.56</v>
      </c>
      <c r="AP9" s="25">
        <v>-191.27</v>
      </c>
      <c r="AQ9" s="25">
        <v>-18.916116963606804</v>
      </c>
    </row>
    <row r="10" spans="1:44" x14ac:dyDescent="0.25">
      <c r="A10" s="1" t="s">
        <v>6</v>
      </c>
      <c r="B10" s="1" t="s">
        <v>28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10</v>
      </c>
      <c r="P10" s="1">
        <v>1</v>
      </c>
      <c r="Q10" s="1">
        <v>1</v>
      </c>
      <c r="R10" s="1">
        <v>1</v>
      </c>
      <c r="S10" s="1">
        <v>40</v>
      </c>
      <c r="T10" s="1">
        <v>40</v>
      </c>
      <c r="U10" s="1">
        <v>10</v>
      </c>
      <c r="V10" s="1">
        <v>10</v>
      </c>
      <c r="W10" s="1">
        <v>10</v>
      </c>
      <c r="X10" s="1">
        <v>10</v>
      </c>
      <c r="Y10" s="1">
        <v>1</v>
      </c>
      <c r="Z10" s="1">
        <v>1</v>
      </c>
      <c r="AA10" s="1">
        <v>1.3579878649999999</v>
      </c>
      <c r="AB10" s="1">
        <v>74.990000000000009</v>
      </c>
      <c r="AC10" s="1">
        <v>80</v>
      </c>
      <c r="AD10" s="1">
        <v>1.6621683338529403</v>
      </c>
      <c r="AE10" s="1">
        <v>1.3579878649999999</v>
      </c>
      <c r="AF10" s="1">
        <v>53.268004519999998</v>
      </c>
      <c r="AG10" s="1">
        <v>1.01</v>
      </c>
      <c r="AH10" s="1">
        <v>74.990000000000009</v>
      </c>
      <c r="AI10" s="1">
        <v>53.268004519999998</v>
      </c>
      <c r="AL10" s="15" t="s">
        <v>209</v>
      </c>
      <c r="AM10" s="25">
        <v>-1005.57</v>
      </c>
      <c r="AN10" s="25">
        <v>-1084.04</v>
      </c>
      <c r="AO10" s="25">
        <v>-1005.5600698474175</v>
      </c>
      <c r="AP10" s="25">
        <v>-191.21</v>
      </c>
      <c r="AQ10" s="25">
        <v>-11.160853017815962</v>
      </c>
    </row>
    <row r="11" spans="1:44" x14ac:dyDescent="0.25">
      <c r="A11" s="1" t="s">
        <v>7</v>
      </c>
      <c r="B11" s="1"/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1</v>
      </c>
      <c r="AF11" s="1">
        <v>0</v>
      </c>
      <c r="AG11" s="1">
        <v>1</v>
      </c>
      <c r="AH11" s="1">
        <v>0</v>
      </c>
      <c r="AI11" s="1">
        <v>0</v>
      </c>
      <c r="AL11" s="15" t="s">
        <v>210</v>
      </c>
      <c r="AM11" s="15">
        <f>-(AM7-AM8+AM4)</f>
        <v>-0.26045541199989997</v>
      </c>
      <c r="AN11" s="15">
        <f t="shared" ref="AN11:AQ11" si="0">-(AN7-AN8+AN4)</f>
        <v>-5.9745093000181902E-3</v>
      </c>
      <c r="AO11" s="15">
        <f t="shared" si="0"/>
        <v>-2.5023247704909803E-2</v>
      </c>
      <c r="AP11" s="15">
        <f t="shared" si="0"/>
        <v>-4.6741854999993171E-2</v>
      </c>
      <c r="AQ11" s="15">
        <f t="shared" si="0"/>
        <v>-0.43905386811379499</v>
      </c>
      <c r="AR11">
        <f>SUM(AM11:AQ11)</f>
        <v>-0.77724889211861614</v>
      </c>
    </row>
    <row r="12" spans="1:44" x14ac:dyDescent="0.25">
      <c r="A12" s="1" t="s">
        <v>8</v>
      </c>
      <c r="B12" s="1" t="s">
        <v>29</v>
      </c>
      <c r="C12" s="1">
        <v>-289730312.98581356</v>
      </c>
      <c r="D12" s="1">
        <v>-289195381.39182889</v>
      </c>
      <c r="E12" s="1">
        <v>-289730312.98581356</v>
      </c>
      <c r="F12" s="1">
        <v>-289012544.67668635</v>
      </c>
      <c r="G12" s="1">
        <v>-289730312.98581356</v>
      </c>
      <c r="H12" s="1">
        <v>-289295981.57454312</v>
      </c>
      <c r="I12" s="1">
        <v>-289286820.35146898</v>
      </c>
      <c r="J12" s="1">
        <v>-289730312.98581356</v>
      </c>
      <c r="K12" s="1">
        <v>-289215148.69418895</v>
      </c>
      <c r="L12" s="1">
        <v>-289730312.98581356</v>
      </c>
      <c r="M12" s="1">
        <v>-289335770.97525752</v>
      </c>
      <c r="N12" s="1">
        <v>-289730312.98581356</v>
      </c>
      <c r="O12" s="1">
        <v>-289278352.36228901</v>
      </c>
      <c r="P12" s="1">
        <v>-289730312.98581356</v>
      </c>
      <c r="Q12" s="1">
        <v>-289300028.03898501</v>
      </c>
      <c r="R12" s="1">
        <v>-289730312.98581356</v>
      </c>
      <c r="S12" s="1">
        <v>-235562417.65966073</v>
      </c>
      <c r="T12" s="1">
        <v>-287488690.11904591</v>
      </c>
      <c r="U12" s="1">
        <v>-236902913.22039253</v>
      </c>
      <c r="V12" s="1">
        <v>-287544189.75984955</v>
      </c>
      <c r="W12" s="1">
        <v>-236902913.22039253</v>
      </c>
      <c r="X12" s="1">
        <v>-287544189.75984955</v>
      </c>
      <c r="Y12" s="1">
        <v>-239183926.57198045</v>
      </c>
      <c r="Z12" s="1">
        <v>-287560823.81926179</v>
      </c>
      <c r="AA12" s="1">
        <v>-239665228.80731997</v>
      </c>
      <c r="AB12" s="1">
        <v>-40334719.233496286</v>
      </c>
      <c r="AC12" s="1">
        <v>-288712333.37448967</v>
      </c>
      <c r="AD12" s="1">
        <v>-271767891.36979312</v>
      </c>
      <c r="AE12" s="1">
        <v>-72078126.333429351</v>
      </c>
      <c r="AF12" s="1">
        <v>-288329905.28144616</v>
      </c>
      <c r="AG12" s="1">
        <v>-330035617.04961532</v>
      </c>
      <c r="AH12" s="1">
        <v>-250325647.27932042</v>
      </c>
      <c r="AI12" s="1">
        <v>-287672380.65313363</v>
      </c>
      <c r="AL12" s="15" t="s">
        <v>211</v>
      </c>
      <c r="AM12" s="11">
        <v>300</v>
      </c>
      <c r="AN12" s="15">
        <v>300</v>
      </c>
      <c r="AO12" s="15">
        <v>300</v>
      </c>
      <c r="AP12" s="15">
        <v>300</v>
      </c>
      <c r="AQ12" s="15">
        <v>300</v>
      </c>
    </row>
    <row r="13" spans="1:44" x14ac:dyDescent="0.25">
      <c r="A13" s="1" t="s">
        <v>9</v>
      </c>
      <c r="B13" s="1" t="s">
        <v>30</v>
      </c>
      <c r="C13" s="1">
        <v>-165720.01505342513</v>
      </c>
      <c r="D13" s="1">
        <v>-164127.07898851196</v>
      </c>
      <c r="E13" s="1">
        <v>-165720.01505342513</v>
      </c>
      <c r="F13" s="1">
        <v>-163589.85252145963</v>
      </c>
      <c r="G13" s="1">
        <v>-165720.01505342513</v>
      </c>
      <c r="H13" s="1">
        <v>-164424.22409512301</v>
      </c>
      <c r="I13" s="1">
        <v>-164397.11847569267</v>
      </c>
      <c r="J13" s="1">
        <v>-165720.01505342513</v>
      </c>
      <c r="K13" s="1">
        <v>-164185.37872469073</v>
      </c>
      <c r="L13" s="1">
        <v>-165720.01505342513</v>
      </c>
      <c r="M13" s="1">
        <v>-164542.0574280851</v>
      </c>
      <c r="N13" s="1">
        <v>-165720.01505342513</v>
      </c>
      <c r="O13" s="1">
        <v>-164426.02786323498</v>
      </c>
      <c r="P13" s="1">
        <v>-165720.01505342513</v>
      </c>
      <c r="Q13" s="1">
        <v>-164436.19944138906</v>
      </c>
      <c r="R13" s="1">
        <v>-165720.01505342513</v>
      </c>
      <c r="S13" s="1">
        <v>-57447.123565222981</v>
      </c>
      <c r="T13" s="1">
        <v>-159477.556772988</v>
      </c>
      <c r="U13" s="1">
        <v>-49618.195732547014</v>
      </c>
      <c r="V13" s="1">
        <v>-159456.52476988503</v>
      </c>
      <c r="W13" s="1">
        <v>-49618.195732547014</v>
      </c>
      <c r="X13" s="1">
        <v>-159456.52476988503</v>
      </c>
      <c r="Y13" s="1">
        <v>-36404.345447786865</v>
      </c>
      <c r="Z13" s="1">
        <v>-159450.21778944234</v>
      </c>
      <c r="AA13" s="1">
        <v>-243563.61807884672</v>
      </c>
      <c r="AB13" s="1">
        <v>-44324.408563017118</v>
      </c>
      <c r="AC13" s="1">
        <v>-163186.62595225743</v>
      </c>
      <c r="AD13" s="1">
        <v>-167345.54910788371</v>
      </c>
      <c r="AE13" s="1">
        <v>-12418.254313992918</v>
      </c>
      <c r="AF13" s="1">
        <v>-161924.09804560625</v>
      </c>
      <c r="AG13" s="1">
        <v>-21744.381952125448</v>
      </c>
      <c r="AH13" s="1">
        <v>-223349.99128948062</v>
      </c>
      <c r="AI13" s="1">
        <v>-159971.34025076966</v>
      </c>
      <c r="AL13" s="16" t="s">
        <v>212</v>
      </c>
      <c r="AM13" s="15">
        <f>-AM11/AM12*1000+AM10-AM9</f>
        <v>3.2081847066662021</v>
      </c>
      <c r="AN13" s="15">
        <f t="shared" ref="AN13:AQ13" si="1">-AN11/AN12*1000+AN10-AN9</f>
        <v>2.9915030999973169E-2</v>
      </c>
      <c r="AO13" s="15">
        <f t="shared" si="1"/>
        <v>8.334097826548259E-2</v>
      </c>
      <c r="AP13" s="15">
        <f t="shared" si="1"/>
        <v>0.21580618333331358</v>
      </c>
      <c r="AQ13" s="15">
        <f t="shared" si="1"/>
        <v>9.2187768395034926</v>
      </c>
      <c r="AR13">
        <f>SUM(AM13:AQ13)</f>
        <v>12.756023738768464</v>
      </c>
    </row>
    <row r="14" spans="1:44" x14ac:dyDescent="0.25">
      <c r="A14" s="1" t="s">
        <v>10</v>
      </c>
      <c r="B14" s="1" t="s">
        <v>31</v>
      </c>
      <c r="C14" s="1">
        <v>-1252.2787972386852</v>
      </c>
      <c r="D14" s="1">
        <v>-1249.966704015796</v>
      </c>
      <c r="E14" s="1">
        <v>-4133.0029147426458</v>
      </c>
      <c r="F14" s="1">
        <v>-4122.7639498129465</v>
      </c>
      <c r="G14" s="1">
        <v>-6662.3266170441657</v>
      </c>
      <c r="H14" s="1">
        <v>-6652.339199117112</v>
      </c>
      <c r="I14" s="1">
        <v>-23000.206251771975</v>
      </c>
      <c r="J14" s="1">
        <v>-9224.1936081961376</v>
      </c>
      <c r="K14" s="1">
        <v>-9207.7922343909468</v>
      </c>
      <c r="L14" s="1">
        <v>-79145.871040262282</v>
      </c>
      <c r="M14" s="1">
        <v>-79038.093670453673</v>
      </c>
      <c r="N14" s="1">
        <v>-224235.84276590607</v>
      </c>
      <c r="O14" s="1">
        <v>-223886.04929670147</v>
      </c>
      <c r="P14" s="1">
        <v>-901.06127338588169</v>
      </c>
      <c r="Q14" s="1">
        <v>-899.72308720124477</v>
      </c>
      <c r="R14" s="1">
        <v>-23035.466835191139</v>
      </c>
      <c r="S14" s="1">
        <v>-30.295673168357862</v>
      </c>
      <c r="T14" s="1">
        <v>-36.97390900457475</v>
      </c>
      <c r="U14" s="1">
        <v>-323.50731660461622</v>
      </c>
      <c r="V14" s="1">
        <v>-392.66148300978398</v>
      </c>
      <c r="W14" s="1">
        <v>-2135.2225511837378</v>
      </c>
      <c r="X14" s="1">
        <v>-2591.6559239012186</v>
      </c>
      <c r="Y14" s="1">
        <v>-54.766492505774082</v>
      </c>
      <c r="Z14" s="1">
        <v>-65.843461675558615</v>
      </c>
      <c r="AA14" s="1">
        <v>-850.90871988775552</v>
      </c>
      <c r="AB14" s="1">
        <v>-27.113296948185379</v>
      </c>
      <c r="AC14" s="1">
        <v>-160.25969808656299</v>
      </c>
      <c r="AD14" s="1">
        <v>-13.451483768489959</v>
      </c>
      <c r="AE14" s="1">
        <v>-56.714341229638194</v>
      </c>
      <c r="AF14" s="1">
        <v>-390.88339342328038</v>
      </c>
      <c r="AG14" s="1">
        <v>-4.5275127214047908</v>
      </c>
      <c r="AH14" s="12">
        <v>-1129.6433496075067</v>
      </c>
      <c r="AI14" s="12">
        <v>-4.6485994056099846</v>
      </c>
      <c r="AJ14" s="11">
        <f t="shared" ref="AJ14:AJ16" si="2">C14-D14+E14-F14+G14-H14-I14+J14-K14+L14-M14+N14-O14+P14-Q14+R14+S14-T14+U14-V14+W14-X14+Y14-Z14-AA14+AB14+AC14-AD14-AE14-AF14-AG14+AH14+AI14</f>
        <v>5.053792609513466</v>
      </c>
      <c r="AL14" s="15" t="s">
        <v>213</v>
      </c>
      <c r="AM14" s="4" t="s">
        <v>184</v>
      </c>
      <c r="AN14" s="4" t="s">
        <v>184</v>
      </c>
      <c r="AO14" s="4" t="s">
        <v>184</v>
      </c>
      <c r="AP14" s="4" t="s">
        <v>184</v>
      </c>
      <c r="AQ14" s="4" t="s">
        <v>184</v>
      </c>
    </row>
    <row r="15" spans="1:44" x14ac:dyDescent="0.25">
      <c r="A15" s="12" t="s">
        <v>190</v>
      </c>
      <c r="B15" s="12" t="s">
        <v>191</v>
      </c>
      <c r="C15" s="1">
        <v>-716.27873173091609</v>
      </c>
      <c r="D15" s="1">
        <v>-709.3937080725691</v>
      </c>
      <c r="E15" s="1">
        <v>-2363.996014737108</v>
      </c>
      <c r="F15" s="1">
        <v>-2333.6092462186198</v>
      </c>
      <c r="G15" s="1">
        <v>-3810.7192025898012</v>
      </c>
      <c r="H15" s="1">
        <v>-3780.9225875837487</v>
      </c>
      <c r="I15" s="1">
        <v>-13070.652951088405</v>
      </c>
      <c r="J15" s="1">
        <v>-5276.0565087327132</v>
      </c>
      <c r="K15" s="1">
        <v>-5227.1980290364218</v>
      </c>
      <c r="L15" s="1">
        <v>-45269.874612156753</v>
      </c>
      <c r="M15" s="1">
        <v>-44948.090946011267</v>
      </c>
      <c r="N15" s="1">
        <v>-128258.47201049633</v>
      </c>
      <c r="O15" s="1">
        <v>-127256.99479145651</v>
      </c>
      <c r="P15" s="1">
        <v>-515.38924681615345</v>
      </c>
      <c r="Q15" s="1">
        <v>-511.39658026272122</v>
      </c>
      <c r="R15" s="1">
        <v>-13175.831936085518</v>
      </c>
      <c r="S15" s="1">
        <v>-7.3882722774087686</v>
      </c>
      <c r="T15" s="1">
        <v>-20.510402235144127</v>
      </c>
      <c r="U15" s="1">
        <v>-67.75707878807583</v>
      </c>
      <c r="V15" s="1">
        <v>-217.74891554589095</v>
      </c>
      <c r="W15" s="1">
        <v>-447.21227374110299</v>
      </c>
      <c r="X15" s="1">
        <v>-1437.1928271954166</v>
      </c>
      <c r="Y15" s="1">
        <v>-8.3355865116790149</v>
      </c>
      <c r="Z15" s="1">
        <v>-36.509682246484608</v>
      </c>
      <c r="AA15" s="1">
        <v>-864.74958216538914</v>
      </c>
      <c r="AB15" s="1">
        <v>-29.795195659221129</v>
      </c>
      <c r="AC15" s="1">
        <v>-90.582342296238323</v>
      </c>
      <c r="AD15" s="1">
        <v>-8.2829723784063454</v>
      </c>
      <c r="AE15" s="1">
        <v>-9.7712461251032288</v>
      </c>
      <c r="AF15" s="1">
        <v>-219.51743388979563</v>
      </c>
      <c r="AG15" s="1">
        <v>-0.29829497430434149</v>
      </c>
      <c r="AH15" s="12">
        <v>-1007.9104360150786</v>
      </c>
      <c r="AI15" s="12">
        <v>-2.5850332781895555</v>
      </c>
      <c r="AJ15" s="11">
        <f t="shared" si="2"/>
        <v>-395.34428542609606</v>
      </c>
    </row>
    <row r="16" spans="1:44" x14ac:dyDescent="0.25">
      <c r="A16" s="1" t="s">
        <v>192</v>
      </c>
      <c r="B16" s="1" t="s">
        <v>31</v>
      </c>
      <c r="C16" s="1">
        <v>-1037.3951777194104</v>
      </c>
      <c r="D16" s="1">
        <v>-1037.1485915940252</v>
      </c>
      <c r="E16" s="1">
        <v>-3423.8041103215132</v>
      </c>
      <c r="F16" s="1">
        <v>-3422.6811759473608</v>
      </c>
      <c r="G16" s="1">
        <v>-5519.1108562672252</v>
      </c>
      <c r="H16" s="1">
        <v>-5518.0624228419874</v>
      </c>
      <c r="I16" s="1">
        <v>-19079.010366445455</v>
      </c>
      <c r="J16" s="1">
        <v>-7641.3766555763232</v>
      </c>
      <c r="K16" s="1">
        <v>-7639.6328256800207</v>
      </c>
      <c r="L16" s="1">
        <v>-65564.908656615255</v>
      </c>
      <c r="M16" s="1">
        <v>-65553.666386650293</v>
      </c>
      <c r="N16" s="1">
        <v>-185758.30116275715</v>
      </c>
      <c r="O16" s="1">
        <v>-185708.95085926453</v>
      </c>
      <c r="P16" s="1">
        <v>-746.44449934103568</v>
      </c>
      <c r="Q16" s="1">
        <v>-746.30411312242836</v>
      </c>
      <c r="R16" s="1">
        <v>-19082.717254365481</v>
      </c>
      <c r="S16" s="1">
        <v>-28.079191485135233</v>
      </c>
      <c r="T16" s="1">
        <v>-30.820788334031512</v>
      </c>
      <c r="U16" s="1">
        <v>-303.18019296819347</v>
      </c>
      <c r="V16" s="1">
        <v>-327.33680834601671</v>
      </c>
      <c r="W16" s="1">
        <v>-2001.0588690614068</v>
      </c>
      <c r="X16" s="1">
        <v>-2160.4980757425938</v>
      </c>
      <c r="Y16" s="1">
        <v>-52.26581655227038</v>
      </c>
      <c r="Z16" s="1">
        <v>-54.890557001613232</v>
      </c>
      <c r="AA16" s="1">
        <v>-591.48384523813877</v>
      </c>
      <c r="AB16" s="1">
        <v>-18.17473825041904</v>
      </c>
      <c r="AC16" s="1">
        <v>-133.0849953976915</v>
      </c>
      <c r="AD16" s="1">
        <v>-10.966592054968055</v>
      </c>
      <c r="AE16" s="1">
        <v>-53.782967392107224</v>
      </c>
      <c r="AF16" s="1">
        <v>-325.02816325634171</v>
      </c>
      <c r="AG16" s="1">
        <v>-4.4380242291134886</v>
      </c>
      <c r="AH16" s="1">
        <v>-827.27021880298321</v>
      </c>
      <c r="AI16" s="1">
        <v>-3.873089422153118</v>
      </c>
      <c r="AJ16" s="11">
        <f t="shared" si="2"/>
        <v>123.65707823737971</v>
      </c>
    </row>
    <row r="17" spans="1:36" x14ac:dyDescent="0.25">
      <c r="A17" s="1" t="s">
        <v>11</v>
      </c>
      <c r="B17" s="1"/>
      <c r="C17" s="1">
        <v>18.015280000000001</v>
      </c>
      <c r="D17" s="1">
        <v>18.015280000000001</v>
      </c>
      <c r="E17" s="1">
        <v>18.015280000000001</v>
      </c>
      <c r="F17" s="1">
        <v>18.015280000000001</v>
      </c>
      <c r="G17" s="1">
        <v>18.015280000000001</v>
      </c>
      <c r="H17" s="1">
        <v>18.015280000000001</v>
      </c>
      <c r="I17" s="1">
        <v>18.015280000000001</v>
      </c>
      <c r="J17" s="1">
        <v>18.015280000000001</v>
      </c>
      <c r="K17" s="1">
        <v>18.015280000000001</v>
      </c>
      <c r="L17" s="1">
        <v>18.015280000000001</v>
      </c>
      <c r="M17" s="1">
        <v>18.015280000000001</v>
      </c>
      <c r="N17" s="1">
        <v>18.015280000000001</v>
      </c>
      <c r="O17" s="1">
        <v>18.015280000000001</v>
      </c>
      <c r="P17" s="1">
        <v>18.015280000000001</v>
      </c>
      <c r="Q17" s="1">
        <v>18.015280000000001</v>
      </c>
      <c r="R17" s="1">
        <v>18.015280000000001</v>
      </c>
      <c r="S17" s="1">
        <v>18.015280000000001</v>
      </c>
      <c r="T17" s="1">
        <v>18.015280000000001</v>
      </c>
      <c r="U17" s="1">
        <v>18.015280000000001</v>
      </c>
      <c r="V17" s="1">
        <v>18.015280000000001</v>
      </c>
      <c r="W17" s="1">
        <v>18.015280000000001</v>
      </c>
      <c r="X17" s="1">
        <v>18.015280000000001</v>
      </c>
      <c r="Y17" s="1">
        <v>18.015280000000001</v>
      </c>
      <c r="Z17" s="1">
        <v>18.015280000000001</v>
      </c>
      <c r="AA17" s="1">
        <v>32.0436623276521</v>
      </c>
      <c r="AB17" s="1">
        <v>9.6523045100507598</v>
      </c>
      <c r="AC17" s="1">
        <v>18.015280000000001</v>
      </c>
      <c r="AD17" s="1">
        <v>22.448402640269801</v>
      </c>
      <c r="AE17" s="1">
        <v>12.913927692877699</v>
      </c>
      <c r="AF17" s="1">
        <v>18.015358027486201</v>
      </c>
      <c r="AG17" s="1">
        <v>39.247649066779701</v>
      </c>
      <c r="AH17" s="1">
        <v>29.521669364340799</v>
      </c>
      <c r="AI17" s="1">
        <v>18.021108238068798</v>
      </c>
      <c r="AJ17" s="11"/>
    </row>
    <row r="18" spans="1:36" x14ac:dyDescent="0.25">
      <c r="A18" s="10" t="s">
        <v>12</v>
      </c>
      <c r="B18" s="10" t="s">
        <v>32</v>
      </c>
      <c r="C18" s="1">
        <v>15560.000000000016</v>
      </c>
      <c r="D18" s="1">
        <v>15560.000000000016</v>
      </c>
      <c r="E18" s="1">
        <v>51353.999999999964</v>
      </c>
      <c r="F18" s="1">
        <v>51353.999999999964</v>
      </c>
      <c r="G18" s="1">
        <v>82781.72751131274</v>
      </c>
      <c r="H18" s="1">
        <v>82781.72751131274</v>
      </c>
      <c r="I18" s="1">
        <v>286223.69455262437</v>
      </c>
      <c r="J18" s="1">
        <v>114613.81671558808</v>
      </c>
      <c r="K18" s="1">
        <v>114613.81671558808</v>
      </c>
      <c r="L18" s="1">
        <v>983415.00000000151</v>
      </c>
      <c r="M18" s="1">
        <v>983415.00000000151</v>
      </c>
      <c r="N18" s="1">
        <v>2786208.4075296111</v>
      </c>
      <c r="O18" s="1">
        <v>2786208.4075296111</v>
      </c>
      <c r="P18" s="1">
        <v>11196.000000000027</v>
      </c>
      <c r="Q18" s="1">
        <v>11196.000000000027</v>
      </c>
      <c r="R18" s="1">
        <v>286223.69455262437</v>
      </c>
      <c r="S18" s="1">
        <v>462.99585685040608</v>
      </c>
      <c r="T18" s="1">
        <v>462.99585685040608</v>
      </c>
      <c r="U18" s="1">
        <v>4916.0490428125404</v>
      </c>
      <c r="V18" s="1">
        <v>4916.0490428125404</v>
      </c>
      <c r="W18" s="1">
        <v>32447.05216904766</v>
      </c>
      <c r="X18" s="1">
        <v>32447.05216904766</v>
      </c>
      <c r="Y18" s="1">
        <v>824.30026066761059</v>
      </c>
      <c r="Z18" s="1">
        <v>824.30026066761059</v>
      </c>
      <c r="AA18" s="1">
        <v>12781.459400014433</v>
      </c>
      <c r="AB18" s="1">
        <v>2419.9466580743656</v>
      </c>
      <c r="AC18" s="1">
        <v>1998.3036622245143</v>
      </c>
      <c r="AD18" s="1">
        <v>178.1863976737107</v>
      </c>
      <c r="AE18" s="1">
        <v>2832.6433942276958</v>
      </c>
      <c r="AF18" s="1">
        <v>4880.4518384946323</v>
      </c>
      <c r="AG18" s="1">
        <v>49.385717646974221</v>
      </c>
      <c r="AH18" s="1">
        <v>16245.702758731999</v>
      </c>
      <c r="AI18" s="1">
        <v>58.173669026553185</v>
      </c>
      <c r="AJ18" s="11"/>
    </row>
    <row r="19" spans="1:36" x14ac:dyDescent="0.25">
      <c r="A19" s="1" t="s">
        <v>13</v>
      </c>
      <c r="B19" s="1" t="s">
        <v>32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1513.6007407519573</v>
      </c>
      <c r="AC19" s="1">
        <v>0</v>
      </c>
      <c r="AD19" s="1">
        <v>0</v>
      </c>
      <c r="AE19" s="1">
        <v>1548.8641654680591</v>
      </c>
      <c r="AF19" s="1">
        <v>9.2816019432963282E-4</v>
      </c>
      <c r="AG19" s="1">
        <v>0.14806827144688317</v>
      </c>
      <c r="AH19" s="1">
        <v>35.411492987358791</v>
      </c>
      <c r="AI19" s="1">
        <v>9.2816019432963E-4</v>
      </c>
    </row>
    <row r="20" spans="1:36" x14ac:dyDescent="0.25">
      <c r="A20" s="1" t="s">
        <v>14</v>
      </c>
      <c r="B20" s="1" t="s">
        <v>32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137.82659251746625</v>
      </c>
      <c r="AC20" s="1">
        <v>0</v>
      </c>
      <c r="AD20" s="1">
        <v>0</v>
      </c>
      <c r="AE20" s="1">
        <v>142.76057381085079</v>
      </c>
      <c r="AF20" s="1">
        <v>1.04467437150075E-6</v>
      </c>
      <c r="AG20" s="1">
        <v>3.0815254094449258E-2</v>
      </c>
      <c r="AH20" s="1">
        <v>4.9647965474201436</v>
      </c>
      <c r="AI20" s="1">
        <v>1.0446743715007477E-6</v>
      </c>
    </row>
    <row r="21" spans="1:36" x14ac:dyDescent="0.25">
      <c r="A21" s="1" t="s">
        <v>15</v>
      </c>
      <c r="B21" s="1" t="s">
        <v>32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54.119959769029066</v>
      </c>
      <c r="AC21" s="1">
        <v>0</v>
      </c>
      <c r="AD21" s="1">
        <v>0</v>
      </c>
      <c r="AE21" s="1">
        <v>56.232446596077175</v>
      </c>
      <c r="AF21" s="1">
        <v>7.6354000203600044E-5</v>
      </c>
      <c r="AG21" s="1">
        <v>1.4418773283397628E-2</v>
      </c>
      <c r="AH21" s="1">
        <v>2.1269056003014728</v>
      </c>
      <c r="AI21" s="1">
        <v>7.6354000203600179E-5</v>
      </c>
    </row>
    <row r="22" spans="1:36" x14ac:dyDescent="0.25">
      <c r="A22" s="1" t="s">
        <v>16</v>
      </c>
      <c r="B22" s="1" t="s">
        <v>32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117.0345879355572</v>
      </c>
      <c r="AC22" s="1">
        <v>0</v>
      </c>
      <c r="AD22" s="1">
        <v>0</v>
      </c>
      <c r="AE22" s="1">
        <v>341.74352211069589</v>
      </c>
      <c r="AF22" s="1">
        <v>1.3587661243103802E-2</v>
      </c>
      <c r="AG22" s="1">
        <v>35.176488824472017</v>
      </c>
      <c r="AH22" s="1">
        <v>259.88541735228813</v>
      </c>
      <c r="AI22" s="1">
        <v>1.358766124310375E-2</v>
      </c>
    </row>
    <row r="23" spans="1:36" x14ac:dyDescent="0.25">
      <c r="A23" s="10" t="s">
        <v>17</v>
      </c>
      <c r="B23" s="10" t="s">
        <v>32</v>
      </c>
      <c r="C23" s="1">
        <v>15560.000000000016</v>
      </c>
      <c r="D23" s="1">
        <v>15560.000000000016</v>
      </c>
      <c r="E23" s="1">
        <v>51353.999999999964</v>
      </c>
      <c r="F23" s="1">
        <v>51353.999999999964</v>
      </c>
      <c r="G23" s="1">
        <v>82781.72751131274</v>
      </c>
      <c r="H23" s="1">
        <v>82781.72751131274</v>
      </c>
      <c r="I23" s="1">
        <v>286223.69455262437</v>
      </c>
      <c r="J23" s="1">
        <v>114613.81671558808</v>
      </c>
      <c r="K23" s="1">
        <v>114613.81671558808</v>
      </c>
      <c r="L23" s="1">
        <v>983415.00000000151</v>
      </c>
      <c r="M23" s="1">
        <v>983415.00000000151</v>
      </c>
      <c r="N23" s="1">
        <v>2786208.4075296111</v>
      </c>
      <c r="O23" s="1">
        <v>2786208.4075296111</v>
      </c>
      <c r="P23" s="1">
        <v>11196.000000000027</v>
      </c>
      <c r="Q23" s="1">
        <v>11196.000000000027</v>
      </c>
      <c r="R23" s="1">
        <v>286223.69455262437</v>
      </c>
      <c r="S23" s="1">
        <v>462.99585685040608</v>
      </c>
      <c r="T23" s="1">
        <v>462.99585685040608</v>
      </c>
      <c r="U23" s="1">
        <v>4916.0490428125404</v>
      </c>
      <c r="V23" s="1">
        <v>4916.0490428125404</v>
      </c>
      <c r="W23" s="1">
        <v>32447.05216904766</v>
      </c>
      <c r="X23" s="1">
        <v>32447.05216904766</v>
      </c>
      <c r="Y23" s="1">
        <v>824.30026066761059</v>
      </c>
      <c r="Z23" s="1">
        <v>824.30026066761059</v>
      </c>
      <c r="AA23" s="1">
        <v>1.3762553578376007E-2</v>
      </c>
      <c r="AB23" s="1">
        <v>0.70690940831164351</v>
      </c>
      <c r="AC23" s="1">
        <v>1998.3036622245143</v>
      </c>
      <c r="AD23" s="1">
        <v>131.6586020016571</v>
      </c>
      <c r="AE23" s="1">
        <v>4.1497124731849304</v>
      </c>
      <c r="AF23" s="1">
        <v>4880.434701274231</v>
      </c>
      <c r="AG23" s="1">
        <v>0.98403579797068386</v>
      </c>
      <c r="AH23" s="1">
        <v>2960.0712086999674</v>
      </c>
      <c r="AI23" s="1">
        <v>58.159036087927582</v>
      </c>
    </row>
    <row r="24" spans="1:36" x14ac:dyDescent="0.25">
      <c r="A24" s="1" t="s">
        <v>18</v>
      </c>
      <c r="B24" s="1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584.61266621081006</v>
      </c>
      <c r="AC24" s="1">
        <v>0</v>
      </c>
      <c r="AD24" s="1">
        <v>0</v>
      </c>
      <c r="AE24" s="1">
        <v>682.56446754106594</v>
      </c>
      <c r="AF24" s="1">
        <v>3.9718513589011151E-5</v>
      </c>
      <c r="AG24" s="1">
        <v>3.0069919072222686</v>
      </c>
      <c r="AH24" s="1">
        <v>100.95879320697296</v>
      </c>
      <c r="AI24" s="1">
        <v>3.9718513589011104E-5</v>
      </c>
    </row>
    <row r="25" spans="1:36" x14ac:dyDescent="0.25">
      <c r="A25" s="1" t="s">
        <v>19</v>
      </c>
      <c r="B25" s="1" t="s">
        <v>32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12780.062936134686</v>
      </c>
      <c r="AB25" s="1">
        <v>11.921052892946207</v>
      </c>
      <c r="AC25" s="1">
        <v>0</v>
      </c>
      <c r="AD25" s="1">
        <v>36.740704946316029</v>
      </c>
      <c r="AE25" s="1">
        <v>55.331375034255601</v>
      </c>
      <c r="AF25" s="1">
        <v>2.0314655941944138E-3</v>
      </c>
      <c r="AG25" s="1">
        <v>9.9243825648268924</v>
      </c>
      <c r="AH25" s="1">
        <v>12870.140380660408</v>
      </c>
      <c r="AI25" s="1">
        <v>0</v>
      </c>
    </row>
    <row r="26" spans="1:36" x14ac:dyDescent="0.25">
      <c r="A26" s="1" t="s">
        <v>20</v>
      </c>
      <c r="B26" s="1" t="s">
        <v>32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1.382701326169977</v>
      </c>
      <c r="AB26" s="1">
        <v>7.9717117238060839E-3</v>
      </c>
      <c r="AC26" s="1">
        <v>0</v>
      </c>
      <c r="AD26" s="1">
        <v>9.7870907257375546</v>
      </c>
      <c r="AE26" s="1">
        <v>2.0092845468341385E-2</v>
      </c>
      <c r="AF26" s="1">
        <v>4.7281618160372282E-4</v>
      </c>
      <c r="AG26" s="1">
        <v>6.6138847586108334E-3</v>
      </c>
      <c r="AH26" s="1">
        <v>11.188999891839329</v>
      </c>
      <c r="AI26" s="1">
        <v>0</v>
      </c>
    </row>
    <row r="27" spans="1:36" x14ac:dyDescent="0.25">
      <c r="A27" s="1" t="s">
        <v>21</v>
      </c>
      <c r="B27" s="1" t="s">
        <v>32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0.11617687656398797</v>
      </c>
      <c r="AC27" s="1">
        <v>0</v>
      </c>
      <c r="AD27" s="1">
        <v>0</v>
      </c>
      <c r="AE27" s="1">
        <v>0.97703834803840528</v>
      </c>
      <c r="AF27" s="1">
        <v>0</v>
      </c>
      <c r="AG27" s="1">
        <v>9.3902368899016056E-2</v>
      </c>
      <c r="AH27" s="1">
        <v>0.95476378544265461</v>
      </c>
      <c r="AI27" s="1">
        <v>0</v>
      </c>
    </row>
    <row r="28" spans="1:36" x14ac:dyDescent="0.25">
      <c r="A28" s="1" t="s">
        <v>22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6" x14ac:dyDescent="0.25">
      <c r="A29" s="1" t="s">
        <v>13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0.62546863820394305</v>
      </c>
      <c r="AC29" s="1">
        <v>0</v>
      </c>
      <c r="AD29" s="1">
        <v>0</v>
      </c>
      <c r="AE29" s="1">
        <v>0.54679108871392101</v>
      </c>
      <c r="AF29" s="1">
        <v>1.90179152472883E-7</v>
      </c>
      <c r="AG29" s="1">
        <v>2.99820025913818E-3</v>
      </c>
      <c r="AH29" s="1">
        <v>2.1797452232914499E-3</v>
      </c>
      <c r="AI29" s="1">
        <v>1.5954988053202799E-5</v>
      </c>
    </row>
    <row r="30" spans="1:36" x14ac:dyDescent="0.25">
      <c r="A30" s="1" t="s">
        <v>14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5.6954392799360098E-2</v>
      </c>
      <c r="AC30" s="1">
        <v>0</v>
      </c>
      <c r="AD30" s="1">
        <v>0</v>
      </c>
      <c r="AE30" s="1">
        <v>5.0398357273550701E-2</v>
      </c>
      <c r="AF30" s="1">
        <v>2.14052797993183E-10</v>
      </c>
      <c r="AG30" s="1">
        <v>6.2397096899000396E-4</v>
      </c>
      <c r="AH30" s="1">
        <v>3.0560675774715798E-4</v>
      </c>
      <c r="AI30" s="1">
        <v>1.7957856002238901E-8</v>
      </c>
    </row>
    <row r="31" spans="1:36" x14ac:dyDescent="0.25">
      <c r="A31" s="1" t="s">
        <v>15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2.2364112691679799E-2</v>
      </c>
      <c r="AC31" s="1">
        <v>0</v>
      </c>
      <c r="AD31" s="1">
        <v>0</v>
      </c>
      <c r="AE31" s="1">
        <v>1.98515798743557E-2</v>
      </c>
      <c r="AF31" s="1">
        <v>1.5644862961530898E-8</v>
      </c>
      <c r="AG31" s="1">
        <v>2.9196241282687999E-4</v>
      </c>
      <c r="AH31" s="1">
        <v>1.3092111999638001E-4</v>
      </c>
      <c r="AI31" s="1">
        <v>1.3125182145336E-6</v>
      </c>
    </row>
    <row r="32" spans="1:36" x14ac:dyDescent="0.25">
      <c r="A32" s="1" t="s">
        <v>16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4.8362465984554202E-2</v>
      </c>
      <c r="AC32" s="1">
        <v>0</v>
      </c>
      <c r="AD32" s="1">
        <v>0</v>
      </c>
      <c r="AE32" s="1">
        <v>0.12064473869428601</v>
      </c>
      <c r="AF32" s="1">
        <v>2.7840990327844101E-6</v>
      </c>
      <c r="AG32" s="1">
        <v>0.71228060460567599</v>
      </c>
      <c r="AH32" s="1">
        <v>1.5997179144041699E-2</v>
      </c>
      <c r="AI32" s="1">
        <v>2.3357064236229801E-4</v>
      </c>
    </row>
    <row r="33" spans="1:37" x14ac:dyDescent="0.25">
      <c r="A33" s="1" t="s">
        <v>17</v>
      </c>
      <c r="B33" s="1"/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1.07675916713865E-6</v>
      </c>
      <c r="AB33" s="1">
        <v>2.9211776464285998E-4</v>
      </c>
      <c r="AC33" s="1">
        <v>1</v>
      </c>
      <c r="AD33" s="1">
        <v>0.73888132719729904</v>
      </c>
      <c r="AE33" s="1">
        <v>1.4649611319381499E-3</v>
      </c>
      <c r="AF33" s="1">
        <v>0.99999648859962798</v>
      </c>
      <c r="AG33" s="1">
        <v>1.9925513789328799E-2</v>
      </c>
      <c r="AH33" s="1">
        <v>0.18220641191461801</v>
      </c>
      <c r="AI33" s="1">
        <v>0.99974846113593197</v>
      </c>
    </row>
    <row r="34" spans="1:37" x14ac:dyDescent="0.25">
      <c r="A34" s="1" t="s">
        <v>18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0.241580806857952</v>
      </c>
      <c r="AC34" s="1">
        <v>0</v>
      </c>
      <c r="AD34" s="1">
        <v>0</v>
      </c>
      <c r="AE34" s="1">
        <v>0.240963782780417</v>
      </c>
      <c r="AF34" s="1">
        <v>8.1382861471412994E-9</v>
      </c>
      <c r="AG34" s="1">
        <v>6.0887885212426399E-2</v>
      </c>
      <c r="AH34" s="1">
        <v>6.2144922079599204E-3</v>
      </c>
      <c r="AI34" s="1">
        <v>6.82757581800139E-7</v>
      </c>
    </row>
    <row r="35" spans="1:37" x14ac:dyDescent="0.25">
      <c r="A35" s="1" t="s">
        <v>19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0.99989074300234104</v>
      </c>
      <c r="AB35" s="1">
        <v>4.9261634975178298E-3</v>
      </c>
      <c r="AC35" s="1">
        <v>0</v>
      </c>
      <c r="AD35" s="1">
        <v>0.20619253448063099</v>
      </c>
      <c r="AE35" s="1">
        <v>1.95334771567112E-2</v>
      </c>
      <c r="AF35" s="1">
        <v>4.1624539313577499E-7</v>
      </c>
      <c r="AG35" s="1">
        <v>0.200956532327215</v>
      </c>
      <c r="AH35" s="1">
        <v>0.79221813742361902</v>
      </c>
      <c r="AI35" s="1">
        <v>0</v>
      </c>
    </row>
    <row r="36" spans="1:37" x14ac:dyDescent="0.25">
      <c r="A36" s="1" t="s">
        <v>20</v>
      </c>
      <c r="B36" s="1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1.08180238492047E-4</v>
      </c>
      <c r="AB36" s="1">
        <v>3.2941683640867698E-6</v>
      </c>
      <c r="AC36" s="1">
        <v>0</v>
      </c>
      <c r="AD36" s="1">
        <v>5.4926138322069697E-2</v>
      </c>
      <c r="AE36" s="1">
        <v>7.0933197977854097E-6</v>
      </c>
      <c r="AF36" s="1">
        <v>9.6879591736645896E-8</v>
      </c>
      <c r="AG36" s="1">
        <v>1.3392302620545299E-4</v>
      </c>
      <c r="AH36" s="1">
        <v>6.8873597270670804E-4</v>
      </c>
      <c r="AI36" s="1">
        <v>0</v>
      </c>
    </row>
    <row r="37" spans="1:37" x14ac:dyDescent="0.25">
      <c r="A37" s="1" t="s">
        <v>21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4.80080319854793E-5</v>
      </c>
      <c r="AC37" s="1">
        <v>0</v>
      </c>
      <c r="AD37" s="1">
        <v>0</v>
      </c>
      <c r="AE37" s="1">
        <v>3.4492105502210199E-4</v>
      </c>
      <c r="AF37" s="1">
        <v>0</v>
      </c>
      <c r="AG37" s="1">
        <v>1.9014073981927699E-3</v>
      </c>
      <c r="AH37" s="1">
        <v>5.8770236020074498E-5</v>
      </c>
      <c r="AI37" s="1">
        <v>0</v>
      </c>
      <c r="AK37" t="s">
        <v>221</v>
      </c>
    </row>
    <row r="38" spans="1:37" x14ac:dyDescent="0.25">
      <c r="A38" s="10" t="s">
        <v>23</v>
      </c>
      <c r="B38" s="10" t="s">
        <v>33</v>
      </c>
      <c r="C38" s="1">
        <v>280317.75680000032</v>
      </c>
      <c r="D38" s="1">
        <v>280317.75680000032</v>
      </c>
      <c r="E38" s="1">
        <v>925156.68912000279</v>
      </c>
      <c r="F38" s="1">
        <v>925156.68912000279</v>
      </c>
      <c r="G38" s="1">
        <v>1491336.0000000026</v>
      </c>
      <c r="H38" s="1">
        <v>1491336.0000000026</v>
      </c>
      <c r="I38" s="1">
        <v>5156400.0000000205</v>
      </c>
      <c r="J38" s="1">
        <v>2064800.0000000037</v>
      </c>
      <c r="K38" s="1">
        <v>2064800.0000000037</v>
      </c>
      <c r="L38" s="1">
        <v>17716496.581200011</v>
      </c>
      <c r="M38" s="1">
        <v>17716496.581200011</v>
      </c>
      <c r="N38" s="1">
        <v>50194324.600000165</v>
      </c>
      <c r="O38" s="1">
        <v>50194324.600000165</v>
      </c>
      <c r="P38" s="1">
        <v>201699.0748800002</v>
      </c>
      <c r="Q38" s="1">
        <v>201699.0748800002</v>
      </c>
      <c r="R38" s="1">
        <v>5156400.0000000205</v>
      </c>
      <c r="S38" s="1">
        <v>8341.0000000000146</v>
      </c>
      <c r="T38" s="1">
        <v>8341.0000000000146</v>
      </c>
      <c r="U38" s="1">
        <v>88564.000000000262</v>
      </c>
      <c r="V38" s="1">
        <v>88564.000000000262</v>
      </c>
      <c r="W38" s="1">
        <v>584542.73000000115</v>
      </c>
      <c r="X38" s="1">
        <v>584542.73000000115</v>
      </c>
      <c r="Y38" s="1">
        <v>14850.000000000024</v>
      </c>
      <c r="Z38" s="1">
        <v>14850.000000000024</v>
      </c>
      <c r="AA38" s="1">
        <v>409564.76906865585</v>
      </c>
      <c r="AB38" s="1">
        <v>23358.062041813475</v>
      </c>
      <c r="AC38" s="1">
        <v>35999.999999999971</v>
      </c>
      <c r="AD38" s="1">
        <v>3999.9999999987008</v>
      </c>
      <c r="AE38" s="1">
        <v>36580.551972764028</v>
      </c>
      <c r="AF38" s="1">
        <v>87923.087206383541</v>
      </c>
      <c r="AG38" s="1">
        <v>1938.2733151195152</v>
      </c>
      <c r="AH38" s="1">
        <v>479600.26543464459</v>
      </c>
      <c r="AI38" s="1">
        <v>1048.3539861331005</v>
      </c>
      <c r="AJ38" s="11">
        <f>C38-D38+E38-F38+G38-H38-I38+J38-K38+L38-M38+N38-O38+P38-Q38+R38+S38-T38+U38-V38+W38-X38+Y38-Z38-AA38+AB38+AC38-AD38-AE38-AF38-AG38+AH38+AI38</f>
        <v>-1.0033233456852031E-4</v>
      </c>
      <c r="AK38" s="11">
        <f>AJ14+AR4+AR11</f>
        <v>-1.6773911105149808E-2</v>
      </c>
    </row>
    <row r="40" spans="1:37" x14ac:dyDescent="0.25">
      <c r="AJ40" s="11"/>
    </row>
    <row r="42" spans="1:37" x14ac:dyDescent="0.25">
      <c r="AK42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0EF6323977ED4A958D25323E642A41" ma:contentTypeVersion="6" ma:contentTypeDescription="Create a new document." ma:contentTypeScope="" ma:versionID="a6c171da2c59db6f840777c313fe0e6c">
  <xsd:schema xmlns:xsd="http://www.w3.org/2001/XMLSchema" xmlns:xs="http://www.w3.org/2001/XMLSchema" xmlns:p="http://schemas.microsoft.com/office/2006/metadata/properties" xmlns:ns3="3ccfcf0b-7949-4eaa-bbf1-a01d2397d7c8" xmlns:ns4="b8dd6ad8-7037-4972-90e8-bc92557b531e" targetNamespace="http://schemas.microsoft.com/office/2006/metadata/properties" ma:root="true" ma:fieldsID="da79bf7802ec8d7ae81b4415211fa98d" ns3:_="" ns4:_="">
    <xsd:import namespace="3ccfcf0b-7949-4eaa-bbf1-a01d2397d7c8"/>
    <xsd:import namespace="b8dd6ad8-7037-4972-90e8-bc92557b531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fcf0b-7949-4eaa-bbf1-a01d2397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d6ad8-7037-4972-90e8-bc92557b53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CEFD03-8935-4844-83EC-30690AAF23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2E3A58-2E4D-4267-8EA5-84238254C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fcf0b-7949-4eaa-bbf1-a01d2397d7c8"/>
    <ds:schemaRef ds:uri="b8dd6ad8-7037-4972-90e8-bc92557b53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86C70E-2E8D-4F4B-8E93-11CBB580D7D9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b8dd6ad8-7037-4972-90e8-bc92557b531e"/>
    <ds:schemaRef ds:uri="3ccfcf0b-7949-4eaa-bbf1-a01d2397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Aspen Data Tables</vt:lpstr>
      <vt:lpstr>Overall</vt:lpstr>
      <vt:lpstr>Section I</vt:lpstr>
      <vt:lpstr>Section II</vt:lpstr>
      <vt:lpstr>Section III</vt:lpstr>
      <vt:lpstr>Section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O'Connell</dc:creator>
  <cp:lastModifiedBy>John OCONNELL</cp:lastModifiedBy>
  <dcterms:created xsi:type="dcterms:W3CDTF">2019-08-21T06:05:17Z</dcterms:created>
  <dcterms:modified xsi:type="dcterms:W3CDTF">2020-01-31T07:03:24Z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0x0101000D0EF6323977ED4A958D25323E642A41</vt:lpwstr>
  </property>
</Properties>
</file>