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(주간)" sheetId="1" r:id="rId4"/>
  </sheets>
  <definedNames>
    <definedName localSheetId="0" name="Z_C2B57F48_0B41_4520_BF27_6EA5C3AC8B63_.wvu.Cols">'WBS(주간)'!$G:$G</definedName>
    <definedName localSheetId="0" name="Z_FD1415F6_7F1D_44CF_ADA6_B4AA8D6D0228_.wvu.PrintTitles">'WBS(주간)'!$A$3:$IV$4</definedName>
    <definedName localSheetId="0" name="Z_FD1415F6_7F1D_44CF_ADA6_B4AA8D6D0228_.wvu.Cols">'WBS(주간)'!$G:$G</definedName>
    <definedName localSheetId="0" name="Z_A7F255C4_B5B8_4DC3_84AD_067853D6D52D_.wvu.Cols">'WBS(주간)'!$C:$G</definedName>
    <definedName localSheetId="0" name="Z_1F700029_29F9_4CC2_BCC7_AAB12CF96734_.wvu.Cols">'WBS(주간)'!$G:$G</definedName>
    <definedName localSheetId="0" name="Z_A7F255C4_B5B8_4DC3_84AD_067853D6D52D_.wvu.PrintTitles">'WBS(주간)'!$A$1:$IV$4</definedName>
    <definedName localSheetId="0" name="Z_A53ED547_BB4F_49E9_8795_92C4300D3F62_.wvu.Cols">'WBS(주간)'!$G:$G</definedName>
    <definedName localSheetId="0" name="Z_1F700029_29F9_4CC2_BCC7_AAB12CF96734_.wvu.PrintArea">'WBS(주간)'!$A$1:$AG$420</definedName>
    <definedName localSheetId="0" name="Z_1C7B7534_873D_4CD3_B82B_7644659366EA_.wvu.Cols">'WBS(주간)'!$G:$G</definedName>
    <definedName localSheetId="0" name="Z_FD1415F6_7F1D_44CF_ADA6_B4AA8D6D0228_.wvu.PrintArea">'WBS(주간)'!$A$1:$AG$420</definedName>
    <definedName localSheetId="0" name="Z_A17F3A5D_DED5_4B76_B3A4_46E827760FD2_.wvu.Cols">'WBS(주간)'!$G:$G</definedName>
    <definedName localSheetId="0" name="Z_1F700029_29F9_4CC2_BCC7_AAB12CF96734_.wvu.PrintTitles">'WBS(주간)'!$A$3:$IV$4</definedName>
  </definedNames>
  <calcPr/>
  <extLst>
    <ext uri="GoogleSheetsCustomDataVersion1">
      <go:sheetsCustomData xmlns:go="http://customooxmlschemas.google.com/" r:id="rId5" roundtripDataSignature="AMtx7mi26KFW4EZSiAGo8RN2jj24bxQk2Q=="/>
    </ext>
  </extLst>
</workbook>
</file>

<file path=xl/sharedStrings.xml><?xml version="1.0" encoding="utf-8"?>
<sst xmlns="http://schemas.openxmlformats.org/spreadsheetml/2006/main" count="1468" uniqueCount="896">
  <si>
    <t>2020년 산업은행 심사분석시스템 구축 (SW개발) WBS</t>
  </si>
  <si>
    <t>Task (Work Target List)</t>
  </si>
  <si>
    <t>담당자</t>
  </si>
  <si>
    <t>진척률
(계획)</t>
  </si>
  <si>
    <t>진척률
(실적)</t>
  </si>
  <si>
    <t>산출물</t>
  </si>
  <si>
    <t>가중치
(%)</t>
  </si>
  <si>
    <t>20.07</t>
  </si>
  <si>
    <t>2020.08</t>
  </si>
  <si>
    <t>2020.09</t>
  </si>
  <si>
    <t>2020.10</t>
  </si>
  <si>
    <t>2020.11</t>
  </si>
  <si>
    <t>2020.12</t>
  </si>
  <si>
    <t>2021.01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</si>
  <si>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</si>
  <si>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</si>
  <si>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</si>
  <si>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</si>
  <si>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</si>
  <si>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</si>
  <si>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</si>
  <si>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</si>
  <si>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</si>
  <si>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</si>
  <si>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</si>
  <si>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</si>
  <si>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</si>
  <si>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</si>
  <si>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</si>
  <si>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</si>
  <si>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</si>
  <si>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</si>
  <si>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</si>
  <si>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</si>
  <si>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</si>
  <si>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</si>
  <si>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</si>
  <si>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</si>
  <si>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</si>
  <si>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</si>
  <si>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2020년 산업은행 심사분석시스템 구축 (SW개발) 전체 진척률</t>
  </si>
  <si>
    <t>주요 Mile Stone</t>
  </si>
  <si>
    <t>착수보고회</t>
  </si>
  <si>
    <t>이상훈</t>
  </si>
  <si>
    <t>착수보고회 발표자료</t>
  </si>
  <si>
    <t>중간보고회</t>
  </si>
  <si>
    <t>정태호</t>
  </si>
  <si>
    <t>중간보고회 발표자료</t>
  </si>
  <si>
    <t>완료보고회</t>
  </si>
  <si>
    <t>완료보고회 발표자료</t>
  </si>
  <si>
    <t>플랫폼 구현</t>
  </si>
  <si>
    <t>박현</t>
  </si>
  <si>
    <t>저장 플랫폼 부문</t>
  </si>
  <si>
    <t>1.1.1</t>
  </si>
  <si>
    <t>S/W 설치(개발 환경)</t>
  </si>
  <si>
    <t>1.1.1.1</t>
  </si>
  <si>
    <t>요구사항 정의</t>
  </si>
  <si>
    <t>요구사항정의서</t>
  </si>
  <si>
    <t>1.1.1.2</t>
  </si>
  <si>
    <t>개발 환경 설계</t>
  </si>
  <si>
    <t>N/A</t>
  </si>
  <si>
    <t>1.1.1.3</t>
  </si>
  <si>
    <t>TeraStream For Hadoop 및 Echo 시스템 구축</t>
  </si>
  <si>
    <t>`</t>
  </si>
  <si>
    <t>1.1.1.4</t>
  </si>
  <si>
    <t>개발 환경 테스트</t>
  </si>
  <si>
    <t>1.1.2</t>
  </si>
  <si>
    <t>S/W 설치(운영 환경)</t>
  </si>
  <si>
    <t>1.1.2.1</t>
  </si>
  <si>
    <t>인터뷰계획서, 인터뷰결과서, 요구사항정의서, 도입솔루션_갭_분석서</t>
  </si>
  <si>
    <t>1.1.2.2</t>
  </si>
  <si>
    <t>운영 환경 설계</t>
  </si>
  <si>
    <t>플랫폼설계서</t>
  </si>
  <si>
    <t>1.1.2.3</t>
  </si>
  <si>
    <t>운영환경SW설치결과서</t>
  </si>
  <si>
    <t>1.1.2.4</t>
  </si>
  <si>
    <t>운영 환경 테스트</t>
  </si>
  <si>
    <t>설치확인서</t>
  </si>
  <si>
    <t>1.1.3</t>
  </si>
  <si>
    <t>분석</t>
  </si>
  <si>
    <t>1.1.3.1</t>
  </si>
  <si>
    <t>내부망 데이터 연계 분석</t>
  </si>
  <si>
    <t>플랫폼설계서, 요구사항 추적매트릭스</t>
  </si>
  <si>
    <t>1.1.3.2</t>
  </si>
  <si>
    <t>외부망 데이터 연계 분석</t>
  </si>
  <si>
    <t>1.1.3.3</t>
  </si>
  <si>
    <t>수집/분석 솔루션 연계 API 분석</t>
  </si>
  <si>
    <t>1.1.3.4</t>
  </si>
  <si>
    <t>R 연계 API 분석</t>
  </si>
  <si>
    <t>1.1.4</t>
  </si>
  <si>
    <t>설계</t>
  </si>
  <si>
    <t>1.1.4.1</t>
  </si>
  <si>
    <t>내부망 데이터 연계 설계</t>
  </si>
  <si>
    <t>1.1.4.2</t>
  </si>
  <si>
    <t>외부망 데이터 연계 설계</t>
  </si>
  <si>
    <t>1.1.4.3</t>
  </si>
  <si>
    <t>수집/분석 솔루션 연계 API 설계</t>
  </si>
  <si>
    <t>1.1.4.4</t>
  </si>
  <si>
    <t>R 연계 API 설계</t>
  </si>
  <si>
    <t>1.1.5</t>
  </si>
  <si>
    <t>구축</t>
  </si>
  <si>
    <t>1.1.5.1</t>
  </si>
  <si>
    <t>내부망 데이터 연계 구축</t>
  </si>
  <si>
    <t>단위테스트케이스, 단위테스트결과서, 요구사항 추적매트릭스</t>
  </si>
  <si>
    <t>1.1.5.2</t>
  </si>
  <si>
    <t>외부망 데이터 연계 구축</t>
  </si>
  <si>
    <t>1.1.5.3</t>
  </si>
  <si>
    <t>수집/분석 솔루션 연계 API 구축</t>
  </si>
  <si>
    <t>1.1.5.4</t>
  </si>
  <si>
    <t>R 연계 API 구축</t>
  </si>
  <si>
    <t>1.1.6</t>
  </si>
  <si>
    <t>테스트</t>
  </si>
  <si>
    <t>1.1.6.1</t>
  </si>
  <si>
    <t>내부망 데이터 연계 테스트</t>
  </si>
  <si>
    <t>통합테스트계획서, 통합테스트시나리오, 통합테스트결과서,
요구사항 추적매트릭스</t>
  </si>
  <si>
    <t>1.1.6.2</t>
  </si>
  <si>
    <t>외부망 데이터 연계 테스트</t>
  </si>
  <si>
    <t>1.1.6.3</t>
  </si>
  <si>
    <t>수집/분석 솔루션 연계 API 테스트</t>
  </si>
  <si>
    <t>1.1.6.4</t>
  </si>
  <si>
    <t>R 연계 API 테스트</t>
  </si>
  <si>
    <t>1.1.7</t>
  </si>
  <si>
    <t>이행</t>
  </si>
  <si>
    <t>1.1.7.1</t>
  </si>
  <si>
    <t>내부망 데이터 연계 이행</t>
  </si>
  <si>
    <t>이행계획서</t>
  </si>
  <si>
    <t>1.1.7.2</t>
  </si>
  <si>
    <t>외부망 데이터 연계 이행</t>
  </si>
  <si>
    <t>1.1.7.3</t>
  </si>
  <si>
    <t>수집/분석 솔루션 연계 API 이행</t>
  </si>
  <si>
    <t>1.1.7.4</t>
  </si>
  <si>
    <t>R 연계 API 이행</t>
  </si>
  <si>
    <t>1.1.8</t>
  </si>
  <si>
    <t>시범 운영</t>
  </si>
  <si>
    <t>1.1.8.1</t>
  </si>
  <si>
    <t>시범운영 및 운영지원</t>
  </si>
  <si>
    <t>1.1.9</t>
  </si>
  <si>
    <t>서비스 실시</t>
  </si>
  <si>
    <t>1.1.9.1</t>
  </si>
  <si>
    <t>저장 플랫폼 서비스 실시</t>
  </si>
  <si>
    <t>1.1.9.2</t>
  </si>
  <si>
    <t>운영자 교육 및 검수</t>
  </si>
  <si>
    <t>사용자교육계획서, 사용자교육결과서, 사용자지침서, 운영자 지침서</t>
  </si>
  <si>
    <t>검색, 수집, 분석 플랫폼부문</t>
  </si>
  <si>
    <t>강태호</t>
  </si>
  <si>
    <t>1.2.1</t>
  </si>
  <si>
    <t>1.2.1.1</t>
  </si>
  <si>
    <t>1.2.1.2</t>
  </si>
  <si>
    <t>1.2.1.3</t>
  </si>
  <si>
    <t>WISE BICrawler, TEA, SF-1 설치</t>
  </si>
  <si>
    <t>1.2.1.4</t>
  </si>
  <si>
    <t>1.2.2</t>
  </si>
  <si>
    <t>1.2.2.1</t>
  </si>
  <si>
    <t>1.2.2.2</t>
  </si>
  <si>
    <t>1.2.2.3</t>
  </si>
  <si>
    <t>1.2.2.4</t>
  </si>
  <si>
    <t>1.2.3</t>
  </si>
  <si>
    <t>강태호, 정우영</t>
  </si>
  <si>
    <t>1.2.3.1</t>
  </si>
  <si>
    <t>포탈 연계 API 분석</t>
  </si>
  <si>
    <t>업무흐름도, 요구사항 추적매트릭스</t>
  </si>
  <si>
    <t>1.2.3.2</t>
  </si>
  <si>
    <t>저장 연계 API 분석</t>
  </si>
  <si>
    <t>1.2.4</t>
  </si>
  <si>
    <t>1.2.4.1</t>
  </si>
  <si>
    <t>웹포털 연계 API 설계</t>
  </si>
  <si>
    <t>플랫폼설계서, 프로그램명세서, 프로그램목록,
프로세스설계서, 테이블설계서, 요구사항 추적매트릭스</t>
  </si>
  <si>
    <t>1.2.4.2</t>
  </si>
  <si>
    <t>저장 연계 API 설계</t>
  </si>
  <si>
    <t>1.2.5</t>
  </si>
  <si>
    <t>1.2.5.1</t>
  </si>
  <si>
    <t>수집 프로세스 구축</t>
  </si>
  <si>
    <t>1.2.5.2</t>
  </si>
  <si>
    <t>분석/검색 프로세스 구축</t>
  </si>
  <si>
    <t>1.2.5.3</t>
  </si>
  <si>
    <t>수집-저장 연계 API 구축</t>
  </si>
  <si>
    <t>1.2.5.4</t>
  </si>
  <si>
    <t>분석-저장 연계 API 구축</t>
  </si>
  <si>
    <t>1.2.5.5</t>
  </si>
  <si>
    <t>포털 연계 API 구축</t>
  </si>
  <si>
    <t>1.2.6</t>
  </si>
  <si>
    <t>1.2.6.1</t>
  </si>
  <si>
    <t>단위테스트</t>
  </si>
  <si>
    <t>1.2.6.2</t>
  </si>
  <si>
    <t>통합테스트</t>
  </si>
  <si>
    <t>정우영</t>
  </si>
  <si>
    <t>1.2.7</t>
  </si>
  <si>
    <t>1.2.7.1</t>
  </si>
  <si>
    <t>사용자교육계획서, 사용자교육결과서, 
사용자지침서, 운영자 지침서</t>
  </si>
  <si>
    <t>컨설팅</t>
  </si>
  <si>
    <t>전미숙</t>
  </si>
  <si>
    <t>사업 수행 계획 수립</t>
  </si>
  <si>
    <t>2.1.1</t>
  </si>
  <si>
    <t>컨설팅 프레임워크 커스터마이징</t>
  </si>
  <si>
    <t>사업수행계획서</t>
  </si>
  <si>
    <t>2.1.2</t>
  </si>
  <si>
    <t>컨설팅 일정 계획 수립</t>
  </si>
  <si>
    <t>WBS</t>
  </si>
  <si>
    <t>2.1.3</t>
  </si>
  <si>
    <t>컨설팅 범위 협의</t>
  </si>
  <si>
    <t>회의록, 요구사항정의서</t>
  </si>
  <si>
    <t>2.1.4</t>
  </si>
  <si>
    <t>2.1.5</t>
  </si>
  <si>
    <t>요구사항 확정</t>
  </si>
  <si>
    <t>현황분석</t>
  </si>
  <si>
    <t>2.2.1</t>
  </si>
  <si>
    <t>기상기후 관련 자료 수집</t>
  </si>
  <si>
    <t>2.2.2</t>
  </si>
  <si>
    <t>인터뷰 계획 수립</t>
  </si>
  <si>
    <t>인터뷰 계획서</t>
  </si>
  <si>
    <t>2.2.3</t>
  </si>
  <si>
    <t>개방 관련 담당자 인터뷰</t>
  </si>
  <si>
    <t>인터뷰 결과서</t>
  </si>
  <si>
    <t>2.2.4</t>
  </si>
  <si>
    <t>기상기후자료 개방/제공 정책 현황 분석</t>
  </si>
  <si>
    <t>개방/활용 현황 분석서</t>
  </si>
  <si>
    <t>2.2.5</t>
  </si>
  <si>
    <t>기상정보 융합 활용 현황 분석</t>
  </si>
  <si>
    <t>VOC,민원 데이터 수요분석</t>
  </si>
  <si>
    <t>2.3.1</t>
  </si>
  <si>
    <t>VOC,민원 데이터 수집환경 분석 및 분석환경 셋팅</t>
  </si>
  <si>
    <t>개방 수요 분석서</t>
  </si>
  <si>
    <t>2.3.2</t>
  </si>
  <si>
    <t>VOC,민원 데이터 수집</t>
  </si>
  <si>
    <t>2.3.3</t>
  </si>
  <si>
    <t>VOC,민원 데이터 분석 및 통계</t>
  </si>
  <si>
    <t>2.3.4</t>
  </si>
  <si>
    <t>VOC,민원 개방 수요 분석</t>
  </si>
  <si>
    <t>미래 모형 수립</t>
  </si>
  <si>
    <t>2.4.1</t>
  </si>
  <si>
    <t>개방 전략 수립</t>
  </si>
  <si>
    <t>개방 전략 및 방안 수립서</t>
  </si>
  <si>
    <t>2.4.1.1</t>
  </si>
  <si>
    <t>기상기후 자료 정책 개선안 수립</t>
  </si>
  <si>
    <t>2.4.1.2</t>
  </si>
  <si>
    <t>기상 융합 비즈니스 모델 검토 기준 수립</t>
  </si>
  <si>
    <t>2.4.1.3</t>
  </si>
  <si>
    <t>데이터 개방 전략 수립</t>
  </si>
  <si>
    <t>2.4.2</t>
  </si>
  <si>
    <t>데이터 개방 플랫폼 모형 정립</t>
  </si>
  <si>
    <t>2.4.2.1</t>
  </si>
  <si>
    <t>데이터 개방 플랫폼 개념도</t>
  </si>
  <si>
    <t>박창배, 전미숙</t>
  </si>
  <si>
    <t>2.4.2.2</t>
  </si>
  <si>
    <t>HW/SW 구성 방안</t>
  </si>
  <si>
    <t>박창배</t>
  </si>
  <si>
    <t>2.4.2.4</t>
  </si>
  <si>
    <t>네트워크 구성 방안</t>
  </si>
  <si>
    <t>보안성 확보 방안</t>
  </si>
  <si>
    <t>2.4.3</t>
  </si>
  <si>
    <t>시스템 운영 방안 수립</t>
  </si>
  <si>
    <t>2.4.3.1</t>
  </si>
  <si>
    <t>관리자 및 사용자 환경 요건 도출</t>
  </si>
  <si>
    <t>2.4.3.2</t>
  </si>
  <si>
    <t>관리자 운영 방안 수립</t>
  </si>
  <si>
    <t>2.4.3.3</t>
  </si>
  <si>
    <t>사용자 활용 방안 수립</t>
  </si>
  <si>
    <t>교육 훈련</t>
  </si>
  <si>
    <t>문상권</t>
  </si>
  <si>
    <t>2.5.1</t>
  </si>
  <si>
    <t>교육계획 수립</t>
  </si>
  <si>
    <t>교육 훈련 계획서</t>
  </si>
  <si>
    <t>2.5.2</t>
  </si>
  <si>
    <t>교육과정 설계</t>
  </si>
  <si>
    <t>교육 훈련 설계서</t>
  </si>
  <si>
    <t>2.5.3</t>
  </si>
  <si>
    <t>교육 교재 초안 개발</t>
  </si>
  <si>
    <t>교육 교재</t>
  </si>
  <si>
    <t>2.5.4</t>
  </si>
  <si>
    <t>교육 교재 정제</t>
  </si>
  <si>
    <t>2.5.5</t>
  </si>
  <si>
    <t>교재 검토 및 발행</t>
  </si>
  <si>
    <t>2.5.6</t>
  </si>
  <si>
    <t>시범 교육 실시</t>
  </si>
  <si>
    <t>2.5.7</t>
  </si>
  <si>
    <t>정규 교육 추진 방안 수립</t>
  </si>
  <si>
    <t>정규 교육 추진 가이드</t>
  </si>
  <si>
    <t>2.5.8</t>
  </si>
  <si>
    <t>교육 결과 보고</t>
  </si>
  <si>
    <t>시범교육 결과 보고서</t>
  </si>
  <si>
    <t>완료 보고</t>
  </si>
  <si>
    <t>2.6.1</t>
  </si>
  <si>
    <t>완료 보고서 작성</t>
  </si>
  <si>
    <t>통합 완료보고서</t>
  </si>
  <si>
    <t>2.6.2</t>
  </si>
  <si>
    <t>기상-타분야 빅데이터융합 시범서비스 개발</t>
  </si>
  <si>
    <t>이성호</t>
  </si>
  <si>
    <t>기상-농업분야 융합을 위한 시범서비스 개발</t>
  </si>
  <si>
    <t>3.1.1</t>
  </si>
  <si>
    <t>계획수립</t>
  </si>
  <si>
    <t>3.1.1.1</t>
  </si>
  <si>
    <t>시범 서비스 수행범위 협의</t>
  </si>
  <si>
    <t>인터뷰계획서, 인터뷰 결과서, 요구사항정의서</t>
  </si>
  <si>
    <t>3.1.1.2</t>
  </si>
  <si>
    <t>요구사항정의</t>
  </si>
  <si>
    <t>3.1.1.3</t>
  </si>
  <si>
    <t>일정계획수립</t>
  </si>
  <si>
    <t>3.1.2</t>
  </si>
  <si>
    <t>시범서비스 수요분석</t>
  </si>
  <si>
    <t>이종혁</t>
  </si>
  <si>
    <t>3.1.2.1</t>
  </si>
  <si>
    <t>대상 수요기관 선정</t>
  </si>
  <si>
    <t>인터뷰계획서</t>
  </si>
  <si>
    <t>3.1.2.2</t>
  </si>
  <si>
    <t>대상 수요기관 의견 조사</t>
  </si>
  <si>
    <t>3.1.2.3</t>
  </si>
  <si>
    <t>대상 작물 선정</t>
  </si>
  <si>
    <t>인터뷰 결과서, 회의록</t>
  </si>
  <si>
    <t>3.1.2.4</t>
  </si>
  <si>
    <t>시범서비스 시각화 및 UI 초안 제작</t>
  </si>
  <si>
    <t>화면정의서(초안)</t>
  </si>
  <si>
    <t>3.1.3</t>
  </si>
  <si>
    <t>자료 수집 및 가공</t>
  </si>
  <si>
    <t>진현준</t>
  </si>
  <si>
    <t>3.1.3.1</t>
  </si>
  <si>
    <t>기상데이터 수집 및 가공</t>
  </si>
  <si>
    <t>김민욱</t>
  </si>
  <si>
    <t>3.1.3.1.1</t>
  </si>
  <si>
    <t>수집 대상 데이터 선정</t>
  </si>
  <si>
    <t>회의록</t>
  </si>
  <si>
    <t>3.1.3.1.2</t>
  </si>
  <si>
    <t>데이터 수집 계획 수립</t>
  </si>
  <si>
    <t>초기데이터구축계획서</t>
  </si>
  <si>
    <t>3.1.3.1.3</t>
  </si>
  <si>
    <t>데이터 수집</t>
  </si>
  <si>
    <t>초기데이터구축결과서</t>
  </si>
  <si>
    <t>3.1.3.1.4</t>
  </si>
  <si>
    <t>데이터 가공</t>
  </si>
  <si>
    <t>3.1.3.2</t>
  </si>
  <si>
    <t>농업데이터 수집 및 가공</t>
  </si>
  <si>
    <t>김종현</t>
  </si>
  <si>
    <t>3.1.3.2.1</t>
  </si>
  <si>
    <t>3.1.3.2.2</t>
  </si>
  <si>
    <t>3.1.3.2.3</t>
  </si>
  <si>
    <t>3.1.3.2.4</t>
  </si>
  <si>
    <t>3.1.4</t>
  </si>
  <si>
    <t>자료 분석</t>
  </si>
  <si>
    <t>이정덕</t>
  </si>
  <si>
    <t>3.1.4.1</t>
  </si>
  <si>
    <t>주산지 기상정보 서비스 자료 분석</t>
  </si>
  <si>
    <t>3.1.4.1.1</t>
  </si>
  <si>
    <t>작물별 재배작형 및 출하시기 분석</t>
  </si>
  <si>
    <t>주산지 기상정보 서비스 자료 분석서(내부관리)</t>
  </si>
  <si>
    <t>3.1.4.1.2</t>
  </si>
  <si>
    <t>재배작형 및 출하시기에 따른 주산지 분류</t>
  </si>
  <si>
    <t>3.1.4.1.3</t>
  </si>
  <si>
    <t>주산지별 서비스 기상정보 샘플자료 산출</t>
  </si>
  <si>
    <t>3.1.4.2</t>
  </si>
  <si>
    <t>기상에 따른 생산성 예측 자료 분석</t>
  </si>
  <si>
    <t>3.1.4.2.1</t>
  </si>
  <si>
    <t>생산성 예측 모델 입출력 자료 분석</t>
  </si>
  <si>
    <t>기상에 따른 생산성 예측 자료 분석서(내부관리)</t>
  </si>
  <si>
    <t>3.1.4.2.2</t>
  </si>
  <si>
    <t>기상데이터 기반 생산성 예측정보 샘플자료 산출</t>
  </si>
  <si>
    <t>3.1.5</t>
  </si>
  <si>
    <t>시범서비스 자료처리 서브시스템 개발</t>
  </si>
  <si>
    <t>3.1.5.1</t>
  </si>
  <si>
    <t>시범서비스 자료 DB 설계</t>
  </si>
  <si>
    <t>테이블정의서, ERD</t>
  </si>
  <si>
    <t>3.1.5.2</t>
  </si>
  <si>
    <t>생산성 예측 모델 인터페이스 설계</t>
  </si>
  <si>
    <t>프로그램목록, 프로그램명세서</t>
  </si>
  <si>
    <t>3.1.5.3</t>
  </si>
  <si>
    <t>시범서비스 시각화 및 UI 설계</t>
  </si>
  <si>
    <t>업무흐름도, 프로세스설계서, 화면정의서, 요구사항 추적매트릭스</t>
  </si>
  <si>
    <t>3.1.5.4</t>
  </si>
  <si>
    <t>자료 수집연계 모듈 개발</t>
  </si>
  <si>
    <t>단위테스트 케이스, 단위테스트결과서</t>
  </si>
  <si>
    <t>3.1.5.5</t>
  </si>
  <si>
    <t>주산지 기상정보 서비스 자료 생성 모듈 개발</t>
  </si>
  <si>
    <t>3.1.5.6</t>
  </si>
  <si>
    <t>생산성 예측 자료 생성 모듈 개발</t>
  </si>
  <si>
    <t>3.1.6</t>
  </si>
  <si>
    <t>시범서비스 검증</t>
  </si>
  <si>
    <t>3.1.6.1</t>
  </si>
  <si>
    <t>시범서비스 자료처리 서브시스템 테스트</t>
  </si>
  <si>
    <t>통합테스트 계획서, 통합테스트시나리오, 통합테스트결과서</t>
  </si>
  <si>
    <t>3.1.6.2</t>
  </si>
  <si>
    <t>생산성 예측정보 실효성 검증 분석</t>
  </si>
  <si>
    <t>농업 시범서비스 검증 결과서(내부관리)</t>
  </si>
  <si>
    <t>3.1.6.3</t>
  </si>
  <si>
    <t>서비스 효용성 검토 및 개선방향 도출 자문</t>
  </si>
  <si>
    <t>3.1.7</t>
  </si>
  <si>
    <t>검수 준비</t>
  </si>
  <si>
    <t>3.1.7.1</t>
  </si>
  <si>
    <t>보고서 정제 및 사용자 교육</t>
  </si>
  <si>
    <t>사용자 교육 계획서, 사용자 교육 결과서, 
사용자지침서, 운영자 지침서</t>
  </si>
  <si>
    <t>3.1.7.2</t>
  </si>
  <si>
    <t>최종 보고 준비 및 보고</t>
  </si>
  <si>
    <t>최종보고서</t>
  </si>
  <si>
    <t>기상-관광분야 융합을 위한 시범서비스 개발</t>
  </si>
  <si>
    <t>3.2.1</t>
  </si>
  <si>
    <t>계획 수립</t>
  </si>
  <si>
    <t>3.2.1.1</t>
  </si>
  <si>
    <t>3.2.1.2</t>
  </si>
  <si>
    <t>3.2.1.3</t>
  </si>
  <si>
    <t>일정계획 수립</t>
  </si>
  <si>
    <t>3.2.2</t>
  </si>
  <si>
    <t>3.2.2.1</t>
  </si>
  <si>
    <t>3.2.2.2</t>
  </si>
  <si>
    <t>3.2.2.3</t>
  </si>
  <si>
    <t>서비스 대상 관광코스 선정</t>
  </si>
  <si>
    <t>3.2.2.4</t>
  </si>
  <si>
    <t>관광기후지수 분석 대상 시범지역 선정</t>
  </si>
  <si>
    <t>3.2.2.5</t>
  </si>
  <si>
    <t>3.2.3</t>
  </si>
  <si>
    <t>3.2.3.1</t>
  </si>
  <si>
    <t>3.2.3.1.1</t>
  </si>
  <si>
    <t>3.2.3.1.2</t>
  </si>
  <si>
    <t>3.2.3.1.3</t>
  </si>
  <si>
    <t>3.2.3.1.4</t>
  </si>
  <si>
    <t>3.2.3.2</t>
  </si>
  <si>
    <t>관광데이터 수집 및 가공</t>
  </si>
  <si>
    <t>3.2.3.2.1</t>
  </si>
  <si>
    <t>3.2.3.2.2</t>
  </si>
  <si>
    <t>3.2.3.2.3</t>
  </si>
  <si>
    <t>3.2.3.2.4</t>
  </si>
  <si>
    <t>3.2.4</t>
  </si>
  <si>
    <t>3.2.4.1</t>
  </si>
  <si>
    <t>관광코스별 기상정보 서비스 자료 분석</t>
  </si>
  <si>
    <t>3.2.4.1.1</t>
  </si>
  <si>
    <t>관광코스별 위치정보 및 소요시간 분석</t>
  </si>
  <si>
    <t>관광코스별 기상정보 서비스 자료 분석서(내부관리)</t>
  </si>
  <si>
    <t>3.2.4.1.2</t>
  </si>
  <si>
    <t>관광코스별 서비스 기상정보 샘플자료 산출</t>
  </si>
  <si>
    <t>3.2.4.2</t>
  </si>
  <si>
    <t>시범지역 관광기후지수 개발</t>
  </si>
  <si>
    <t>3.2.4.2.1</t>
  </si>
  <si>
    <t>관광기후지수 구성 기상요소 산출</t>
  </si>
  <si>
    <t>관광기후지수 모델 분석서(내부관리)</t>
  </si>
  <si>
    <t>3.2.4.2.2</t>
  </si>
  <si>
    <t>관광기후지수 기상요소와 탐방객 수 민감도 분석</t>
  </si>
  <si>
    <t>3.2.4.2.3</t>
  </si>
  <si>
    <t>관광기후지수 기상요소 가중치 분석 및 모델 개발</t>
  </si>
  <si>
    <t>3.2.5</t>
  </si>
  <si>
    <t>3.2.5.1</t>
  </si>
  <si>
    <t>3.2.5.2</t>
  </si>
  <si>
    <t>관광기후지수 예측 모델 인터페이스 설계</t>
  </si>
  <si>
    <t>3.2.5.3</t>
  </si>
  <si>
    <t>3.2.5.4</t>
  </si>
  <si>
    <t>단위테스트케이스, 단위테스트결과서</t>
  </si>
  <si>
    <t>3.2.5.5</t>
  </si>
  <si>
    <t>관광코스별 기상정보 서비스 자료 생성 모듈 개발</t>
  </si>
  <si>
    <t>3.2.5.6</t>
  </si>
  <si>
    <t>관광기후지수 예측 자료 생성 모듈 개발</t>
  </si>
  <si>
    <t>3.2.6</t>
  </si>
  <si>
    <t>3.2.6.1</t>
  </si>
  <si>
    <t>통합테스트계획서, 통합테스트시나리오, 통합테스트결과서</t>
  </si>
  <si>
    <t>3.2.6.2</t>
  </si>
  <si>
    <t>관광기후지수 예측정보 실효성 검증 분석</t>
  </si>
  <si>
    <t>관광 시범서비스 검증결과서(내부관리)</t>
  </si>
  <si>
    <t>3.2.6.3</t>
  </si>
  <si>
    <t>3.2.7</t>
  </si>
  <si>
    <t>3.2.7.1</t>
  </si>
  <si>
    <t>사용자교육계획서, 사용자교육결과서, 사용자지침서, 운영자지침서</t>
  </si>
  <si>
    <t>3.2.7.2</t>
  </si>
  <si>
    <t>기상정보 융합 해수욕장 관광수요 예측정보 개발</t>
  </si>
  <si>
    <t>홍봉희</t>
  </si>
  <si>
    <t>3.3.1</t>
  </si>
  <si>
    <t>장양자</t>
  </si>
  <si>
    <t>3.3.1.1</t>
  </si>
  <si>
    <t>인터뷰계획서, 인터뷰결과서, 요구사항정의서</t>
  </si>
  <si>
    <t>3.3.1.2</t>
  </si>
  <si>
    <t>3.3.1.3</t>
  </si>
  <si>
    <t>3.3.2</t>
  </si>
  <si>
    <t>상관성 분석</t>
  </si>
  <si>
    <t>3.3.2.1</t>
  </si>
  <si>
    <t>해수욕장 현지 및 방문객 거주지역의 날씨/예보와 해수욕장 유동인구 변화 상관성 분석</t>
  </si>
  <si>
    <t>3.3.2.1.1</t>
  </si>
  <si>
    <t>유동인구 데이터 수집 및 다양한 공간별, 시간별 유동인구 변화 분석 방안 수립</t>
  </si>
  <si>
    <t>이경민</t>
  </si>
  <si>
    <t>유동인구 변화 분석 방안 계획서(내부관리)</t>
  </si>
  <si>
    <t>3.3.2.1.2</t>
  </si>
  <si>
    <t>기상에 따른 유동인구 변화 분석 및 예측 결과 가시화 방안 수립</t>
  </si>
  <si>
    <t>업무흐름도,프로세스,설계서,화면정의서</t>
  </si>
  <si>
    <t>3.3.2.1.3</t>
  </si>
  <si>
    <t>샘플 데이터를 통해 기상과 유동인구의 상관성 분석</t>
  </si>
  <si>
    <t>기상과 유동인구 상관성 분석서(내부관리)</t>
  </si>
  <si>
    <t>3.3.2.1.4</t>
  </si>
  <si>
    <t>기상과 유동인구간의 주요 상관 요소 도출</t>
  </si>
  <si>
    <t>3.3.2.2</t>
  </si>
  <si>
    <t>해수욕장 현지 및 방문객 거주지역의 날씨/예보와 해수욕장 인근 교통혼잡도와의 상관성</t>
  </si>
  <si>
    <t>3.3.2.2.1</t>
  </si>
  <si>
    <t>기상 데이터 수집 및 저장을 위한 시계열 데이터 구조화</t>
  </si>
  <si>
    <t>이지완</t>
  </si>
  <si>
    <t>3.3.2.2.2</t>
  </si>
  <si>
    <t>교통 시계열 데이터 요일별 패턴 도출</t>
  </si>
  <si>
    <t>3.3.2.2.3</t>
  </si>
  <si>
    <t>기상 기반 교통 혼잡도 상관성 가시화 방안 제시</t>
  </si>
  <si>
    <t>업무흐름도, 프로세스설계서, 화면정의서</t>
  </si>
  <si>
    <t>3.3.2.2.4</t>
  </si>
  <si>
    <t>기상 데이터와 해수욕장 인근 도로혼잡도의 상관성 분석을 위한 교통 혼잡도 변화량 분석</t>
  </si>
  <si>
    <t>교통 혼잡도 변화량 분석서</t>
  </si>
  <si>
    <t>3.3.2.2.5</t>
  </si>
  <si>
    <t>도로에 미치는 기상 영향력 시-공간 가중치 맵 구축</t>
  </si>
  <si>
    <t>3.3.2.3</t>
  </si>
  <si>
    <t>해수욕장 목적지 경로, 기상관측자료, 유동인구 상관성</t>
  </si>
  <si>
    <t>여화수</t>
  </si>
  <si>
    <t>3.3.2.3.1</t>
  </si>
  <si>
    <t>고속도로 TCS 및 VDS 데이터 수집 및 신뢰성 수준 분석</t>
  </si>
  <si>
    <t>탁세현</t>
  </si>
  <si>
    <t>고속도로 TCS 및 VDS 데이터 수집 및 신뢰성 수준 분석서</t>
  </si>
  <si>
    <t>3.3.2.3.2</t>
  </si>
  <si>
    <t>해수욕장 목적지 경로별 통행속도, 통행량 산출방안 및 가시화 방안 수립</t>
  </si>
  <si>
    <t>3.3.2.3.3</t>
  </si>
  <si>
    <t>기상과 목적지 경로별 통행속도 및 통행량 변화의 상관성 분석</t>
  </si>
  <si>
    <t>기상과 목적지 경로별 통행속도 및 통행량 변화의 상관성 분석서</t>
  </si>
  <si>
    <t>3.3.2.3.4</t>
  </si>
  <si>
    <t>기상이 통행속도 및 통행량에 미치는 영향에 대한 지수 산출</t>
  </si>
  <si>
    <t>3.3.2.4</t>
  </si>
  <si>
    <t>기상자료와 해수욕장 인근 숙박혼잡도 분석</t>
  </si>
  <si>
    <t>3.3.2.4.1</t>
  </si>
  <si>
    <t>해수욕장 인근 관광호텔, 일반숙박시설 데이터 확보 및 분석</t>
  </si>
  <si>
    <t>전승우</t>
  </si>
  <si>
    <t>해수욕장 인근 관광호텔, 일반숙박시설 데이터 분석서</t>
  </si>
  <si>
    <t>3.3.2.4.2</t>
  </si>
  <si>
    <t>기상 기반의 숙박 혼잡도 가시화 방안 제시</t>
  </si>
  <si>
    <t>3.3.2.4.3</t>
  </si>
  <si>
    <t>유동인구 기반 해수욕장 인근 구역별 숙박 혼잡도 산출</t>
  </si>
  <si>
    <t>3.3.2.4.4</t>
  </si>
  <si>
    <t>기상과 숙박 혼잡도 간의 주요 요소 도출 및 선정</t>
  </si>
  <si>
    <t>3.3.2.4.5</t>
  </si>
  <si>
    <t>샘플 데이터를 통한 기상과 숙박 혼잡도 간 상관성 분석</t>
  </si>
  <si>
    <t>기상과 숙박 혼잡도 간 상관성 분석서</t>
  </si>
  <si>
    <t>3.3.3</t>
  </si>
  <si>
    <t>패턴 도출 및 미래 예측 가능성 평가</t>
  </si>
  <si>
    <t>3.3.3.1</t>
  </si>
  <si>
    <t>기상에 따른 해수욕장 관광수요(유동인구) 예측 및 정확성 검증</t>
  </si>
  <si>
    <t>3.3.3.1.1</t>
  </si>
  <si>
    <t>유사 패턴 추출 기반의 2014년도 유동인구 예측</t>
  </si>
  <si>
    <t>유사 패턴 추출 기반의 2014년도 유동인구 예측 결과서</t>
  </si>
  <si>
    <t>3.3.3.1.2</t>
  </si>
  <si>
    <t>R2 검증을 통해 예측 결과 검증</t>
  </si>
  <si>
    <t>R2 검증을 통해 예측 결과 검증 결과서</t>
  </si>
  <si>
    <t>3.3.3.1.3</t>
  </si>
  <si>
    <t>예측 결과 개선을 위한 예측 기법 보완</t>
  </si>
  <si>
    <t>3.3.3.1.4</t>
  </si>
  <si>
    <t>분석 및 예측 프로그램 패키징 및 보고서 작성</t>
  </si>
  <si>
    <t>3.3.3.2</t>
  </si>
  <si>
    <t>기상에 따른 해수욕장 인근 도로 교통 혼잡도 예측 및 정확성 검증</t>
  </si>
  <si>
    <t>3.3.3.2.1</t>
  </si>
  <si>
    <t>가중치 맵 기반 교통혼잡도 예측 알고리즘 구축(2013년 데이터를 이용하여 2014년 예측)</t>
  </si>
  <si>
    <t>3.3.3.2.2</t>
  </si>
  <si>
    <t>R Square 검증 결과에 따른 가중치 맵 개선</t>
  </si>
  <si>
    <t>3.3.3.2.3</t>
  </si>
  <si>
    <t>수정된 가중치 맵 기반 교통혼잡도 예측</t>
  </si>
  <si>
    <t>수정된 가중치 맵 기반 교통혼잡도 예측 결과서</t>
  </si>
  <si>
    <t>3.3.3.2.4</t>
  </si>
  <si>
    <t>3.3.3.3</t>
  </si>
  <si>
    <t>기상에 따른 목적지 경로 혼잡도 예측 및 정확성 검증</t>
  </si>
  <si>
    <t>3.3.3.3.1</t>
  </si>
  <si>
    <t>혼잡영향지수 기반 2014년도 경로별 혼잡도 예측</t>
  </si>
  <si>
    <t>혼잡영향지수 기반 2014년도 경로별 혼잡도 예측 결과서</t>
  </si>
  <si>
    <t>3.3.3.3.2</t>
  </si>
  <si>
    <t>RMSE 및 MAPE 검증을 통해 혼잡영향지수 수정</t>
  </si>
  <si>
    <t>3.3.3.3.3</t>
  </si>
  <si>
    <t>수정된 혼잡영향지수를 반영하여 미래 혼잡도 예측</t>
  </si>
  <si>
    <t>미래 혼잡도 예측 결과서</t>
  </si>
  <si>
    <t>3.3.3.3.4</t>
  </si>
  <si>
    <t>3.3.3.4</t>
  </si>
  <si>
    <t>기상에 따른 해수욕장 인근 숙박 혼잡도 예측 및 정확성 검증</t>
  </si>
  <si>
    <t>3.3.3.4.1</t>
  </si>
  <si>
    <t>기상 및 숙박 데이터에 최적화된 예측 기법 선정</t>
  </si>
  <si>
    <t>3.3.3.4.2</t>
  </si>
  <si>
    <t>예측 기법을 이용한 숙박 혼잡도 예측 데이터 생성</t>
  </si>
  <si>
    <t>3.3.3.4.3</t>
  </si>
  <si>
    <t>다양한 결정 계수 기반 숙박 혼잡도 검증</t>
  </si>
  <si>
    <t>다양한 결정 계수 기반 숙박 혼잡도 검증 결과서</t>
  </si>
  <si>
    <t>3.3.3.4.4</t>
  </si>
  <si>
    <t>3.3.3.5</t>
  </si>
  <si>
    <t>서비스 효용성 검토 및 개선방향 도출 자문회의 개최</t>
  </si>
  <si>
    <t>3.3.3.5.1</t>
  </si>
  <si>
    <t>자문회의개최</t>
  </si>
  <si>
    <t>김구</t>
  </si>
  <si>
    <t>3.3.4</t>
  </si>
  <si>
    <t>분석 가시화 개발</t>
  </si>
  <si>
    <t>3.3.4.1</t>
  </si>
  <si>
    <t>기상에 따른 해수욕장 관광수요(유동인구) 분석 가시화 개발</t>
  </si>
  <si>
    <t>이광수</t>
  </si>
  <si>
    <t>3.3.4.1.1</t>
  </si>
  <si>
    <t>데이터 통계 그래프 가시화</t>
  </si>
  <si>
    <t>단위테스트케이스, 단위테스트결과서,
통합테스트 계획서, 통합테스트시나리오, 통합테스트결과서</t>
  </si>
  <si>
    <t>3.3.4.1.2</t>
  </si>
  <si>
    <t>지도 기반 구역, 지점에 대한 관광수요 가시화</t>
  </si>
  <si>
    <t>3.3.4.2</t>
  </si>
  <si>
    <t>기상에 따른 해수욕장 인근 도로 교통 혼잡도 분석 가시화 개발</t>
  </si>
  <si>
    <t>3.3.4.2.1</t>
  </si>
  <si>
    <t>거주지 및 피서지 기상정보 가시화</t>
  </si>
  <si>
    <t>3.3.4.2.2</t>
  </si>
  <si>
    <t>시간별 기상 및 도로별, 행정구역별 혼잡도 가시화</t>
  </si>
  <si>
    <t>3.3.4.3</t>
  </si>
  <si>
    <t>기상에 따른 목적지 경로 혼잡도 분석 가시화 개발</t>
  </si>
  <si>
    <t>3.3.4.3.1</t>
  </si>
  <si>
    <t>지도 기반 경로별 혼잡도 가시화</t>
  </si>
  <si>
    <t>3.3.4.3.2</t>
  </si>
  <si>
    <t>현재 혼잡도와 예상 혼잡도 그래프 가시화</t>
  </si>
  <si>
    <t>3.3.4.4</t>
  </si>
  <si>
    <t>기상에 따른 해수욕장 인근 숙박 혼잡도 분석 가시화 개발</t>
  </si>
  <si>
    <t>3.3.4.4.1</t>
  </si>
  <si>
    <t>지도 기반 숙박시설의 숙박 혼잡도 가시화</t>
  </si>
  <si>
    <t>3.3.4.4.2</t>
  </si>
  <si>
    <t>숙박업소 인근 셀단위 이용가능 여부 가시화</t>
  </si>
  <si>
    <t>3.3.5</t>
  </si>
  <si>
    <t>검수준비</t>
  </si>
  <si>
    <t>3.3.5.1</t>
  </si>
  <si>
    <t>보고서 작성</t>
  </si>
  <si>
    <t>3.3.5.2</t>
  </si>
  <si>
    <t>최종보고 준비 및 보고</t>
  </si>
  <si>
    <t>웹포털 구축</t>
  </si>
  <si>
    <t>박호웅(한명규)</t>
  </si>
  <si>
    <t>한명규</t>
  </si>
  <si>
    <t>4.1.1</t>
  </si>
  <si>
    <t>요구사항 도출</t>
  </si>
  <si>
    <t>4.1.1.1</t>
  </si>
  <si>
    <t>요구사항 수집</t>
  </si>
  <si>
    <t>인터뷰결과서</t>
  </si>
  <si>
    <t>4.1.1.2</t>
  </si>
  <si>
    <t>요구사항 정의서</t>
  </si>
  <si>
    <t>4.1.1.3</t>
  </si>
  <si>
    <t>요구사항 검토</t>
  </si>
  <si>
    <t>요구사항정의서, 요구사항 추적매트릭스</t>
  </si>
  <si>
    <t>4.1.2</t>
  </si>
  <si>
    <t>프로세스 분석</t>
  </si>
  <si>
    <t>4.1.2.1</t>
  </si>
  <si>
    <t>업무흐름도</t>
  </si>
  <si>
    <t>4.1.3</t>
  </si>
  <si>
    <t>인터페이스 정의</t>
  </si>
  <si>
    <t>4.1.3.1</t>
  </si>
  <si>
    <t>내부 솔루션과 연계 항목</t>
  </si>
  <si>
    <t>인터페이스정의서</t>
  </si>
  <si>
    <t>4.1.3.2</t>
  </si>
  <si>
    <t>외부 시스템 연계 항목</t>
  </si>
  <si>
    <t>4.1.3.3</t>
  </si>
  <si>
    <t>외부 공개(API) 항목</t>
  </si>
  <si>
    <t>4.1.4</t>
  </si>
  <si>
    <t>스테이지 말 검토</t>
  </si>
  <si>
    <t>4.1.4.1</t>
  </si>
  <si>
    <t>범위 및 요구사항 검토</t>
  </si>
  <si>
    <t>요구사항 추적매트릭스(갱신)</t>
  </si>
  <si>
    <t>4.1.4.2</t>
  </si>
  <si>
    <t>산출물 검토</t>
  </si>
  <si>
    <t>4.2.1</t>
  </si>
  <si>
    <t>스토리보드 작성</t>
  </si>
  <si>
    <t>4.2.1.1</t>
  </si>
  <si>
    <t>사용자 웹포털 사이트</t>
  </si>
  <si>
    <t>한명규, 김은주</t>
  </si>
  <si>
    <t>화면정의서(사용자웹)</t>
  </si>
  <si>
    <t>4.2.1.2</t>
  </si>
  <si>
    <t>관리자 웹포털 사이트</t>
  </si>
  <si>
    <t>화면정의서(관리자웹)</t>
  </si>
  <si>
    <t>4.2.1.3</t>
  </si>
  <si>
    <t>시범서비스 사이트 레이아웃</t>
  </si>
  <si>
    <t>화면정의서(시범서비스)</t>
  </si>
  <si>
    <t>4.2.2</t>
  </si>
  <si>
    <t>프로그램 설계</t>
  </si>
  <si>
    <t>한철흥</t>
  </si>
  <si>
    <t>4.2.2.1</t>
  </si>
  <si>
    <t>사용자 웹포털 사이트 설계</t>
  </si>
  <si>
    <t>프로그램목록, 프로세스 설계서</t>
  </si>
  <si>
    <t>4.2.2.2</t>
  </si>
  <si>
    <t>관리자 웹포털 사이트 설계</t>
  </si>
  <si>
    <t>4.2.2.3</t>
  </si>
  <si>
    <t>외부공개(API) 설계</t>
  </si>
  <si>
    <t>신지웅, 손정호</t>
  </si>
  <si>
    <t>프로그램목록</t>
  </si>
  <si>
    <t>4.2.3</t>
  </si>
  <si>
    <t>디자인</t>
  </si>
  <si>
    <t>김민정</t>
  </si>
  <si>
    <t>4.2.3.1</t>
  </si>
  <si>
    <t>김은주</t>
  </si>
  <si>
    <t>디자인 시안, 스타일 가이드</t>
  </si>
  <si>
    <t>4.2.3.2</t>
  </si>
  <si>
    <t>김은주, 뭉흐자르갈</t>
  </si>
  <si>
    <t>4.2.3.3</t>
  </si>
  <si>
    <t>시범서비스 레이아웃</t>
  </si>
  <si>
    <t>디자인 시안</t>
  </si>
  <si>
    <t>4.2.4</t>
  </si>
  <si>
    <t>데이터베이스 설계</t>
  </si>
  <si>
    <t>4.2.4.1</t>
  </si>
  <si>
    <t>한철흥, 손정호</t>
  </si>
  <si>
    <t>테이블정의서</t>
  </si>
  <si>
    <t>4.2.4.2</t>
  </si>
  <si>
    <t>코드데이터 정의</t>
  </si>
  <si>
    <t>코드정의서</t>
  </si>
  <si>
    <t>4.2.4.3</t>
  </si>
  <si>
    <t>데이터모델 작성</t>
  </si>
  <si>
    <t>ERD</t>
  </si>
  <si>
    <t>4.2.5</t>
  </si>
  <si>
    <t>테스트 계획 수립</t>
  </si>
  <si>
    <t>4.2.5.1</t>
  </si>
  <si>
    <t>테스트 계획 수립 및 설계</t>
  </si>
  <si>
    <t>단위테스트케이스</t>
  </si>
  <si>
    <t>4.2.6</t>
  </si>
  <si>
    <t>4.2.6.1</t>
  </si>
  <si>
    <t>4.2.6.2</t>
  </si>
  <si>
    <t>박호웅(한명규), 황평주</t>
  </si>
  <si>
    <t>4.3.1</t>
  </si>
  <si>
    <t>퍼블리싱</t>
  </si>
  <si>
    <t>4.3.1.1</t>
  </si>
  <si>
    <t>퍼블리싱 프로그램 소스</t>
  </si>
  <si>
    <t>4.3.1.2</t>
  </si>
  <si>
    <t>김은주,뭉흐자르갈</t>
  </si>
  <si>
    <t>4.3.1.3</t>
  </si>
  <si>
    <t>시범서비스 사이트</t>
  </si>
  <si>
    <t>4.3.2</t>
  </si>
  <si>
    <t>프로그램 코딩</t>
  </si>
  <si>
    <t>손정호,배성남,조은혜,김세웅</t>
  </si>
  <si>
    <t>4.3.2.1</t>
  </si>
  <si>
    <t>사용자 웹포털 사이트 개발</t>
  </si>
  <si>
    <t>손정호,배성남,정기행(이태주),신지웅</t>
  </si>
  <si>
    <t>프로그램 소스</t>
  </si>
  <si>
    <t>4.3.2.2</t>
  </si>
  <si>
    <t>관리자 웹포털 사이트 개발</t>
  </si>
  <si>
    <t>조은혜,김세웅,한철흥,김제균(차흥준)</t>
  </si>
  <si>
    <t>4.3.2.3</t>
  </si>
  <si>
    <t>공공API 개발</t>
  </si>
  <si>
    <t>4.3.2.4</t>
  </si>
  <si>
    <t>시범서비스 사이트 레이아웃 개발</t>
  </si>
  <si>
    <t>신지웅, 조은혜</t>
  </si>
  <si>
    <t>4.3.3</t>
  </si>
  <si>
    <t>데이터베이스 생성</t>
  </si>
  <si>
    <t>4.3.3.1</t>
  </si>
  <si>
    <t>4.3.4</t>
  </si>
  <si>
    <t>단위 테스트</t>
  </si>
  <si>
    <t>신지웅,김세웅,정기행(이태주)</t>
  </si>
  <si>
    <t>4.3.4.1</t>
  </si>
  <si>
    <t>4.3.5</t>
  </si>
  <si>
    <t>박호웅, 황평주</t>
  </si>
  <si>
    <t>4.3.5.1</t>
  </si>
  <si>
    <t>요구사항 추적매트릭스</t>
  </si>
  <si>
    <t>4.3.5.2</t>
  </si>
  <si>
    <t>김제균(차흥준),배성남,김세웅,조은혜</t>
  </si>
  <si>
    <t>4.4.1</t>
  </si>
  <si>
    <t>통합 테스트</t>
  </si>
  <si>
    <t>통합테스트계획서, 통합테스트결과서,
웹표준진단계획서(웹취약성, 웹접근성, 웹호환성부분),
웹표준진단결과서(웹취약성, 웹접근성, 웹호환성부분)</t>
  </si>
  <si>
    <t>4.4.2</t>
  </si>
  <si>
    <t>4.4.2.1</t>
  </si>
  <si>
    <t>4.4.2.2</t>
  </si>
  <si>
    <t>전개</t>
  </si>
  <si>
    <t>박호웅, 손정호, 황평주</t>
  </si>
  <si>
    <t>4.6.1</t>
  </si>
  <si>
    <t>운영에 소스 반영</t>
  </si>
  <si>
    <t>손정호</t>
  </si>
  <si>
    <t>4.6.2</t>
  </si>
  <si>
    <t>교육자료 작성</t>
  </si>
  <si>
    <t>박호웅, 손정호</t>
  </si>
  <si>
    <t>사용자교육계획서, 사용자교육결과서</t>
  </si>
  <si>
    <t>4.6.3</t>
  </si>
  <si>
    <t>사용자, 운영자 교육</t>
  </si>
  <si>
    <t>사용자 지침서, 운영자 지침서</t>
  </si>
  <si>
    <t>4.6.4</t>
  </si>
  <si>
    <t>사용자승인 테스트</t>
  </si>
  <si>
    <t>시각화 개발</t>
  </si>
  <si>
    <t>김민호</t>
  </si>
  <si>
    <t>5.1.1</t>
  </si>
  <si>
    <t>요구사항분석</t>
  </si>
  <si>
    <t>5.1.2</t>
  </si>
  <si>
    <t>설치환경분석</t>
  </si>
  <si>
    <t>도입솔루션 갭 분석서</t>
  </si>
  <si>
    <t>5.2.1</t>
  </si>
  <si>
    <t>솔루션간 프로세스 설계</t>
  </si>
  <si>
    <t>5.2.2</t>
  </si>
  <si>
    <t>5.3.1</t>
  </si>
  <si>
    <t>솔루션 및 프로세스 연계</t>
  </si>
  <si>
    <t>5.3.1.1</t>
  </si>
  <si>
    <t>솔루션설치</t>
  </si>
  <si>
    <t>설치완료보고서</t>
  </si>
  <si>
    <t>5.3.1.2</t>
  </si>
  <si>
    <t>솔루션간 프로세스 개발</t>
  </si>
  <si>
    <t>5.3.1.3</t>
  </si>
  <si>
    <t>웹포털 연계 API 개발</t>
  </si>
  <si>
    <t>5.3.2</t>
  </si>
  <si>
    <t>기상-농업 분야 시범서비스 시각화 개발</t>
  </si>
  <si>
    <t>5.3.2.1</t>
  </si>
  <si>
    <t>농업 생산성 예측 시각화</t>
  </si>
  <si>
    <t>5.3.2.2</t>
  </si>
  <si>
    <t>농업 주산지 기상정보 시각화</t>
  </si>
  <si>
    <t>5.3.3</t>
  </si>
  <si>
    <t>기상-관광 분야 시범서비스 시각화 개발</t>
  </si>
  <si>
    <t>5.3.3.1</t>
  </si>
  <si>
    <t>관광코스 기상정보 시각화</t>
  </si>
  <si>
    <t>5.3.4</t>
  </si>
  <si>
    <t xml:space="preserve">데이터 분석(비정형) 시각화 개발 </t>
  </si>
  <si>
    <t>5.3.4.1</t>
  </si>
  <si>
    <t>비정형화면 분석결과 시각화</t>
  </si>
  <si>
    <t>5.4.1</t>
  </si>
  <si>
    <t>5.4.2</t>
  </si>
  <si>
    <t>5.5.1</t>
  </si>
  <si>
    <t>사업관리</t>
  </si>
  <si>
    <t>장광일(이창종)</t>
  </si>
  <si>
    <t>착수/계획</t>
  </si>
  <si>
    <t>이창종</t>
  </si>
  <si>
    <t>6.1.1</t>
  </si>
  <si>
    <t>프로젝트 착수</t>
  </si>
  <si>
    <t>6.1.1.1</t>
  </si>
  <si>
    <t>사무환경 준비</t>
  </si>
  <si>
    <t>6.1.1.2</t>
  </si>
  <si>
    <t>프로젝트 조직 구성</t>
  </si>
  <si>
    <t>조직도</t>
  </si>
  <si>
    <t>6.1.2</t>
  </si>
  <si>
    <t>프로젝트 기초자료 수집 및 작성</t>
  </si>
  <si>
    <t>6.1.2.1</t>
  </si>
  <si>
    <t>착수계 및 사업수행계획서 작성</t>
  </si>
  <si>
    <t>6.1.3</t>
  </si>
  <si>
    <t>문서관리 표준</t>
  </si>
  <si>
    <t>6.1.3.1</t>
  </si>
  <si>
    <t>문서관리 지침서 작성</t>
  </si>
  <si>
    <t>문서관리지침</t>
  </si>
  <si>
    <t>6.1.3.2</t>
  </si>
  <si>
    <t>문서식별체계 작성</t>
  </si>
  <si>
    <t>6.1.3.3</t>
  </si>
  <si>
    <t>산출물 양식 표준작성</t>
  </si>
  <si>
    <t>산출물테일러링</t>
  </si>
  <si>
    <t>6.1.4</t>
  </si>
  <si>
    <t>프로젝트 계획 수립</t>
  </si>
  <si>
    <t>6.1.4.1</t>
  </si>
  <si>
    <t>범위관리</t>
  </si>
  <si>
    <t>6.1.4.1.1</t>
  </si>
  <si>
    <t>영역별 범위협의</t>
  </si>
  <si>
    <t>범위관리계획서</t>
  </si>
  <si>
    <t>6.1.4.2</t>
  </si>
  <si>
    <t>일정관리</t>
  </si>
  <si>
    <t>6.1.4.2.1</t>
  </si>
  <si>
    <t>공정 WBS</t>
  </si>
  <si>
    <t>6.1.4.2.2</t>
  </si>
  <si>
    <t>Milestone 일정 관리</t>
  </si>
  <si>
    <t>6.1.4.3</t>
  </si>
  <si>
    <t>위험관리</t>
  </si>
  <si>
    <t>6.1.4.3.1</t>
  </si>
  <si>
    <t>이슈관리 방안 정의</t>
  </si>
  <si>
    <t>이슈-위험관리계획서</t>
  </si>
  <si>
    <t>6.1.4.3.2</t>
  </si>
  <si>
    <t>위험관리 체계 수립</t>
  </si>
  <si>
    <t>6.1.4.4</t>
  </si>
  <si>
    <t>품질관리</t>
  </si>
  <si>
    <t>6.1.4.4.1</t>
  </si>
  <si>
    <t>품질 점검 절차 협의</t>
  </si>
  <si>
    <t>품질관리계획서</t>
  </si>
  <si>
    <t>6.1.4.5</t>
  </si>
  <si>
    <t>자원관리</t>
  </si>
  <si>
    <t>6.1.4.5.1</t>
  </si>
  <si>
    <t>사전 교육 계획 수립</t>
  </si>
  <si>
    <t>6.1.4.5.2</t>
  </si>
  <si>
    <t>인원투입 계획 작성</t>
  </si>
  <si>
    <t>인원관리계획서</t>
  </si>
  <si>
    <t>6.1.4.6</t>
  </si>
  <si>
    <t>의사소통관리</t>
  </si>
  <si>
    <t>6.1.4.6.1</t>
  </si>
  <si>
    <t>의사소통 체계 협의</t>
  </si>
  <si>
    <t>6.1.5</t>
  </si>
  <si>
    <t>착수/계획 교육</t>
  </si>
  <si>
    <t>6.1.5.1</t>
  </si>
  <si>
    <t>표준화 교육</t>
  </si>
  <si>
    <t>표준관리</t>
  </si>
  <si>
    <t>실행/통제</t>
  </si>
  <si>
    <t>6.2.1</t>
  </si>
  <si>
    <t>회의 및 보고</t>
  </si>
  <si>
    <t>6.2.1.1</t>
  </si>
  <si>
    <t>프로젝트팀 업무회의</t>
  </si>
  <si>
    <t>6.2.1.2</t>
  </si>
  <si>
    <t>주간업무 회의</t>
  </si>
  <si>
    <t>주간업무보고서</t>
  </si>
  <si>
    <t>6.2.1.3</t>
  </si>
  <si>
    <t>월간업무 보고</t>
  </si>
  <si>
    <t>월간업무보고서</t>
  </si>
  <si>
    <t>6.2.2</t>
  </si>
  <si>
    <t>장광일</t>
  </si>
  <si>
    <t>6.2.2.1</t>
  </si>
  <si>
    <t>단계말 검토</t>
  </si>
  <si>
    <t>과업대비표, 검사기준서-기능, 검사기준서-비기능</t>
  </si>
  <si>
    <t>종료</t>
  </si>
  <si>
    <t>6.3.1</t>
  </si>
  <si>
    <t>6.3.1.1</t>
  </si>
  <si>
    <t>최종산출물 검토</t>
  </si>
  <si>
    <t>6.3.1.2</t>
  </si>
  <si>
    <t>최종산출물 인도</t>
  </si>
  <si>
    <t>6.3.2</t>
  </si>
  <si>
    <t>인수 인계</t>
  </si>
  <si>
    <t>6.3.2.1</t>
  </si>
  <si>
    <t>유지보수 계획</t>
  </si>
  <si>
    <t>6.3.2.2</t>
  </si>
  <si>
    <t>인계 목록 식별</t>
  </si>
  <si>
    <t>6.3.2.3</t>
  </si>
  <si>
    <t>인수/인계서 작성 및 서명</t>
  </si>
  <si>
    <t>6.3.3</t>
  </si>
  <si>
    <t>검수 완료</t>
  </si>
  <si>
    <t>6.3.3.1</t>
  </si>
  <si>
    <t>검수완료</t>
  </si>
  <si>
    <t>6.3.3.2</t>
  </si>
  <si>
    <t>프로젝트 종료 보고</t>
  </si>
  <si>
    <t>범         례</t>
  </si>
  <si>
    <t>주요 프로젝트 수행기간</t>
  </si>
  <si>
    <t>세부 프로젝트 수행기간</t>
  </si>
  <si>
    <t>세세부 프로젝트 수행기간</t>
  </si>
  <si>
    <t>세세세부 프로젝트 수행기간</t>
  </si>
  <si>
    <t>과제별 수행기간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</si>
</sst>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0.00_ "/>
    <numFmt numFmtId="166" formatCode="0.00;_듿"/>
  </numFmts>
  <fonts count="13">
    <font>
      <sz val="11.0"/>
      <color theme="1"/>
      <name val="Malgun Gothic"/>
    </font>
    <font>
      <b/>
      <sz val="18.0"/>
      <color theme="1"/>
      <name val="Malgun Gothic"/>
    </font>
    <font/>
    <font>
      <b/>
      <sz val="9.0"/>
      <color theme="1"/>
      <name val="Malgun Gothic"/>
    </font>
    <font>
      <sz val="9.0"/>
      <color theme="1"/>
      <name val="Malgun Gothic"/>
    </font>
    <font>
      <b/>
      <sz val="10.0"/>
      <color theme="1"/>
      <name val="Malgun Gothic"/>
    </font>
    <font>
      <b/>
      <sz val="10.0"/>
      <color rgb="FFFF0000"/>
      <name val="Malgun Gothic"/>
    </font>
    <font>
      <b/>
      <sz val="8.0"/>
      <color theme="1"/>
      <name val="Malgun Gothic"/>
    </font>
    <font>
      <sz val="10.0"/>
      <color theme="1"/>
      <name val="Malgun Gothic"/>
    </font>
    <font>
      <sz val="8.0"/>
      <color theme="1"/>
      <name val="Malgun Gothic"/>
    </font>
    <font>
      <b/>
      <sz val="8.0"/>
      <color theme="0"/>
      <name val="Malgun Gothic"/>
    </font>
    <font>
      <b/>
      <sz val="8.0"/>
      <color rgb="FF0066CC"/>
      <name val="Malgun Gothic"/>
    </font>
    <font>
      <sz val="9.0"/>
      <color theme="0"/>
      <name val="Malgun Gothic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8000"/>
        <bgColor rgb="FF008000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4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shrinkToFit="0" vertical="center" wrapText="1"/>
    </xf>
    <xf borderId="6" fillId="3" fontId="5" numFmtId="0" xfId="0" applyAlignment="1" applyBorder="1" applyFill="1" applyFont="1">
      <alignment horizontal="center" shrinkToFit="0" vertical="center" wrapText="0"/>
    </xf>
    <xf borderId="7" fillId="0" fontId="2" numFmtId="0" xfId="0" applyAlignment="1" applyBorder="1" applyFont="1">
      <alignment vertical="center"/>
    </xf>
    <xf borderId="8" fillId="3" fontId="5" numFmtId="0" xfId="0" applyAlignment="1" applyBorder="1" applyFont="1">
      <alignment horizontal="center" shrinkToFit="0" vertical="center" wrapText="0"/>
    </xf>
    <xf borderId="8" fillId="3" fontId="5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quotePrefix="1" borderId="9" fillId="3" fontId="3" numFmtId="49" xfId="0" applyAlignment="1" applyBorder="1" applyFont="1" applyNumberFormat="1">
      <alignment horizontal="center" readingOrder="0" shrinkToFit="0" vertical="center" wrapText="0"/>
    </xf>
    <xf borderId="10" fillId="3" fontId="3" numFmtId="49" xfId="0" applyAlignment="1" applyBorder="1" applyFont="1" applyNumberFormat="1">
      <alignment horizontal="center" readingOrder="0" shrinkToFit="0" vertical="center" wrapText="0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3" fontId="3" numFmtId="0" xfId="0" applyAlignment="1" applyBorder="1" applyFont="1">
      <alignment horizontal="center" shrinkToFit="0" vertical="center" wrapText="0"/>
    </xf>
    <xf borderId="17" fillId="4" fontId="3" numFmtId="0" xfId="0" applyAlignment="1" applyBorder="1" applyFill="1" applyFont="1">
      <alignment horizontal="center" shrinkToFit="0" vertical="center" wrapText="0"/>
    </xf>
    <xf borderId="18" fillId="3" fontId="3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0" xfId="0" applyAlignment="1" applyFont="1" applyNumberFormat="1">
      <alignment shrinkToFit="0" vertical="center" wrapText="0"/>
    </xf>
    <xf borderId="19" fillId="0" fontId="5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vertical="center"/>
    </xf>
    <xf borderId="21" fillId="0" fontId="5" numFmtId="0" xfId="0" applyAlignment="1" applyBorder="1" applyFont="1">
      <alignment horizontal="center" shrinkToFit="0" vertical="center" wrapText="0"/>
    </xf>
    <xf borderId="21" fillId="0" fontId="5" numFmtId="10" xfId="0" applyAlignment="1" applyBorder="1" applyFont="1" applyNumberFormat="1">
      <alignment horizontal="center" shrinkToFit="0" vertical="center" wrapText="1"/>
    </xf>
    <xf borderId="22" fillId="0" fontId="5" numFmtId="10" xfId="0" applyAlignment="1" applyBorder="1" applyFont="1" applyNumberFormat="1">
      <alignment horizontal="center" shrinkToFit="0" vertical="center" wrapText="1"/>
    </xf>
    <xf borderId="22" fillId="0" fontId="5" numFmtId="0" xfId="0" applyAlignment="1" applyBorder="1" applyFont="1">
      <alignment horizontal="center" shrinkToFit="0" vertical="center" wrapText="0"/>
    </xf>
    <xf borderId="23" fillId="0" fontId="5" numFmtId="0" xfId="0" applyAlignment="1" applyBorder="1" applyFont="1">
      <alignment horizontal="center" shrinkToFit="0" vertical="center" wrapText="0"/>
    </xf>
    <xf borderId="24" fillId="4" fontId="5" numFmtId="0" xfId="0" applyAlignment="1" applyBorder="1" applyFont="1">
      <alignment horizontal="center" shrinkToFit="0" vertical="center" wrapText="0"/>
    </xf>
    <xf borderId="9" fillId="4" fontId="7" numFmtId="10" xfId="0" applyAlignment="1" applyBorder="1" applyFont="1" applyNumberFormat="1">
      <alignment horizontal="center" shrinkToFit="0" vertical="center" wrapText="0"/>
    </xf>
    <xf borderId="9" fillId="4" fontId="5" numFmtId="10" xfId="0" applyAlignment="1" applyBorder="1" applyFont="1" applyNumberFormat="1">
      <alignment horizontal="center" shrinkToFit="0" vertical="center" wrapText="0"/>
    </xf>
    <xf borderId="10" fillId="2" fontId="8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25" fillId="2" fontId="7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vertical="center"/>
    </xf>
    <xf borderId="17" fillId="2" fontId="9" numFmtId="0" xfId="0" applyAlignment="1" applyBorder="1" applyFont="1">
      <alignment horizontal="center" shrinkToFit="0" vertical="center" wrapText="0"/>
    </xf>
    <xf borderId="17" fillId="2" fontId="9" numFmtId="10" xfId="0" applyAlignment="1" applyBorder="1" applyFont="1" applyNumberFormat="1">
      <alignment horizontal="center" shrinkToFit="0" vertical="center" wrapText="0"/>
    </xf>
    <xf borderId="17" fillId="0" fontId="4" numFmtId="164" xfId="0" applyAlignment="1" applyBorder="1" applyFont="1" applyNumberFormat="1">
      <alignment horizontal="center" shrinkToFit="0" vertical="center" wrapText="0"/>
    </xf>
    <xf borderId="17" fillId="5" fontId="4" numFmtId="164" xfId="0" applyAlignment="1" applyBorder="1" applyFill="1" applyFont="1" applyNumberFormat="1">
      <alignment horizontal="center" shrinkToFit="0" vertical="center" wrapText="0"/>
    </xf>
    <xf borderId="18" fillId="0" fontId="4" numFmtId="164" xfId="0" applyAlignment="1" applyBorder="1" applyFont="1" applyNumberFormat="1">
      <alignment horizontal="center" shrinkToFit="0" vertical="center" wrapText="0"/>
    </xf>
    <xf borderId="27" fillId="2" fontId="7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vertical="center"/>
    </xf>
    <xf borderId="29" fillId="2" fontId="9" numFmtId="0" xfId="0" applyAlignment="1" applyBorder="1" applyFont="1">
      <alignment horizontal="center" shrinkToFit="0" vertical="center" wrapText="0"/>
    </xf>
    <xf borderId="29" fillId="2" fontId="9" numFmtId="10" xfId="0" applyAlignment="1" applyBorder="1" applyFont="1" applyNumberFormat="1">
      <alignment horizontal="center" shrinkToFit="0" vertical="center" wrapText="0"/>
    </xf>
    <xf borderId="29" fillId="0" fontId="4" numFmtId="164" xfId="0" applyAlignment="1" applyBorder="1" applyFont="1" applyNumberFormat="1">
      <alignment horizontal="center" shrinkToFit="0" vertical="center" wrapText="0"/>
    </xf>
    <xf borderId="29" fillId="5" fontId="4" numFmtId="164" xfId="0" applyAlignment="1" applyBorder="1" applyFont="1" applyNumberFormat="1">
      <alignment horizontal="center" shrinkToFit="0" vertical="center" wrapText="0"/>
    </xf>
    <xf borderId="30" fillId="0" fontId="4" numFmtId="164" xfId="0" applyAlignment="1" applyBorder="1" applyFont="1" applyNumberFormat="1">
      <alignment horizontal="center" shrinkToFit="0" vertical="center" wrapText="0"/>
    </xf>
    <xf borderId="31" fillId="6" fontId="10" numFmtId="49" xfId="0" applyAlignment="1" applyBorder="1" applyFill="1" applyFont="1" applyNumberFormat="1">
      <alignment shrinkToFit="0" vertical="center" wrapText="0"/>
    </xf>
    <xf borderId="32" fillId="6" fontId="10" numFmtId="0" xfId="0" applyAlignment="1" applyBorder="1" applyFont="1">
      <alignment shrinkToFit="0" vertical="center" wrapText="0"/>
    </xf>
    <xf borderId="32" fillId="6" fontId="10" numFmtId="0" xfId="0" applyAlignment="1" applyBorder="1" applyFont="1">
      <alignment horizontal="center" shrinkToFit="0" vertical="center" wrapText="0"/>
    </xf>
    <xf borderId="32" fillId="6" fontId="10" numFmtId="10" xfId="0" applyAlignment="1" applyBorder="1" applyFont="1" applyNumberFormat="1">
      <alignment horizontal="center" shrinkToFit="0" vertical="center" wrapText="0"/>
    </xf>
    <xf borderId="32" fillId="7" fontId="4" numFmtId="0" xfId="0" applyAlignment="1" applyBorder="1" applyFill="1" applyFont="1">
      <alignment horizontal="center" shrinkToFit="0" vertical="center" wrapText="0"/>
    </xf>
    <xf borderId="33" fillId="7" fontId="4" numFmtId="0" xfId="0" applyAlignment="1" applyBorder="1" applyFont="1">
      <alignment horizontal="center" shrinkToFit="0" vertical="center" wrapText="0"/>
    </xf>
    <xf borderId="34" fillId="8" fontId="7" numFmtId="0" xfId="0" applyAlignment="1" applyBorder="1" applyFill="1" applyFont="1">
      <alignment horizontal="left" shrinkToFit="0" vertical="center" wrapText="1"/>
    </xf>
    <xf borderId="17" fillId="8" fontId="7" numFmtId="0" xfId="0" applyAlignment="1" applyBorder="1" applyFont="1">
      <alignment shrinkToFit="0" vertical="center" wrapText="1"/>
    </xf>
    <xf borderId="17" fillId="8" fontId="9" numFmtId="9" xfId="0" applyAlignment="1" applyBorder="1" applyFont="1" applyNumberFormat="1">
      <alignment horizontal="center" shrinkToFit="0" vertical="center" wrapText="0"/>
    </xf>
    <xf borderId="17" fillId="8" fontId="9" numFmtId="10" xfId="0" applyAlignment="1" applyBorder="1" applyFont="1" applyNumberFormat="1">
      <alignment horizontal="center" shrinkToFit="0" vertical="center" wrapText="0"/>
    </xf>
    <xf borderId="17" fillId="8" fontId="4" numFmtId="9" xfId="0" applyAlignment="1" applyBorder="1" applyFont="1" applyNumberFormat="1">
      <alignment horizontal="center" shrinkToFit="0" vertical="center" wrapText="0"/>
    </xf>
    <xf borderId="17" fillId="8" fontId="4" numFmtId="164" xfId="0" applyAlignment="1" applyBorder="1" applyFont="1" applyNumberFormat="1">
      <alignment horizontal="center" shrinkToFit="0" vertical="center" wrapText="0"/>
    </xf>
    <xf borderId="18" fillId="8" fontId="4" numFmtId="164" xfId="0" applyAlignment="1" applyBorder="1" applyFont="1" applyNumberFormat="1">
      <alignment horizontal="center" shrinkToFit="0" vertical="center" wrapText="0"/>
    </xf>
    <xf borderId="34" fillId="9" fontId="7" numFmtId="0" xfId="0" applyAlignment="1" applyBorder="1" applyFill="1" applyFont="1">
      <alignment horizontal="left" shrinkToFit="0" vertical="center" wrapText="1"/>
    </xf>
    <xf borderId="17" fillId="9" fontId="7" numFmtId="0" xfId="0" applyAlignment="1" applyBorder="1" applyFont="1">
      <alignment horizontal="left" shrinkToFit="0" vertical="center" wrapText="1"/>
    </xf>
    <xf borderId="17" fillId="9" fontId="9" numFmtId="0" xfId="0" applyAlignment="1" applyBorder="1" applyFont="1">
      <alignment horizontal="center" shrinkToFit="0" vertical="center" wrapText="1"/>
    </xf>
    <xf borderId="17" fillId="9" fontId="9" numFmtId="10" xfId="0" applyAlignment="1" applyBorder="1" applyFont="1" applyNumberFormat="1">
      <alignment horizontal="center" shrinkToFit="0" vertical="center" wrapText="0"/>
    </xf>
    <xf borderId="17" fillId="9" fontId="4" numFmtId="164" xfId="0" applyAlignment="1" applyBorder="1" applyFont="1" applyNumberFormat="1">
      <alignment horizontal="center" shrinkToFit="0" vertical="center" wrapText="0"/>
    </xf>
    <xf borderId="34" fillId="0" fontId="9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17" fillId="0" fontId="9" numFmtId="10" xfId="0" applyAlignment="1" applyBorder="1" applyFont="1" applyNumberFormat="1">
      <alignment horizontal="center" shrinkToFit="0" vertical="center" wrapText="0"/>
    </xf>
    <xf borderId="17" fillId="0" fontId="4" numFmtId="10" xfId="0" applyAlignment="1" applyBorder="1" applyFont="1" applyNumberFormat="1">
      <alignment horizontal="center" shrinkToFit="0" vertical="center" wrapText="0"/>
    </xf>
    <xf borderId="17" fillId="0" fontId="4" numFmtId="9" xfId="0" applyAlignment="1" applyBorder="1" applyFont="1" applyNumberFormat="1">
      <alignment horizontal="center" shrinkToFit="0" vertical="center" wrapText="0"/>
    </xf>
    <xf borderId="17" fillId="0" fontId="9" numFmtId="10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0"/>
    </xf>
    <xf borderId="18" fillId="0" fontId="4" numFmtId="9" xfId="0" applyAlignment="1" applyBorder="1" applyFont="1" applyNumberFormat="1">
      <alignment horizontal="center" shrinkToFit="0" vertical="center" wrapText="0"/>
    </xf>
    <xf borderId="18" fillId="9" fontId="4" numFmtId="164" xfId="0" applyAlignment="1" applyBorder="1" applyFont="1" applyNumberFormat="1">
      <alignment horizontal="center" shrinkToFit="0" vertical="center" wrapText="0"/>
    </xf>
    <xf borderId="18" fillId="5" fontId="4" numFmtId="164" xfId="0" applyAlignment="1" applyBorder="1" applyFont="1" applyNumberFormat="1">
      <alignment horizontal="center" shrinkToFit="0" vertical="center" wrapText="0"/>
    </xf>
    <xf borderId="17" fillId="8" fontId="4" numFmtId="10" xfId="0" applyAlignment="1" applyBorder="1" applyFont="1" applyNumberFormat="1">
      <alignment horizontal="center" shrinkToFit="0" vertical="center" wrapText="0"/>
    </xf>
    <xf borderId="34" fillId="6" fontId="10" numFmtId="49" xfId="0" applyAlignment="1" applyBorder="1" applyFont="1" applyNumberFormat="1">
      <alignment shrinkToFit="0" vertical="center" wrapText="0"/>
    </xf>
    <xf borderId="17" fillId="6" fontId="10" numFmtId="0" xfId="0" applyAlignment="1" applyBorder="1" applyFont="1">
      <alignment shrinkToFit="0" vertical="center" wrapText="0"/>
    </xf>
    <xf borderId="17" fillId="6" fontId="10" numFmtId="0" xfId="0" applyAlignment="1" applyBorder="1" applyFont="1">
      <alignment horizontal="center" shrinkToFit="0" vertical="center" wrapText="0"/>
    </xf>
    <xf borderId="17" fillId="6" fontId="10" numFmtId="10" xfId="0" applyAlignment="1" applyBorder="1" applyFont="1" applyNumberFormat="1">
      <alignment horizontal="center" shrinkToFit="0" vertical="center" wrapText="0"/>
    </xf>
    <xf borderId="17" fillId="7" fontId="4" numFmtId="164" xfId="0" applyAlignment="1" applyBorder="1" applyFont="1" applyNumberFormat="1">
      <alignment horizontal="center" shrinkToFit="0" vertical="center" wrapText="0"/>
    </xf>
    <xf borderId="18" fillId="7" fontId="4" numFmtId="164" xfId="0" applyAlignment="1" applyBorder="1" applyFont="1" applyNumberFormat="1">
      <alignment horizontal="center" shrinkToFit="0" vertical="center" wrapText="0"/>
    </xf>
    <xf borderId="35" fillId="0" fontId="9" numFmtId="10" xfId="0" applyAlignment="1" applyBorder="1" applyFont="1" applyNumberFormat="1">
      <alignment horizontal="center" shrinkToFit="0" vertical="center" wrapText="0"/>
    </xf>
    <xf borderId="21" fillId="0" fontId="2" numFmtId="0" xfId="0" applyAlignment="1" applyBorder="1" applyFont="1">
      <alignment vertical="center"/>
    </xf>
    <xf borderId="17" fillId="9" fontId="4" numFmtId="9" xfId="0" applyAlignment="1" applyBorder="1" applyFont="1" applyNumberFormat="1">
      <alignment horizontal="center" shrinkToFit="0" vertical="center" wrapText="0"/>
    </xf>
    <xf borderId="34" fillId="10" fontId="7" numFmtId="0" xfId="0" applyAlignment="1" applyBorder="1" applyFill="1" applyFont="1">
      <alignment horizontal="left" shrinkToFit="0" vertical="center" wrapText="1"/>
    </xf>
    <xf borderId="17" fillId="10" fontId="7" numFmtId="0" xfId="0" applyAlignment="1" applyBorder="1" applyFont="1">
      <alignment horizontal="left" shrinkToFit="0" vertical="center" wrapText="1"/>
    </xf>
    <xf borderId="17" fillId="10" fontId="9" numFmtId="0" xfId="0" applyAlignment="1" applyBorder="1" applyFont="1">
      <alignment horizontal="center" shrinkToFit="0" vertical="center" wrapText="1"/>
    </xf>
    <xf borderId="17" fillId="10" fontId="9" numFmtId="10" xfId="0" applyAlignment="1" applyBorder="1" applyFont="1" applyNumberFormat="1">
      <alignment horizontal="center" shrinkToFit="0" vertical="center" wrapText="0"/>
    </xf>
    <xf borderId="17" fillId="10" fontId="4" numFmtId="164" xfId="0" applyAlignment="1" applyBorder="1" applyFont="1" applyNumberFormat="1">
      <alignment horizontal="center" shrinkToFit="0" vertical="center" wrapText="0"/>
    </xf>
    <xf borderId="17" fillId="10" fontId="4" numFmtId="9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17" fillId="2" fontId="4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0"/>
    </xf>
    <xf borderId="17" fillId="2" fontId="4" numFmtId="9" xfId="0" applyAlignment="1" applyBorder="1" applyFont="1" applyNumberFormat="1">
      <alignment horizontal="center" shrinkToFit="0" vertical="center" wrapText="0"/>
    </xf>
    <xf borderId="17" fillId="0" fontId="11" numFmtId="10" xfId="0" applyAlignment="1" applyBorder="1" applyFont="1" applyNumberFormat="1">
      <alignment horizontal="center" shrinkToFit="0" vertical="center" wrapText="0"/>
    </xf>
    <xf borderId="0" fillId="0" fontId="4" numFmtId="164" xfId="0" applyAlignment="1" applyFont="1" applyNumberFormat="1">
      <alignment horizontal="center" shrinkToFit="0" vertical="center" wrapText="0"/>
    </xf>
    <xf borderId="17" fillId="2" fontId="12" numFmtId="164" xfId="0" applyAlignment="1" applyBorder="1" applyFont="1" applyNumberFormat="1">
      <alignment horizontal="center" shrinkToFit="0" vertical="center" wrapText="0"/>
    </xf>
    <xf borderId="17" fillId="0" fontId="0" numFmtId="0" xfId="0" applyAlignment="1" applyBorder="1" applyFont="1">
      <alignment shrinkToFit="0" vertical="center" wrapText="0"/>
    </xf>
    <xf borderId="34" fillId="0" fontId="7" numFmtId="0" xfId="0" applyAlignment="1" applyBorder="1" applyFont="1">
      <alignment horizontal="left" shrinkToFit="0" vertical="center" wrapText="1"/>
    </xf>
    <xf borderId="17" fillId="0" fontId="7" numFmtId="0" xfId="0" applyAlignment="1" applyBorder="1" applyFont="1">
      <alignment horizontal="left" shrinkToFit="0" vertical="center" wrapText="1"/>
    </xf>
    <xf borderId="4" fillId="5" fontId="4" numFmtId="164" xfId="0" applyAlignment="1" applyBorder="1" applyFont="1" applyNumberFormat="1">
      <alignment horizontal="center" shrinkToFit="0" vertical="center" wrapText="0"/>
    </xf>
    <xf borderId="17" fillId="8" fontId="9" numFmtId="10" xfId="0" applyAlignment="1" applyBorder="1" applyFont="1" applyNumberFormat="1">
      <alignment horizontal="center" shrinkToFit="0" vertical="center" wrapText="1"/>
    </xf>
    <xf borderId="18" fillId="8" fontId="4" numFmtId="9" xfId="0" applyAlignment="1" applyBorder="1" applyFont="1" applyNumberFormat="1">
      <alignment horizontal="center" shrinkToFit="0" vertical="center" wrapText="0"/>
    </xf>
    <xf borderId="18" fillId="9" fontId="4" numFmtId="9" xfId="0" applyAlignment="1" applyBorder="1" applyFont="1" applyNumberFormat="1">
      <alignment horizontal="center" shrinkToFit="0" vertical="center" wrapText="0"/>
    </xf>
    <xf borderId="36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10" xfId="0" applyAlignment="1" applyBorder="1" applyFont="1" applyNumberFormat="1">
      <alignment horizontal="center" shrinkToFit="0" vertical="center" wrapText="0"/>
    </xf>
    <xf borderId="29" fillId="0" fontId="4" numFmtId="9" xfId="0" applyAlignment="1" applyBorder="1" applyFont="1" applyNumberFormat="1">
      <alignment horizontal="center" shrinkToFit="0" vertical="center" wrapText="0"/>
    </xf>
    <xf borderId="30" fillId="5" fontId="4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24" fillId="0" fontId="9" numFmtId="0" xfId="0" applyAlignment="1" applyBorder="1" applyFont="1">
      <alignment horizontal="center" shrinkToFit="0" vertical="center" wrapText="0"/>
    </xf>
    <xf borderId="34" fillId="7" fontId="9" numFmtId="0" xfId="0" applyAlignment="1" applyBorder="1" applyFont="1">
      <alignment shrinkToFit="0" vertical="center" wrapText="0"/>
    </xf>
    <xf borderId="37" fillId="0" fontId="9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vertical="center"/>
    </xf>
    <xf borderId="34" fillId="8" fontId="9" numFmtId="0" xfId="0" applyAlignment="1" applyBorder="1" applyFont="1">
      <alignment shrinkToFit="0" vertical="center" wrapText="0"/>
    </xf>
    <xf borderId="36" fillId="5" fontId="9" numFmtId="164" xfId="0" applyAlignment="1" applyBorder="1" applyFont="1" applyNumberFormat="1">
      <alignment horizontal="center" shrinkToFit="0" vertical="center" wrapText="0"/>
    </xf>
    <xf borderId="39" fillId="0" fontId="9" numFmtId="0" xfId="0" applyAlignment="1" applyBorder="1" applyFont="1">
      <alignment horizontal="center" shrinkToFit="0" vertical="center" wrapText="0"/>
    </xf>
    <xf borderId="40" fillId="0" fontId="2" numFmtId="0" xfId="0" applyAlignment="1" applyBorder="1" applyFont="1">
      <alignment vertical="center"/>
    </xf>
    <xf borderId="0" fillId="0" fontId="4" numFmtId="165" xfId="0" applyAlignment="1" applyFont="1" applyNumberFormat="1">
      <alignment horizontal="center" shrinkToFit="0" vertical="center" wrapText="0"/>
    </xf>
    <xf borderId="0" fillId="0" fontId="4" numFmtId="166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5</xdr:row>
      <xdr:rowOff>180975</xdr:rowOff>
    </xdr:from>
    <xdr:ext cx="209550" cy="66675"/>
    <xdr:sp>
      <xdr:nvSpPr>
        <xdr:cNvPr id="3" name="Shape 3"/>
        <xdr:cNvSpPr/>
      </xdr:nvSpPr>
      <xdr:spPr>
        <a:xfrm flipH="1" rot="10800000">
          <a:off x="5245988" y="3751425"/>
          <a:ext cx="200025" cy="57150"/>
        </a:xfrm>
        <a:prstGeom prst="triangle">
          <a:avLst>
            <a:gd fmla="val 50000" name="adj"/>
          </a:avLst>
        </a:prstGeom>
        <a:solidFill>
          <a:srgbClr val="FFC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409575</xdr:colOff>
      <xdr:row>5</xdr:row>
      <xdr:rowOff>0</xdr:rowOff>
    </xdr:from>
    <xdr:ext cx="495300" cy="200025"/>
    <xdr:sp>
      <xdr:nvSpPr>
        <xdr:cNvPr id="4" name="Shape 4"/>
        <xdr:cNvSpPr/>
      </xdr:nvSpPr>
      <xdr:spPr>
        <a:xfrm>
          <a:off x="5103113" y="3684750"/>
          <a:ext cx="485775" cy="190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2014.11.07</a:t>
          </a:r>
          <a:endParaRPr sz="1400"/>
        </a:p>
      </xdr:txBody>
    </xdr:sp>
    <xdr:clientData fLocksWithSheet="0"/>
  </xdr:oneCellAnchor>
  <xdr:oneCellAnchor>
    <xdr:from>
      <xdr:col>26</xdr:col>
      <xdr:colOff>409575</xdr:colOff>
      <xdr:row>5</xdr:row>
      <xdr:rowOff>180975</xdr:rowOff>
    </xdr:from>
    <xdr:ext cx="200025" cy="57150"/>
    <xdr:sp>
      <xdr:nvSpPr>
        <xdr:cNvPr id="5" name="Shape 5"/>
        <xdr:cNvSpPr/>
      </xdr:nvSpPr>
      <xdr:spPr>
        <a:xfrm flipH="1" rot="10800000">
          <a:off x="5250750" y="3756188"/>
          <a:ext cx="190500" cy="47625"/>
        </a:xfrm>
        <a:prstGeom prst="triangle">
          <a:avLst>
            <a:gd fmla="val 50000" name="adj"/>
          </a:avLst>
        </a:prstGeom>
        <a:solidFill>
          <a:srgbClr val="FFC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257175</xdr:colOff>
      <xdr:row>5</xdr:row>
      <xdr:rowOff>0</xdr:rowOff>
    </xdr:from>
    <xdr:ext cx="504825" cy="200025"/>
    <xdr:sp>
      <xdr:nvSpPr>
        <xdr:cNvPr id="6" name="Shape 6"/>
        <xdr:cNvSpPr/>
      </xdr:nvSpPr>
      <xdr:spPr>
        <a:xfrm>
          <a:off x="5098350" y="3684750"/>
          <a:ext cx="495300" cy="190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2015.03.19</a:t>
          </a:r>
          <a:endParaRPr sz="1400"/>
        </a:p>
      </xdr:txBody>
    </xdr:sp>
    <xdr:clientData fLocksWithSheet="0"/>
  </xdr:oneCellAnchor>
  <xdr:oneCellAnchor>
    <xdr:from>
      <xdr:col>31</xdr:col>
      <xdr:colOff>152400</xdr:colOff>
      <xdr:row>5</xdr:row>
      <xdr:rowOff>180975</xdr:rowOff>
    </xdr:from>
    <xdr:ext cx="209550" cy="66675"/>
    <xdr:sp>
      <xdr:nvSpPr>
        <xdr:cNvPr id="3" name="Shape 3"/>
        <xdr:cNvSpPr/>
      </xdr:nvSpPr>
      <xdr:spPr>
        <a:xfrm flipH="1" rot="10800000">
          <a:off x="5245988" y="3751425"/>
          <a:ext cx="200025" cy="57150"/>
        </a:xfrm>
        <a:prstGeom prst="triangle">
          <a:avLst>
            <a:gd fmla="val 50000" name="adj"/>
          </a:avLst>
        </a:prstGeom>
        <a:solidFill>
          <a:srgbClr val="FFC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400050</xdr:colOff>
      <xdr:row>5</xdr:row>
      <xdr:rowOff>0</xdr:rowOff>
    </xdr:from>
    <xdr:ext cx="542925" cy="200025"/>
    <xdr:sp>
      <xdr:nvSpPr>
        <xdr:cNvPr id="7" name="Shape 7"/>
        <xdr:cNvSpPr/>
      </xdr:nvSpPr>
      <xdr:spPr>
        <a:xfrm>
          <a:off x="5079300" y="3684750"/>
          <a:ext cx="533400" cy="190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2015.04.20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5.0" topLeftCell="H6" activePane="bottomRight" state="frozen"/>
      <selection activeCell="H1" sqref="H1" pane="topRight"/>
      <selection activeCell="A6" sqref="A6" pane="bottomLeft"/>
      <selection activeCell="H6" sqref="H6" pane="bottomRight"/>
    </sheetView>
  </sheetViews>
  <sheetFormatPr customHeight="1" defaultColWidth="12.63" defaultRowHeight="15.0" outlineLevelRow="2"/>
  <cols>
    <col customWidth="1" min="1" max="1" width="7.63"/>
    <col customWidth="1" min="2" max="2" width="47.5"/>
    <col customWidth="1" min="3" max="3" width="25.63"/>
    <col customWidth="1" min="4" max="5" width="8.63"/>
    <col customWidth="1" min="6" max="6" width="37.75"/>
    <col customWidth="1" hidden="1" min="7" max="7" width="8.63"/>
    <col customWidth="1" min="8" max="33" width="5.63"/>
    <col customWidth="1" min="34" max="35" width="9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4"/>
      <c r="AI1" s="4"/>
    </row>
    <row r="2" ht="9.75" customHeight="1">
      <c r="A2" s="5"/>
      <c r="B2" s="6"/>
      <c r="C2" s="7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8"/>
      <c r="AI2" s="8"/>
    </row>
    <row r="3" ht="16.5" customHeight="1">
      <c r="A3" s="9" t="s">
        <v>1</v>
      </c>
      <c r="B3" s="10"/>
      <c r="C3" s="11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4" t="s">
        <v>7</v>
      </c>
      <c r="I3" s="15" t="s">
        <v>8</v>
      </c>
      <c r="J3" s="16"/>
      <c r="K3" s="16"/>
      <c r="L3" s="17"/>
      <c r="M3" s="15" t="s">
        <v>9</v>
      </c>
      <c r="N3" s="16"/>
      <c r="O3" s="16"/>
      <c r="P3" s="16"/>
      <c r="Q3" s="17"/>
      <c r="R3" s="15" t="s">
        <v>10</v>
      </c>
      <c r="S3" s="16"/>
      <c r="T3" s="16"/>
      <c r="U3" s="17"/>
      <c r="V3" s="15" t="s">
        <v>11</v>
      </c>
      <c r="W3" s="16"/>
      <c r="X3" s="16"/>
      <c r="Y3" s="17"/>
      <c r="Z3" s="15" t="s">
        <v>12</v>
      </c>
      <c r="AA3" s="16"/>
      <c r="AB3" s="16"/>
      <c r="AC3" s="17"/>
      <c r="AD3" s="15" t="s">
        <v>13</v>
      </c>
      <c r="AE3" s="16"/>
      <c r="AF3" s="16"/>
      <c r="AG3" s="18"/>
      <c r="AH3" s="8"/>
      <c r="AI3" s="8"/>
    </row>
    <row r="4" ht="16.5" customHeight="1">
      <c r="A4" s="19"/>
      <c r="B4" s="20"/>
      <c r="C4" s="21"/>
      <c r="D4" s="21"/>
      <c r="E4" s="21"/>
      <c r="F4" s="21"/>
      <c r="G4" s="21"/>
      <c r="H4" s="22" t="s">
        <v>14</v>
      </c>
      <c r="I4" s="22" t="s">
        <v>15</v>
      </c>
      <c r="J4" s="22" t="s">
        <v>16</v>
      </c>
      <c r="K4" s="22" t="s">
        <v>17</v>
      </c>
      <c r="L4" s="22" t="s">
        <v>18</v>
      </c>
      <c r="M4" s="22" t="s">
        <v>19</v>
      </c>
      <c r="N4" s="22" t="s">
        <v>20</v>
      </c>
      <c r="O4" s="22" t="s">
        <v>21</v>
      </c>
      <c r="P4" s="22" t="s">
        <v>22</v>
      </c>
      <c r="Q4" s="22" t="s">
        <v>23</v>
      </c>
      <c r="R4" s="22" t="s">
        <v>24</v>
      </c>
      <c r="S4" s="22" t="s">
        <v>25</v>
      </c>
      <c r="T4" s="22" t="s">
        <v>26</v>
      </c>
      <c r="U4" s="22" t="s">
        <v>27</v>
      </c>
      <c r="V4" s="22" t="s">
        <v>28</v>
      </c>
      <c r="W4" s="22" t="s">
        <v>29</v>
      </c>
      <c r="X4" s="22" t="s">
        <v>30</v>
      </c>
      <c r="Y4" s="22" t="s">
        <v>31</v>
      </c>
      <c r="Z4" s="22" t="s">
        <v>32</v>
      </c>
      <c r="AA4" s="22" t="s">
        <v>33</v>
      </c>
      <c r="AB4" s="22" t="s">
        <v>34</v>
      </c>
      <c r="AC4" s="22" t="s">
        <v>35</v>
      </c>
      <c r="AD4" s="23" t="s">
        <v>36</v>
      </c>
      <c r="AE4" s="22" t="s">
        <v>37</v>
      </c>
      <c r="AF4" s="22" t="s">
        <v>38</v>
      </c>
      <c r="AG4" s="24" t="s">
        <v>39</v>
      </c>
      <c r="AH4" s="25"/>
      <c r="AI4" s="26">
        <f>D5-E5</f>
        <v>0</v>
      </c>
    </row>
    <row r="5" ht="16.5" customHeight="1">
      <c r="A5" s="27" t="s">
        <v>40</v>
      </c>
      <c r="B5" s="28"/>
      <c r="C5" s="29"/>
      <c r="D5" s="30">
        <f t="shared" ref="D5:E5" si="1">D10*$G$10+D80*$G$80+D124*$G$124+D279*$G$279+D343*$G$343+D367*$G$367</f>
        <v>1</v>
      </c>
      <c r="E5" s="30">
        <f t="shared" si="1"/>
        <v>1</v>
      </c>
      <c r="F5" s="31"/>
      <c r="G5" s="31">
        <f>SUM(G10,G80,G124,G279,G343,G367)</f>
        <v>1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3"/>
      <c r="AH5" s="25"/>
      <c r="AI5" s="25"/>
    </row>
    <row r="6" ht="24.75" customHeight="1">
      <c r="A6" s="34" t="s">
        <v>41</v>
      </c>
      <c r="B6" s="16"/>
      <c r="C6" s="17"/>
      <c r="D6" s="35">
        <v>0.3333</v>
      </c>
      <c r="E6" s="35">
        <v>0.3333</v>
      </c>
      <c r="F6" s="35"/>
      <c r="G6" s="36"/>
      <c r="H6" s="3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8"/>
      <c r="AH6" s="38"/>
      <c r="AI6" s="38"/>
    </row>
    <row r="7" ht="12.0" customHeight="1">
      <c r="A7" s="39" t="s">
        <v>42</v>
      </c>
      <c r="B7" s="40"/>
      <c r="C7" s="41" t="s">
        <v>43</v>
      </c>
      <c r="D7" s="42">
        <v>1.0</v>
      </c>
      <c r="E7" s="42">
        <v>1.0</v>
      </c>
      <c r="F7" s="42" t="s">
        <v>44</v>
      </c>
      <c r="G7" s="42"/>
      <c r="H7" s="43"/>
      <c r="I7" s="44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5"/>
      <c r="AH7" s="25"/>
      <c r="AI7" s="25"/>
    </row>
    <row r="8" ht="12.0" customHeight="1">
      <c r="A8" s="39" t="s">
        <v>45</v>
      </c>
      <c r="B8" s="40"/>
      <c r="C8" s="41" t="s">
        <v>46</v>
      </c>
      <c r="D8" s="42">
        <v>1.0</v>
      </c>
      <c r="E8" s="42">
        <v>1.0</v>
      </c>
      <c r="F8" s="42" t="s">
        <v>47</v>
      </c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4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5"/>
      <c r="AH8" s="25"/>
      <c r="AI8" s="25"/>
    </row>
    <row r="9" ht="12.0" customHeight="1">
      <c r="A9" s="46" t="s">
        <v>48</v>
      </c>
      <c r="B9" s="47"/>
      <c r="C9" s="48" t="s">
        <v>46</v>
      </c>
      <c r="D9" s="49">
        <v>1.0</v>
      </c>
      <c r="E9" s="49">
        <v>1.0</v>
      </c>
      <c r="F9" s="49" t="s">
        <v>49</v>
      </c>
      <c r="G9" s="49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1"/>
      <c r="AG9" s="52"/>
      <c r="AH9" s="25"/>
      <c r="AI9" s="25"/>
    </row>
    <row r="10" ht="12.0" customHeight="1">
      <c r="A10" s="53">
        <v>1.0</v>
      </c>
      <c r="B10" s="54" t="s">
        <v>50</v>
      </c>
      <c r="C10" s="55" t="s">
        <v>51</v>
      </c>
      <c r="D10" s="56">
        <f t="shared" ref="D10:E10" si="2">SUM(D11,D52)/2</f>
        <v>1</v>
      </c>
      <c r="E10" s="56">
        <f t="shared" si="2"/>
        <v>1</v>
      </c>
      <c r="F10" s="56"/>
      <c r="G10" s="56">
        <f>SUM(G11,G52)</f>
        <v>0.25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8"/>
      <c r="AH10" s="25"/>
      <c r="AI10" s="25"/>
    </row>
    <row r="11" ht="12.0" customHeight="1" outlineLevel="1">
      <c r="A11" s="59">
        <v>1.1</v>
      </c>
      <c r="B11" s="60" t="s">
        <v>52</v>
      </c>
      <c r="C11" s="61" t="s">
        <v>51</v>
      </c>
      <c r="D11" s="62">
        <f t="shared" ref="D11:E11" si="3">SUM(D12,D17,D22,D27,D32,D37,D42,D47,D49)/9</f>
        <v>1</v>
      </c>
      <c r="E11" s="62">
        <f t="shared" si="3"/>
        <v>1</v>
      </c>
      <c r="F11" s="62"/>
      <c r="G11" s="62">
        <f>SUM(G12,G17,G22,G27,G32,G37,G42,G47,G49)</f>
        <v>0.125</v>
      </c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5"/>
      <c r="AH11" s="25"/>
      <c r="AI11" s="25"/>
    </row>
    <row r="12" ht="12.0" customHeight="1" outlineLevel="2">
      <c r="A12" s="66" t="s">
        <v>53</v>
      </c>
      <c r="B12" s="67" t="s">
        <v>54</v>
      </c>
      <c r="C12" s="68" t="s">
        <v>51</v>
      </c>
      <c r="D12" s="69">
        <f t="shared" ref="D12:E12" si="4">SUM(D13:D16)/4</f>
        <v>1</v>
      </c>
      <c r="E12" s="69">
        <f t="shared" si="4"/>
        <v>1</v>
      </c>
      <c r="F12" s="69"/>
      <c r="G12" s="69">
        <f>SUM(G13:G16)</f>
        <v>0.01</v>
      </c>
      <c r="H12" s="70"/>
      <c r="I12" s="70"/>
      <c r="J12" s="70"/>
      <c r="K12" s="70"/>
      <c r="L12" s="70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25"/>
      <c r="AI12" s="25"/>
    </row>
    <row r="13" ht="12.0" customHeight="1" outlineLevel="2">
      <c r="A13" s="71" t="s">
        <v>55</v>
      </c>
      <c r="B13" s="72" t="s">
        <v>56</v>
      </c>
      <c r="C13" s="73" t="s">
        <v>51</v>
      </c>
      <c r="D13" s="74">
        <v>1.0</v>
      </c>
      <c r="E13" s="74">
        <v>1.0</v>
      </c>
      <c r="F13" s="74" t="s">
        <v>57</v>
      </c>
      <c r="G13" s="74">
        <v>0.002</v>
      </c>
      <c r="H13" s="44"/>
      <c r="I13" s="44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75"/>
      <c r="X13" s="75"/>
      <c r="Y13" s="43"/>
      <c r="Z13" s="43"/>
      <c r="AA13" s="43"/>
      <c r="AB13" s="43"/>
      <c r="AC13" s="43"/>
      <c r="AD13" s="43"/>
      <c r="AE13" s="43"/>
      <c r="AF13" s="43"/>
      <c r="AG13" s="45"/>
      <c r="AH13" s="25"/>
      <c r="AI13" s="25"/>
    </row>
    <row r="14" ht="12.0" customHeight="1" outlineLevel="2">
      <c r="A14" s="71" t="s">
        <v>58</v>
      </c>
      <c r="B14" s="72" t="s">
        <v>59</v>
      </c>
      <c r="C14" s="73" t="s">
        <v>51</v>
      </c>
      <c r="D14" s="74">
        <v>1.0</v>
      </c>
      <c r="E14" s="74">
        <v>1.0</v>
      </c>
      <c r="F14" s="74" t="s">
        <v>60</v>
      </c>
      <c r="G14" s="74">
        <v>0.001</v>
      </c>
      <c r="H14" s="43"/>
      <c r="I14" s="44"/>
      <c r="J14" s="44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5"/>
      <c r="AH14" s="25"/>
      <c r="AI14" s="25"/>
    </row>
    <row r="15" ht="12.0" customHeight="1" outlineLevel="2">
      <c r="A15" s="71" t="s">
        <v>61</v>
      </c>
      <c r="B15" s="72" t="s">
        <v>62</v>
      </c>
      <c r="C15" s="73" t="s">
        <v>51</v>
      </c>
      <c r="D15" s="74">
        <v>1.0</v>
      </c>
      <c r="E15" s="74">
        <v>1.0</v>
      </c>
      <c r="F15" s="74" t="s">
        <v>60</v>
      </c>
      <c r="G15" s="74">
        <v>0.005</v>
      </c>
      <c r="H15" s="76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 t="s">
        <v>63</v>
      </c>
      <c r="Y15" s="43"/>
      <c r="Z15" s="43"/>
      <c r="AA15" s="43"/>
      <c r="AB15" s="43"/>
      <c r="AC15" s="43"/>
      <c r="AD15" s="43"/>
      <c r="AE15" s="43"/>
      <c r="AF15" s="43"/>
      <c r="AG15" s="45"/>
      <c r="AH15" s="25"/>
      <c r="AI15" s="25"/>
    </row>
    <row r="16" ht="12.0" customHeight="1" outlineLevel="2">
      <c r="A16" s="71" t="s">
        <v>64</v>
      </c>
      <c r="B16" s="72" t="s">
        <v>65</v>
      </c>
      <c r="C16" s="73" t="s">
        <v>51</v>
      </c>
      <c r="D16" s="74">
        <v>1.0</v>
      </c>
      <c r="E16" s="74">
        <v>1.0</v>
      </c>
      <c r="F16" s="74" t="s">
        <v>60</v>
      </c>
      <c r="G16" s="74">
        <v>0.002</v>
      </c>
      <c r="H16" s="43"/>
      <c r="I16" s="43"/>
      <c r="J16" s="43"/>
      <c r="K16" s="44"/>
      <c r="L16" s="44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25"/>
      <c r="AI16" s="25"/>
    </row>
    <row r="17" ht="12.0" customHeight="1" outlineLevel="2">
      <c r="A17" s="66" t="s">
        <v>66</v>
      </c>
      <c r="B17" s="67" t="s">
        <v>67</v>
      </c>
      <c r="C17" s="68" t="s">
        <v>51</v>
      </c>
      <c r="D17" s="69">
        <f t="shared" ref="D17:E17" si="5">SUM(D18:D21)/4</f>
        <v>1</v>
      </c>
      <c r="E17" s="69">
        <f t="shared" si="5"/>
        <v>1</v>
      </c>
      <c r="F17" s="69"/>
      <c r="G17" s="69">
        <f>SUM(G18:G21)</f>
        <v>0.015</v>
      </c>
      <c r="H17" s="43"/>
      <c r="I17" s="43"/>
      <c r="J17" s="43"/>
      <c r="K17" s="70"/>
      <c r="L17" s="70"/>
      <c r="M17" s="70"/>
      <c r="N17" s="70"/>
      <c r="O17" s="70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25"/>
      <c r="AI17" s="25"/>
    </row>
    <row r="18" ht="12.0" customHeight="1" outlineLevel="2">
      <c r="A18" s="71" t="s">
        <v>68</v>
      </c>
      <c r="B18" s="72" t="s">
        <v>56</v>
      </c>
      <c r="C18" s="73" t="s">
        <v>51</v>
      </c>
      <c r="D18" s="74">
        <v>1.0</v>
      </c>
      <c r="E18" s="74">
        <v>1.0</v>
      </c>
      <c r="F18" s="77" t="s">
        <v>69</v>
      </c>
      <c r="G18" s="74">
        <v>0.002</v>
      </c>
      <c r="H18" s="43"/>
      <c r="I18" s="43"/>
      <c r="J18" s="43"/>
      <c r="K18" s="44"/>
      <c r="L18" s="44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25"/>
      <c r="AI18" s="25"/>
    </row>
    <row r="19" ht="12.0" customHeight="1" outlineLevel="2">
      <c r="A19" s="71" t="s">
        <v>70</v>
      </c>
      <c r="B19" s="72" t="s">
        <v>71</v>
      </c>
      <c r="C19" s="73" t="s">
        <v>51</v>
      </c>
      <c r="D19" s="74">
        <v>1.0</v>
      </c>
      <c r="E19" s="74">
        <v>1.0</v>
      </c>
      <c r="F19" s="74" t="s">
        <v>72</v>
      </c>
      <c r="G19" s="74">
        <v>0.003</v>
      </c>
      <c r="H19" s="43"/>
      <c r="I19" s="43"/>
      <c r="J19" s="43"/>
      <c r="K19" s="43"/>
      <c r="L19" s="43"/>
      <c r="M19" s="44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25"/>
      <c r="AI19" s="25"/>
    </row>
    <row r="20" ht="12.0" customHeight="1" outlineLevel="2">
      <c r="A20" s="71" t="s">
        <v>73</v>
      </c>
      <c r="B20" s="72" t="s">
        <v>62</v>
      </c>
      <c r="C20" s="73" t="s">
        <v>51</v>
      </c>
      <c r="D20" s="74">
        <v>1.0</v>
      </c>
      <c r="E20" s="74">
        <v>1.0</v>
      </c>
      <c r="F20" s="78" t="s">
        <v>74</v>
      </c>
      <c r="G20" s="74">
        <v>0.006</v>
      </c>
      <c r="H20" s="76"/>
      <c r="I20" s="43"/>
      <c r="J20" s="43"/>
      <c r="K20" s="43"/>
      <c r="L20" s="43"/>
      <c r="M20" s="44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25"/>
      <c r="AI20" s="25"/>
    </row>
    <row r="21" ht="12.0" customHeight="1" outlineLevel="2">
      <c r="A21" s="71" t="s">
        <v>75</v>
      </c>
      <c r="B21" s="72" t="s">
        <v>76</v>
      </c>
      <c r="C21" s="73" t="s">
        <v>51</v>
      </c>
      <c r="D21" s="74">
        <v>1.0</v>
      </c>
      <c r="E21" s="74">
        <v>1.0</v>
      </c>
      <c r="F21" s="74" t="s">
        <v>77</v>
      </c>
      <c r="G21" s="74">
        <v>0.004</v>
      </c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25"/>
      <c r="AI21" s="25"/>
    </row>
    <row r="22" ht="12.0" customHeight="1" outlineLevel="2">
      <c r="A22" s="66" t="s">
        <v>78</v>
      </c>
      <c r="B22" s="67" t="s">
        <v>79</v>
      </c>
      <c r="C22" s="68" t="s">
        <v>51</v>
      </c>
      <c r="D22" s="69">
        <f t="shared" ref="D22:E22" si="6">SUM(D23:D26)/4</f>
        <v>1</v>
      </c>
      <c r="E22" s="69">
        <f t="shared" si="6"/>
        <v>1</v>
      </c>
      <c r="F22" s="69"/>
      <c r="G22" s="69">
        <f>SUM(G23:G26)</f>
        <v>0.01</v>
      </c>
      <c r="H22" s="43"/>
      <c r="I22" s="43"/>
      <c r="J22" s="43"/>
      <c r="K22" s="43"/>
      <c r="L22" s="43"/>
      <c r="M22" s="70"/>
      <c r="N22" s="70"/>
      <c r="O22" s="70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25"/>
      <c r="AI22" s="25"/>
    </row>
    <row r="23" ht="12.0" customHeight="1" outlineLevel="2">
      <c r="A23" s="71" t="s">
        <v>80</v>
      </c>
      <c r="B23" s="72" t="s">
        <v>81</v>
      </c>
      <c r="C23" s="73" t="s">
        <v>51</v>
      </c>
      <c r="D23" s="74">
        <v>1.0</v>
      </c>
      <c r="E23" s="74">
        <v>1.0</v>
      </c>
      <c r="F23" s="77" t="s">
        <v>82</v>
      </c>
      <c r="G23" s="74">
        <v>0.0025</v>
      </c>
      <c r="H23" s="43"/>
      <c r="I23" s="43"/>
      <c r="J23" s="43"/>
      <c r="K23" s="43"/>
      <c r="L23" s="43"/>
      <c r="M23" s="44"/>
      <c r="N23" s="44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25"/>
      <c r="AI23" s="25"/>
    </row>
    <row r="24" ht="12.0" customHeight="1" outlineLevel="2">
      <c r="A24" s="71" t="s">
        <v>83</v>
      </c>
      <c r="B24" s="72" t="s">
        <v>84</v>
      </c>
      <c r="C24" s="73" t="s">
        <v>51</v>
      </c>
      <c r="D24" s="74">
        <v>1.0</v>
      </c>
      <c r="E24" s="74">
        <v>1.0</v>
      </c>
      <c r="F24" s="77" t="s">
        <v>82</v>
      </c>
      <c r="G24" s="74">
        <v>0.0025</v>
      </c>
      <c r="H24" s="43"/>
      <c r="I24" s="43"/>
      <c r="J24" s="43"/>
      <c r="K24" s="43"/>
      <c r="L24" s="43"/>
      <c r="M24" s="44"/>
      <c r="N24" s="44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25"/>
      <c r="AI24" s="25"/>
    </row>
    <row r="25" ht="12.0" customHeight="1" outlineLevel="2">
      <c r="A25" s="71" t="s">
        <v>85</v>
      </c>
      <c r="B25" s="72" t="s">
        <v>86</v>
      </c>
      <c r="C25" s="73" t="s">
        <v>51</v>
      </c>
      <c r="D25" s="74">
        <v>1.0</v>
      </c>
      <c r="E25" s="74">
        <v>1.0</v>
      </c>
      <c r="F25" s="77" t="s">
        <v>82</v>
      </c>
      <c r="G25" s="74">
        <v>0.0025</v>
      </c>
      <c r="H25" s="76"/>
      <c r="I25" s="43"/>
      <c r="J25" s="43"/>
      <c r="K25" s="43"/>
      <c r="L25" s="43"/>
      <c r="M25" s="43"/>
      <c r="N25" s="44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25"/>
      <c r="AI25" s="25"/>
    </row>
    <row r="26" ht="12.0" customHeight="1" outlineLevel="2">
      <c r="A26" s="71" t="s">
        <v>87</v>
      </c>
      <c r="B26" s="72" t="s">
        <v>88</v>
      </c>
      <c r="C26" s="73" t="s">
        <v>51</v>
      </c>
      <c r="D26" s="74">
        <v>1.0</v>
      </c>
      <c r="E26" s="74">
        <v>1.0</v>
      </c>
      <c r="F26" s="77" t="s">
        <v>82</v>
      </c>
      <c r="G26" s="74">
        <v>0.0025</v>
      </c>
      <c r="H26" s="43"/>
      <c r="I26" s="43"/>
      <c r="J26" s="43"/>
      <c r="K26" s="43"/>
      <c r="L26" s="43"/>
      <c r="M26" s="43"/>
      <c r="N26" s="44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25"/>
      <c r="AI26" s="25"/>
    </row>
    <row r="27" ht="12.0" customHeight="1" outlineLevel="2">
      <c r="A27" s="66" t="s">
        <v>89</v>
      </c>
      <c r="B27" s="67" t="s">
        <v>90</v>
      </c>
      <c r="C27" s="68" t="s">
        <v>51</v>
      </c>
      <c r="D27" s="69">
        <f t="shared" ref="D27:E27" si="7">SUM(D28:D31)/4</f>
        <v>1</v>
      </c>
      <c r="E27" s="69">
        <f t="shared" si="7"/>
        <v>1</v>
      </c>
      <c r="F27" s="69"/>
      <c r="G27" s="69">
        <f>SUM(G28:G31)</f>
        <v>0.02</v>
      </c>
      <c r="H27" s="43"/>
      <c r="I27" s="43"/>
      <c r="J27" s="43"/>
      <c r="K27" s="43"/>
      <c r="L27" s="43"/>
      <c r="M27" s="43"/>
      <c r="N27" s="70"/>
      <c r="O27" s="70"/>
      <c r="P27" s="70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25"/>
      <c r="AI27" s="25"/>
    </row>
    <row r="28" ht="12.0" customHeight="1" outlineLevel="2">
      <c r="A28" s="71" t="s">
        <v>91</v>
      </c>
      <c r="B28" s="72" t="s">
        <v>92</v>
      </c>
      <c r="C28" s="73" t="s">
        <v>51</v>
      </c>
      <c r="D28" s="74">
        <v>1.0</v>
      </c>
      <c r="E28" s="74">
        <v>1.0</v>
      </c>
      <c r="F28" s="77" t="s">
        <v>82</v>
      </c>
      <c r="G28" s="74">
        <v>0.005</v>
      </c>
      <c r="H28" s="76"/>
      <c r="I28" s="43"/>
      <c r="J28" s="43"/>
      <c r="K28" s="43"/>
      <c r="L28" s="43"/>
      <c r="M28" s="43"/>
      <c r="N28" s="44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25"/>
      <c r="AI28" s="25"/>
    </row>
    <row r="29" ht="12.0" customHeight="1" outlineLevel="2">
      <c r="A29" s="71" t="s">
        <v>93</v>
      </c>
      <c r="B29" s="72" t="s">
        <v>94</v>
      </c>
      <c r="C29" s="73" t="s">
        <v>51</v>
      </c>
      <c r="D29" s="74">
        <v>1.0</v>
      </c>
      <c r="E29" s="74">
        <v>1.0</v>
      </c>
      <c r="F29" s="77" t="s">
        <v>82</v>
      </c>
      <c r="G29" s="74">
        <v>0.005</v>
      </c>
      <c r="H29" s="43"/>
      <c r="I29" s="43"/>
      <c r="J29" s="43"/>
      <c r="K29" s="43"/>
      <c r="L29" s="43"/>
      <c r="M29" s="43"/>
      <c r="N29" s="44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25"/>
      <c r="AI29" s="25"/>
    </row>
    <row r="30" ht="12.0" customHeight="1" outlineLevel="2">
      <c r="A30" s="71" t="s">
        <v>95</v>
      </c>
      <c r="B30" s="72" t="s">
        <v>96</v>
      </c>
      <c r="C30" s="73" t="s">
        <v>51</v>
      </c>
      <c r="D30" s="74">
        <v>1.0</v>
      </c>
      <c r="E30" s="74">
        <v>1.0</v>
      </c>
      <c r="F30" s="77" t="s">
        <v>82</v>
      </c>
      <c r="G30" s="74">
        <v>0.005</v>
      </c>
      <c r="H30" s="43"/>
      <c r="I30" s="43"/>
      <c r="J30" s="43"/>
      <c r="K30" s="43"/>
      <c r="L30" s="43"/>
      <c r="M30" s="43"/>
      <c r="N30" s="43"/>
      <c r="O30" s="44"/>
      <c r="P30" s="44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5"/>
      <c r="AH30" s="25"/>
      <c r="AI30" s="25"/>
    </row>
    <row r="31" ht="12.0" customHeight="1" outlineLevel="2">
      <c r="A31" s="71" t="s">
        <v>97</v>
      </c>
      <c r="B31" s="72" t="s">
        <v>98</v>
      </c>
      <c r="C31" s="73" t="s">
        <v>51</v>
      </c>
      <c r="D31" s="74">
        <v>1.0</v>
      </c>
      <c r="E31" s="74">
        <v>1.0</v>
      </c>
      <c r="F31" s="77" t="s">
        <v>82</v>
      </c>
      <c r="G31" s="74">
        <v>0.005</v>
      </c>
      <c r="H31" s="43"/>
      <c r="I31" s="43"/>
      <c r="J31" s="43"/>
      <c r="K31" s="43"/>
      <c r="L31" s="43"/>
      <c r="M31" s="43"/>
      <c r="N31" s="43"/>
      <c r="O31" s="44"/>
      <c r="P31" s="44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5"/>
      <c r="AH31" s="25"/>
      <c r="AI31" s="25"/>
    </row>
    <row r="32" ht="12.0" customHeight="1" outlineLevel="2">
      <c r="A32" s="66" t="s">
        <v>99</v>
      </c>
      <c r="B32" s="67" t="s">
        <v>100</v>
      </c>
      <c r="C32" s="68" t="s">
        <v>51</v>
      </c>
      <c r="D32" s="69">
        <f t="shared" ref="D32:E32" si="8">SUM(D33:D36)/4</f>
        <v>1</v>
      </c>
      <c r="E32" s="69">
        <f t="shared" si="8"/>
        <v>1</v>
      </c>
      <c r="F32" s="69"/>
      <c r="G32" s="69">
        <f>SUM(G33:G36)</f>
        <v>0.03</v>
      </c>
      <c r="H32" s="43"/>
      <c r="I32" s="43"/>
      <c r="J32" s="43"/>
      <c r="K32" s="43"/>
      <c r="L32" s="43"/>
      <c r="M32" s="43"/>
      <c r="N32" s="43"/>
      <c r="O32" s="70"/>
      <c r="P32" s="70"/>
      <c r="Q32" s="70"/>
      <c r="R32" s="70"/>
      <c r="S32" s="70"/>
      <c r="T32" s="70"/>
      <c r="U32" s="70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5"/>
      <c r="AH32" s="25"/>
      <c r="AI32" s="25"/>
    </row>
    <row r="33" ht="12.0" customHeight="1" outlineLevel="2">
      <c r="A33" s="71" t="s">
        <v>101</v>
      </c>
      <c r="B33" s="72" t="s">
        <v>102</v>
      </c>
      <c r="C33" s="73" t="s">
        <v>51</v>
      </c>
      <c r="D33" s="74">
        <v>1.0</v>
      </c>
      <c r="E33" s="74">
        <v>1.0</v>
      </c>
      <c r="F33" s="73" t="s">
        <v>103</v>
      </c>
      <c r="G33" s="74">
        <v>0.0075</v>
      </c>
      <c r="H33" s="43"/>
      <c r="I33" s="43"/>
      <c r="J33" s="43"/>
      <c r="K33" s="43"/>
      <c r="L33" s="43"/>
      <c r="M33" s="43"/>
      <c r="N33" s="43"/>
      <c r="O33" s="44"/>
      <c r="P33" s="44"/>
      <c r="Q33" s="44"/>
      <c r="R33" s="44"/>
      <c r="S33" s="44"/>
      <c r="T33" s="44"/>
      <c r="U33" s="44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5"/>
      <c r="AH33" s="25"/>
      <c r="AI33" s="25"/>
    </row>
    <row r="34" ht="12.0" customHeight="1" outlineLevel="2">
      <c r="A34" s="71" t="s">
        <v>104</v>
      </c>
      <c r="B34" s="72" t="s">
        <v>105</v>
      </c>
      <c r="C34" s="73" t="s">
        <v>51</v>
      </c>
      <c r="D34" s="74">
        <v>1.0</v>
      </c>
      <c r="E34" s="74">
        <v>1.0</v>
      </c>
      <c r="F34" s="73" t="s">
        <v>103</v>
      </c>
      <c r="G34" s="74">
        <v>0.0075</v>
      </c>
      <c r="H34" s="43"/>
      <c r="I34" s="43"/>
      <c r="J34" s="43"/>
      <c r="K34" s="43"/>
      <c r="L34" s="43"/>
      <c r="M34" s="43"/>
      <c r="N34" s="43"/>
      <c r="O34" s="44"/>
      <c r="P34" s="44"/>
      <c r="Q34" s="44"/>
      <c r="R34" s="44"/>
      <c r="S34" s="44"/>
      <c r="T34" s="44"/>
      <c r="U34" s="44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5"/>
      <c r="AH34" s="25"/>
      <c r="AI34" s="25"/>
    </row>
    <row r="35" ht="12.0" customHeight="1" outlineLevel="2">
      <c r="A35" s="71" t="s">
        <v>106</v>
      </c>
      <c r="B35" s="72" t="s">
        <v>107</v>
      </c>
      <c r="C35" s="73" t="s">
        <v>51</v>
      </c>
      <c r="D35" s="74">
        <v>1.0</v>
      </c>
      <c r="E35" s="74">
        <v>1.0</v>
      </c>
      <c r="F35" s="73" t="s">
        <v>103</v>
      </c>
      <c r="G35" s="74">
        <v>0.0075</v>
      </c>
      <c r="H35" s="43"/>
      <c r="I35" s="43"/>
      <c r="J35" s="43"/>
      <c r="K35" s="43"/>
      <c r="L35" s="43"/>
      <c r="M35" s="43"/>
      <c r="N35" s="43"/>
      <c r="O35" s="43"/>
      <c r="P35" s="44"/>
      <c r="Q35" s="44"/>
      <c r="R35" s="44"/>
      <c r="S35" s="44"/>
      <c r="T35" s="44"/>
      <c r="U35" s="44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5"/>
      <c r="AH35" s="25"/>
      <c r="AI35" s="25"/>
    </row>
    <row r="36" ht="12.0" customHeight="1" outlineLevel="2">
      <c r="A36" s="71" t="s">
        <v>108</v>
      </c>
      <c r="B36" s="72" t="s">
        <v>109</v>
      </c>
      <c r="C36" s="73" t="s">
        <v>51</v>
      </c>
      <c r="D36" s="74">
        <v>1.0</v>
      </c>
      <c r="E36" s="74">
        <v>1.0</v>
      </c>
      <c r="F36" s="73" t="s">
        <v>103</v>
      </c>
      <c r="G36" s="74">
        <v>0.0075</v>
      </c>
      <c r="H36" s="43"/>
      <c r="I36" s="76"/>
      <c r="J36" s="76"/>
      <c r="K36" s="76"/>
      <c r="L36" s="76"/>
      <c r="M36" s="76"/>
      <c r="N36" s="76"/>
      <c r="O36" s="76"/>
      <c r="P36" s="44"/>
      <c r="Q36" s="44"/>
      <c r="R36" s="44"/>
      <c r="S36" s="44"/>
      <c r="T36" s="44"/>
      <c r="U36" s="44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9"/>
      <c r="AH36" s="25"/>
      <c r="AI36" s="25"/>
    </row>
    <row r="37" ht="12.0" customHeight="1" outlineLevel="2">
      <c r="A37" s="66" t="s">
        <v>110</v>
      </c>
      <c r="B37" s="67" t="s">
        <v>111</v>
      </c>
      <c r="C37" s="68" t="s">
        <v>51</v>
      </c>
      <c r="D37" s="69">
        <f t="shared" ref="D37:E37" si="9">SUM(D38:D41)/4</f>
        <v>1</v>
      </c>
      <c r="E37" s="69">
        <f t="shared" si="9"/>
        <v>1</v>
      </c>
      <c r="F37" s="69"/>
      <c r="G37" s="69">
        <f>SUM(G38:G41)</f>
        <v>0.02</v>
      </c>
      <c r="H37" s="43"/>
      <c r="I37" s="43"/>
      <c r="J37" s="43"/>
      <c r="K37" s="43"/>
      <c r="L37" s="43"/>
      <c r="M37" s="43"/>
      <c r="N37" s="43"/>
      <c r="O37" s="43"/>
      <c r="P37" s="43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43"/>
      <c r="AE37" s="43"/>
      <c r="AF37" s="43"/>
      <c r="AG37" s="45"/>
      <c r="AH37" s="25"/>
      <c r="AI37" s="25"/>
    </row>
    <row r="38" ht="22.5" customHeight="1" outlineLevel="2">
      <c r="A38" s="71" t="s">
        <v>112</v>
      </c>
      <c r="B38" s="72" t="s">
        <v>113</v>
      </c>
      <c r="C38" s="73" t="s">
        <v>51</v>
      </c>
      <c r="D38" s="74">
        <v>1.0</v>
      </c>
      <c r="E38" s="74">
        <v>1.0</v>
      </c>
      <c r="F38" s="77" t="s">
        <v>114</v>
      </c>
      <c r="G38" s="74">
        <v>0.005</v>
      </c>
      <c r="H38" s="43"/>
      <c r="I38" s="43"/>
      <c r="J38" s="76"/>
      <c r="K38" s="76"/>
      <c r="L38" s="76"/>
      <c r="M38" s="76"/>
      <c r="N38" s="76"/>
      <c r="O38" s="76"/>
      <c r="P38" s="76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76"/>
      <c r="AE38" s="76"/>
      <c r="AF38" s="76"/>
      <c r="AG38" s="79"/>
      <c r="AH38" s="25"/>
      <c r="AI38" s="25"/>
    </row>
    <row r="39" ht="22.5" customHeight="1" outlineLevel="2">
      <c r="A39" s="71" t="s">
        <v>115</v>
      </c>
      <c r="B39" s="72" t="s">
        <v>116</v>
      </c>
      <c r="C39" s="73" t="s">
        <v>51</v>
      </c>
      <c r="D39" s="74">
        <v>1.0</v>
      </c>
      <c r="E39" s="74">
        <v>1.0</v>
      </c>
      <c r="F39" s="77" t="s">
        <v>114</v>
      </c>
      <c r="G39" s="74">
        <v>0.005</v>
      </c>
      <c r="H39" s="76"/>
      <c r="I39" s="43"/>
      <c r="J39" s="43"/>
      <c r="K39" s="43"/>
      <c r="L39" s="43"/>
      <c r="M39" s="43"/>
      <c r="N39" s="43"/>
      <c r="O39" s="43"/>
      <c r="P39" s="43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3"/>
      <c r="AE39" s="43"/>
      <c r="AF39" s="43"/>
      <c r="AG39" s="45"/>
      <c r="AH39" s="25"/>
      <c r="AI39" s="25"/>
    </row>
    <row r="40" ht="22.5" customHeight="1" outlineLevel="2">
      <c r="A40" s="71" t="s">
        <v>117</v>
      </c>
      <c r="B40" s="72" t="s">
        <v>118</v>
      </c>
      <c r="C40" s="73" t="s">
        <v>51</v>
      </c>
      <c r="D40" s="74">
        <v>1.0</v>
      </c>
      <c r="E40" s="74">
        <v>1.0</v>
      </c>
      <c r="F40" s="77" t="s">
        <v>114</v>
      </c>
      <c r="G40" s="74">
        <v>0.005</v>
      </c>
      <c r="H40" s="76"/>
      <c r="I40" s="43"/>
      <c r="J40" s="43"/>
      <c r="K40" s="43"/>
      <c r="L40" s="43"/>
      <c r="M40" s="43"/>
      <c r="N40" s="43"/>
      <c r="O40" s="43"/>
      <c r="P40" s="43"/>
      <c r="Q40" s="43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3"/>
      <c r="AE40" s="43"/>
      <c r="AF40" s="43"/>
      <c r="AG40" s="45"/>
      <c r="AH40" s="25"/>
      <c r="AI40" s="25"/>
    </row>
    <row r="41" ht="22.5" customHeight="1" outlineLevel="2">
      <c r="A41" s="71" t="s">
        <v>119</v>
      </c>
      <c r="B41" s="72" t="s">
        <v>120</v>
      </c>
      <c r="C41" s="73" t="s">
        <v>51</v>
      </c>
      <c r="D41" s="74">
        <v>1.0</v>
      </c>
      <c r="E41" s="74">
        <v>1.0</v>
      </c>
      <c r="F41" s="77" t="s">
        <v>114</v>
      </c>
      <c r="G41" s="74">
        <v>0.005</v>
      </c>
      <c r="H41" s="76"/>
      <c r="I41" s="43"/>
      <c r="J41" s="43"/>
      <c r="K41" s="43"/>
      <c r="L41" s="43"/>
      <c r="M41" s="43"/>
      <c r="N41" s="43"/>
      <c r="O41" s="43"/>
      <c r="P41" s="43"/>
      <c r="Q41" s="43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3"/>
      <c r="AE41" s="43"/>
      <c r="AF41" s="43"/>
      <c r="AG41" s="45"/>
      <c r="AH41" s="25"/>
      <c r="AI41" s="25"/>
    </row>
    <row r="42" ht="12.0" customHeight="1" outlineLevel="2">
      <c r="A42" s="66" t="s">
        <v>121</v>
      </c>
      <c r="B42" s="67" t="s">
        <v>122</v>
      </c>
      <c r="C42" s="68" t="s">
        <v>51</v>
      </c>
      <c r="D42" s="69">
        <f t="shared" ref="D42:E42" si="10">SUM(D43:D46)/4</f>
        <v>1</v>
      </c>
      <c r="E42" s="69">
        <f t="shared" si="10"/>
        <v>1</v>
      </c>
      <c r="F42" s="69"/>
      <c r="G42" s="69">
        <f>SUM(G43:G46)</f>
        <v>0.01</v>
      </c>
      <c r="H42" s="76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25"/>
      <c r="AI42" s="25"/>
    </row>
    <row r="43" ht="12.0" customHeight="1" outlineLevel="2">
      <c r="A43" s="71" t="s">
        <v>123</v>
      </c>
      <c r="B43" s="72" t="s">
        <v>124</v>
      </c>
      <c r="C43" s="73" t="s">
        <v>51</v>
      </c>
      <c r="D43" s="74">
        <v>1.0</v>
      </c>
      <c r="E43" s="74">
        <v>1.0</v>
      </c>
      <c r="F43" s="74" t="s">
        <v>125</v>
      </c>
      <c r="G43" s="74">
        <v>0.0025</v>
      </c>
      <c r="H43" s="76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25"/>
      <c r="AI43" s="25"/>
    </row>
    <row r="44" ht="12.0" customHeight="1" outlineLevel="2">
      <c r="A44" s="71" t="s">
        <v>126</v>
      </c>
      <c r="B44" s="72" t="s">
        <v>127</v>
      </c>
      <c r="C44" s="73" t="s">
        <v>51</v>
      </c>
      <c r="D44" s="74">
        <v>1.0</v>
      </c>
      <c r="E44" s="74">
        <v>1.0</v>
      </c>
      <c r="F44" s="74" t="s">
        <v>125</v>
      </c>
      <c r="G44" s="74">
        <v>0.0025</v>
      </c>
      <c r="H44" s="76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25"/>
      <c r="AI44" s="25"/>
    </row>
    <row r="45" ht="12.0" customHeight="1" outlineLevel="2">
      <c r="A45" s="71" t="s">
        <v>128</v>
      </c>
      <c r="B45" s="72" t="s">
        <v>129</v>
      </c>
      <c r="C45" s="73" t="s">
        <v>51</v>
      </c>
      <c r="D45" s="74">
        <v>1.0</v>
      </c>
      <c r="E45" s="74">
        <v>1.0</v>
      </c>
      <c r="F45" s="74" t="s">
        <v>125</v>
      </c>
      <c r="G45" s="74">
        <v>0.0025</v>
      </c>
      <c r="H45" s="76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4"/>
      <c r="Z45" s="44"/>
      <c r="AA45" s="44"/>
      <c r="AB45" s="44"/>
      <c r="AC45" s="44"/>
      <c r="AD45" s="44"/>
      <c r="AE45" s="44"/>
      <c r="AF45" s="44"/>
      <c r="AG45" s="44"/>
      <c r="AH45" s="25"/>
      <c r="AI45" s="25"/>
    </row>
    <row r="46" ht="12.0" customHeight="1" outlineLevel="2">
      <c r="A46" s="71" t="s">
        <v>130</v>
      </c>
      <c r="B46" s="72" t="s">
        <v>131</v>
      </c>
      <c r="C46" s="73" t="s">
        <v>51</v>
      </c>
      <c r="D46" s="74">
        <v>1.0</v>
      </c>
      <c r="E46" s="74">
        <v>1.0</v>
      </c>
      <c r="F46" s="74" t="s">
        <v>125</v>
      </c>
      <c r="G46" s="74">
        <v>0.0025</v>
      </c>
      <c r="H46" s="76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4"/>
      <c r="Z46" s="44"/>
      <c r="AA46" s="44"/>
      <c r="AB46" s="44"/>
      <c r="AC46" s="44"/>
      <c r="AD46" s="44"/>
      <c r="AE46" s="44"/>
      <c r="AF46" s="44"/>
      <c r="AG46" s="44"/>
      <c r="AH46" s="25"/>
      <c r="AI46" s="25"/>
    </row>
    <row r="47" ht="12.0" customHeight="1" outlineLevel="2">
      <c r="A47" s="66" t="s">
        <v>132</v>
      </c>
      <c r="B47" s="67" t="s">
        <v>133</v>
      </c>
      <c r="C47" s="68" t="s">
        <v>51</v>
      </c>
      <c r="D47" s="69">
        <f t="shared" ref="D47:E47" si="11">SUM(D48)/1</f>
        <v>1</v>
      </c>
      <c r="E47" s="69">
        <f t="shared" si="11"/>
        <v>1</v>
      </c>
      <c r="F47" s="69"/>
      <c r="G47" s="69">
        <f>SUM(G48)</f>
        <v>0.005</v>
      </c>
      <c r="H47" s="76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70"/>
      <c r="AF47" s="70"/>
      <c r="AG47" s="80"/>
      <c r="AH47" s="25"/>
      <c r="AI47" s="25"/>
    </row>
    <row r="48" ht="12.0" customHeight="1" outlineLevel="2">
      <c r="A48" s="71" t="s">
        <v>134</v>
      </c>
      <c r="B48" s="72" t="s">
        <v>135</v>
      </c>
      <c r="C48" s="73" t="s">
        <v>51</v>
      </c>
      <c r="D48" s="74">
        <v>1.0</v>
      </c>
      <c r="E48" s="74">
        <v>1.0</v>
      </c>
      <c r="F48" s="74" t="s">
        <v>60</v>
      </c>
      <c r="G48" s="74">
        <v>0.005</v>
      </c>
      <c r="H48" s="76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4"/>
      <c r="AF48" s="44"/>
      <c r="AG48" s="81"/>
      <c r="AH48" s="25"/>
      <c r="AI48" s="25"/>
    </row>
    <row r="49" ht="12.0" customHeight="1" outlineLevel="2">
      <c r="A49" s="66" t="s">
        <v>136</v>
      </c>
      <c r="B49" s="67" t="s">
        <v>137</v>
      </c>
      <c r="C49" s="68" t="s">
        <v>51</v>
      </c>
      <c r="D49" s="69">
        <f t="shared" ref="D49:E49" si="12">SUM(D50:D51)/2</f>
        <v>1</v>
      </c>
      <c r="E49" s="69">
        <f t="shared" si="12"/>
        <v>1</v>
      </c>
      <c r="F49" s="69"/>
      <c r="G49" s="69">
        <f>SUM(G50:G51)</f>
        <v>0.005</v>
      </c>
      <c r="H49" s="76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70"/>
      <c r="AG49" s="80"/>
      <c r="AH49" s="25"/>
      <c r="AI49" s="25"/>
    </row>
    <row r="50" ht="12.0" customHeight="1" outlineLevel="2">
      <c r="A50" s="71" t="s">
        <v>138</v>
      </c>
      <c r="B50" s="72" t="s">
        <v>139</v>
      </c>
      <c r="C50" s="73" t="s">
        <v>51</v>
      </c>
      <c r="D50" s="74">
        <v>1.0</v>
      </c>
      <c r="E50" s="74">
        <v>1.0</v>
      </c>
      <c r="F50" s="74" t="s">
        <v>60</v>
      </c>
      <c r="G50" s="74">
        <v>0.0025</v>
      </c>
      <c r="H50" s="76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81"/>
      <c r="AH50" s="25"/>
      <c r="AI50" s="25"/>
    </row>
    <row r="51" ht="22.5" customHeight="1" outlineLevel="2">
      <c r="A51" s="71" t="s">
        <v>140</v>
      </c>
      <c r="B51" s="72" t="s">
        <v>141</v>
      </c>
      <c r="C51" s="73" t="s">
        <v>51</v>
      </c>
      <c r="D51" s="74">
        <v>1.0</v>
      </c>
      <c r="E51" s="74">
        <v>1.0</v>
      </c>
      <c r="F51" s="77" t="s">
        <v>142</v>
      </c>
      <c r="G51" s="74">
        <v>0.0025</v>
      </c>
      <c r="H51" s="76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4"/>
      <c r="AG51" s="81"/>
      <c r="AH51" s="25"/>
      <c r="AI51" s="25"/>
    </row>
    <row r="52" ht="12.0" customHeight="1" outlineLevel="1">
      <c r="A52" s="59">
        <v>1.2</v>
      </c>
      <c r="B52" s="60" t="s">
        <v>143</v>
      </c>
      <c r="C52" s="61" t="s">
        <v>144</v>
      </c>
      <c r="D52" s="62">
        <f t="shared" ref="D52:E52" si="13">SUM(D53,D58,D63,D66,D69,D75,D78)/7</f>
        <v>1</v>
      </c>
      <c r="E52" s="62">
        <f t="shared" si="13"/>
        <v>1</v>
      </c>
      <c r="F52" s="62"/>
      <c r="G52" s="62">
        <f>SUM(G53,G58,G63,G66,G69,G75,G78)</f>
        <v>0.125</v>
      </c>
      <c r="H52" s="76"/>
      <c r="I52" s="4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82"/>
      <c r="X52" s="64"/>
      <c r="Y52" s="64"/>
      <c r="Z52" s="64"/>
      <c r="AA52" s="43"/>
      <c r="AB52" s="43"/>
      <c r="AC52" s="43"/>
      <c r="AD52" s="43"/>
      <c r="AE52" s="64"/>
      <c r="AF52" s="64"/>
      <c r="AG52" s="64"/>
      <c r="AH52" s="25"/>
      <c r="AI52" s="25"/>
    </row>
    <row r="53" ht="12.0" customHeight="1" outlineLevel="2">
      <c r="A53" s="66" t="s">
        <v>145</v>
      </c>
      <c r="B53" s="67" t="s">
        <v>54</v>
      </c>
      <c r="C53" s="68" t="s">
        <v>144</v>
      </c>
      <c r="D53" s="69">
        <f t="shared" ref="D53:E53" si="14">SUM(D54:D57)/4</f>
        <v>1</v>
      </c>
      <c r="E53" s="69">
        <f t="shared" si="14"/>
        <v>1</v>
      </c>
      <c r="F53" s="69"/>
      <c r="G53" s="69">
        <f>SUM(G54:G57)</f>
        <v>0.01</v>
      </c>
      <c r="H53" s="76"/>
      <c r="I53" s="43"/>
      <c r="J53" s="70"/>
      <c r="K53" s="70"/>
      <c r="L53" s="7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5"/>
      <c r="AH53" s="25"/>
      <c r="AI53" s="25"/>
    </row>
    <row r="54" ht="12.0" customHeight="1" outlineLevel="2">
      <c r="A54" s="71" t="s">
        <v>146</v>
      </c>
      <c r="B54" s="72" t="s">
        <v>56</v>
      </c>
      <c r="C54" s="73" t="s">
        <v>144</v>
      </c>
      <c r="D54" s="74">
        <v>1.0</v>
      </c>
      <c r="E54" s="74">
        <v>1.0</v>
      </c>
      <c r="F54" s="74" t="s">
        <v>57</v>
      </c>
      <c r="G54" s="74">
        <v>0.002</v>
      </c>
      <c r="H54" s="76"/>
      <c r="I54" s="43"/>
      <c r="J54" s="44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5"/>
      <c r="AH54" s="25"/>
      <c r="AI54" s="25"/>
    </row>
    <row r="55" ht="12.0" customHeight="1" outlineLevel="2">
      <c r="A55" s="71" t="s">
        <v>147</v>
      </c>
      <c r="B55" s="72" t="s">
        <v>59</v>
      </c>
      <c r="C55" s="73" t="s">
        <v>144</v>
      </c>
      <c r="D55" s="74">
        <v>1.0</v>
      </c>
      <c r="E55" s="74">
        <v>1.0</v>
      </c>
      <c r="F55" s="74" t="s">
        <v>60</v>
      </c>
      <c r="G55" s="74">
        <v>0.001</v>
      </c>
      <c r="H55" s="76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5"/>
      <c r="AH55" s="25"/>
      <c r="AI55" s="25"/>
    </row>
    <row r="56" ht="12.0" customHeight="1" outlineLevel="2">
      <c r="A56" s="71" t="s">
        <v>148</v>
      </c>
      <c r="B56" s="72" t="s">
        <v>149</v>
      </c>
      <c r="C56" s="73" t="s">
        <v>144</v>
      </c>
      <c r="D56" s="74">
        <v>1.0</v>
      </c>
      <c r="E56" s="74">
        <v>1.0</v>
      </c>
      <c r="F56" s="74" t="s">
        <v>60</v>
      </c>
      <c r="G56" s="74">
        <v>0.005</v>
      </c>
      <c r="H56" s="76"/>
      <c r="I56" s="43"/>
      <c r="J56" s="43"/>
      <c r="K56" s="44"/>
      <c r="L56" s="44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5"/>
      <c r="AH56" s="25"/>
      <c r="AI56" s="25"/>
    </row>
    <row r="57" ht="12.0" customHeight="1" outlineLevel="2">
      <c r="A57" s="71" t="s">
        <v>150</v>
      </c>
      <c r="B57" s="72" t="s">
        <v>65</v>
      </c>
      <c r="C57" s="73" t="s">
        <v>144</v>
      </c>
      <c r="D57" s="74">
        <v>1.0</v>
      </c>
      <c r="E57" s="74">
        <v>1.0</v>
      </c>
      <c r="F57" s="74" t="s">
        <v>60</v>
      </c>
      <c r="G57" s="74">
        <v>0.002</v>
      </c>
      <c r="H57" s="76"/>
      <c r="I57" s="43"/>
      <c r="J57" s="43"/>
      <c r="K57" s="43"/>
      <c r="L57" s="44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5"/>
      <c r="AH57" s="25"/>
      <c r="AI57" s="25"/>
    </row>
    <row r="58" ht="12.0" customHeight="1" outlineLevel="2">
      <c r="A58" s="66" t="s">
        <v>151</v>
      </c>
      <c r="B58" s="67" t="s">
        <v>67</v>
      </c>
      <c r="C58" s="68" t="s">
        <v>144</v>
      </c>
      <c r="D58" s="69">
        <f t="shared" ref="D58:E58" si="15">SUM(D59:D62)/4</f>
        <v>1</v>
      </c>
      <c r="E58" s="69">
        <f t="shared" si="15"/>
        <v>1</v>
      </c>
      <c r="F58" s="69"/>
      <c r="G58" s="69">
        <f>SUM(G59:G62)</f>
        <v>0.015</v>
      </c>
      <c r="H58" s="76"/>
      <c r="I58" s="43"/>
      <c r="J58" s="43"/>
      <c r="K58" s="43"/>
      <c r="L58" s="70"/>
      <c r="M58" s="70"/>
      <c r="N58" s="70"/>
      <c r="O58" s="70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5"/>
      <c r="AH58" s="25"/>
      <c r="AI58" s="25"/>
    </row>
    <row r="59" ht="22.5" customHeight="1" outlineLevel="2">
      <c r="A59" s="71" t="s">
        <v>152</v>
      </c>
      <c r="B59" s="72" t="s">
        <v>56</v>
      </c>
      <c r="C59" s="73" t="s">
        <v>144</v>
      </c>
      <c r="D59" s="74">
        <v>1.0</v>
      </c>
      <c r="E59" s="74">
        <v>1.0</v>
      </c>
      <c r="F59" s="77" t="s">
        <v>69</v>
      </c>
      <c r="G59" s="74">
        <v>0.002</v>
      </c>
      <c r="H59" s="76"/>
      <c r="I59" s="43"/>
      <c r="J59" s="43"/>
      <c r="K59" s="43"/>
      <c r="L59" s="44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5"/>
      <c r="AH59" s="25"/>
      <c r="AI59" s="25"/>
    </row>
    <row r="60" ht="12.0" customHeight="1" outlineLevel="2">
      <c r="A60" s="71" t="s">
        <v>153</v>
      </c>
      <c r="B60" s="72" t="s">
        <v>71</v>
      </c>
      <c r="C60" s="73" t="s">
        <v>144</v>
      </c>
      <c r="D60" s="74">
        <v>1.0</v>
      </c>
      <c r="E60" s="74">
        <v>1.0</v>
      </c>
      <c r="F60" s="74" t="s">
        <v>72</v>
      </c>
      <c r="G60" s="74">
        <v>0.003</v>
      </c>
      <c r="H60" s="76"/>
      <c r="I60" s="43"/>
      <c r="J60" s="43"/>
      <c r="K60" s="43"/>
      <c r="L60" s="43"/>
      <c r="M60" s="44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5"/>
      <c r="AH60" s="25"/>
      <c r="AI60" s="25"/>
    </row>
    <row r="61" ht="12.0" customHeight="1" outlineLevel="2">
      <c r="A61" s="71" t="s">
        <v>154</v>
      </c>
      <c r="B61" s="72" t="s">
        <v>149</v>
      </c>
      <c r="C61" s="73" t="s">
        <v>144</v>
      </c>
      <c r="D61" s="74">
        <v>1.0</v>
      </c>
      <c r="E61" s="74">
        <v>1.0</v>
      </c>
      <c r="F61" s="78" t="s">
        <v>74</v>
      </c>
      <c r="G61" s="74">
        <v>0.006</v>
      </c>
      <c r="H61" s="76"/>
      <c r="I61" s="43"/>
      <c r="J61" s="43"/>
      <c r="K61" s="43"/>
      <c r="L61" s="43"/>
      <c r="M61" s="43"/>
      <c r="N61" s="44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5"/>
      <c r="AH61" s="25"/>
      <c r="AI61" s="25"/>
    </row>
    <row r="62" ht="12.0" customHeight="1" outlineLevel="2">
      <c r="A62" s="71" t="s">
        <v>155</v>
      </c>
      <c r="B62" s="72" t="s">
        <v>76</v>
      </c>
      <c r="C62" s="73" t="s">
        <v>144</v>
      </c>
      <c r="D62" s="74">
        <v>1.0</v>
      </c>
      <c r="E62" s="74">
        <v>1.0</v>
      </c>
      <c r="F62" s="74" t="s">
        <v>77</v>
      </c>
      <c r="G62" s="74">
        <v>0.004</v>
      </c>
      <c r="H62" s="76"/>
      <c r="I62" s="43"/>
      <c r="J62" s="43"/>
      <c r="K62" s="43"/>
      <c r="L62" s="43"/>
      <c r="M62" s="43"/>
      <c r="N62" s="43"/>
      <c r="O62" s="44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5"/>
      <c r="AH62" s="25"/>
      <c r="AI62" s="25"/>
    </row>
    <row r="63" ht="12.0" customHeight="1" outlineLevel="2">
      <c r="A63" s="66" t="s">
        <v>156</v>
      </c>
      <c r="B63" s="67" t="s">
        <v>79</v>
      </c>
      <c r="C63" s="68" t="s">
        <v>157</v>
      </c>
      <c r="D63" s="69">
        <f t="shared" ref="D63:E63" si="16">SUM(D64:D65)/2</f>
        <v>1</v>
      </c>
      <c r="E63" s="69">
        <f t="shared" si="16"/>
        <v>1</v>
      </c>
      <c r="F63" s="69"/>
      <c r="G63" s="69">
        <f>SUM(G64:G65)</f>
        <v>0.01</v>
      </c>
      <c r="H63" s="76"/>
      <c r="I63" s="43"/>
      <c r="J63" s="43"/>
      <c r="K63" s="43"/>
      <c r="L63" s="43"/>
      <c r="M63" s="70"/>
      <c r="N63" s="70"/>
      <c r="O63" s="70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5"/>
      <c r="AH63" s="25"/>
      <c r="AI63" s="25"/>
    </row>
    <row r="64" ht="12.0" customHeight="1" outlineLevel="2">
      <c r="A64" s="71" t="s">
        <v>158</v>
      </c>
      <c r="B64" s="72" t="s">
        <v>159</v>
      </c>
      <c r="C64" s="73" t="s">
        <v>157</v>
      </c>
      <c r="D64" s="74">
        <v>1.0</v>
      </c>
      <c r="E64" s="74">
        <v>1.0</v>
      </c>
      <c r="F64" s="77" t="s">
        <v>160</v>
      </c>
      <c r="G64" s="74">
        <v>0.005</v>
      </c>
      <c r="H64" s="76"/>
      <c r="I64" s="43"/>
      <c r="J64" s="43"/>
      <c r="K64" s="43"/>
      <c r="L64" s="43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5"/>
      <c r="AH64" s="25"/>
      <c r="AI64" s="25"/>
    </row>
    <row r="65" ht="12.0" customHeight="1" outlineLevel="2">
      <c r="A65" s="71" t="s">
        <v>161</v>
      </c>
      <c r="B65" s="72" t="s">
        <v>162</v>
      </c>
      <c r="C65" s="73" t="s">
        <v>157</v>
      </c>
      <c r="D65" s="74">
        <v>1.0</v>
      </c>
      <c r="E65" s="74">
        <v>1.0</v>
      </c>
      <c r="F65" s="77" t="s">
        <v>160</v>
      </c>
      <c r="G65" s="74">
        <v>0.005</v>
      </c>
      <c r="H65" s="76"/>
      <c r="I65" s="43"/>
      <c r="J65" s="43"/>
      <c r="K65" s="43"/>
      <c r="L65" s="43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5"/>
      <c r="AH65" s="25"/>
      <c r="AI65" s="25"/>
    </row>
    <row r="66" ht="12.0" customHeight="1" outlineLevel="2">
      <c r="A66" s="66" t="s">
        <v>163</v>
      </c>
      <c r="B66" s="67" t="s">
        <v>90</v>
      </c>
      <c r="C66" s="68" t="s">
        <v>157</v>
      </c>
      <c r="D66" s="69">
        <f t="shared" ref="D66:E66" si="17">SUM(D67:D68)/2</f>
        <v>1</v>
      </c>
      <c r="E66" s="69">
        <f t="shared" si="17"/>
        <v>1</v>
      </c>
      <c r="F66" s="69"/>
      <c r="G66" s="69">
        <f>SUM(G67:G68)</f>
        <v>0.02</v>
      </c>
      <c r="H66" s="76"/>
      <c r="I66" s="43"/>
      <c r="J66" s="43"/>
      <c r="K66" s="43"/>
      <c r="L66" s="43"/>
      <c r="M66" s="43"/>
      <c r="N66" s="43"/>
      <c r="O66" s="70"/>
      <c r="P66" s="70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5"/>
      <c r="AH66" s="25"/>
      <c r="AI66" s="25"/>
    </row>
    <row r="67" ht="22.5" customHeight="1" outlineLevel="2">
      <c r="A67" s="71" t="s">
        <v>164</v>
      </c>
      <c r="B67" s="72" t="s">
        <v>165</v>
      </c>
      <c r="C67" s="73" t="s">
        <v>157</v>
      </c>
      <c r="D67" s="74">
        <v>1.0</v>
      </c>
      <c r="E67" s="74">
        <v>1.0</v>
      </c>
      <c r="F67" s="77" t="s">
        <v>166</v>
      </c>
      <c r="G67" s="74">
        <v>0.01</v>
      </c>
      <c r="H67" s="76"/>
      <c r="I67" s="43"/>
      <c r="J67" s="43"/>
      <c r="K67" s="43"/>
      <c r="L67" s="43"/>
      <c r="M67" s="43"/>
      <c r="N67" s="43"/>
      <c r="O67" s="44"/>
      <c r="P67" s="44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5"/>
      <c r="AH67" s="25"/>
      <c r="AI67" s="25"/>
    </row>
    <row r="68" ht="22.5" customHeight="1" outlineLevel="2">
      <c r="A68" s="71" t="s">
        <v>167</v>
      </c>
      <c r="B68" s="72" t="s">
        <v>168</v>
      </c>
      <c r="C68" s="73" t="s">
        <v>157</v>
      </c>
      <c r="D68" s="74">
        <v>1.0</v>
      </c>
      <c r="E68" s="74">
        <v>1.0</v>
      </c>
      <c r="F68" s="77" t="s">
        <v>166</v>
      </c>
      <c r="G68" s="74">
        <v>0.01</v>
      </c>
      <c r="H68" s="76"/>
      <c r="I68" s="43"/>
      <c r="J68" s="43"/>
      <c r="K68" s="43"/>
      <c r="L68" s="43"/>
      <c r="M68" s="43"/>
      <c r="N68" s="43"/>
      <c r="O68" s="44"/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5"/>
      <c r="AH68" s="25"/>
      <c r="AI68" s="25"/>
    </row>
    <row r="69" ht="12.0" customHeight="1" outlineLevel="2">
      <c r="A69" s="66" t="s">
        <v>169</v>
      </c>
      <c r="B69" s="67" t="s">
        <v>100</v>
      </c>
      <c r="C69" s="68" t="s">
        <v>157</v>
      </c>
      <c r="D69" s="69">
        <f t="shared" ref="D69:E69" si="18">SUM(D70:D74)/5</f>
        <v>1</v>
      </c>
      <c r="E69" s="69">
        <f t="shared" si="18"/>
        <v>1</v>
      </c>
      <c r="F69" s="69"/>
      <c r="G69" s="69">
        <f>SUM(G70:G74)</f>
        <v>0.04</v>
      </c>
      <c r="H69" s="76"/>
      <c r="I69" s="43"/>
      <c r="J69" s="43"/>
      <c r="K69" s="43"/>
      <c r="L69" s="43"/>
      <c r="M69" s="43"/>
      <c r="N69" s="43"/>
      <c r="O69" s="43"/>
      <c r="P69" s="43"/>
      <c r="Q69" s="70"/>
      <c r="R69" s="70"/>
      <c r="S69" s="70"/>
      <c r="T69" s="70"/>
      <c r="U69" s="70"/>
      <c r="V69" s="70"/>
      <c r="W69" s="70"/>
      <c r="X69" s="43"/>
      <c r="Y69" s="43"/>
      <c r="Z69" s="43"/>
      <c r="AA69" s="43"/>
      <c r="AB69" s="43"/>
      <c r="AC69" s="43"/>
      <c r="AD69" s="43"/>
      <c r="AE69" s="43"/>
      <c r="AF69" s="43"/>
      <c r="AG69" s="45"/>
      <c r="AH69" s="25"/>
      <c r="AI69" s="25"/>
    </row>
    <row r="70" ht="12.0" customHeight="1" outlineLevel="2">
      <c r="A70" s="71" t="s">
        <v>170</v>
      </c>
      <c r="B70" s="72" t="s">
        <v>171</v>
      </c>
      <c r="C70" s="73" t="s">
        <v>157</v>
      </c>
      <c r="D70" s="74">
        <v>1.0</v>
      </c>
      <c r="E70" s="74">
        <v>1.0</v>
      </c>
      <c r="F70" s="73" t="s">
        <v>103</v>
      </c>
      <c r="G70" s="74">
        <v>0.008</v>
      </c>
      <c r="H70" s="76"/>
      <c r="I70" s="43"/>
      <c r="J70" s="43"/>
      <c r="K70" s="43"/>
      <c r="L70" s="43"/>
      <c r="M70" s="43"/>
      <c r="N70" s="43"/>
      <c r="O70" s="43"/>
      <c r="P70" s="43"/>
      <c r="Q70" s="44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5"/>
      <c r="AH70" s="25"/>
      <c r="AI70" s="25"/>
    </row>
    <row r="71" ht="12.0" customHeight="1" outlineLevel="2">
      <c r="A71" s="71" t="s">
        <v>172</v>
      </c>
      <c r="B71" s="72" t="s">
        <v>173</v>
      </c>
      <c r="C71" s="73" t="s">
        <v>157</v>
      </c>
      <c r="D71" s="74">
        <v>1.0</v>
      </c>
      <c r="E71" s="74">
        <v>1.0</v>
      </c>
      <c r="F71" s="73" t="s">
        <v>103</v>
      </c>
      <c r="G71" s="74">
        <v>0.008</v>
      </c>
      <c r="H71" s="76"/>
      <c r="I71" s="43"/>
      <c r="J71" s="43"/>
      <c r="K71" s="43"/>
      <c r="L71" s="43"/>
      <c r="M71" s="43"/>
      <c r="N71" s="43"/>
      <c r="O71" s="43"/>
      <c r="P71" s="43"/>
      <c r="Q71" s="44"/>
      <c r="R71" s="44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5"/>
      <c r="AH71" s="25"/>
      <c r="AI71" s="25"/>
    </row>
    <row r="72" ht="12.0" customHeight="1" outlineLevel="2">
      <c r="A72" s="71" t="s">
        <v>174</v>
      </c>
      <c r="B72" s="72" t="s">
        <v>175</v>
      </c>
      <c r="C72" s="73" t="s">
        <v>157</v>
      </c>
      <c r="D72" s="74">
        <v>1.0</v>
      </c>
      <c r="E72" s="74">
        <v>1.0</v>
      </c>
      <c r="F72" s="73" t="s">
        <v>103</v>
      </c>
      <c r="G72" s="74">
        <v>0.008</v>
      </c>
      <c r="H72" s="76"/>
      <c r="I72" s="43"/>
      <c r="J72" s="43"/>
      <c r="K72" s="43"/>
      <c r="L72" s="43"/>
      <c r="M72" s="43"/>
      <c r="N72" s="43"/>
      <c r="O72" s="43"/>
      <c r="P72" s="43"/>
      <c r="Q72" s="43"/>
      <c r="R72" s="44"/>
      <c r="S72" s="44"/>
      <c r="T72" s="44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5"/>
      <c r="AH72" s="25"/>
      <c r="AI72" s="25"/>
    </row>
    <row r="73" ht="12.0" customHeight="1" outlineLevel="2">
      <c r="A73" s="71" t="s">
        <v>176</v>
      </c>
      <c r="B73" s="72" t="s">
        <v>177</v>
      </c>
      <c r="C73" s="73" t="s">
        <v>157</v>
      </c>
      <c r="D73" s="74">
        <v>1.0</v>
      </c>
      <c r="E73" s="74">
        <v>1.0</v>
      </c>
      <c r="F73" s="73" t="s">
        <v>103</v>
      </c>
      <c r="G73" s="74">
        <v>0.008</v>
      </c>
      <c r="H73" s="76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4"/>
      <c r="U73" s="44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5"/>
      <c r="AH73" s="25"/>
      <c r="AI73" s="25"/>
    </row>
    <row r="74" ht="12.0" customHeight="1" outlineLevel="2">
      <c r="A74" s="71" t="s">
        <v>178</v>
      </c>
      <c r="B74" s="72" t="s">
        <v>179</v>
      </c>
      <c r="C74" s="73" t="s">
        <v>157</v>
      </c>
      <c r="D74" s="74">
        <v>1.0</v>
      </c>
      <c r="E74" s="74">
        <v>1.0</v>
      </c>
      <c r="F74" s="73" t="s">
        <v>103</v>
      </c>
      <c r="G74" s="74">
        <v>0.008</v>
      </c>
      <c r="H74" s="76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4"/>
      <c r="V74" s="44"/>
      <c r="W74" s="44"/>
      <c r="X74" s="43"/>
      <c r="Y74" s="43"/>
      <c r="Z74" s="43"/>
      <c r="AA74" s="43"/>
      <c r="AB74" s="43"/>
      <c r="AC74" s="43"/>
      <c r="AD74" s="43"/>
      <c r="AE74" s="43"/>
      <c r="AF74" s="43"/>
      <c r="AG74" s="45"/>
      <c r="AH74" s="25"/>
      <c r="AI74" s="25"/>
    </row>
    <row r="75" ht="12.0" customHeight="1" outlineLevel="2">
      <c r="A75" s="66" t="s">
        <v>180</v>
      </c>
      <c r="B75" s="67" t="s">
        <v>111</v>
      </c>
      <c r="C75" s="68" t="s">
        <v>157</v>
      </c>
      <c r="D75" s="69">
        <f t="shared" ref="D75:E75" si="19">SUM(D76:D77)/2</f>
        <v>1</v>
      </c>
      <c r="E75" s="69">
        <f t="shared" si="19"/>
        <v>1</v>
      </c>
      <c r="F75" s="69"/>
      <c r="G75" s="69">
        <f>SUM(G76:G77)</f>
        <v>0.02</v>
      </c>
      <c r="H75" s="76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70"/>
      <c r="Y75" s="70"/>
      <c r="Z75" s="70"/>
      <c r="AA75" s="43"/>
      <c r="AB75" s="43"/>
      <c r="AC75" s="43"/>
      <c r="AD75" s="43"/>
      <c r="AE75" s="70"/>
      <c r="AF75" s="70"/>
      <c r="AG75" s="70"/>
      <c r="AH75" s="25"/>
      <c r="AI75" s="25"/>
    </row>
    <row r="76" ht="12.0" customHeight="1" outlineLevel="2">
      <c r="A76" s="71" t="s">
        <v>181</v>
      </c>
      <c r="B76" s="72" t="s">
        <v>182</v>
      </c>
      <c r="C76" s="73" t="s">
        <v>157</v>
      </c>
      <c r="D76" s="74">
        <v>1.0</v>
      </c>
      <c r="E76" s="74">
        <v>1.0</v>
      </c>
      <c r="F76" s="73" t="s">
        <v>103</v>
      </c>
      <c r="G76" s="74">
        <v>0.01</v>
      </c>
      <c r="H76" s="76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4"/>
      <c r="Y76" s="44"/>
      <c r="Z76" s="44"/>
      <c r="AA76" s="43"/>
      <c r="AB76" s="43"/>
      <c r="AC76" s="43"/>
      <c r="AD76" s="43"/>
      <c r="AE76" s="43"/>
      <c r="AF76" s="43"/>
      <c r="AG76" s="45"/>
      <c r="AH76" s="25"/>
      <c r="AI76" s="25"/>
    </row>
    <row r="77" ht="22.5" customHeight="1" outlineLevel="2">
      <c r="A77" s="71" t="s">
        <v>183</v>
      </c>
      <c r="B77" s="72" t="s">
        <v>184</v>
      </c>
      <c r="C77" s="73" t="s">
        <v>185</v>
      </c>
      <c r="D77" s="74">
        <v>1.0</v>
      </c>
      <c r="E77" s="74">
        <v>1.0</v>
      </c>
      <c r="F77" s="77" t="s">
        <v>114</v>
      </c>
      <c r="G77" s="74">
        <v>0.01</v>
      </c>
      <c r="H77" s="76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4"/>
      <c r="Z77" s="44"/>
      <c r="AA77" s="43"/>
      <c r="AB77" s="43"/>
      <c r="AC77" s="43"/>
      <c r="AD77" s="43"/>
      <c r="AE77" s="44"/>
      <c r="AF77" s="44"/>
      <c r="AG77" s="44"/>
      <c r="AH77" s="25"/>
      <c r="AI77" s="25"/>
    </row>
    <row r="78" ht="12.0" customHeight="1" outlineLevel="2">
      <c r="A78" s="66" t="s">
        <v>186</v>
      </c>
      <c r="B78" s="67" t="s">
        <v>122</v>
      </c>
      <c r="C78" s="68" t="s">
        <v>185</v>
      </c>
      <c r="D78" s="69">
        <f t="shared" ref="D78:E78" si="20">SUM(D79/1)</f>
        <v>1</v>
      </c>
      <c r="E78" s="69">
        <f t="shared" si="20"/>
        <v>1</v>
      </c>
      <c r="F78" s="69"/>
      <c r="G78" s="69">
        <f>SUM(G79)</f>
        <v>0.01</v>
      </c>
      <c r="H78" s="76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70"/>
      <c r="AA78" s="43"/>
      <c r="AB78" s="43"/>
      <c r="AC78" s="43"/>
      <c r="AD78" s="43"/>
      <c r="AE78" s="70"/>
      <c r="AF78" s="70"/>
      <c r="AG78" s="70"/>
      <c r="AH78" s="25"/>
      <c r="AI78" s="25"/>
    </row>
    <row r="79" ht="22.5" customHeight="1" outlineLevel="2">
      <c r="A79" s="71" t="s">
        <v>187</v>
      </c>
      <c r="B79" s="72" t="s">
        <v>122</v>
      </c>
      <c r="C79" s="73" t="s">
        <v>185</v>
      </c>
      <c r="D79" s="74">
        <v>1.0</v>
      </c>
      <c r="E79" s="74">
        <v>1.0</v>
      </c>
      <c r="F79" s="77" t="s">
        <v>188</v>
      </c>
      <c r="G79" s="74">
        <v>0.01</v>
      </c>
      <c r="H79" s="76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4"/>
      <c r="AA79" s="43"/>
      <c r="AB79" s="43"/>
      <c r="AC79" s="43"/>
      <c r="AD79" s="43"/>
      <c r="AE79" s="44"/>
      <c r="AF79" s="44"/>
      <c r="AG79" s="44"/>
      <c r="AH79" s="25"/>
      <c r="AI79" s="25"/>
    </row>
    <row r="80" ht="12.0" customHeight="1">
      <c r="A80" s="83">
        <v>2.0</v>
      </c>
      <c r="B80" s="84" t="s">
        <v>189</v>
      </c>
      <c r="C80" s="85" t="s">
        <v>190</v>
      </c>
      <c r="D80" s="86">
        <f t="shared" ref="D80:E80" si="21">SUM(D81,D93,D87,D98,D112,D121)/6</f>
        <v>1</v>
      </c>
      <c r="E80" s="86">
        <f t="shared" si="21"/>
        <v>1</v>
      </c>
      <c r="F80" s="86"/>
      <c r="G80" s="86">
        <f>SUM(G81,G93,G87,G98,G112,G121)</f>
        <v>0.1</v>
      </c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  <c r="AH80" s="25"/>
      <c r="AI80" s="25"/>
    </row>
    <row r="81" ht="12.0" customHeight="1" outlineLevel="1">
      <c r="A81" s="59">
        <v>2.1</v>
      </c>
      <c r="B81" s="60" t="s">
        <v>191</v>
      </c>
      <c r="C81" s="61" t="s">
        <v>190</v>
      </c>
      <c r="D81" s="62">
        <f t="shared" ref="D81:E81" si="22">SUM(D82:D86)/5</f>
        <v>1</v>
      </c>
      <c r="E81" s="62">
        <f t="shared" si="22"/>
        <v>1</v>
      </c>
      <c r="F81" s="62"/>
      <c r="G81" s="62">
        <f>SUM(G82:G86)</f>
        <v>0.01</v>
      </c>
      <c r="H81" s="63"/>
      <c r="I81" s="64"/>
      <c r="J81" s="64"/>
      <c r="K81" s="64"/>
      <c r="L81" s="64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5"/>
      <c r="AH81" s="25"/>
      <c r="AI81" s="25"/>
    </row>
    <row r="82" ht="12.0" customHeight="1" outlineLevel="2">
      <c r="A82" s="71" t="s">
        <v>192</v>
      </c>
      <c r="B82" s="72" t="s">
        <v>193</v>
      </c>
      <c r="C82" s="73" t="s">
        <v>190</v>
      </c>
      <c r="D82" s="74">
        <v>1.0</v>
      </c>
      <c r="E82" s="74">
        <v>1.0</v>
      </c>
      <c r="F82" s="74" t="s">
        <v>194</v>
      </c>
      <c r="G82" s="74">
        <v>0.001</v>
      </c>
      <c r="H82" s="44"/>
      <c r="I82" s="44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5"/>
      <c r="AH82" s="25"/>
      <c r="AI82" s="25"/>
    </row>
    <row r="83" ht="12.0" customHeight="1" outlineLevel="2">
      <c r="A83" s="71" t="s">
        <v>195</v>
      </c>
      <c r="B83" s="72" t="s">
        <v>196</v>
      </c>
      <c r="C83" s="73" t="s">
        <v>190</v>
      </c>
      <c r="D83" s="74">
        <v>1.0</v>
      </c>
      <c r="E83" s="74">
        <v>1.0</v>
      </c>
      <c r="F83" s="74" t="s">
        <v>197</v>
      </c>
      <c r="G83" s="74">
        <v>0.001</v>
      </c>
      <c r="H83" s="44"/>
      <c r="I83" s="44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5"/>
      <c r="AH83" s="25"/>
      <c r="AI83" s="25"/>
    </row>
    <row r="84" ht="12.0" customHeight="1" outlineLevel="2">
      <c r="A84" s="71" t="s">
        <v>198</v>
      </c>
      <c r="B84" s="72" t="s">
        <v>199</v>
      </c>
      <c r="C84" s="73" t="s">
        <v>190</v>
      </c>
      <c r="D84" s="74">
        <v>1.0</v>
      </c>
      <c r="E84" s="74">
        <v>1.0</v>
      </c>
      <c r="F84" s="74" t="s">
        <v>200</v>
      </c>
      <c r="G84" s="74">
        <v>0.002</v>
      </c>
      <c r="H84" s="44"/>
      <c r="I84" s="44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5"/>
      <c r="AH84" s="25"/>
      <c r="AI84" s="25"/>
    </row>
    <row r="85" ht="12.0" customHeight="1" outlineLevel="2">
      <c r="A85" s="71" t="s">
        <v>201</v>
      </c>
      <c r="B85" s="72" t="s">
        <v>56</v>
      </c>
      <c r="C85" s="73" t="s">
        <v>190</v>
      </c>
      <c r="D85" s="74">
        <v>1.0</v>
      </c>
      <c r="E85" s="74">
        <v>1.0</v>
      </c>
      <c r="F85" s="89" t="s">
        <v>57</v>
      </c>
      <c r="G85" s="74">
        <v>0.005</v>
      </c>
      <c r="H85" s="76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5"/>
      <c r="AH85" s="25"/>
      <c r="AI85" s="25"/>
    </row>
    <row r="86" ht="12.0" customHeight="1" outlineLevel="2">
      <c r="A86" s="71" t="s">
        <v>202</v>
      </c>
      <c r="B86" s="72" t="s">
        <v>203</v>
      </c>
      <c r="C86" s="73" t="s">
        <v>190</v>
      </c>
      <c r="D86" s="74">
        <v>1.0</v>
      </c>
      <c r="E86" s="74">
        <v>1.0</v>
      </c>
      <c r="F86" s="21"/>
      <c r="G86" s="74">
        <v>0.001</v>
      </c>
      <c r="H86" s="76"/>
      <c r="I86" s="43"/>
      <c r="J86" s="43"/>
      <c r="K86" s="44"/>
      <c r="L86" s="44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5"/>
      <c r="AH86" s="25"/>
      <c r="AI86" s="25"/>
    </row>
    <row r="87" ht="12.0" customHeight="1" outlineLevel="1">
      <c r="A87" s="59">
        <v>2.2</v>
      </c>
      <c r="B87" s="60" t="s">
        <v>204</v>
      </c>
      <c r="C87" s="61" t="s">
        <v>190</v>
      </c>
      <c r="D87" s="62">
        <f t="shared" ref="D87:E87" si="23">SUM(D88:D92)/5</f>
        <v>1</v>
      </c>
      <c r="E87" s="62">
        <f t="shared" si="23"/>
        <v>1</v>
      </c>
      <c r="F87" s="62"/>
      <c r="G87" s="62">
        <f>SUM(G88:G92)</f>
        <v>0.01</v>
      </c>
      <c r="H87" s="76"/>
      <c r="I87" s="43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5"/>
      <c r="AH87" s="25"/>
      <c r="AI87" s="25"/>
    </row>
    <row r="88" ht="12.0" customHeight="1" outlineLevel="2">
      <c r="A88" s="71" t="s">
        <v>205</v>
      </c>
      <c r="B88" s="72" t="s">
        <v>206</v>
      </c>
      <c r="C88" s="73" t="s">
        <v>190</v>
      </c>
      <c r="D88" s="74">
        <v>1.0</v>
      </c>
      <c r="E88" s="74">
        <v>1.0</v>
      </c>
      <c r="F88" s="74" t="s">
        <v>60</v>
      </c>
      <c r="G88" s="74">
        <v>0.002</v>
      </c>
      <c r="H88" s="76"/>
      <c r="I88" s="43"/>
      <c r="J88" s="44"/>
      <c r="K88" s="44"/>
      <c r="L88" s="44"/>
      <c r="M88" s="44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5"/>
      <c r="AH88" s="25"/>
      <c r="AI88" s="25"/>
    </row>
    <row r="89" ht="12.0" customHeight="1" outlineLevel="2">
      <c r="A89" s="71" t="s">
        <v>207</v>
      </c>
      <c r="B89" s="72" t="s">
        <v>208</v>
      </c>
      <c r="C89" s="73" t="s">
        <v>190</v>
      </c>
      <c r="D89" s="74">
        <v>1.0</v>
      </c>
      <c r="E89" s="74">
        <v>1.0</v>
      </c>
      <c r="F89" s="74" t="s">
        <v>209</v>
      </c>
      <c r="G89" s="74">
        <v>0.002</v>
      </c>
      <c r="H89" s="76"/>
      <c r="I89" s="43"/>
      <c r="J89" s="43"/>
      <c r="K89" s="44"/>
      <c r="L89" s="44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5"/>
      <c r="AH89" s="25"/>
      <c r="AI89" s="25"/>
    </row>
    <row r="90" ht="12.0" customHeight="1" outlineLevel="2">
      <c r="A90" s="71" t="s">
        <v>210</v>
      </c>
      <c r="B90" s="72" t="s">
        <v>211</v>
      </c>
      <c r="C90" s="73" t="s">
        <v>190</v>
      </c>
      <c r="D90" s="74">
        <v>1.0</v>
      </c>
      <c r="E90" s="74">
        <v>1.0</v>
      </c>
      <c r="F90" s="74" t="s">
        <v>212</v>
      </c>
      <c r="G90" s="74">
        <v>0.002</v>
      </c>
      <c r="H90" s="76"/>
      <c r="I90" s="43"/>
      <c r="J90" s="43"/>
      <c r="K90" s="43"/>
      <c r="L90" s="44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5"/>
      <c r="AH90" s="25"/>
      <c r="AI90" s="25"/>
    </row>
    <row r="91" ht="12.0" customHeight="1" outlineLevel="2">
      <c r="A91" s="71" t="s">
        <v>213</v>
      </c>
      <c r="B91" s="72" t="s">
        <v>214</v>
      </c>
      <c r="C91" s="73" t="s">
        <v>190</v>
      </c>
      <c r="D91" s="74">
        <v>1.0</v>
      </c>
      <c r="E91" s="74">
        <v>1.0</v>
      </c>
      <c r="F91" s="89" t="s">
        <v>215</v>
      </c>
      <c r="G91" s="74">
        <v>0.002</v>
      </c>
      <c r="H91" s="76"/>
      <c r="I91" s="43"/>
      <c r="J91" s="43"/>
      <c r="K91" s="43"/>
      <c r="L91" s="43"/>
      <c r="M91" s="43"/>
      <c r="N91" s="43"/>
      <c r="O91" s="44"/>
      <c r="P91" s="44"/>
      <c r="Q91" s="44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5"/>
      <c r="AH91" s="25"/>
      <c r="AI91" s="25"/>
    </row>
    <row r="92" ht="12.0" customHeight="1" outlineLevel="2">
      <c r="A92" s="71" t="s">
        <v>216</v>
      </c>
      <c r="B92" s="72" t="s">
        <v>217</v>
      </c>
      <c r="C92" s="73" t="s">
        <v>190</v>
      </c>
      <c r="D92" s="74">
        <v>1.0</v>
      </c>
      <c r="E92" s="74">
        <v>1.0</v>
      </c>
      <c r="F92" s="21"/>
      <c r="G92" s="74">
        <v>0.002</v>
      </c>
      <c r="H92" s="76"/>
      <c r="I92" s="43"/>
      <c r="J92" s="43"/>
      <c r="K92" s="43"/>
      <c r="L92" s="43"/>
      <c r="M92" s="43"/>
      <c r="N92" s="43"/>
      <c r="O92" s="43"/>
      <c r="P92" s="43"/>
      <c r="Q92" s="44"/>
      <c r="R92" s="44"/>
      <c r="S92" s="44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5"/>
      <c r="AH92" s="25"/>
      <c r="AI92" s="25"/>
    </row>
    <row r="93" ht="12.0" customHeight="1" outlineLevel="1">
      <c r="A93" s="59">
        <v>2.3</v>
      </c>
      <c r="B93" s="60" t="s">
        <v>218</v>
      </c>
      <c r="C93" s="61" t="s">
        <v>185</v>
      </c>
      <c r="D93" s="62">
        <f t="shared" ref="D93:E93" si="24">SUM(D94:D97)/4</f>
        <v>1</v>
      </c>
      <c r="E93" s="62">
        <f t="shared" si="24"/>
        <v>1</v>
      </c>
      <c r="F93" s="62"/>
      <c r="G93" s="62">
        <f>SUM(G94:G97)</f>
        <v>0.02</v>
      </c>
      <c r="H93" s="76"/>
      <c r="I93" s="43"/>
      <c r="J93" s="43"/>
      <c r="K93" s="43"/>
      <c r="L93" s="43"/>
      <c r="M93" s="64"/>
      <c r="N93" s="64"/>
      <c r="O93" s="64"/>
      <c r="P93" s="64"/>
      <c r="Q93" s="64"/>
      <c r="R93" s="64"/>
      <c r="S93" s="64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5"/>
      <c r="AH93" s="25"/>
      <c r="AI93" s="25"/>
    </row>
    <row r="94" ht="12.0" customHeight="1" outlineLevel="2">
      <c r="A94" s="71" t="s">
        <v>219</v>
      </c>
      <c r="B94" s="72" t="s">
        <v>220</v>
      </c>
      <c r="C94" s="73" t="s">
        <v>185</v>
      </c>
      <c r="D94" s="74">
        <v>1.0</v>
      </c>
      <c r="E94" s="74">
        <v>1.0</v>
      </c>
      <c r="F94" s="89" t="s">
        <v>221</v>
      </c>
      <c r="G94" s="74">
        <v>0.005</v>
      </c>
      <c r="H94" s="76"/>
      <c r="I94" s="43"/>
      <c r="J94" s="43"/>
      <c r="K94" s="43"/>
      <c r="L94" s="43"/>
      <c r="M94" s="44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5"/>
      <c r="AH94" s="25"/>
      <c r="AI94" s="25"/>
    </row>
    <row r="95" ht="12.0" customHeight="1" outlineLevel="2">
      <c r="A95" s="71" t="s">
        <v>222</v>
      </c>
      <c r="B95" s="72" t="s">
        <v>223</v>
      </c>
      <c r="C95" s="73" t="s">
        <v>185</v>
      </c>
      <c r="D95" s="74">
        <v>1.0</v>
      </c>
      <c r="E95" s="74">
        <v>1.0</v>
      </c>
      <c r="F95" s="90"/>
      <c r="G95" s="74">
        <v>0.005</v>
      </c>
      <c r="H95" s="76"/>
      <c r="I95" s="43"/>
      <c r="J95" s="43"/>
      <c r="K95" s="43"/>
      <c r="L95" s="43"/>
      <c r="M95" s="43"/>
      <c r="N95" s="44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5"/>
      <c r="AH95" s="25"/>
      <c r="AI95" s="25"/>
    </row>
    <row r="96" ht="12.0" customHeight="1" outlineLevel="2">
      <c r="A96" s="71" t="s">
        <v>224</v>
      </c>
      <c r="B96" s="72" t="s">
        <v>225</v>
      </c>
      <c r="C96" s="73" t="s">
        <v>185</v>
      </c>
      <c r="D96" s="74">
        <v>1.0</v>
      </c>
      <c r="E96" s="74">
        <v>1.0</v>
      </c>
      <c r="F96" s="90"/>
      <c r="G96" s="74">
        <v>0.005</v>
      </c>
      <c r="H96" s="76"/>
      <c r="I96" s="43"/>
      <c r="J96" s="43"/>
      <c r="K96" s="43"/>
      <c r="L96" s="43"/>
      <c r="M96" s="43"/>
      <c r="N96" s="43"/>
      <c r="O96" s="44"/>
      <c r="P96" s="44"/>
      <c r="Q96" s="44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5"/>
      <c r="AH96" s="25"/>
      <c r="AI96" s="25"/>
    </row>
    <row r="97" ht="12.0" customHeight="1" outlineLevel="2">
      <c r="A97" s="71" t="s">
        <v>226</v>
      </c>
      <c r="B97" s="72" t="s">
        <v>227</v>
      </c>
      <c r="C97" s="73" t="s">
        <v>185</v>
      </c>
      <c r="D97" s="74">
        <v>1.0</v>
      </c>
      <c r="E97" s="74">
        <v>1.0</v>
      </c>
      <c r="F97" s="21"/>
      <c r="G97" s="74">
        <v>0.005</v>
      </c>
      <c r="H97" s="76"/>
      <c r="I97" s="43"/>
      <c r="J97" s="43"/>
      <c r="K97" s="43"/>
      <c r="L97" s="43"/>
      <c r="M97" s="43"/>
      <c r="N97" s="43"/>
      <c r="O97" s="43"/>
      <c r="P97" s="43"/>
      <c r="Q97" s="43"/>
      <c r="R97" s="44"/>
      <c r="S97" s="44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5"/>
      <c r="AH97" s="25"/>
      <c r="AI97" s="25"/>
    </row>
    <row r="98" ht="12.0" customHeight="1" outlineLevel="1">
      <c r="A98" s="59">
        <v>2.4</v>
      </c>
      <c r="B98" s="60" t="s">
        <v>228</v>
      </c>
      <c r="C98" s="61" t="s">
        <v>190</v>
      </c>
      <c r="D98" s="62">
        <f t="shared" ref="D98:E98" si="25">SUM(D99,D103,D108)/3</f>
        <v>1</v>
      </c>
      <c r="E98" s="62">
        <f t="shared" si="25"/>
        <v>1</v>
      </c>
      <c r="F98" s="62"/>
      <c r="G98" s="62">
        <f>SUM(G99,G103,G108)</f>
        <v>0.03</v>
      </c>
      <c r="H98" s="76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43"/>
      <c r="AG98" s="45"/>
      <c r="AH98" s="25"/>
      <c r="AI98" s="25"/>
    </row>
    <row r="99" ht="12.0" customHeight="1" outlineLevel="2">
      <c r="A99" s="66" t="s">
        <v>229</v>
      </c>
      <c r="B99" s="67" t="s">
        <v>230</v>
      </c>
      <c r="C99" s="68" t="s">
        <v>190</v>
      </c>
      <c r="D99" s="69">
        <f t="shared" ref="D99:E99" si="26">SUM(D100:D102)/3</f>
        <v>1</v>
      </c>
      <c r="E99" s="69">
        <f t="shared" si="26"/>
        <v>1</v>
      </c>
      <c r="F99" s="89" t="s">
        <v>231</v>
      </c>
      <c r="G99" s="69">
        <f>SUM(G100:G102)</f>
        <v>0.01</v>
      </c>
      <c r="H99" s="76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70"/>
      <c r="T99" s="70"/>
      <c r="U99" s="70"/>
      <c r="V99" s="70"/>
      <c r="W99" s="70"/>
      <c r="X99" s="70"/>
      <c r="Y99" s="70"/>
      <c r="Z99" s="43"/>
      <c r="AA99" s="43"/>
      <c r="AB99" s="43"/>
      <c r="AC99" s="43"/>
      <c r="AD99" s="43"/>
      <c r="AE99" s="43"/>
      <c r="AF99" s="43"/>
      <c r="AG99" s="45"/>
      <c r="AH99" s="25"/>
      <c r="AI99" s="25"/>
    </row>
    <row r="100" ht="12.0" customHeight="1" outlineLevel="2">
      <c r="A100" s="71" t="s">
        <v>232</v>
      </c>
      <c r="B100" s="72" t="s">
        <v>233</v>
      </c>
      <c r="C100" s="73" t="s">
        <v>190</v>
      </c>
      <c r="D100" s="74">
        <v>1.0</v>
      </c>
      <c r="E100" s="74">
        <v>1.0</v>
      </c>
      <c r="F100" s="90"/>
      <c r="G100" s="74">
        <v>0.003</v>
      </c>
      <c r="H100" s="76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4"/>
      <c r="T100" s="44"/>
      <c r="U100" s="44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5"/>
      <c r="AH100" s="25"/>
      <c r="AI100" s="25"/>
    </row>
    <row r="101" ht="12.0" customHeight="1" outlineLevel="2">
      <c r="A101" s="71" t="s">
        <v>234</v>
      </c>
      <c r="B101" s="72" t="s">
        <v>235</v>
      </c>
      <c r="C101" s="73" t="s">
        <v>190</v>
      </c>
      <c r="D101" s="74">
        <v>1.0</v>
      </c>
      <c r="E101" s="74">
        <v>1.0</v>
      </c>
      <c r="F101" s="90"/>
      <c r="G101" s="74">
        <v>0.003</v>
      </c>
      <c r="H101" s="76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4"/>
      <c r="V101" s="44"/>
      <c r="W101" s="44"/>
      <c r="X101" s="43"/>
      <c r="Y101" s="43"/>
      <c r="Z101" s="43"/>
      <c r="AA101" s="43"/>
      <c r="AB101" s="43"/>
      <c r="AC101" s="43"/>
      <c r="AD101" s="43"/>
      <c r="AE101" s="43"/>
      <c r="AF101" s="43"/>
      <c r="AG101" s="45"/>
      <c r="AH101" s="25"/>
      <c r="AI101" s="25"/>
    </row>
    <row r="102" ht="12.0" customHeight="1" outlineLevel="2">
      <c r="A102" s="71" t="s">
        <v>236</v>
      </c>
      <c r="B102" s="72" t="s">
        <v>237</v>
      </c>
      <c r="C102" s="73" t="s">
        <v>190</v>
      </c>
      <c r="D102" s="74">
        <v>1.0</v>
      </c>
      <c r="E102" s="74">
        <v>1.0</v>
      </c>
      <c r="F102" s="90"/>
      <c r="G102" s="74">
        <v>0.004</v>
      </c>
      <c r="H102" s="76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4"/>
      <c r="X102" s="44"/>
      <c r="Y102" s="44"/>
      <c r="Z102" s="43"/>
      <c r="AA102" s="43"/>
      <c r="AB102" s="43"/>
      <c r="AC102" s="43"/>
      <c r="AD102" s="43"/>
      <c r="AE102" s="43"/>
      <c r="AF102" s="43"/>
      <c r="AG102" s="45"/>
      <c r="AH102" s="25"/>
      <c r="AI102" s="25"/>
    </row>
    <row r="103" ht="12.0" customHeight="1" outlineLevel="2">
      <c r="A103" s="66" t="s">
        <v>238</v>
      </c>
      <c r="B103" s="67" t="s">
        <v>239</v>
      </c>
      <c r="C103" s="68"/>
      <c r="D103" s="69">
        <f t="shared" ref="D103:E103" si="27">SUM(D104:D107)/4</f>
        <v>1</v>
      </c>
      <c r="E103" s="69">
        <f t="shared" si="27"/>
        <v>1</v>
      </c>
      <c r="F103" s="90"/>
      <c r="G103" s="69">
        <f>SUM(G104:G107)</f>
        <v>0.01</v>
      </c>
      <c r="H103" s="76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70"/>
      <c r="Z103" s="70"/>
      <c r="AA103" s="70"/>
      <c r="AB103" s="70"/>
      <c r="AC103" s="70"/>
      <c r="AD103" s="43"/>
      <c r="AE103" s="43"/>
      <c r="AF103" s="43"/>
      <c r="AG103" s="45"/>
      <c r="AH103" s="25"/>
      <c r="AI103" s="25"/>
    </row>
    <row r="104" ht="12.0" customHeight="1" outlineLevel="2">
      <c r="A104" s="71" t="s">
        <v>240</v>
      </c>
      <c r="B104" s="72" t="s">
        <v>241</v>
      </c>
      <c r="C104" s="73" t="s">
        <v>242</v>
      </c>
      <c r="D104" s="74">
        <v>1.0</v>
      </c>
      <c r="E104" s="74">
        <v>1.0</v>
      </c>
      <c r="F104" s="90"/>
      <c r="G104" s="74">
        <v>0.004</v>
      </c>
      <c r="H104" s="76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4"/>
      <c r="Z104" s="44"/>
      <c r="AA104" s="43"/>
      <c r="AB104" s="43"/>
      <c r="AC104" s="43"/>
      <c r="AD104" s="43"/>
      <c r="AE104" s="43"/>
      <c r="AF104" s="43"/>
      <c r="AG104" s="45"/>
      <c r="AH104" s="25"/>
      <c r="AI104" s="25"/>
    </row>
    <row r="105" ht="12.0" customHeight="1" outlineLevel="2">
      <c r="A105" s="71" t="s">
        <v>243</v>
      </c>
      <c r="B105" s="72" t="s">
        <v>244</v>
      </c>
      <c r="C105" s="73" t="s">
        <v>245</v>
      </c>
      <c r="D105" s="74">
        <v>1.0</v>
      </c>
      <c r="E105" s="74">
        <v>1.0</v>
      </c>
      <c r="F105" s="90"/>
      <c r="G105" s="74">
        <v>0.002</v>
      </c>
      <c r="H105" s="76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4"/>
      <c r="AA105" s="44"/>
      <c r="AB105" s="43"/>
      <c r="AC105" s="43"/>
      <c r="AD105" s="43"/>
      <c r="AE105" s="43"/>
      <c r="AF105" s="43"/>
      <c r="AG105" s="45"/>
      <c r="AH105" s="25"/>
      <c r="AI105" s="25"/>
    </row>
    <row r="106" ht="12.0" customHeight="1" outlineLevel="2">
      <c r="A106" s="71" t="s">
        <v>246</v>
      </c>
      <c r="B106" s="72" t="s">
        <v>247</v>
      </c>
      <c r="C106" s="73" t="s">
        <v>245</v>
      </c>
      <c r="D106" s="74">
        <v>1.0</v>
      </c>
      <c r="E106" s="74">
        <v>1.0</v>
      </c>
      <c r="F106" s="90"/>
      <c r="G106" s="74">
        <v>0.002</v>
      </c>
      <c r="H106" s="76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4"/>
      <c r="AB106" s="44"/>
      <c r="AC106" s="43"/>
      <c r="AD106" s="43"/>
      <c r="AE106" s="43"/>
      <c r="AF106" s="43"/>
      <c r="AG106" s="45"/>
      <c r="AH106" s="25"/>
      <c r="AI106" s="25"/>
    </row>
    <row r="107" ht="12.0" customHeight="1" outlineLevel="2">
      <c r="A107" s="71" t="s">
        <v>246</v>
      </c>
      <c r="B107" s="72" t="s">
        <v>248</v>
      </c>
      <c r="C107" s="73" t="s">
        <v>245</v>
      </c>
      <c r="D107" s="74">
        <v>1.0</v>
      </c>
      <c r="E107" s="74">
        <v>1.0</v>
      </c>
      <c r="F107" s="90"/>
      <c r="G107" s="74">
        <v>0.002</v>
      </c>
      <c r="H107" s="76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4"/>
      <c r="AC107" s="44"/>
      <c r="AD107" s="43"/>
      <c r="AE107" s="43"/>
      <c r="AF107" s="43"/>
      <c r="AG107" s="45"/>
      <c r="AH107" s="25"/>
      <c r="AI107" s="25"/>
    </row>
    <row r="108" ht="12.0" customHeight="1" outlineLevel="2">
      <c r="A108" s="66" t="s">
        <v>249</v>
      </c>
      <c r="B108" s="67" t="s">
        <v>250</v>
      </c>
      <c r="C108" s="68" t="s">
        <v>190</v>
      </c>
      <c r="D108" s="69">
        <f t="shared" ref="D108:E108" si="28">SUM(D109:D111)/3</f>
        <v>1</v>
      </c>
      <c r="E108" s="69">
        <f t="shared" si="28"/>
        <v>1</v>
      </c>
      <c r="F108" s="90"/>
      <c r="G108" s="69">
        <f>SUM(G109:G111)</f>
        <v>0.01</v>
      </c>
      <c r="H108" s="76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70"/>
      <c r="AA108" s="70"/>
      <c r="AB108" s="70"/>
      <c r="AC108" s="70"/>
      <c r="AD108" s="70"/>
      <c r="AE108" s="70"/>
      <c r="AF108" s="43"/>
      <c r="AG108" s="45"/>
      <c r="AH108" s="25"/>
      <c r="AI108" s="25"/>
    </row>
    <row r="109" ht="12.0" customHeight="1" outlineLevel="2">
      <c r="A109" s="71" t="s">
        <v>251</v>
      </c>
      <c r="B109" s="72" t="s">
        <v>252</v>
      </c>
      <c r="C109" s="73" t="s">
        <v>190</v>
      </c>
      <c r="D109" s="74">
        <v>1.0</v>
      </c>
      <c r="E109" s="74">
        <v>1.0</v>
      </c>
      <c r="F109" s="90"/>
      <c r="G109" s="74">
        <v>0.002</v>
      </c>
      <c r="H109" s="76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4"/>
      <c r="AA109" s="44"/>
      <c r="AB109" s="43"/>
      <c r="AC109" s="43"/>
      <c r="AD109" s="43"/>
      <c r="AE109" s="43"/>
      <c r="AF109" s="43"/>
      <c r="AG109" s="45"/>
      <c r="AH109" s="25"/>
      <c r="AI109" s="25"/>
    </row>
    <row r="110" ht="12.0" customHeight="1" outlineLevel="2">
      <c r="A110" s="71" t="s">
        <v>253</v>
      </c>
      <c r="B110" s="72" t="s">
        <v>254</v>
      </c>
      <c r="C110" s="73" t="s">
        <v>190</v>
      </c>
      <c r="D110" s="74">
        <v>1.0</v>
      </c>
      <c r="E110" s="74">
        <v>1.0</v>
      </c>
      <c r="F110" s="90"/>
      <c r="G110" s="74">
        <v>0.004</v>
      </c>
      <c r="H110" s="76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4"/>
      <c r="AB110" s="44"/>
      <c r="AC110" s="43"/>
      <c r="AD110" s="43"/>
      <c r="AE110" s="43"/>
      <c r="AF110" s="43"/>
      <c r="AG110" s="45"/>
      <c r="AH110" s="25"/>
      <c r="AI110" s="25"/>
    </row>
    <row r="111" ht="12.0" customHeight="1" outlineLevel="2">
      <c r="A111" s="71" t="s">
        <v>255</v>
      </c>
      <c r="B111" s="72" t="s">
        <v>256</v>
      </c>
      <c r="C111" s="73" t="s">
        <v>190</v>
      </c>
      <c r="D111" s="74">
        <v>1.0</v>
      </c>
      <c r="E111" s="74">
        <v>1.0</v>
      </c>
      <c r="F111" s="21"/>
      <c r="G111" s="74">
        <v>0.004</v>
      </c>
      <c r="H111" s="76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4"/>
      <c r="AD111" s="44"/>
      <c r="AE111" s="44"/>
      <c r="AF111" s="43"/>
      <c r="AG111" s="45"/>
      <c r="AH111" s="25"/>
      <c r="AI111" s="25"/>
    </row>
    <row r="112" ht="12.0" customHeight="1" outlineLevel="1">
      <c r="A112" s="59">
        <v>2.5</v>
      </c>
      <c r="B112" s="60" t="s">
        <v>257</v>
      </c>
      <c r="C112" s="61" t="s">
        <v>258</v>
      </c>
      <c r="D112" s="62">
        <f t="shared" ref="D112:E112" si="29">SUM(D113:D120)/8</f>
        <v>1</v>
      </c>
      <c r="E112" s="62">
        <f t="shared" si="29"/>
        <v>1</v>
      </c>
      <c r="F112" s="62"/>
      <c r="G112" s="62">
        <f>SUM(G113:G120)</f>
        <v>0.02</v>
      </c>
      <c r="H112" s="76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5"/>
      <c r="AH112" s="25"/>
      <c r="AI112" s="25"/>
    </row>
    <row r="113" ht="12.0" customHeight="1" outlineLevel="2">
      <c r="A113" s="71" t="s">
        <v>259</v>
      </c>
      <c r="B113" s="72" t="s">
        <v>260</v>
      </c>
      <c r="C113" s="73" t="s">
        <v>258</v>
      </c>
      <c r="D113" s="74">
        <v>1.0</v>
      </c>
      <c r="E113" s="74">
        <v>1.0</v>
      </c>
      <c r="F113" s="74" t="s">
        <v>261</v>
      </c>
      <c r="G113" s="74">
        <v>0.001</v>
      </c>
      <c r="H113" s="76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4"/>
      <c r="V113" s="44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5"/>
      <c r="AH113" s="25"/>
      <c r="AI113" s="25"/>
    </row>
    <row r="114" ht="12.0" customHeight="1" outlineLevel="2">
      <c r="A114" s="71" t="s">
        <v>262</v>
      </c>
      <c r="B114" s="72" t="s">
        <v>263</v>
      </c>
      <c r="C114" s="73" t="s">
        <v>258</v>
      </c>
      <c r="D114" s="74">
        <v>1.0</v>
      </c>
      <c r="E114" s="74">
        <v>1.0</v>
      </c>
      <c r="F114" s="74" t="s">
        <v>264</v>
      </c>
      <c r="G114" s="74">
        <v>0.003</v>
      </c>
      <c r="H114" s="76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4"/>
      <c r="W114" s="44"/>
      <c r="X114" s="43"/>
      <c r="Y114" s="43"/>
      <c r="Z114" s="43"/>
      <c r="AA114" s="43"/>
      <c r="AB114" s="43"/>
      <c r="AC114" s="43"/>
      <c r="AD114" s="43"/>
      <c r="AE114" s="43"/>
      <c r="AF114" s="43"/>
      <c r="AG114" s="45"/>
      <c r="AH114" s="25"/>
      <c r="AI114" s="25"/>
    </row>
    <row r="115" ht="12.0" customHeight="1" outlineLevel="2">
      <c r="A115" s="71" t="s">
        <v>265</v>
      </c>
      <c r="B115" s="72" t="s">
        <v>266</v>
      </c>
      <c r="C115" s="73" t="s">
        <v>258</v>
      </c>
      <c r="D115" s="74">
        <v>1.0</v>
      </c>
      <c r="E115" s="74">
        <v>1.0</v>
      </c>
      <c r="F115" s="89" t="s">
        <v>267</v>
      </c>
      <c r="G115" s="74">
        <v>0.002</v>
      </c>
      <c r="H115" s="76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4"/>
      <c r="Y115" s="44"/>
      <c r="Z115" s="44"/>
      <c r="AA115" s="44"/>
      <c r="AB115" s="43"/>
      <c r="AC115" s="43"/>
      <c r="AD115" s="43"/>
      <c r="AE115" s="43"/>
      <c r="AF115" s="43"/>
      <c r="AG115" s="45"/>
      <c r="AH115" s="25"/>
      <c r="AI115" s="25"/>
    </row>
    <row r="116" ht="12.0" customHeight="1" outlineLevel="2">
      <c r="A116" s="71" t="s">
        <v>268</v>
      </c>
      <c r="B116" s="72" t="s">
        <v>269</v>
      </c>
      <c r="C116" s="73" t="s">
        <v>258</v>
      </c>
      <c r="D116" s="74">
        <v>1.0</v>
      </c>
      <c r="E116" s="74">
        <v>1.0</v>
      </c>
      <c r="F116" s="90"/>
      <c r="G116" s="74">
        <v>0.001</v>
      </c>
      <c r="H116" s="76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4"/>
      <c r="AB116" s="44"/>
      <c r="AC116" s="44"/>
      <c r="AD116" s="43"/>
      <c r="AE116" s="43"/>
      <c r="AF116" s="43"/>
      <c r="AG116" s="45"/>
      <c r="AH116" s="25"/>
      <c r="AI116" s="25"/>
    </row>
    <row r="117" ht="12.0" customHeight="1" outlineLevel="2">
      <c r="A117" s="71" t="s">
        <v>270</v>
      </c>
      <c r="B117" s="72" t="s">
        <v>271</v>
      </c>
      <c r="C117" s="73" t="s">
        <v>258</v>
      </c>
      <c r="D117" s="74">
        <v>1.0</v>
      </c>
      <c r="E117" s="74">
        <v>1.0</v>
      </c>
      <c r="F117" s="90"/>
      <c r="G117" s="74">
        <v>0.001</v>
      </c>
      <c r="H117" s="76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4"/>
      <c r="AD117" s="44"/>
      <c r="AE117" s="44"/>
      <c r="AF117" s="43"/>
      <c r="AG117" s="45"/>
      <c r="AH117" s="25"/>
      <c r="AI117" s="25"/>
    </row>
    <row r="118" ht="12.0" customHeight="1" outlineLevel="2">
      <c r="A118" s="71" t="s">
        <v>272</v>
      </c>
      <c r="B118" s="72" t="s">
        <v>273</v>
      </c>
      <c r="C118" s="73" t="s">
        <v>258</v>
      </c>
      <c r="D118" s="74">
        <v>1.0</v>
      </c>
      <c r="E118" s="74">
        <v>1.0</v>
      </c>
      <c r="F118" s="21"/>
      <c r="G118" s="74">
        <v>0.008</v>
      </c>
      <c r="H118" s="76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4"/>
      <c r="AF118" s="44"/>
      <c r="AG118" s="81"/>
      <c r="AH118" s="25"/>
      <c r="AI118" s="25"/>
    </row>
    <row r="119" ht="12.0" customHeight="1" outlineLevel="2">
      <c r="A119" s="71" t="s">
        <v>274</v>
      </c>
      <c r="B119" s="72" t="s">
        <v>275</v>
      </c>
      <c r="C119" s="73" t="s">
        <v>258</v>
      </c>
      <c r="D119" s="74">
        <v>1.0</v>
      </c>
      <c r="E119" s="74">
        <v>1.0</v>
      </c>
      <c r="F119" s="74" t="s">
        <v>276</v>
      </c>
      <c r="G119" s="74">
        <v>0.003</v>
      </c>
      <c r="H119" s="76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4"/>
      <c r="AG119" s="81"/>
      <c r="AH119" s="25"/>
      <c r="AI119" s="25"/>
    </row>
    <row r="120" ht="12.0" customHeight="1" outlineLevel="2">
      <c r="A120" s="71" t="s">
        <v>277</v>
      </c>
      <c r="B120" s="72" t="s">
        <v>278</v>
      </c>
      <c r="C120" s="73" t="s">
        <v>258</v>
      </c>
      <c r="D120" s="74">
        <v>1.0</v>
      </c>
      <c r="E120" s="74">
        <v>1.0</v>
      </c>
      <c r="F120" s="74" t="s">
        <v>279</v>
      </c>
      <c r="G120" s="74">
        <v>0.001</v>
      </c>
      <c r="H120" s="76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81"/>
      <c r="AH120" s="25"/>
      <c r="AI120" s="25"/>
    </row>
    <row r="121" ht="12.0" customHeight="1" outlineLevel="1">
      <c r="A121" s="59">
        <v>2.6</v>
      </c>
      <c r="B121" s="60" t="s">
        <v>280</v>
      </c>
      <c r="C121" s="61" t="s">
        <v>190</v>
      </c>
      <c r="D121" s="62">
        <f t="shared" ref="D121:E121" si="30">SUM(D122:D123)/2</f>
        <v>1</v>
      </c>
      <c r="E121" s="62">
        <f t="shared" si="30"/>
        <v>1</v>
      </c>
      <c r="F121" s="62"/>
      <c r="G121" s="62">
        <f>SUM(G122:G123)</f>
        <v>0.01</v>
      </c>
      <c r="H121" s="76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64"/>
      <c r="AF121" s="64"/>
      <c r="AG121" s="65"/>
      <c r="AH121" s="25"/>
      <c r="AI121" s="25"/>
    </row>
    <row r="122" ht="12.0" customHeight="1" outlineLevel="2">
      <c r="A122" s="71" t="s">
        <v>281</v>
      </c>
      <c r="B122" s="72" t="s">
        <v>282</v>
      </c>
      <c r="C122" s="73" t="s">
        <v>190</v>
      </c>
      <c r="D122" s="74">
        <v>1.0</v>
      </c>
      <c r="E122" s="74">
        <v>1.0</v>
      </c>
      <c r="F122" s="89" t="s">
        <v>283</v>
      </c>
      <c r="G122" s="74">
        <v>0.008</v>
      </c>
      <c r="H122" s="76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4"/>
      <c r="AF122" s="44"/>
      <c r="AG122" s="45"/>
      <c r="AH122" s="25"/>
      <c r="AI122" s="25"/>
    </row>
    <row r="123" ht="12.0" customHeight="1" outlineLevel="2">
      <c r="A123" s="71" t="s">
        <v>284</v>
      </c>
      <c r="B123" s="72" t="s">
        <v>280</v>
      </c>
      <c r="C123" s="73" t="s">
        <v>190</v>
      </c>
      <c r="D123" s="74">
        <v>1.0</v>
      </c>
      <c r="E123" s="74">
        <v>1.0</v>
      </c>
      <c r="F123" s="21"/>
      <c r="G123" s="74">
        <v>0.002</v>
      </c>
      <c r="H123" s="76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4"/>
      <c r="AG123" s="81"/>
      <c r="AH123" s="25"/>
      <c r="AI123" s="25"/>
    </row>
    <row r="124" ht="12.0" customHeight="1">
      <c r="A124" s="83">
        <v>3.0</v>
      </c>
      <c r="B124" s="84" t="s">
        <v>285</v>
      </c>
      <c r="C124" s="85" t="s">
        <v>286</v>
      </c>
      <c r="D124" s="86">
        <f t="shared" ref="D124:E124" si="31">SUM(D125,D168,D212)/3</f>
        <v>1</v>
      </c>
      <c r="E124" s="86">
        <f t="shared" si="31"/>
        <v>1</v>
      </c>
      <c r="F124" s="86"/>
      <c r="G124" s="86">
        <f>SUM(G125,G168,G212)</f>
        <v>0.3</v>
      </c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8"/>
      <c r="AH124" s="25"/>
      <c r="AI124" s="25"/>
    </row>
    <row r="125" ht="12.0" customHeight="1" outlineLevel="1">
      <c r="A125" s="59">
        <v>3.1</v>
      </c>
      <c r="B125" s="60" t="s">
        <v>287</v>
      </c>
      <c r="C125" s="61" t="s">
        <v>286</v>
      </c>
      <c r="D125" s="62">
        <f t="shared" ref="D125:E125" si="32">SUM(D126,D130,D135,D146,D154,D161,D165)/7</f>
        <v>1</v>
      </c>
      <c r="E125" s="62">
        <f t="shared" si="32"/>
        <v>1</v>
      </c>
      <c r="F125" s="62"/>
      <c r="G125" s="62">
        <f>SUM(G126,G130,G135,G146,G154,G161,G165)</f>
        <v>0.1</v>
      </c>
      <c r="H125" s="63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5"/>
      <c r="AH125" s="25"/>
      <c r="AI125" s="25"/>
    </row>
    <row r="126" ht="12.0" customHeight="1" outlineLevel="2">
      <c r="A126" s="66" t="s">
        <v>288</v>
      </c>
      <c r="B126" s="67" t="s">
        <v>289</v>
      </c>
      <c r="C126" s="68" t="s">
        <v>286</v>
      </c>
      <c r="D126" s="69">
        <f t="shared" ref="D126:E126" si="33">SUM(D127:D129)/3</f>
        <v>1</v>
      </c>
      <c r="E126" s="69">
        <f t="shared" si="33"/>
        <v>1</v>
      </c>
      <c r="F126" s="69"/>
      <c r="G126" s="69">
        <f>SUM(G127:G129)</f>
        <v>0.005</v>
      </c>
      <c r="H126" s="91"/>
      <c r="I126" s="70"/>
      <c r="J126" s="70"/>
      <c r="K126" s="70"/>
      <c r="L126" s="70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5"/>
      <c r="AH126" s="25"/>
      <c r="AI126" s="25"/>
    </row>
    <row r="127" ht="12.0" customHeight="1" outlineLevel="2">
      <c r="A127" s="71" t="s">
        <v>290</v>
      </c>
      <c r="B127" s="72" t="s">
        <v>291</v>
      </c>
      <c r="C127" s="73" t="s">
        <v>286</v>
      </c>
      <c r="D127" s="74">
        <v>1.0</v>
      </c>
      <c r="E127" s="74">
        <v>1.0</v>
      </c>
      <c r="F127" s="74" t="s">
        <v>292</v>
      </c>
      <c r="G127" s="74">
        <v>0.001</v>
      </c>
      <c r="H127" s="44"/>
      <c r="I127" s="44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5"/>
      <c r="AH127" s="25"/>
      <c r="AI127" s="25"/>
    </row>
    <row r="128" ht="12.0" customHeight="1" outlineLevel="2">
      <c r="A128" s="71" t="s">
        <v>293</v>
      </c>
      <c r="B128" s="72" t="s">
        <v>294</v>
      </c>
      <c r="C128" s="73" t="s">
        <v>286</v>
      </c>
      <c r="D128" s="74">
        <v>1.0</v>
      </c>
      <c r="E128" s="74">
        <v>1.0</v>
      </c>
      <c r="F128" s="73" t="s">
        <v>57</v>
      </c>
      <c r="G128" s="74">
        <v>0.003</v>
      </c>
      <c r="H128" s="76"/>
      <c r="I128" s="44"/>
      <c r="J128" s="44"/>
      <c r="K128" s="44"/>
      <c r="L128" s="44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5"/>
      <c r="AH128" s="25"/>
      <c r="AI128" s="25"/>
    </row>
    <row r="129" ht="12.0" customHeight="1" outlineLevel="2">
      <c r="A129" s="71" t="s">
        <v>295</v>
      </c>
      <c r="B129" s="72" t="s">
        <v>296</v>
      </c>
      <c r="C129" s="73" t="s">
        <v>286</v>
      </c>
      <c r="D129" s="74">
        <v>1.0</v>
      </c>
      <c r="E129" s="74">
        <v>1.0</v>
      </c>
      <c r="F129" s="74" t="s">
        <v>197</v>
      </c>
      <c r="G129" s="74">
        <v>0.001</v>
      </c>
      <c r="H129" s="76"/>
      <c r="I129" s="43"/>
      <c r="J129" s="44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5"/>
      <c r="AH129" s="25"/>
      <c r="AI129" s="25"/>
    </row>
    <row r="130" ht="12.0" customHeight="1" outlineLevel="2">
      <c r="A130" s="66" t="s">
        <v>297</v>
      </c>
      <c r="B130" s="67" t="s">
        <v>298</v>
      </c>
      <c r="C130" s="68" t="s">
        <v>299</v>
      </c>
      <c r="D130" s="69">
        <f t="shared" ref="D130:E130" si="34">SUM(D131:D134)/4</f>
        <v>1</v>
      </c>
      <c r="E130" s="69">
        <f t="shared" si="34"/>
        <v>1</v>
      </c>
      <c r="F130" s="69"/>
      <c r="G130" s="69">
        <f>SUM(G131:G134)</f>
        <v>0.01</v>
      </c>
      <c r="H130" s="76"/>
      <c r="I130" s="70"/>
      <c r="J130" s="70"/>
      <c r="K130" s="70"/>
      <c r="L130" s="70"/>
      <c r="M130" s="70"/>
      <c r="N130" s="70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5"/>
      <c r="AH130" s="25"/>
      <c r="AI130" s="25"/>
    </row>
    <row r="131" ht="12.0" customHeight="1" outlineLevel="2">
      <c r="A131" s="71" t="s">
        <v>300</v>
      </c>
      <c r="B131" s="72" t="s">
        <v>301</v>
      </c>
      <c r="C131" s="73" t="s">
        <v>299</v>
      </c>
      <c r="D131" s="74">
        <v>1.0</v>
      </c>
      <c r="E131" s="74">
        <v>1.0</v>
      </c>
      <c r="F131" s="74" t="s">
        <v>302</v>
      </c>
      <c r="G131" s="74">
        <v>0.002</v>
      </c>
      <c r="H131" s="76"/>
      <c r="I131" s="44"/>
      <c r="J131" s="4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5"/>
      <c r="AH131" s="25"/>
      <c r="AI131" s="25"/>
    </row>
    <row r="132" ht="12.0" customHeight="1" outlineLevel="2">
      <c r="A132" s="71" t="s">
        <v>303</v>
      </c>
      <c r="B132" s="72" t="s">
        <v>304</v>
      </c>
      <c r="C132" s="73" t="s">
        <v>299</v>
      </c>
      <c r="D132" s="74">
        <v>1.0</v>
      </c>
      <c r="E132" s="74">
        <v>1.0</v>
      </c>
      <c r="F132" s="74" t="s">
        <v>212</v>
      </c>
      <c r="G132" s="74">
        <v>0.002</v>
      </c>
      <c r="H132" s="76"/>
      <c r="I132" s="43"/>
      <c r="J132" s="44"/>
      <c r="K132" s="44"/>
      <c r="L132" s="44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5"/>
      <c r="AH132" s="25"/>
      <c r="AI132" s="25"/>
    </row>
    <row r="133" ht="12.0" customHeight="1" outlineLevel="2">
      <c r="A133" s="71" t="s">
        <v>305</v>
      </c>
      <c r="B133" s="72" t="s">
        <v>306</v>
      </c>
      <c r="C133" s="73" t="s">
        <v>299</v>
      </c>
      <c r="D133" s="74">
        <v>1.0</v>
      </c>
      <c r="E133" s="74">
        <v>1.0</v>
      </c>
      <c r="F133" s="74" t="s">
        <v>307</v>
      </c>
      <c r="G133" s="74">
        <v>0.002</v>
      </c>
      <c r="H133" s="76"/>
      <c r="I133" s="43"/>
      <c r="J133" s="43"/>
      <c r="K133" s="44"/>
      <c r="L133" s="44"/>
      <c r="M133" s="44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5"/>
      <c r="AH133" s="25"/>
      <c r="AI133" s="25"/>
    </row>
    <row r="134" ht="12.0" customHeight="1" outlineLevel="2">
      <c r="A134" s="71" t="s">
        <v>308</v>
      </c>
      <c r="B134" s="72" t="s">
        <v>309</v>
      </c>
      <c r="C134" s="73" t="s">
        <v>286</v>
      </c>
      <c r="D134" s="74">
        <v>1.0</v>
      </c>
      <c r="E134" s="74">
        <v>1.0</v>
      </c>
      <c r="F134" s="74" t="s">
        <v>310</v>
      </c>
      <c r="G134" s="74">
        <v>0.004</v>
      </c>
      <c r="H134" s="76"/>
      <c r="I134" s="43"/>
      <c r="J134" s="43"/>
      <c r="K134" s="43"/>
      <c r="L134" s="44"/>
      <c r="M134" s="44"/>
      <c r="N134" s="44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5"/>
      <c r="AH134" s="25"/>
      <c r="AI134" s="25"/>
    </row>
    <row r="135" ht="12.0" customHeight="1" outlineLevel="2">
      <c r="A135" s="66" t="s">
        <v>311</v>
      </c>
      <c r="B135" s="67" t="s">
        <v>312</v>
      </c>
      <c r="C135" s="68" t="s">
        <v>313</v>
      </c>
      <c r="D135" s="69">
        <f t="shared" ref="D135:E135" si="35">SUM(D136,D141)/2</f>
        <v>1</v>
      </c>
      <c r="E135" s="69">
        <f t="shared" si="35"/>
        <v>1</v>
      </c>
      <c r="F135" s="69"/>
      <c r="G135" s="69">
        <f>SUM(G136,G141)</f>
        <v>0.02</v>
      </c>
      <c r="H135" s="76"/>
      <c r="I135" s="43"/>
      <c r="J135" s="70"/>
      <c r="K135" s="70"/>
      <c r="L135" s="70"/>
      <c r="M135" s="70"/>
      <c r="N135" s="70"/>
      <c r="O135" s="70"/>
      <c r="P135" s="70"/>
      <c r="Q135" s="70"/>
      <c r="R135" s="70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5"/>
      <c r="AH135" s="25"/>
      <c r="AI135" s="25"/>
    </row>
    <row r="136" ht="12.0" customHeight="1" outlineLevel="2">
      <c r="A136" s="92" t="s">
        <v>314</v>
      </c>
      <c r="B136" s="93" t="s">
        <v>315</v>
      </c>
      <c r="C136" s="94" t="s">
        <v>316</v>
      </c>
      <c r="D136" s="95">
        <f t="shared" ref="D136:E136" si="36">SUM(D137:D140)/4</f>
        <v>1</v>
      </c>
      <c r="E136" s="95">
        <f t="shared" si="36"/>
        <v>1</v>
      </c>
      <c r="F136" s="95"/>
      <c r="G136" s="95">
        <f>SUM(G137:G140)</f>
        <v>0.01</v>
      </c>
      <c r="H136" s="76"/>
      <c r="I136" s="43"/>
      <c r="J136" s="96"/>
      <c r="K136" s="96"/>
      <c r="L136" s="96"/>
      <c r="M136" s="96"/>
      <c r="N136" s="96"/>
      <c r="O136" s="96"/>
      <c r="P136" s="96"/>
      <c r="Q136" s="96"/>
      <c r="R136" s="96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5"/>
      <c r="AH136" s="25"/>
      <c r="AI136" s="25"/>
    </row>
    <row r="137" ht="12.0" customHeight="1" outlineLevel="2">
      <c r="A137" s="71" t="s">
        <v>317</v>
      </c>
      <c r="B137" s="72" t="s">
        <v>318</v>
      </c>
      <c r="C137" s="73" t="s">
        <v>286</v>
      </c>
      <c r="D137" s="74">
        <v>1.0</v>
      </c>
      <c r="E137" s="74">
        <v>1.0</v>
      </c>
      <c r="F137" s="74" t="s">
        <v>319</v>
      </c>
      <c r="G137" s="74">
        <v>0.0025</v>
      </c>
      <c r="H137" s="76"/>
      <c r="I137" s="43"/>
      <c r="J137" s="44"/>
      <c r="K137" s="44"/>
      <c r="L137" s="44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5"/>
      <c r="AH137" s="25"/>
      <c r="AI137" s="25"/>
    </row>
    <row r="138" ht="12.0" customHeight="1" outlineLevel="2">
      <c r="A138" s="71" t="s">
        <v>320</v>
      </c>
      <c r="B138" s="72" t="s">
        <v>321</v>
      </c>
      <c r="C138" s="73" t="s">
        <v>316</v>
      </c>
      <c r="D138" s="74">
        <v>1.0</v>
      </c>
      <c r="E138" s="74">
        <v>1.0</v>
      </c>
      <c r="F138" s="74" t="s">
        <v>322</v>
      </c>
      <c r="G138" s="74">
        <v>0.0025</v>
      </c>
      <c r="H138" s="76"/>
      <c r="I138" s="43"/>
      <c r="J138" s="43"/>
      <c r="K138" s="43"/>
      <c r="L138" s="44"/>
      <c r="M138" s="44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5"/>
      <c r="AH138" s="25"/>
      <c r="AI138" s="25"/>
    </row>
    <row r="139" ht="12.0" customHeight="1" outlineLevel="2">
      <c r="A139" s="71" t="s">
        <v>323</v>
      </c>
      <c r="B139" s="72" t="s">
        <v>324</v>
      </c>
      <c r="C139" s="73" t="s">
        <v>316</v>
      </c>
      <c r="D139" s="74">
        <v>1.0</v>
      </c>
      <c r="E139" s="74">
        <v>1.0</v>
      </c>
      <c r="F139" s="74" t="s">
        <v>325</v>
      </c>
      <c r="G139" s="74">
        <v>0.0025</v>
      </c>
      <c r="H139" s="76"/>
      <c r="I139" s="43"/>
      <c r="J139" s="43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5"/>
      <c r="AH139" s="25"/>
      <c r="AI139" s="25"/>
    </row>
    <row r="140" ht="12.0" customHeight="1" outlineLevel="2">
      <c r="A140" s="71" t="s">
        <v>326</v>
      </c>
      <c r="B140" s="72" t="s">
        <v>327</v>
      </c>
      <c r="C140" s="73" t="s">
        <v>316</v>
      </c>
      <c r="D140" s="74">
        <v>1.0</v>
      </c>
      <c r="E140" s="74">
        <v>1.0</v>
      </c>
      <c r="F140" s="74" t="s">
        <v>325</v>
      </c>
      <c r="G140" s="74">
        <v>0.0025</v>
      </c>
      <c r="H140" s="76"/>
      <c r="I140" s="43"/>
      <c r="J140" s="43"/>
      <c r="K140" s="43"/>
      <c r="L140" s="43"/>
      <c r="M140" s="43"/>
      <c r="N140" s="43"/>
      <c r="O140" s="44"/>
      <c r="P140" s="44"/>
      <c r="Q140" s="44"/>
      <c r="R140" s="44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5"/>
      <c r="AH140" s="25"/>
      <c r="AI140" s="25"/>
    </row>
    <row r="141" ht="12.0" customHeight="1" outlineLevel="2">
      <c r="A141" s="92" t="s">
        <v>328</v>
      </c>
      <c r="B141" s="93" t="s">
        <v>329</v>
      </c>
      <c r="C141" s="94" t="s">
        <v>330</v>
      </c>
      <c r="D141" s="95">
        <f t="shared" ref="D141:E141" si="37">SUM(D142:D145)/4</f>
        <v>1</v>
      </c>
      <c r="E141" s="95">
        <f t="shared" si="37"/>
        <v>1</v>
      </c>
      <c r="F141" s="95"/>
      <c r="G141" s="95">
        <f>SUM(G142:G145)</f>
        <v>0.01</v>
      </c>
      <c r="H141" s="76"/>
      <c r="I141" s="43"/>
      <c r="J141" s="43"/>
      <c r="K141" s="96"/>
      <c r="L141" s="96"/>
      <c r="M141" s="96"/>
      <c r="N141" s="96"/>
      <c r="O141" s="96"/>
      <c r="P141" s="96"/>
      <c r="Q141" s="96"/>
      <c r="R141" s="96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5"/>
      <c r="AH141" s="25"/>
      <c r="AI141" s="25"/>
    </row>
    <row r="142" ht="12.0" customHeight="1" outlineLevel="2">
      <c r="A142" s="71" t="s">
        <v>331</v>
      </c>
      <c r="B142" s="72" t="s">
        <v>318</v>
      </c>
      <c r="C142" s="73" t="s">
        <v>330</v>
      </c>
      <c r="D142" s="74">
        <v>1.0</v>
      </c>
      <c r="E142" s="74">
        <v>1.0</v>
      </c>
      <c r="F142" s="74" t="s">
        <v>319</v>
      </c>
      <c r="G142" s="74">
        <v>0.0025</v>
      </c>
      <c r="H142" s="76"/>
      <c r="I142" s="43"/>
      <c r="J142" s="43"/>
      <c r="K142" s="44"/>
      <c r="L142" s="44"/>
      <c r="M142" s="44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5"/>
      <c r="AH142" s="25"/>
      <c r="AI142" s="25"/>
    </row>
    <row r="143" ht="12.0" customHeight="1" outlineLevel="2">
      <c r="A143" s="71" t="s">
        <v>332</v>
      </c>
      <c r="B143" s="72" t="s">
        <v>321</v>
      </c>
      <c r="C143" s="73" t="s">
        <v>330</v>
      </c>
      <c r="D143" s="74">
        <v>1.0</v>
      </c>
      <c r="E143" s="74">
        <v>1.0</v>
      </c>
      <c r="F143" s="74" t="s">
        <v>322</v>
      </c>
      <c r="G143" s="74">
        <v>0.0025</v>
      </c>
      <c r="H143" s="76"/>
      <c r="I143" s="43"/>
      <c r="J143" s="43"/>
      <c r="K143" s="43"/>
      <c r="L143" s="43"/>
      <c r="M143" s="44"/>
      <c r="N143" s="44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5"/>
      <c r="AH143" s="25"/>
      <c r="AI143" s="25"/>
    </row>
    <row r="144" ht="12.0" customHeight="1" outlineLevel="2">
      <c r="A144" s="71" t="s">
        <v>333</v>
      </c>
      <c r="B144" s="72" t="s">
        <v>324</v>
      </c>
      <c r="C144" s="73" t="s">
        <v>330</v>
      </c>
      <c r="D144" s="74">
        <v>1.0</v>
      </c>
      <c r="E144" s="74">
        <v>1.0</v>
      </c>
      <c r="F144" s="74" t="s">
        <v>325</v>
      </c>
      <c r="G144" s="74">
        <v>0.0025</v>
      </c>
      <c r="H144" s="76"/>
      <c r="I144" s="43"/>
      <c r="J144" s="43"/>
      <c r="K144" s="43"/>
      <c r="L144" s="43"/>
      <c r="M144" s="43"/>
      <c r="N144" s="44"/>
      <c r="O144" s="44"/>
      <c r="P144" s="44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5"/>
      <c r="AH144" s="25"/>
      <c r="AI144" s="25"/>
    </row>
    <row r="145" ht="12.0" customHeight="1" outlineLevel="2">
      <c r="A145" s="71" t="s">
        <v>334</v>
      </c>
      <c r="B145" s="72" t="s">
        <v>327</v>
      </c>
      <c r="C145" s="73" t="s">
        <v>330</v>
      </c>
      <c r="D145" s="74">
        <v>1.0</v>
      </c>
      <c r="E145" s="74">
        <v>1.0</v>
      </c>
      <c r="F145" s="74" t="s">
        <v>325</v>
      </c>
      <c r="G145" s="74">
        <v>0.0025</v>
      </c>
      <c r="H145" s="76"/>
      <c r="I145" s="43"/>
      <c r="J145" s="43"/>
      <c r="K145" s="43"/>
      <c r="L145" s="43"/>
      <c r="M145" s="43"/>
      <c r="N145" s="43"/>
      <c r="O145" s="43"/>
      <c r="P145" s="44"/>
      <c r="Q145" s="44"/>
      <c r="R145" s="44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5"/>
      <c r="AH145" s="25"/>
      <c r="AI145" s="25"/>
    </row>
    <row r="146" ht="12.0" customHeight="1" outlineLevel="2">
      <c r="A146" s="66" t="s">
        <v>335</v>
      </c>
      <c r="B146" s="67" t="s">
        <v>336</v>
      </c>
      <c r="C146" s="68" t="s">
        <v>337</v>
      </c>
      <c r="D146" s="69">
        <f t="shared" ref="D146:E146" si="38">SUM(D147,D151)/2</f>
        <v>1</v>
      </c>
      <c r="E146" s="69">
        <f t="shared" si="38"/>
        <v>1</v>
      </c>
      <c r="F146" s="69"/>
      <c r="G146" s="69">
        <f>SUM(G147,G151)</f>
        <v>0.01</v>
      </c>
      <c r="H146" s="76"/>
      <c r="I146" s="43"/>
      <c r="J146" s="43"/>
      <c r="K146" s="43"/>
      <c r="L146" s="43"/>
      <c r="M146" s="43"/>
      <c r="N146" s="70"/>
      <c r="O146" s="70"/>
      <c r="P146" s="70"/>
      <c r="Q146" s="70"/>
      <c r="R146" s="70"/>
      <c r="S146" s="70"/>
      <c r="T146" s="70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5"/>
      <c r="AH146" s="25"/>
      <c r="AI146" s="25"/>
    </row>
    <row r="147" ht="12.0" customHeight="1" outlineLevel="2">
      <c r="A147" s="92" t="s">
        <v>338</v>
      </c>
      <c r="B147" s="93" t="s">
        <v>339</v>
      </c>
      <c r="C147" s="94" t="s">
        <v>316</v>
      </c>
      <c r="D147" s="95">
        <f t="shared" ref="D147:E147" si="39">SUM(D148:D150)/3</f>
        <v>1</v>
      </c>
      <c r="E147" s="95">
        <f t="shared" si="39"/>
        <v>1</v>
      </c>
      <c r="F147" s="95"/>
      <c r="G147" s="95">
        <f>SUM(G148:G150)</f>
        <v>0.006</v>
      </c>
      <c r="H147" s="76"/>
      <c r="I147" s="43"/>
      <c r="J147" s="43"/>
      <c r="K147" s="43"/>
      <c r="L147" s="43"/>
      <c r="M147" s="43"/>
      <c r="N147" s="96"/>
      <c r="O147" s="96"/>
      <c r="P147" s="96"/>
      <c r="Q147" s="96"/>
      <c r="R147" s="96"/>
      <c r="S147" s="96"/>
      <c r="T147" s="96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5"/>
      <c r="AH147" s="25"/>
      <c r="AI147" s="25"/>
    </row>
    <row r="148" ht="12.0" customHeight="1" outlineLevel="2">
      <c r="A148" s="71" t="s">
        <v>340</v>
      </c>
      <c r="B148" s="72" t="s">
        <v>341</v>
      </c>
      <c r="C148" s="73" t="s">
        <v>316</v>
      </c>
      <c r="D148" s="74">
        <v>1.0</v>
      </c>
      <c r="E148" s="74">
        <v>1.0</v>
      </c>
      <c r="F148" s="73" t="s">
        <v>342</v>
      </c>
      <c r="G148" s="74">
        <v>0.002</v>
      </c>
      <c r="H148" s="76"/>
      <c r="I148" s="43"/>
      <c r="J148" s="43"/>
      <c r="K148" s="43"/>
      <c r="L148" s="43"/>
      <c r="M148" s="43"/>
      <c r="N148" s="44"/>
      <c r="O148" s="44"/>
      <c r="P148" s="44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5"/>
      <c r="AH148" s="25"/>
      <c r="AI148" s="25"/>
    </row>
    <row r="149" ht="12.0" customHeight="1" outlineLevel="2">
      <c r="A149" s="71" t="s">
        <v>343</v>
      </c>
      <c r="B149" s="72" t="s">
        <v>344</v>
      </c>
      <c r="C149" s="73" t="s">
        <v>316</v>
      </c>
      <c r="D149" s="74">
        <v>1.0</v>
      </c>
      <c r="E149" s="74">
        <v>1.0</v>
      </c>
      <c r="F149" s="73" t="s">
        <v>342</v>
      </c>
      <c r="G149" s="74">
        <v>0.002</v>
      </c>
      <c r="H149" s="76"/>
      <c r="I149" s="43"/>
      <c r="J149" s="43"/>
      <c r="K149" s="43"/>
      <c r="L149" s="43"/>
      <c r="M149" s="43"/>
      <c r="N149" s="43"/>
      <c r="O149" s="43"/>
      <c r="P149" s="44"/>
      <c r="Q149" s="44"/>
      <c r="R149" s="44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5"/>
      <c r="AH149" s="25"/>
      <c r="AI149" s="25"/>
    </row>
    <row r="150" ht="12.0" customHeight="1" outlineLevel="2">
      <c r="A150" s="71" t="s">
        <v>345</v>
      </c>
      <c r="B150" s="72" t="s">
        <v>346</v>
      </c>
      <c r="C150" s="73" t="s">
        <v>316</v>
      </c>
      <c r="D150" s="74">
        <v>1.0</v>
      </c>
      <c r="E150" s="74">
        <v>1.0</v>
      </c>
      <c r="F150" s="73" t="s">
        <v>342</v>
      </c>
      <c r="G150" s="74">
        <v>0.002</v>
      </c>
      <c r="H150" s="76"/>
      <c r="I150" s="43"/>
      <c r="J150" s="43"/>
      <c r="K150" s="43"/>
      <c r="L150" s="43"/>
      <c r="M150" s="43"/>
      <c r="N150" s="43"/>
      <c r="O150" s="43"/>
      <c r="P150" s="43"/>
      <c r="Q150" s="43"/>
      <c r="R150" s="44"/>
      <c r="S150" s="44"/>
      <c r="T150" s="44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5"/>
      <c r="AH150" s="25"/>
      <c r="AI150" s="25"/>
    </row>
    <row r="151" ht="12.0" customHeight="1" outlineLevel="2">
      <c r="A151" s="92" t="s">
        <v>347</v>
      </c>
      <c r="B151" s="93" t="s">
        <v>348</v>
      </c>
      <c r="C151" s="94" t="s">
        <v>337</v>
      </c>
      <c r="D151" s="95">
        <f t="shared" ref="D151:E151" si="40">SUM(D152:D153)/2</f>
        <v>1</v>
      </c>
      <c r="E151" s="95">
        <f t="shared" si="40"/>
        <v>1</v>
      </c>
      <c r="F151" s="95"/>
      <c r="G151" s="95">
        <f>SUM(G152:G153)</f>
        <v>0.004</v>
      </c>
      <c r="H151" s="76"/>
      <c r="I151" s="43"/>
      <c r="J151" s="43"/>
      <c r="K151" s="43"/>
      <c r="L151" s="43"/>
      <c r="M151" s="43"/>
      <c r="N151" s="96"/>
      <c r="O151" s="96"/>
      <c r="P151" s="96"/>
      <c r="Q151" s="96"/>
      <c r="R151" s="96"/>
      <c r="S151" s="96"/>
      <c r="T151" s="96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5"/>
      <c r="AH151" s="25"/>
      <c r="AI151" s="25"/>
    </row>
    <row r="152" ht="12.0" customHeight="1" outlineLevel="2">
      <c r="A152" s="71" t="s">
        <v>349</v>
      </c>
      <c r="B152" s="72" t="s">
        <v>350</v>
      </c>
      <c r="C152" s="73" t="s">
        <v>337</v>
      </c>
      <c r="D152" s="74">
        <v>1.0</v>
      </c>
      <c r="E152" s="74">
        <v>1.0</v>
      </c>
      <c r="F152" s="74" t="s">
        <v>351</v>
      </c>
      <c r="G152" s="74">
        <v>0.002</v>
      </c>
      <c r="H152" s="76"/>
      <c r="I152" s="43"/>
      <c r="J152" s="43"/>
      <c r="K152" s="43"/>
      <c r="L152" s="43"/>
      <c r="M152" s="43"/>
      <c r="N152" s="44"/>
      <c r="O152" s="44"/>
      <c r="P152" s="44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5"/>
      <c r="AH152" s="25"/>
      <c r="AI152" s="25"/>
    </row>
    <row r="153" ht="12.0" customHeight="1" outlineLevel="2">
      <c r="A153" s="71" t="s">
        <v>352</v>
      </c>
      <c r="B153" s="72" t="s">
        <v>353</v>
      </c>
      <c r="C153" s="73" t="s">
        <v>337</v>
      </c>
      <c r="D153" s="74">
        <v>1.0</v>
      </c>
      <c r="E153" s="74">
        <v>1.0</v>
      </c>
      <c r="F153" s="74" t="s">
        <v>351</v>
      </c>
      <c r="G153" s="74">
        <v>0.002</v>
      </c>
      <c r="H153" s="76"/>
      <c r="I153" s="43"/>
      <c r="J153" s="43"/>
      <c r="K153" s="43"/>
      <c r="L153" s="43"/>
      <c r="M153" s="43"/>
      <c r="N153" s="43"/>
      <c r="O153" s="43"/>
      <c r="P153" s="44"/>
      <c r="Q153" s="44"/>
      <c r="R153" s="44"/>
      <c r="S153" s="44"/>
      <c r="T153" s="44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5"/>
      <c r="AH153" s="25"/>
      <c r="AI153" s="25"/>
    </row>
    <row r="154" ht="12.0" customHeight="1" outlineLevel="2">
      <c r="A154" s="66" t="s">
        <v>354</v>
      </c>
      <c r="B154" s="67" t="s">
        <v>355</v>
      </c>
      <c r="C154" s="68" t="s">
        <v>313</v>
      </c>
      <c r="D154" s="69">
        <f t="shared" ref="D154:E154" si="41">SUM(D155:D160)/6</f>
        <v>1</v>
      </c>
      <c r="E154" s="69">
        <f t="shared" si="41"/>
        <v>1</v>
      </c>
      <c r="F154" s="69"/>
      <c r="G154" s="69">
        <f>SUM(G155:G160)</f>
        <v>0.03</v>
      </c>
      <c r="H154" s="76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70"/>
      <c r="U154" s="70"/>
      <c r="V154" s="70"/>
      <c r="W154" s="70"/>
      <c r="X154" s="70"/>
      <c r="Y154" s="70"/>
      <c r="Z154" s="70"/>
      <c r="AA154" s="70"/>
      <c r="AB154" s="43"/>
      <c r="AC154" s="43"/>
      <c r="AD154" s="43"/>
      <c r="AE154" s="43"/>
      <c r="AF154" s="43"/>
      <c r="AG154" s="45"/>
      <c r="AH154" s="25"/>
      <c r="AI154" s="25"/>
    </row>
    <row r="155" ht="12.0" customHeight="1" outlineLevel="2">
      <c r="A155" s="71" t="s">
        <v>356</v>
      </c>
      <c r="B155" s="72" t="s">
        <v>357</v>
      </c>
      <c r="C155" s="73" t="s">
        <v>313</v>
      </c>
      <c r="D155" s="74">
        <v>1.0</v>
      </c>
      <c r="E155" s="74">
        <v>1.0</v>
      </c>
      <c r="F155" s="73" t="s">
        <v>358</v>
      </c>
      <c r="G155" s="74">
        <v>0.005</v>
      </c>
      <c r="H155" s="76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4"/>
      <c r="U155" s="44"/>
      <c r="V155" s="44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5"/>
      <c r="AH155" s="25"/>
      <c r="AI155" s="25"/>
    </row>
    <row r="156" ht="12.0" customHeight="1" outlineLevel="2">
      <c r="A156" s="71" t="s">
        <v>359</v>
      </c>
      <c r="B156" s="72" t="s">
        <v>360</v>
      </c>
      <c r="C156" s="73" t="s">
        <v>337</v>
      </c>
      <c r="D156" s="74">
        <v>1.0</v>
      </c>
      <c r="E156" s="74">
        <v>1.0</v>
      </c>
      <c r="F156" s="73" t="s">
        <v>361</v>
      </c>
      <c r="G156" s="74">
        <v>0.008</v>
      </c>
      <c r="H156" s="76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4"/>
      <c r="V156" s="44"/>
      <c r="W156" s="44"/>
      <c r="X156" s="43"/>
      <c r="Y156" s="43"/>
      <c r="Z156" s="43"/>
      <c r="AA156" s="43"/>
      <c r="AB156" s="43"/>
      <c r="AC156" s="43"/>
      <c r="AD156" s="43"/>
      <c r="AE156" s="43"/>
      <c r="AF156" s="43"/>
      <c r="AG156" s="45"/>
      <c r="AH156" s="25"/>
      <c r="AI156" s="25"/>
    </row>
    <row r="157" ht="12.0" customHeight="1" outlineLevel="2">
      <c r="A157" s="71" t="s">
        <v>362</v>
      </c>
      <c r="B157" s="72" t="s">
        <v>363</v>
      </c>
      <c r="C157" s="73" t="s">
        <v>313</v>
      </c>
      <c r="D157" s="74">
        <v>1.0</v>
      </c>
      <c r="E157" s="74">
        <v>1.0</v>
      </c>
      <c r="F157" s="73" t="s">
        <v>364</v>
      </c>
      <c r="G157" s="74">
        <v>0.008</v>
      </c>
      <c r="H157" s="76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4"/>
      <c r="W157" s="44"/>
      <c r="X157" s="43"/>
      <c r="Y157" s="43"/>
      <c r="Z157" s="43"/>
      <c r="AA157" s="43"/>
      <c r="AB157" s="43"/>
      <c r="AC157" s="43"/>
      <c r="AD157" s="43"/>
      <c r="AE157" s="43"/>
      <c r="AF157" s="43"/>
      <c r="AG157" s="45"/>
      <c r="AH157" s="25"/>
      <c r="AI157" s="25"/>
    </row>
    <row r="158" ht="12.0" customHeight="1" outlineLevel="2">
      <c r="A158" s="71" t="s">
        <v>365</v>
      </c>
      <c r="B158" s="72" t="s">
        <v>366</v>
      </c>
      <c r="C158" s="73" t="s">
        <v>330</v>
      </c>
      <c r="D158" s="74">
        <v>1.0</v>
      </c>
      <c r="E158" s="74">
        <v>1.0</v>
      </c>
      <c r="F158" s="73" t="s">
        <v>367</v>
      </c>
      <c r="G158" s="74">
        <v>0.003</v>
      </c>
      <c r="H158" s="76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4"/>
      <c r="W158" s="44"/>
      <c r="X158" s="44"/>
      <c r="Y158" s="43"/>
      <c r="Z158" s="43"/>
      <c r="AA158" s="43"/>
      <c r="AB158" s="43"/>
      <c r="AC158" s="43"/>
      <c r="AD158" s="43"/>
      <c r="AE158" s="43"/>
      <c r="AF158" s="43"/>
      <c r="AG158" s="45"/>
      <c r="AH158" s="25"/>
      <c r="AI158" s="25"/>
    </row>
    <row r="159" ht="12.0" customHeight="1" outlineLevel="2">
      <c r="A159" s="71" t="s">
        <v>368</v>
      </c>
      <c r="B159" s="72" t="s">
        <v>369</v>
      </c>
      <c r="C159" s="73" t="s">
        <v>313</v>
      </c>
      <c r="D159" s="74">
        <v>1.0</v>
      </c>
      <c r="E159" s="74">
        <v>1.0</v>
      </c>
      <c r="F159" s="73" t="s">
        <v>367</v>
      </c>
      <c r="G159" s="74">
        <v>0.003</v>
      </c>
      <c r="H159" s="76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4"/>
      <c r="Z159" s="44"/>
      <c r="AA159" s="44"/>
      <c r="AB159" s="43"/>
      <c r="AC159" s="43"/>
      <c r="AD159" s="43"/>
      <c r="AE159" s="43"/>
      <c r="AF159" s="43"/>
      <c r="AG159" s="45"/>
      <c r="AH159" s="25"/>
      <c r="AI159" s="25"/>
    </row>
    <row r="160" ht="12.0" customHeight="1" outlineLevel="2">
      <c r="A160" s="71" t="s">
        <v>370</v>
      </c>
      <c r="B160" s="72" t="s">
        <v>371</v>
      </c>
      <c r="C160" s="73" t="s">
        <v>337</v>
      </c>
      <c r="D160" s="74">
        <v>1.0</v>
      </c>
      <c r="E160" s="74">
        <v>1.0</v>
      </c>
      <c r="F160" s="73" t="s">
        <v>367</v>
      </c>
      <c r="G160" s="74">
        <v>0.003</v>
      </c>
      <c r="H160" s="76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4"/>
      <c r="Z160" s="44"/>
      <c r="AA160" s="44"/>
      <c r="AB160" s="43"/>
      <c r="AC160" s="43"/>
      <c r="AD160" s="43"/>
      <c r="AE160" s="43"/>
      <c r="AF160" s="43"/>
      <c r="AG160" s="45"/>
      <c r="AH160" s="25"/>
      <c r="AI160" s="25"/>
    </row>
    <row r="161" ht="12.0" customHeight="1" outlineLevel="2">
      <c r="A161" s="66" t="s">
        <v>372</v>
      </c>
      <c r="B161" s="67" t="s">
        <v>373</v>
      </c>
      <c r="C161" s="68" t="s">
        <v>299</v>
      </c>
      <c r="D161" s="69">
        <f t="shared" ref="D161:E161" si="42">SUM(D162:D164)/3</f>
        <v>1</v>
      </c>
      <c r="E161" s="69">
        <f t="shared" si="42"/>
        <v>1</v>
      </c>
      <c r="F161" s="69"/>
      <c r="G161" s="69">
        <f>SUM(G162:G164)</f>
        <v>0.02</v>
      </c>
      <c r="H161" s="76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70"/>
      <c r="AB161" s="70"/>
      <c r="AC161" s="70"/>
      <c r="AD161" s="70"/>
      <c r="AE161" s="70"/>
      <c r="AF161" s="43"/>
      <c r="AG161" s="45"/>
      <c r="AH161" s="25"/>
      <c r="AI161" s="25"/>
    </row>
    <row r="162" ht="12.0" customHeight="1" outlineLevel="2">
      <c r="A162" s="71" t="s">
        <v>374</v>
      </c>
      <c r="B162" s="72" t="s">
        <v>375</v>
      </c>
      <c r="C162" s="73" t="s">
        <v>313</v>
      </c>
      <c r="D162" s="74">
        <v>1.0</v>
      </c>
      <c r="E162" s="74">
        <v>1.0</v>
      </c>
      <c r="F162" s="77" t="s">
        <v>376</v>
      </c>
      <c r="G162" s="74">
        <v>0.008</v>
      </c>
      <c r="H162" s="76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4"/>
      <c r="AB162" s="44"/>
      <c r="AC162" s="44"/>
      <c r="AD162" s="43"/>
      <c r="AE162" s="43"/>
      <c r="AF162" s="43"/>
      <c r="AG162" s="45"/>
      <c r="AH162" s="25"/>
      <c r="AI162" s="25"/>
    </row>
    <row r="163" ht="12.0" customHeight="1" outlineLevel="2">
      <c r="A163" s="71" t="s">
        <v>377</v>
      </c>
      <c r="B163" s="72" t="s">
        <v>378</v>
      </c>
      <c r="C163" s="73" t="s">
        <v>316</v>
      </c>
      <c r="D163" s="74">
        <v>1.0</v>
      </c>
      <c r="E163" s="74">
        <v>1.0</v>
      </c>
      <c r="F163" s="74" t="s">
        <v>379</v>
      </c>
      <c r="G163" s="74">
        <v>0.008</v>
      </c>
      <c r="H163" s="76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4"/>
      <c r="AB163" s="44"/>
      <c r="AC163" s="44"/>
      <c r="AD163" s="44"/>
      <c r="AE163" s="43"/>
      <c r="AF163" s="43"/>
      <c r="AG163" s="45"/>
      <c r="AH163" s="25"/>
      <c r="AI163" s="25"/>
    </row>
    <row r="164" ht="12.0" customHeight="1" outlineLevel="2">
      <c r="A164" s="71" t="s">
        <v>380</v>
      </c>
      <c r="B164" s="72" t="s">
        <v>381</v>
      </c>
      <c r="C164" s="73" t="s">
        <v>299</v>
      </c>
      <c r="D164" s="74">
        <v>1.0</v>
      </c>
      <c r="E164" s="74">
        <v>1.0</v>
      </c>
      <c r="F164" s="74" t="s">
        <v>319</v>
      </c>
      <c r="G164" s="74">
        <v>0.004</v>
      </c>
      <c r="H164" s="76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4"/>
      <c r="AB164" s="44"/>
      <c r="AC164" s="44"/>
      <c r="AD164" s="44"/>
      <c r="AE164" s="44"/>
      <c r="AF164" s="43"/>
      <c r="AG164" s="45"/>
      <c r="AH164" s="25"/>
      <c r="AI164" s="25"/>
    </row>
    <row r="165" ht="12.0" customHeight="1" outlineLevel="2">
      <c r="A165" s="66" t="s">
        <v>382</v>
      </c>
      <c r="B165" s="67" t="s">
        <v>383</v>
      </c>
      <c r="C165" s="68" t="s">
        <v>286</v>
      </c>
      <c r="D165" s="69">
        <f t="shared" ref="D165:E165" si="43">SUM(D166:D167)/2</f>
        <v>1</v>
      </c>
      <c r="E165" s="69">
        <f t="shared" si="43"/>
        <v>1</v>
      </c>
      <c r="F165" s="69"/>
      <c r="G165" s="69">
        <f>SUM(G166:G167)</f>
        <v>0.005</v>
      </c>
      <c r="H165" s="76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70"/>
      <c r="AF165" s="70"/>
      <c r="AG165" s="80"/>
      <c r="AH165" s="25"/>
      <c r="AI165" s="25"/>
    </row>
    <row r="166" ht="22.5" customHeight="1" outlineLevel="2">
      <c r="A166" s="71" t="s">
        <v>384</v>
      </c>
      <c r="B166" s="72" t="s">
        <v>385</v>
      </c>
      <c r="C166" s="73" t="s">
        <v>286</v>
      </c>
      <c r="D166" s="74">
        <v>1.0</v>
      </c>
      <c r="E166" s="74">
        <v>1.0</v>
      </c>
      <c r="F166" s="77" t="s">
        <v>386</v>
      </c>
      <c r="G166" s="74">
        <v>0.004</v>
      </c>
      <c r="H166" s="76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4"/>
      <c r="AF166" s="44"/>
      <c r="AG166" s="45"/>
      <c r="AH166" s="25"/>
      <c r="AI166" s="25"/>
    </row>
    <row r="167" ht="12.0" customHeight="1" outlineLevel="2">
      <c r="A167" s="71" t="s">
        <v>387</v>
      </c>
      <c r="B167" s="72" t="s">
        <v>388</v>
      </c>
      <c r="C167" s="73" t="s">
        <v>286</v>
      </c>
      <c r="D167" s="74">
        <v>1.0</v>
      </c>
      <c r="E167" s="74">
        <v>1.0</v>
      </c>
      <c r="F167" s="74" t="s">
        <v>389</v>
      </c>
      <c r="G167" s="74">
        <v>0.001</v>
      </c>
      <c r="H167" s="76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4"/>
      <c r="AG167" s="81"/>
      <c r="AH167" s="25"/>
      <c r="AI167" s="25"/>
    </row>
    <row r="168" ht="12.0" customHeight="1" outlineLevel="1">
      <c r="A168" s="59">
        <v>3.2</v>
      </c>
      <c r="B168" s="60" t="s">
        <v>390</v>
      </c>
      <c r="C168" s="61" t="s">
        <v>286</v>
      </c>
      <c r="D168" s="62">
        <f t="shared" ref="D168:E168" si="44">SUM(D169,D173,D179,D190,D198,D205,D209)/7</f>
        <v>1</v>
      </c>
      <c r="E168" s="62">
        <f t="shared" si="44"/>
        <v>1</v>
      </c>
      <c r="F168" s="62"/>
      <c r="G168" s="62">
        <f>SUM(G169,G173,G179,G190,G198,G205,G209)</f>
        <v>0.1</v>
      </c>
      <c r="H168" s="63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5"/>
      <c r="AH168" s="25"/>
      <c r="AI168" s="25"/>
    </row>
    <row r="169" ht="12.0" customHeight="1" outlineLevel="2">
      <c r="A169" s="66" t="s">
        <v>391</v>
      </c>
      <c r="B169" s="67" t="s">
        <v>392</v>
      </c>
      <c r="C169" s="68" t="s">
        <v>286</v>
      </c>
      <c r="D169" s="69">
        <f t="shared" ref="D169:E169" si="45">SUM(D170:D172)/3</f>
        <v>1</v>
      </c>
      <c r="E169" s="69">
        <f t="shared" si="45"/>
        <v>1</v>
      </c>
      <c r="F169" s="69"/>
      <c r="G169" s="69">
        <f>SUM(G170:G172)</f>
        <v>0.005</v>
      </c>
      <c r="H169" s="91"/>
      <c r="I169" s="70"/>
      <c r="J169" s="70"/>
      <c r="K169" s="70"/>
      <c r="L169" s="70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5"/>
      <c r="AH169" s="25"/>
      <c r="AI169" s="25"/>
    </row>
    <row r="170" ht="12.0" customHeight="1" outlineLevel="2">
      <c r="A170" s="71" t="s">
        <v>393</v>
      </c>
      <c r="B170" s="72" t="s">
        <v>291</v>
      </c>
      <c r="C170" s="73" t="s">
        <v>286</v>
      </c>
      <c r="D170" s="74">
        <v>1.0</v>
      </c>
      <c r="E170" s="74">
        <v>1.0</v>
      </c>
      <c r="F170" s="74" t="s">
        <v>292</v>
      </c>
      <c r="G170" s="74">
        <v>0.001</v>
      </c>
      <c r="H170" s="44"/>
      <c r="I170" s="44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5"/>
      <c r="AH170" s="25"/>
      <c r="AI170" s="25"/>
    </row>
    <row r="171" ht="12.0" customHeight="1" outlineLevel="2">
      <c r="A171" s="71" t="s">
        <v>394</v>
      </c>
      <c r="B171" s="72" t="s">
        <v>56</v>
      </c>
      <c r="C171" s="73" t="s">
        <v>286</v>
      </c>
      <c r="D171" s="74">
        <v>1.0</v>
      </c>
      <c r="E171" s="74">
        <v>1.0</v>
      </c>
      <c r="F171" s="73" t="s">
        <v>57</v>
      </c>
      <c r="G171" s="74">
        <v>0.003</v>
      </c>
      <c r="H171" s="76"/>
      <c r="I171" s="44"/>
      <c r="J171" s="44"/>
      <c r="K171" s="44"/>
      <c r="L171" s="44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5"/>
      <c r="AH171" s="25"/>
      <c r="AI171" s="25"/>
    </row>
    <row r="172" ht="12.0" customHeight="1" outlineLevel="2">
      <c r="A172" s="71" t="s">
        <v>395</v>
      </c>
      <c r="B172" s="72" t="s">
        <v>396</v>
      </c>
      <c r="C172" s="73" t="s">
        <v>286</v>
      </c>
      <c r="D172" s="74">
        <v>1.0</v>
      </c>
      <c r="E172" s="74">
        <v>1.0</v>
      </c>
      <c r="F172" s="74" t="s">
        <v>197</v>
      </c>
      <c r="G172" s="74">
        <v>0.001</v>
      </c>
      <c r="H172" s="76"/>
      <c r="I172" s="43"/>
      <c r="J172" s="44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5"/>
      <c r="AH172" s="25"/>
      <c r="AI172" s="25"/>
    </row>
    <row r="173" ht="12.0" customHeight="1" outlineLevel="2">
      <c r="A173" s="66" t="s">
        <v>397</v>
      </c>
      <c r="B173" s="67" t="s">
        <v>298</v>
      </c>
      <c r="C173" s="68" t="s">
        <v>299</v>
      </c>
      <c r="D173" s="69">
        <f t="shared" ref="D173:E173" si="46">SUM(D174:D178)/5</f>
        <v>1</v>
      </c>
      <c r="E173" s="69">
        <f t="shared" si="46"/>
        <v>1</v>
      </c>
      <c r="F173" s="69"/>
      <c r="G173" s="69">
        <f>SUM(G174:G178)</f>
        <v>0.01</v>
      </c>
      <c r="H173" s="76"/>
      <c r="I173" s="70"/>
      <c r="J173" s="70"/>
      <c r="K173" s="70"/>
      <c r="L173" s="70"/>
      <c r="M173" s="70"/>
      <c r="N173" s="70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5"/>
      <c r="AH173" s="25"/>
      <c r="AI173" s="25"/>
    </row>
    <row r="174" ht="12.0" customHeight="1" outlineLevel="2">
      <c r="A174" s="71" t="s">
        <v>398</v>
      </c>
      <c r="B174" s="72" t="s">
        <v>301</v>
      </c>
      <c r="C174" s="73" t="s">
        <v>299</v>
      </c>
      <c r="D174" s="74">
        <v>1.0</v>
      </c>
      <c r="E174" s="74">
        <v>1.0</v>
      </c>
      <c r="F174" s="74" t="s">
        <v>302</v>
      </c>
      <c r="G174" s="74">
        <v>0.001</v>
      </c>
      <c r="H174" s="76"/>
      <c r="I174" s="44"/>
      <c r="J174" s="44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5"/>
      <c r="AH174" s="25"/>
      <c r="AI174" s="25"/>
    </row>
    <row r="175" ht="12.0" customHeight="1" outlineLevel="2">
      <c r="A175" s="71" t="s">
        <v>399</v>
      </c>
      <c r="B175" s="72" t="s">
        <v>304</v>
      </c>
      <c r="C175" s="73" t="s">
        <v>299</v>
      </c>
      <c r="D175" s="74">
        <v>1.0</v>
      </c>
      <c r="E175" s="74">
        <v>1.0</v>
      </c>
      <c r="F175" s="74" t="s">
        <v>212</v>
      </c>
      <c r="G175" s="74">
        <v>0.002</v>
      </c>
      <c r="H175" s="76"/>
      <c r="I175" s="43"/>
      <c r="J175" s="44"/>
      <c r="K175" s="44"/>
      <c r="L175" s="44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5"/>
      <c r="AH175" s="25"/>
      <c r="AI175" s="25"/>
    </row>
    <row r="176" ht="12.0" customHeight="1" outlineLevel="2">
      <c r="A176" s="71" t="s">
        <v>400</v>
      </c>
      <c r="B176" s="72" t="s">
        <v>401</v>
      </c>
      <c r="C176" s="73" t="s">
        <v>299</v>
      </c>
      <c r="D176" s="74">
        <v>1.0</v>
      </c>
      <c r="E176" s="74">
        <v>1.0</v>
      </c>
      <c r="F176" s="74" t="s">
        <v>307</v>
      </c>
      <c r="G176" s="74">
        <v>0.002</v>
      </c>
      <c r="H176" s="76"/>
      <c r="I176" s="43"/>
      <c r="J176" s="43"/>
      <c r="K176" s="44"/>
      <c r="L176" s="44"/>
      <c r="M176" s="44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5"/>
      <c r="AH176" s="25"/>
      <c r="AI176" s="25"/>
    </row>
    <row r="177" ht="12.0" customHeight="1" outlineLevel="2">
      <c r="A177" s="71" t="s">
        <v>402</v>
      </c>
      <c r="B177" s="72" t="s">
        <v>403</v>
      </c>
      <c r="C177" s="73" t="s">
        <v>299</v>
      </c>
      <c r="D177" s="74">
        <v>1.0</v>
      </c>
      <c r="E177" s="74">
        <v>1.0</v>
      </c>
      <c r="F177" s="74" t="s">
        <v>307</v>
      </c>
      <c r="G177" s="74">
        <v>0.002</v>
      </c>
      <c r="H177" s="76"/>
      <c r="I177" s="43"/>
      <c r="J177" s="43"/>
      <c r="K177" s="44"/>
      <c r="L177" s="44"/>
      <c r="M177" s="44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5"/>
      <c r="AH177" s="25"/>
      <c r="AI177" s="25"/>
    </row>
    <row r="178" ht="12.0" customHeight="1" outlineLevel="2">
      <c r="A178" s="71" t="s">
        <v>404</v>
      </c>
      <c r="B178" s="72" t="s">
        <v>309</v>
      </c>
      <c r="C178" s="73" t="s">
        <v>286</v>
      </c>
      <c r="D178" s="74">
        <v>1.0</v>
      </c>
      <c r="E178" s="74">
        <v>1.0</v>
      </c>
      <c r="F178" s="74" t="s">
        <v>310</v>
      </c>
      <c r="G178" s="74">
        <v>0.003</v>
      </c>
      <c r="H178" s="76"/>
      <c r="I178" s="43"/>
      <c r="J178" s="43"/>
      <c r="K178" s="43"/>
      <c r="L178" s="44"/>
      <c r="M178" s="44"/>
      <c r="N178" s="44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5"/>
      <c r="AH178" s="25"/>
      <c r="AI178" s="25"/>
    </row>
    <row r="179" ht="12.0" customHeight="1" outlineLevel="2">
      <c r="A179" s="66" t="s">
        <v>405</v>
      </c>
      <c r="B179" s="67" t="s">
        <v>312</v>
      </c>
      <c r="C179" s="68" t="s">
        <v>313</v>
      </c>
      <c r="D179" s="69">
        <f t="shared" ref="D179:E179" si="47">SUM(D180,D185)/2</f>
        <v>1</v>
      </c>
      <c r="E179" s="69">
        <f t="shared" si="47"/>
        <v>1</v>
      </c>
      <c r="F179" s="69"/>
      <c r="G179" s="69">
        <f>SUM(G180,G185)</f>
        <v>0.02</v>
      </c>
      <c r="H179" s="76"/>
      <c r="I179" s="43"/>
      <c r="J179" s="70"/>
      <c r="K179" s="70"/>
      <c r="L179" s="70"/>
      <c r="M179" s="70"/>
      <c r="N179" s="70"/>
      <c r="O179" s="70"/>
      <c r="P179" s="70"/>
      <c r="Q179" s="70"/>
      <c r="R179" s="70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5"/>
      <c r="AH179" s="25"/>
      <c r="AI179" s="25"/>
    </row>
    <row r="180" ht="12.0" customHeight="1" outlineLevel="2">
      <c r="A180" s="92" t="s">
        <v>406</v>
      </c>
      <c r="B180" s="93" t="s">
        <v>315</v>
      </c>
      <c r="C180" s="94" t="s">
        <v>316</v>
      </c>
      <c r="D180" s="95">
        <f t="shared" ref="D180:E180" si="48">SUM(D181:D184)/4</f>
        <v>1</v>
      </c>
      <c r="E180" s="95">
        <f t="shared" si="48"/>
        <v>1</v>
      </c>
      <c r="F180" s="95"/>
      <c r="G180" s="95">
        <f>SUM(G181:G184)</f>
        <v>0.01</v>
      </c>
      <c r="H180" s="76"/>
      <c r="I180" s="43"/>
      <c r="J180" s="96"/>
      <c r="K180" s="96"/>
      <c r="L180" s="96"/>
      <c r="M180" s="96"/>
      <c r="N180" s="96"/>
      <c r="O180" s="96"/>
      <c r="P180" s="96"/>
      <c r="Q180" s="96"/>
      <c r="R180" s="96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5"/>
      <c r="AH180" s="25"/>
      <c r="AI180" s="25"/>
    </row>
    <row r="181" ht="12.0" customHeight="1" outlineLevel="2">
      <c r="A181" s="71" t="s">
        <v>407</v>
      </c>
      <c r="B181" s="72" t="s">
        <v>318</v>
      </c>
      <c r="C181" s="73" t="s">
        <v>286</v>
      </c>
      <c r="D181" s="74">
        <v>1.0</v>
      </c>
      <c r="E181" s="74">
        <v>1.0</v>
      </c>
      <c r="F181" s="74" t="s">
        <v>319</v>
      </c>
      <c r="G181" s="74">
        <v>0.0025</v>
      </c>
      <c r="H181" s="76"/>
      <c r="I181" s="43"/>
      <c r="J181" s="44"/>
      <c r="K181" s="44"/>
      <c r="L181" s="44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5"/>
      <c r="AH181" s="25"/>
      <c r="AI181" s="25"/>
    </row>
    <row r="182" ht="12.0" customHeight="1" outlineLevel="2">
      <c r="A182" s="71" t="s">
        <v>408</v>
      </c>
      <c r="B182" s="72" t="s">
        <v>321</v>
      </c>
      <c r="C182" s="73" t="s">
        <v>316</v>
      </c>
      <c r="D182" s="74">
        <v>1.0</v>
      </c>
      <c r="E182" s="74">
        <v>1.0</v>
      </c>
      <c r="F182" s="74" t="s">
        <v>322</v>
      </c>
      <c r="G182" s="74">
        <v>0.0025</v>
      </c>
      <c r="H182" s="76"/>
      <c r="I182" s="43"/>
      <c r="J182" s="43"/>
      <c r="K182" s="43"/>
      <c r="L182" s="44"/>
      <c r="M182" s="44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5"/>
      <c r="AH182" s="25"/>
      <c r="AI182" s="25"/>
    </row>
    <row r="183" ht="12.0" customHeight="1" outlineLevel="2">
      <c r="A183" s="71" t="s">
        <v>409</v>
      </c>
      <c r="B183" s="72" t="s">
        <v>324</v>
      </c>
      <c r="C183" s="73" t="s">
        <v>316</v>
      </c>
      <c r="D183" s="74">
        <v>1.0</v>
      </c>
      <c r="E183" s="74">
        <v>1.0</v>
      </c>
      <c r="F183" s="74" t="s">
        <v>325</v>
      </c>
      <c r="G183" s="74">
        <v>0.0025</v>
      </c>
      <c r="H183" s="76"/>
      <c r="I183" s="43"/>
      <c r="J183" s="43"/>
      <c r="K183" s="43"/>
      <c r="L183" s="43"/>
      <c r="M183" s="44"/>
      <c r="N183" s="44"/>
      <c r="O183" s="44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5"/>
      <c r="AH183" s="25"/>
      <c r="AI183" s="25"/>
    </row>
    <row r="184" ht="12.0" customHeight="1" outlineLevel="2">
      <c r="A184" s="71" t="s">
        <v>410</v>
      </c>
      <c r="B184" s="72" t="s">
        <v>327</v>
      </c>
      <c r="C184" s="73" t="s">
        <v>316</v>
      </c>
      <c r="D184" s="74">
        <v>1.0</v>
      </c>
      <c r="E184" s="74">
        <v>1.0</v>
      </c>
      <c r="F184" s="74" t="s">
        <v>325</v>
      </c>
      <c r="G184" s="74">
        <v>0.0025</v>
      </c>
      <c r="H184" s="76"/>
      <c r="I184" s="43"/>
      <c r="J184" s="43"/>
      <c r="K184" s="43"/>
      <c r="L184" s="43"/>
      <c r="M184" s="43"/>
      <c r="N184" s="43"/>
      <c r="O184" s="44"/>
      <c r="P184" s="44"/>
      <c r="Q184" s="44"/>
      <c r="R184" s="44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5"/>
      <c r="AH184" s="25"/>
      <c r="AI184" s="25"/>
    </row>
    <row r="185" ht="12.0" customHeight="1" outlineLevel="2">
      <c r="A185" s="92" t="s">
        <v>411</v>
      </c>
      <c r="B185" s="93" t="s">
        <v>412</v>
      </c>
      <c r="C185" s="94" t="s">
        <v>330</v>
      </c>
      <c r="D185" s="95">
        <f t="shared" ref="D185:E185" si="49">SUM(D186:D189)/4</f>
        <v>1</v>
      </c>
      <c r="E185" s="95">
        <f t="shared" si="49"/>
        <v>1</v>
      </c>
      <c r="F185" s="95"/>
      <c r="G185" s="95">
        <f>SUM(G186:G189)</f>
        <v>0.01</v>
      </c>
      <c r="H185" s="76"/>
      <c r="I185" s="43"/>
      <c r="J185" s="43"/>
      <c r="K185" s="96"/>
      <c r="L185" s="96"/>
      <c r="M185" s="96"/>
      <c r="N185" s="96"/>
      <c r="O185" s="96"/>
      <c r="P185" s="96"/>
      <c r="Q185" s="96"/>
      <c r="R185" s="96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5"/>
      <c r="AH185" s="25"/>
      <c r="AI185" s="25"/>
    </row>
    <row r="186" ht="12.0" customHeight="1" outlineLevel="2">
      <c r="A186" s="71" t="s">
        <v>413</v>
      </c>
      <c r="B186" s="72" t="s">
        <v>318</v>
      </c>
      <c r="C186" s="73" t="s">
        <v>330</v>
      </c>
      <c r="D186" s="74">
        <v>1.0</v>
      </c>
      <c r="E186" s="74">
        <v>1.0</v>
      </c>
      <c r="F186" s="74" t="s">
        <v>319</v>
      </c>
      <c r="G186" s="74">
        <v>0.0025</v>
      </c>
      <c r="H186" s="76"/>
      <c r="I186" s="43"/>
      <c r="J186" s="43"/>
      <c r="K186" s="44"/>
      <c r="L186" s="44"/>
      <c r="M186" s="44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5"/>
      <c r="AH186" s="25"/>
      <c r="AI186" s="25"/>
    </row>
    <row r="187" ht="12.0" customHeight="1" outlineLevel="2">
      <c r="A187" s="71" t="s">
        <v>414</v>
      </c>
      <c r="B187" s="72" t="s">
        <v>321</v>
      </c>
      <c r="C187" s="73" t="s">
        <v>330</v>
      </c>
      <c r="D187" s="74">
        <v>1.0</v>
      </c>
      <c r="E187" s="74">
        <v>1.0</v>
      </c>
      <c r="F187" s="74" t="s">
        <v>322</v>
      </c>
      <c r="G187" s="74">
        <v>0.0025</v>
      </c>
      <c r="H187" s="76"/>
      <c r="I187" s="43"/>
      <c r="J187" s="43"/>
      <c r="K187" s="43"/>
      <c r="L187" s="43"/>
      <c r="M187" s="44"/>
      <c r="N187" s="44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5"/>
      <c r="AH187" s="25"/>
      <c r="AI187" s="25"/>
    </row>
    <row r="188" ht="12.0" customHeight="1" outlineLevel="2">
      <c r="A188" s="71" t="s">
        <v>415</v>
      </c>
      <c r="B188" s="72" t="s">
        <v>324</v>
      </c>
      <c r="C188" s="73" t="s">
        <v>330</v>
      </c>
      <c r="D188" s="74">
        <v>1.0</v>
      </c>
      <c r="E188" s="74">
        <v>1.0</v>
      </c>
      <c r="F188" s="74" t="s">
        <v>325</v>
      </c>
      <c r="G188" s="74">
        <v>0.0025</v>
      </c>
      <c r="H188" s="76"/>
      <c r="I188" s="43"/>
      <c r="J188" s="43"/>
      <c r="K188" s="43"/>
      <c r="L188" s="43"/>
      <c r="M188" s="43"/>
      <c r="N188" s="44"/>
      <c r="O188" s="44"/>
      <c r="P188" s="44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5"/>
      <c r="AH188" s="25"/>
      <c r="AI188" s="25"/>
    </row>
    <row r="189" ht="12.0" customHeight="1" outlineLevel="2">
      <c r="A189" s="71" t="s">
        <v>416</v>
      </c>
      <c r="B189" s="72" t="s">
        <v>327</v>
      </c>
      <c r="C189" s="73" t="s">
        <v>330</v>
      </c>
      <c r="D189" s="74">
        <v>1.0</v>
      </c>
      <c r="E189" s="74">
        <v>1.0</v>
      </c>
      <c r="F189" s="74" t="s">
        <v>325</v>
      </c>
      <c r="G189" s="74">
        <v>0.0025</v>
      </c>
      <c r="H189" s="76"/>
      <c r="I189" s="43"/>
      <c r="J189" s="43"/>
      <c r="K189" s="43"/>
      <c r="L189" s="43"/>
      <c r="M189" s="43"/>
      <c r="N189" s="43"/>
      <c r="O189" s="43"/>
      <c r="P189" s="44"/>
      <c r="Q189" s="44"/>
      <c r="R189" s="44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5"/>
      <c r="AH189" s="25"/>
      <c r="AI189" s="25"/>
    </row>
    <row r="190" ht="12.0" customHeight="1" outlineLevel="2">
      <c r="A190" s="66" t="s">
        <v>417</v>
      </c>
      <c r="B190" s="67" t="s">
        <v>336</v>
      </c>
      <c r="C190" s="68" t="s">
        <v>337</v>
      </c>
      <c r="D190" s="69">
        <f t="shared" ref="D190:E190" si="50">SUM(D191,D194)/2</f>
        <v>1</v>
      </c>
      <c r="E190" s="69">
        <f t="shared" si="50"/>
        <v>1</v>
      </c>
      <c r="F190" s="69"/>
      <c r="G190" s="69">
        <f>SUM(G191,G194)</f>
        <v>0.01</v>
      </c>
      <c r="H190" s="76"/>
      <c r="I190" s="43"/>
      <c r="J190" s="43"/>
      <c r="K190" s="43"/>
      <c r="L190" s="43"/>
      <c r="M190" s="43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43"/>
      <c r="Y190" s="43"/>
      <c r="Z190" s="43"/>
      <c r="AA190" s="43"/>
      <c r="AB190" s="43"/>
      <c r="AC190" s="43"/>
      <c r="AD190" s="43"/>
      <c r="AE190" s="43"/>
      <c r="AF190" s="43"/>
      <c r="AG190" s="45"/>
      <c r="AH190" s="25"/>
      <c r="AI190" s="25"/>
    </row>
    <row r="191" ht="12.0" customHeight="1" outlineLevel="2">
      <c r="A191" s="92" t="s">
        <v>418</v>
      </c>
      <c r="B191" s="93" t="s">
        <v>419</v>
      </c>
      <c r="C191" s="94" t="s">
        <v>316</v>
      </c>
      <c r="D191" s="95">
        <f t="shared" ref="D191:E191" si="51">SUM(D192:D193)/2</f>
        <v>1</v>
      </c>
      <c r="E191" s="95">
        <f t="shared" si="51"/>
        <v>1</v>
      </c>
      <c r="F191" s="95"/>
      <c r="G191" s="95">
        <f>SUM(G192:G193)</f>
        <v>0.004</v>
      </c>
      <c r="H191" s="76"/>
      <c r="I191" s="43"/>
      <c r="J191" s="43"/>
      <c r="K191" s="43"/>
      <c r="L191" s="43"/>
      <c r="M191" s="43"/>
      <c r="N191" s="96"/>
      <c r="O191" s="96"/>
      <c r="P191" s="96"/>
      <c r="Q191" s="96"/>
      <c r="R191" s="96"/>
      <c r="S191" s="96"/>
      <c r="T191" s="96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5"/>
      <c r="AH191" s="25"/>
      <c r="AI191" s="25"/>
    </row>
    <row r="192" ht="12.0" customHeight="1" outlineLevel="2">
      <c r="A192" s="71" t="s">
        <v>420</v>
      </c>
      <c r="B192" s="72" t="s">
        <v>421</v>
      </c>
      <c r="C192" s="73" t="s">
        <v>316</v>
      </c>
      <c r="D192" s="74">
        <v>1.0</v>
      </c>
      <c r="E192" s="74">
        <v>1.0</v>
      </c>
      <c r="F192" s="73" t="s">
        <v>422</v>
      </c>
      <c r="G192" s="74">
        <v>0.002</v>
      </c>
      <c r="H192" s="76"/>
      <c r="I192" s="43"/>
      <c r="J192" s="43"/>
      <c r="K192" s="43"/>
      <c r="L192" s="43"/>
      <c r="M192" s="43"/>
      <c r="N192" s="44"/>
      <c r="O192" s="44"/>
      <c r="P192" s="44"/>
      <c r="Q192" s="44"/>
      <c r="R192" s="44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5"/>
      <c r="AH192" s="25"/>
      <c r="AI192" s="25"/>
    </row>
    <row r="193" ht="12.0" customHeight="1" outlineLevel="2">
      <c r="A193" s="71" t="s">
        <v>423</v>
      </c>
      <c r="B193" s="72" t="s">
        <v>424</v>
      </c>
      <c r="C193" s="73" t="s">
        <v>316</v>
      </c>
      <c r="D193" s="74">
        <v>1.0</v>
      </c>
      <c r="E193" s="74">
        <v>1.0</v>
      </c>
      <c r="F193" s="73" t="s">
        <v>422</v>
      </c>
      <c r="G193" s="74">
        <v>0.002</v>
      </c>
      <c r="H193" s="76"/>
      <c r="I193" s="43"/>
      <c r="J193" s="43"/>
      <c r="K193" s="43"/>
      <c r="L193" s="43"/>
      <c r="M193" s="43"/>
      <c r="N193" s="43"/>
      <c r="O193" s="43"/>
      <c r="P193" s="43"/>
      <c r="Q193" s="43"/>
      <c r="R193" s="44"/>
      <c r="S193" s="44"/>
      <c r="T193" s="44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5"/>
      <c r="AH193" s="25"/>
      <c r="AI193" s="25"/>
    </row>
    <row r="194" ht="12.0" customHeight="1" outlineLevel="2">
      <c r="A194" s="92" t="s">
        <v>425</v>
      </c>
      <c r="B194" s="93" t="s">
        <v>426</v>
      </c>
      <c r="C194" s="94" t="s">
        <v>337</v>
      </c>
      <c r="D194" s="95">
        <f t="shared" ref="D194:E194" si="52">SUM(D195:D197)/3</f>
        <v>1</v>
      </c>
      <c r="E194" s="95">
        <f t="shared" si="52"/>
        <v>1</v>
      </c>
      <c r="F194" s="95"/>
      <c r="G194" s="95">
        <f>SUM(G195:G197)</f>
        <v>0.006</v>
      </c>
      <c r="H194" s="76"/>
      <c r="I194" s="43"/>
      <c r="J194" s="43"/>
      <c r="K194" s="43"/>
      <c r="L194" s="43"/>
      <c r="M194" s="43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43"/>
      <c r="Y194" s="43"/>
      <c r="Z194" s="43"/>
      <c r="AA194" s="43"/>
      <c r="AB194" s="43"/>
      <c r="AC194" s="43"/>
      <c r="AD194" s="43"/>
      <c r="AE194" s="43"/>
      <c r="AF194" s="43"/>
      <c r="AG194" s="45"/>
      <c r="AH194" s="25"/>
      <c r="AI194" s="25"/>
    </row>
    <row r="195" ht="12.0" customHeight="1" outlineLevel="2">
      <c r="A195" s="71" t="s">
        <v>427</v>
      </c>
      <c r="B195" s="72" t="s">
        <v>428</v>
      </c>
      <c r="C195" s="73" t="s">
        <v>337</v>
      </c>
      <c r="D195" s="74">
        <v>1.0</v>
      </c>
      <c r="E195" s="74">
        <v>1.0</v>
      </c>
      <c r="F195" s="74" t="s">
        <v>429</v>
      </c>
      <c r="G195" s="74">
        <v>0.002</v>
      </c>
      <c r="H195" s="76"/>
      <c r="I195" s="43"/>
      <c r="J195" s="43"/>
      <c r="K195" s="43"/>
      <c r="L195" s="43"/>
      <c r="M195" s="43"/>
      <c r="N195" s="44"/>
      <c r="O195" s="44"/>
      <c r="P195" s="44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5"/>
      <c r="AH195" s="25"/>
      <c r="AI195" s="25"/>
    </row>
    <row r="196" ht="12.0" customHeight="1" outlineLevel="2">
      <c r="A196" s="71" t="s">
        <v>430</v>
      </c>
      <c r="B196" s="72" t="s">
        <v>431</v>
      </c>
      <c r="C196" s="73" t="s">
        <v>337</v>
      </c>
      <c r="D196" s="74">
        <v>1.0</v>
      </c>
      <c r="E196" s="74">
        <v>1.0</v>
      </c>
      <c r="F196" s="74" t="s">
        <v>429</v>
      </c>
      <c r="G196" s="74">
        <v>0.002</v>
      </c>
      <c r="H196" s="76"/>
      <c r="I196" s="43"/>
      <c r="J196" s="43"/>
      <c r="K196" s="43"/>
      <c r="L196" s="43"/>
      <c r="M196" s="43"/>
      <c r="N196" s="43"/>
      <c r="O196" s="43"/>
      <c r="P196" s="44"/>
      <c r="Q196" s="44"/>
      <c r="R196" s="44"/>
      <c r="S196" s="44"/>
      <c r="T196" s="44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5"/>
      <c r="AH196" s="25"/>
      <c r="AI196" s="25"/>
    </row>
    <row r="197" ht="12.0" customHeight="1" outlineLevel="2">
      <c r="A197" s="71" t="s">
        <v>432</v>
      </c>
      <c r="B197" s="72" t="s">
        <v>433</v>
      </c>
      <c r="C197" s="73" t="s">
        <v>337</v>
      </c>
      <c r="D197" s="74">
        <v>1.0</v>
      </c>
      <c r="E197" s="74">
        <v>1.0</v>
      </c>
      <c r="F197" s="74" t="s">
        <v>429</v>
      </c>
      <c r="G197" s="74">
        <v>0.002</v>
      </c>
      <c r="H197" s="76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4"/>
      <c r="U197" s="44"/>
      <c r="V197" s="44"/>
      <c r="W197" s="44"/>
      <c r="X197" s="43"/>
      <c r="Y197" s="43"/>
      <c r="Z197" s="43"/>
      <c r="AA197" s="43"/>
      <c r="AB197" s="43"/>
      <c r="AC197" s="43"/>
      <c r="AD197" s="43"/>
      <c r="AE197" s="43"/>
      <c r="AF197" s="43"/>
      <c r="AG197" s="45"/>
      <c r="AH197" s="25"/>
      <c r="AI197" s="25"/>
    </row>
    <row r="198" ht="12.0" customHeight="1" outlineLevel="2">
      <c r="A198" s="66" t="s">
        <v>434</v>
      </c>
      <c r="B198" s="67" t="s">
        <v>355</v>
      </c>
      <c r="C198" s="68" t="s">
        <v>313</v>
      </c>
      <c r="D198" s="69">
        <f t="shared" ref="D198:E198" si="53">SUM(D199:D204)/6</f>
        <v>1</v>
      </c>
      <c r="E198" s="69">
        <f t="shared" si="53"/>
        <v>1</v>
      </c>
      <c r="F198" s="69"/>
      <c r="G198" s="69">
        <f>SUM(G199:G204)</f>
        <v>0.03</v>
      </c>
      <c r="H198" s="76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70"/>
      <c r="U198" s="70"/>
      <c r="V198" s="70"/>
      <c r="W198" s="70"/>
      <c r="X198" s="70"/>
      <c r="Y198" s="70"/>
      <c r="Z198" s="70"/>
      <c r="AA198" s="70"/>
      <c r="AB198" s="43"/>
      <c r="AC198" s="43"/>
      <c r="AD198" s="43"/>
      <c r="AE198" s="43"/>
      <c r="AF198" s="43"/>
      <c r="AG198" s="45"/>
      <c r="AH198" s="25"/>
      <c r="AI198" s="25"/>
    </row>
    <row r="199" ht="12.0" customHeight="1" outlineLevel="2">
      <c r="A199" s="71" t="s">
        <v>435</v>
      </c>
      <c r="B199" s="72" t="s">
        <v>357</v>
      </c>
      <c r="C199" s="73" t="s">
        <v>313</v>
      </c>
      <c r="D199" s="74">
        <v>1.0</v>
      </c>
      <c r="E199" s="74">
        <v>1.0</v>
      </c>
      <c r="F199" s="73" t="s">
        <v>358</v>
      </c>
      <c r="G199" s="74">
        <v>0.005</v>
      </c>
      <c r="H199" s="76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4"/>
      <c r="U199" s="44"/>
      <c r="V199" s="44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5"/>
      <c r="AH199" s="25"/>
      <c r="AI199" s="25"/>
    </row>
    <row r="200" ht="12.0" customHeight="1" outlineLevel="2">
      <c r="A200" s="71" t="s">
        <v>436</v>
      </c>
      <c r="B200" s="72" t="s">
        <v>437</v>
      </c>
      <c r="C200" s="73" t="s">
        <v>337</v>
      </c>
      <c r="D200" s="74">
        <v>1.0</v>
      </c>
      <c r="E200" s="74">
        <v>1.0</v>
      </c>
      <c r="F200" s="73" t="s">
        <v>361</v>
      </c>
      <c r="G200" s="74">
        <v>0.008</v>
      </c>
      <c r="H200" s="76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4"/>
      <c r="X200" s="43"/>
      <c r="Y200" s="43"/>
      <c r="Z200" s="43"/>
      <c r="AA200" s="43"/>
      <c r="AB200" s="43"/>
      <c r="AC200" s="43"/>
      <c r="AD200" s="43"/>
      <c r="AE200" s="43"/>
      <c r="AF200" s="43"/>
      <c r="AG200" s="45"/>
      <c r="AH200" s="25"/>
      <c r="AI200" s="25"/>
    </row>
    <row r="201" ht="12.0" customHeight="1" outlineLevel="2">
      <c r="A201" s="71" t="s">
        <v>438</v>
      </c>
      <c r="B201" s="72" t="s">
        <v>363</v>
      </c>
      <c r="C201" s="73" t="s">
        <v>313</v>
      </c>
      <c r="D201" s="74">
        <v>1.0</v>
      </c>
      <c r="E201" s="74">
        <v>1.0</v>
      </c>
      <c r="F201" s="73" t="s">
        <v>364</v>
      </c>
      <c r="G201" s="74">
        <v>0.008</v>
      </c>
      <c r="H201" s="76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4"/>
      <c r="W201" s="44"/>
      <c r="X201" s="43"/>
      <c r="Y201" s="43"/>
      <c r="Z201" s="43"/>
      <c r="AA201" s="43"/>
      <c r="AB201" s="43"/>
      <c r="AC201" s="43"/>
      <c r="AD201" s="43"/>
      <c r="AE201" s="43"/>
      <c r="AF201" s="43"/>
      <c r="AG201" s="45"/>
      <c r="AH201" s="25"/>
      <c r="AI201" s="25"/>
    </row>
    <row r="202" ht="12.0" customHeight="1" outlineLevel="2">
      <c r="A202" s="71" t="s">
        <v>439</v>
      </c>
      <c r="B202" s="72" t="s">
        <v>366</v>
      </c>
      <c r="C202" s="73" t="s">
        <v>330</v>
      </c>
      <c r="D202" s="74">
        <v>1.0</v>
      </c>
      <c r="E202" s="74">
        <v>1.0</v>
      </c>
      <c r="F202" s="73" t="s">
        <v>440</v>
      </c>
      <c r="G202" s="74">
        <v>0.003</v>
      </c>
      <c r="H202" s="76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4"/>
      <c r="W202" s="44"/>
      <c r="X202" s="44"/>
      <c r="Y202" s="43"/>
      <c r="Z202" s="43"/>
      <c r="AA202" s="43"/>
      <c r="AB202" s="43"/>
      <c r="AC202" s="43"/>
      <c r="AD202" s="43"/>
      <c r="AE202" s="43"/>
      <c r="AF202" s="43"/>
      <c r="AG202" s="45"/>
      <c r="AH202" s="25"/>
      <c r="AI202" s="25"/>
    </row>
    <row r="203" ht="12.0" customHeight="1" outlineLevel="2">
      <c r="A203" s="71" t="s">
        <v>441</v>
      </c>
      <c r="B203" s="72" t="s">
        <v>442</v>
      </c>
      <c r="C203" s="73" t="s">
        <v>313</v>
      </c>
      <c r="D203" s="74">
        <v>1.0</v>
      </c>
      <c r="E203" s="74">
        <v>1.0</v>
      </c>
      <c r="F203" s="73" t="s">
        <v>440</v>
      </c>
      <c r="G203" s="74">
        <v>0.003</v>
      </c>
      <c r="H203" s="76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4"/>
      <c r="Z203" s="44"/>
      <c r="AA203" s="44"/>
      <c r="AB203" s="43"/>
      <c r="AC203" s="43"/>
      <c r="AD203" s="43"/>
      <c r="AE203" s="43"/>
      <c r="AF203" s="43"/>
      <c r="AG203" s="45"/>
      <c r="AH203" s="25"/>
      <c r="AI203" s="25"/>
    </row>
    <row r="204" ht="12.0" customHeight="1" outlineLevel="2">
      <c r="A204" s="71" t="s">
        <v>443</v>
      </c>
      <c r="B204" s="72" t="s">
        <v>444</v>
      </c>
      <c r="C204" s="73" t="s">
        <v>337</v>
      </c>
      <c r="D204" s="74">
        <v>1.0</v>
      </c>
      <c r="E204" s="74">
        <v>1.0</v>
      </c>
      <c r="F204" s="73" t="s">
        <v>440</v>
      </c>
      <c r="G204" s="74">
        <v>0.003</v>
      </c>
      <c r="H204" s="76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4"/>
      <c r="Z204" s="44"/>
      <c r="AA204" s="44"/>
      <c r="AB204" s="43"/>
      <c r="AC204" s="43"/>
      <c r="AD204" s="43"/>
      <c r="AE204" s="43"/>
      <c r="AF204" s="43"/>
      <c r="AG204" s="45"/>
      <c r="AH204" s="25"/>
      <c r="AI204" s="25"/>
    </row>
    <row r="205" ht="12.0" customHeight="1" outlineLevel="2">
      <c r="A205" s="66" t="s">
        <v>445</v>
      </c>
      <c r="B205" s="67" t="s">
        <v>373</v>
      </c>
      <c r="C205" s="68" t="s">
        <v>299</v>
      </c>
      <c r="D205" s="69">
        <f t="shared" ref="D205:E205" si="54">SUM(D206:D208)/3</f>
        <v>1</v>
      </c>
      <c r="E205" s="69">
        <f t="shared" si="54"/>
        <v>1</v>
      </c>
      <c r="F205" s="69"/>
      <c r="G205" s="69">
        <f>SUM(G206:G208)</f>
        <v>0.02</v>
      </c>
      <c r="H205" s="76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70"/>
      <c r="AB205" s="70"/>
      <c r="AC205" s="70"/>
      <c r="AD205" s="70"/>
      <c r="AE205" s="70"/>
      <c r="AF205" s="43"/>
      <c r="AG205" s="45"/>
      <c r="AH205" s="25"/>
      <c r="AI205" s="25"/>
    </row>
    <row r="206" ht="12.0" customHeight="1" outlineLevel="2">
      <c r="A206" s="71" t="s">
        <v>446</v>
      </c>
      <c r="B206" s="72" t="s">
        <v>375</v>
      </c>
      <c r="C206" s="73" t="s">
        <v>313</v>
      </c>
      <c r="D206" s="74">
        <v>1.0</v>
      </c>
      <c r="E206" s="74">
        <v>1.0</v>
      </c>
      <c r="F206" s="77" t="s">
        <v>447</v>
      </c>
      <c r="G206" s="74">
        <v>0.008</v>
      </c>
      <c r="H206" s="76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4"/>
      <c r="AB206" s="44"/>
      <c r="AC206" s="44"/>
      <c r="AD206" s="43"/>
      <c r="AE206" s="43"/>
      <c r="AF206" s="43"/>
      <c r="AG206" s="45"/>
      <c r="AH206" s="25"/>
      <c r="AI206" s="25"/>
    </row>
    <row r="207" ht="12.0" customHeight="1" outlineLevel="2">
      <c r="A207" s="71" t="s">
        <v>448</v>
      </c>
      <c r="B207" s="72" t="s">
        <v>449</v>
      </c>
      <c r="C207" s="73" t="s">
        <v>316</v>
      </c>
      <c r="D207" s="74">
        <v>1.0</v>
      </c>
      <c r="E207" s="74">
        <v>1.0</v>
      </c>
      <c r="F207" s="74" t="s">
        <v>450</v>
      </c>
      <c r="G207" s="74">
        <v>0.008</v>
      </c>
      <c r="H207" s="76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4"/>
      <c r="AB207" s="44"/>
      <c r="AC207" s="44"/>
      <c r="AD207" s="44"/>
      <c r="AE207" s="43"/>
      <c r="AF207" s="43"/>
      <c r="AG207" s="45"/>
      <c r="AH207" s="25"/>
      <c r="AI207" s="25"/>
    </row>
    <row r="208" ht="12.0" customHeight="1" outlineLevel="2">
      <c r="A208" s="71" t="s">
        <v>451</v>
      </c>
      <c r="B208" s="72" t="s">
        <v>381</v>
      </c>
      <c r="C208" s="73" t="s">
        <v>299</v>
      </c>
      <c r="D208" s="74">
        <v>1.0</v>
      </c>
      <c r="E208" s="74">
        <v>1.0</v>
      </c>
      <c r="F208" s="74" t="s">
        <v>319</v>
      </c>
      <c r="G208" s="74">
        <v>0.004</v>
      </c>
      <c r="H208" s="76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4"/>
      <c r="AB208" s="44"/>
      <c r="AC208" s="44"/>
      <c r="AD208" s="44"/>
      <c r="AE208" s="44"/>
      <c r="AF208" s="43"/>
      <c r="AG208" s="45"/>
      <c r="AH208" s="25"/>
      <c r="AI208" s="25"/>
    </row>
    <row r="209" ht="12.0" customHeight="1" outlineLevel="2">
      <c r="A209" s="66" t="s">
        <v>452</v>
      </c>
      <c r="B209" s="67" t="s">
        <v>383</v>
      </c>
      <c r="C209" s="68" t="s">
        <v>286</v>
      </c>
      <c r="D209" s="69">
        <f t="shared" ref="D209:E209" si="55">SUM(D210:D211)/2</f>
        <v>1</v>
      </c>
      <c r="E209" s="69">
        <f t="shared" si="55"/>
        <v>1</v>
      </c>
      <c r="F209" s="69"/>
      <c r="G209" s="69">
        <f>SUM(G210:G211)</f>
        <v>0.005</v>
      </c>
      <c r="H209" s="76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70"/>
      <c r="AF209" s="70"/>
      <c r="AG209" s="80"/>
      <c r="AH209" s="25"/>
      <c r="AI209" s="25"/>
    </row>
    <row r="210" ht="22.5" customHeight="1" outlineLevel="2">
      <c r="A210" s="71" t="s">
        <v>453</v>
      </c>
      <c r="B210" s="72" t="s">
        <v>385</v>
      </c>
      <c r="C210" s="73" t="s">
        <v>286</v>
      </c>
      <c r="D210" s="74">
        <v>1.0</v>
      </c>
      <c r="E210" s="74">
        <v>1.0</v>
      </c>
      <c r="F210" s="77" t="s">
        <v>454</v>
      </c>
      <c r="G210" s="74">
        <v>0.004</v>
      </c>
      <c r="H210" s="76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4"/>
      <c r="AF210" s="44"/>
      <c r="AG210" s="45"/>
      <c r="AH210" s="25"/>
      <c r="AI210" s="25"/>
    </row>
    <row r="211" ht="12.0" customHeight="1" outlineLevel="2">
      <c r="A211" s="71" t="s">
        <v>455</v>
      </c>
      <c r="B211" s="72" t="s">
        <v>388</v>
      </c>
      <c r="C211" s="73" t="s">
        <v>286</v>
      </c>
      <c r="D211" s="74">
        <v>1.0</v>
      </c>
      <c r="E211" s="74">
        <v>1.0</v>
      </c>
      <c r="F211" s="74" t="s">
        <v>389</v>
      </c>
      <c r="G211" s="74">
        <v>0.001</v>
      </c>
      <c r="H211" s="76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4"/>
      <c r="AG211" s="81"/>
      <c r="AH211" s="25"/>
      <c r="AI211" s="25"/>
    </row>
    <row r="212" ht="12.0" customHeight="1" outlineLevel="1">
      <c r="A212" s="59">
        <v>3.3</v>
      </c>
      <c r="B212" s="60" t="s">
        <v>456</v>
      </c>
      <c r="C212" s="61" t="s">
        <v>457</v>
      </c>
      <c r="D212" s="62">
        <f t="shared" ref="D212:E212" si="56">SUM(D213,D217,D240,D263,D276)/5</f>
        <v>1</v>
      </c>
      <c r="E212" s="62">
        <f t="shared" si="56"/>
        <v>1</v>
      </c>
      <c r="F212" s="62"/>
      <c r="G212" s="62">
        <f>SUM(G213,G217,G240,G263,G276)</f>
        <v>0.1</v>
      </c>
      <c r="H212" s="63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45"/>
      <c r="AH212" s="25"/>
      <c r="AI212" s="25"/>
    </row>
    <row r="213" ht="12.0" customHeight="1" outlineLevel="2">
      <c r="A213" s="66" t="s">
        <v>458</v>
      </c>
      <c r="B213" s="67" t="s">
        <v>392</v>
      </c>
      <c r="C213" s="68" t="s">
        <v>459</v>
      </c>
      <c r="D213" s="69">
        <f t="shared" ref="D213:E213" si="57">SUM(D214:D216)/3</f>
        <v>1</v>
      </c>
      <c r="E213" s="69">
        <f t="shared" si="57"/>
        <v>1</v>
      </c>
      <c r="F213" s="69"/>
      <c r="G213" s="69">
        <f>SUM(G214:G216)</f>
        <v>0.005</v>
      </c>
      <c r="H213" s="91"/>
      <c r="I213" s="70"/>
      <c r="J213" s="70"/>
      <c r="K213" s="70"/>
      <c r="L213" s="70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5"/>
      <c r="AH213" s="25"/>
      <c r="AI213" s="25"/>
    </row>
    <row r="214" ht="12.0" customHeight="1" outlineLevel="2">
      <c r="A214" s="71" t="s">
        <v>460</v>
      </c>
      <c r="B214" s="72" t="s">
        <v>291</v>
      </c>
      <c r="C214" s="73" t="s">
        <v>459</v>
      </c>
      <c r="D214" s="74">
        <v>1.0</v>
      </c>
      <c r="E214" s="74">
        <v>1.0</v>
      </c>
      <c r="F214" s="74" t="s">
        <v>461</v>
      </c>
      <c r="G214" s="74">
        <v>0.001</v>
      </c>
      <c r="H214" s="44"/>
      <c r="I214" s="44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5"/>
      <c r="AH214" s="25"/>
      <c r="AI214" s="25"/>
    </row>
    <row r="215" ht="12.0" customHeight="1" outlineLevel="2">
      <c r="A215" s="71" t="s">
        <v>462</v>
      </c>
      <c r="B215" s="72" t="s">
        <v>56</v>
      </c>
      <c r="C215" s="73" t="s">
        <v>459</v>
      </c>
      <c r="D215" s="74">
        <v>1.0</v>
      </c>
      <c r="E215" s="74">
        <v>1.0</v>
      </c>
      <c r="F215" s="73" t="s">
        <v>57</v>
      </c>
      <c r="G215" s="74">
        <v>0.003</v>
      </c>
      <c r="H215" s="76"/>
      <c r="I215" s="44"/>
      <c r="J215" s="44"/>
      <c r="K215" s="44"/>
      <c r="L215" s="44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5"/>
      <c r="AH215" s="25"/>
      <c r="AI215" s="25"/>
    </row>
    <row r="216" ht="12.0" customHeight="1" outlineLevel="2">
      <c r="A216" s="71" t="s">
        <v>463</v>
      </c>
      <c r="B216" s="72" t="s">
        <v>396</v>
      </c>
      <c r="C216" s="73" t="s">
        <v>459</v>
      </c>
      <c r="D216" s="74">
        <v>1.0</v>
      </c>
      <c r="E216" s="74">
        <v>1.0</v>
      </c>
      <c r="F216" s="74" t="s">
        <v>197</v>
      </c>
      <c r="G216" s="74">
        <v>0.001</v>
      </c>
      <c r="H216" s="76"/>
      <c r="I216" s="43"/>
      <c r="J216" s="44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5"/>
      <c r="AH216" s="25"/>
      <c r="AI216" s="25"/>
    </row>
    <row r="217" ht="12.0" customHeight="1" outlineLevel="2">
      <c r="A217" s="66" t="s">
        <v>464</v>
      </c>
      <c r="B217" s="67" t="s">
        <v>465</v>
      </c>
      <c r="C217" s="68" t="s">
        <v>457</v>
      </c>
      <c r="D217" s="69">
        <f t="shared" ref="D217:E217" si="58">SUM(D218,D223,D229,D234)/4</f>
        <v>1</v>
      </c>
      <c r="E217" s="69">
        <f t="shared" si="58"/>
        <v>1</v>
      </c>
      <c r="F217" s="69"/>
      <c r="G217" s="69">
        <f>SUM(G218,G223,G229,G234)</f>
        <v>0.03</v>
      </c>
      <c r="H217" s="91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5"/>
      <c r="AH217" s="25"/>
      <c r="AI217" s="25"/>
    </row>
    <row r="218" ht="12.0" customHeight="1" outlineLevel="2">
      <c r="A218" s="92" t="s">
        <v>466</v>
      </c>
      <c r="B218" s="93" t="s">
        <v>467</v>
      </c>
      <c r="C218" s="94" t="s">
        <v>457</v>
      </c>
      <c r="D218" s="95">
        <f t="shared" ref="D218:E218" si="59">SUM(D219:D222)/4</f>
        <v>1</v>
      </c>
      <c r="E218" s="95">
        <f t="shared" si="59"/>
        <v>1</v>
      </c>
      <c r="F218" s="95"/>
      <c r="G218" s="95">
        <f>SUM(G219:G222)</f>
        <v>0.006</v>
      </c>
      <c r="H218" s="97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5"/>
      <c r="AH218" s="25"/>
      <c r="AI218" s="25"/>
    </row>
    <row r="219" ht="12.0" customHeight="1" outlineLevel="2">
      <c r="A219" s="71" t="s">
        <v>468</v>
      </c>
      <c r="B219" s="72" t="s">
        <v>469</v>
      </c>
      <c r="C219" s="73" t="s">
        <v>470</v>
      </c>
      <c r="D219" s="74">
        <v>1.0</v>
      </c>
      <c r="E219" s="74">
        <v>1.0</v>
      </c>
      <c r="F219" s="73" t="s">
        <v>471</v>
      </c>
      <c r="G219" s="74">
        <v>0.001</v>
      </c>
      <c r="H219" s="44"/>
      <c r="I219" s="44"/>
      <c r="J219" s="44"/>
      <c r="K219" s="44"/>
      <c r="L219" s="44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5"/>
      <c r="AH219" s="25"/>
      <c r="AI219" s="25"/>
    </row>
    <row r="220" ht="12.0" customHeight="1" outlineLevel="2">
      <c r="A220" s="71" t="s">
        <v>472</v>
      </c>
      <c r="B220" s="72" t="s">
        <v>473</v>
      </c>
      <c r="C220" s="73" t="s">
        <v>470</v>
      </c>
      <c r="D220" s="74">
        <v>1.0</v>
      </c>
      <c r="E220" s="74">
        <v>1.0</v>
      </c>
      <c r="F220" s="73" t="s">
        <v>474</v>
      </c>
      <c r="G220" s="74">
        <v>0.002</v>
      </c>
      <c r="H220" s="98"/>
      <c r="I220" s="99"/>
      <c r="J220" s="99"/>
      <c r="K220" s="99"/>
      <c r="L220" s="99"/>
      <c r="M220" s="44"/>
      <c r="N220" s="44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5"/>
      <c r="AH220" s="25"/>
      <c r="AI220" s="25"/>
    </row>
    <row r="221" ht="12.0" customHeight="1" outlineLevel="2">
      <c r="A221" s="71" t="s">
        <v>475</v>
      </c>
      <c r="B221" s="72" t="s">
        <v>476</v>
      </c>
      <c r="C221" s="73" t="s">
        <v>470</v>
      </c>
      <c r="D221" s="74">
        <v>1.0</v>
      </c>
      <c r="E221" s="74">
        <v>1.0</v>
      </c>
      <c r="F221" s="73" t="s">
        <v>477</v>
      </c>
      <c r="G221" s="74">
        <v>0.001</v>
      </c>
      <c r="H221" s="76"/>
      <c r="I221" s="43"/>
      <c r="J221" s="99"/>
      <c r="K221" s="99"/>
      <c r="L221" s="99"/>
      <c r="M221" s="43"/>
      <c r="N221" s="43"/>
      <c r="O221" s="44"/>
      <c r="P221" s="44"/>
      <c r="Q221" s="43"/>
      <c r="R221" s="43"/>
      <c r="S221" s="99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5"/>
      <c r="AH221" s="25"/>
      <c r="AI221" s="25"/>
    </row>
    <row r="222" ht="12.0" customHeight="1" outlineLevel="2">
      <c r="A222" s="71" t="s">
        <v>478</v>
      </c>
      <c r="B222" s="72" t="s">
        <v>479</v>
      </c>
      <c r="C222" s="73" t="s">
        <v>470</v>
      </c>
      <c r="D222" s="74">
        <v>1.0</v>
      </c>
      <c r="E222" s="74">
        <v>1.0</v>
      </c>
      <c r="F222" s="73" t="s">
        <v>477</v>
      </c>
      <c r="G222" s="74">
        <v>0.002</v>
      </c>
      <c r="H222" s="76"/>
      <c r="I222" s="43"/>
      <c r="J222" s="43"/>
      <c r="K222" s="43"/>
      <c r="L222" s="99"/>
      <c r="M222" s="99"/>
      <c r="N222" s="99"/>
      <c r="O222" s="99"/>
      <c r="P222" s="99"/>
      <c r="Q222" s="44"/>
      <c r="R222" s="44"/>
      <c r="S222" s="44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5"/>
      <c r="AH222" s="25"/>
      <c r="AI222" s="25"/>
    </row>
    <row r="223" ht="12.0" customHeight="1" outlineLevel="2">
      <c r="A223" s="92" t="s">
        <v>480</v>
      </c>
      <c r="B223" s="93" t="s">
        <v>481</v>
      </c>
      <c r="C223" s="94" t="s">
        <v>457</v>
      </c>
      <c r="D223" s="95">
        <f t="shared" ref="D223:E223" si="60">SUM(D224:D228)/5</f>
        <v>1</v>
      </c>
      <c r="E223" s="95">
        <f t="shared" si="60"/>
        <v>1</v>
      </c>
      <c r="F223" s="95"/>
      <c r="G223" s="95">
        <f>SUM(G224:G228)</f>
        <v>0.008</v>
      </c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5"/>
      <c r="AH223" s="25"/>
      <c r="AI223" s="25"/>
    </row>
    <row r="224" ht="12.0" customHeight="1" outlineLevel="2">
      <c r="A224" s="71" t="s">
        <v>482</v>
      </c>
      <c r="B224" s="72" t="s">
        <v>483</v>
      </c>
      <c r="C224" s="73" t="s">
        <v>484</v>
      </c>
      <c r="D224" s="74">
        <v>1.0</v>
      </c>
      <c r="E224" s="74">
        <v>1.0</v>
      </c>
      <c r="F224" s="73" t="s">
        <v>358</v>
      </c>
      <c r="G224" s="74">
        <v>0.001</v>
      </c>
      <c r="H224" s="44"/>
      <c r="I224" s="44"/>
      <c r="J224" s="44"/>
      <c r="K224" s="44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5"/>
      <c r="AH224" s="25"/>
      <c r="AI224" s="25"/>
    </row>
    <row r="225" ht="12.0" customHeight="1" outlineLevel="2">
      <c r="A225" s="71" t="s">
        <v>485</v>
      </c>
      <c r="B225" s="72" t="s">
        <v>486</v>
      </c>
      <c r="C225" s="73" t="s">
        <v>484</v>
      </c>
      <c r="D225" s="74">
        <v>1.0</v>
      </c>
      <c r="E225" s="74">
        <v>1.0</v>
      </c>
      <c r="F225" s="100"/>
      <c r="G225" s="74">
        <v>0.001</v>
      </c>
      <c r="H225" s="44"/>
      <c r="I225" s="44"/>
      <c r="J225" s="44"/>
      <c r="K225" s="44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5"/>
      <c r="AH225" s="25"/>
      <c r="AI225" s="25"/>
    </row>
    <row r="226" ht="12.0" customHeight="1" outlineLevel="2">
      <c r="A226" s="71" t="s">
        <v>487</v>
      </c>
      <c r="B226" s="72" t="s">
        <v>488</v>
      </c>
      <c r="C226" s="73" t="s">
        <v>484</v>
      </c>
      <c r="D226" s="74">
        <v>1.0</v>
      </c>
      <c r="E226" s="74">
        <v>1.0</v>
      </c>
      <c r="F226" s="73" t="s">
        <v>489</v>
      </c>
      <c r="G226" s="74">
        <v>0.002</v>
      </c>
      <c r="H226" s="99"/>
      <c r="I226" s="99"/>
      <c r="J226" s="99"/>
      <c r="K226" s="44"/>
      <c r="L226" s="44"/>
      <c r="M226" s="44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5"/>
      <c r="AH226" s="25"/>
      <c r="AI226" s="25"/>
    </row>
    <row r="227" ht="12.0" customHeight="1" outlineLevel="2">
      <c r="A227" s="71" t="s">
        <v>490</v>
      </c>
      <c r="B227" s="72" t="s">
        <v>491</v>
      </c>
      <c r="C227" s="73" t="s">
        <v>484</v>
      </c>
      <c r="D227" s="74">
        <v>1.0</v>
      </c>
      <c r="E227" s="74">
        <v>1.0</v>
      </c>
      <c r="F227" s="73" t="s">
        <v>492</v>
      </c>
      <c r="G227" s="74">
        <v>0.002</v>
      </c>
      <c r="H227" s="76"/>
      <c r="I227" s="43"/>
      <c r="J227" s="99"/>
      <c r="K227" s="99"/>
      <c r="L227" s="44"/>
      <c r="M227" s="44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5"/>
      <c r="AH227" s="25"/>
      <c r="AI227" s="25"/>
    </row>
    <row r="228" ht="12.0" customHeight="1" outlineLevel="2">
      <c r="A228" s="71" t="s">
        <v>493</v>
      </c>
      <c r="B228" s="72" t="s">
        <v>494</v>
      </c>
      <c r="C228" s="73" t="s">
        <v>484</v>
      </c>
      <c r="D228" s="74">
        <v>1.0</v>
      </c>
      <c r="E228" s="74">
        <v>1.0</v>
      </c>
      <c r="F228" s="74"/>
      <c r="G228" s="74">
        <v>0.002</v>
      </c>
      <c r="H228" s="76"/>
      <c r="I228" s="43"/>
      <c r="J228" s="43"/>
      <c r="K228" s="43"/>
      <c r="L228" s="99"/>
      <c r="M228" s="99"/>
      <c r="N228" s="44"/>
      <c r="O228" s="44"/>
      <c r="P228" s="44"/>
      <c r="Q228" s="44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5"/>
      <c r="AH228" s="25"/>
      <c r="AI228" s="25"/>
    </row>
    <row r="229" ht="12.0" customHeight="1" outlineLevel="2">
      <c r="A229" s="92" t="s">
        <v>495</v>
      </c>
      <c r="B229" s="93" t="s">
        <v>496</v>
      </c>
      <c r="C229" s="94" t="s">
        <v>497</v>
      </c>
      <c r="D229" s="95">
        <f t="shared" ref="D229:E229" si="61">SUM(D230:D233)/4</f>
        <v>1</v>
      </c>
      <c r="E229" s="95">
        <f t="shared" si="61"/>
        <v>1</v>
      </c>
      <c r="F229" s="95"/>
      <c r="G229" s="95">
        <f>SUM(G230:G233)</f>
        <v>0.008</v>
      </c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5"/>
      <c r="AH229" s="25"/>
      <c r="AI229" s="25"/>
    </row>
    <row r="230" ht="12.0" customHeight="1" outlineLevel="2">
      <c r="A230" s="71" t="s">
        <v>498</v>
      </c>
      <c r="B230" s="72" t="s">
        <v>499</v>
      </c>
      <c r="C230" s="73" t="s">
        <v>500</v>
      </c>
      <c r="D230" s="74">
        <v>1.0</v>
      </c>
      <c r="E230" s="74">
        <v>1.0</v>
      </c>
      <c r="F230" s="72" t="s">
        <v>501</v>
      </c>
      <c r="G230" s="74">
        <v>0.002</v>
      </c>
      <c r="H230" s="44"/>
      <c r="I230" s="44"/>
      <c r="J230" s="44"/>
      <c r="K230" s="44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5"/>
      <c r="AH230" s="25"/>
      <c r="AI230" s="25"/>
    </row>
    <row r="231" ht="12.0" customHeight="1" outlineLevel="2">
      <c r="A231" s="71" t="s">
        <v>502</v>
      </c>
      <c r="B231" s="72" t="s">
        <v>503</v>
      </c>
      <c r="C231" s="73" t="s">
        <v>500</v>
      </c>
      <c r="D231" s="74">
        <v>1.0</v>
      </c>
      <c r="E231" s="74">
        <v>1.0</v>
      </c>
      <c r="F231" s="73" t="s">
        <v>489</v>
      </c>
      <c r="G231" s="74">
        <v>0.002</v>
      </c>
      <c r="H231" s="76"/>
      <c r="I231" s="43"/>
      <c r="J231" s="99"/>
      <c r="K231" s="99"/>
      <c r="L231" s="44"/>
      <c r="M231" s="44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5"/>
      <c r="AH231" s="25"/>
      <c r="AI231" s="25"/>
    </row>
    <row r="232" ht="12.0" customHeight="1" outlineLevel="2">
      <c r="A232" s="71" t="s">
        <v>504</v>
      </c>
      <c r="B232" s="72" t="s">
        <v>505</v>
      </c>
      <c r="C232" s="73" t="s">
        <v>500</v>
      </c>
      <c r="D232" s="74">
        <v>1.0</v>
      </c>
      <c r="E232" s="74">
        <v>1.0</v>
      </c>
      <c r="F232" s="73" t="s">
        <v>506</v>
      </c>
      <c r="G232" s="74">
        <v>0.002</v>
      </c>
      <c r="H232" s="76"/>
      <c r="I232" s="43"/>
      <c r="J232" s="43"/>
      <c r="K232" s="43"/>
      <c r="L232" s="101"/>
      <c r="M232" s="101"/>
      <c r="N232" s="44"/>
      <c r="O232" s="44"/>
      <c r="P232" s="44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5"/>
      <c r="AH232" s="25"/>
      <c r="AI232" s="25"/>
    </row>
    <row r="233" ht="12.0" customHeight="1" outlineLevel="2">
      <c r="A233" s="71" t="s">
        <v>507</v>
      </c>
      <c r="B233" s="72" t="s">
        <v>508</v>
      </c>
      <c r="C233" s="73" t="s">
        <v>500</v>
      </c>
      <c r="D233" s="74">
        <v>1.0</v>
      </c>
      <c r="E233" s="74">
        <v>1.0</v>
      </c>
      <c r="F233" s="74"/>
      <c r="G233" s="74">
        <v>0.002</v>
      </c>
      <c r="H233" s="76"/>
      <c r="I233" s="43"/>
      <c r="J233" s="43"/>
      <c r="K233" s="43"/>
      <c r="L233" s="43"/>
      <c r="M233" s="43"/>
      <c r="N233" s="99"/>
      <c r="O233" s="99"/>
      <c r="P233" s="99"/>
      <c r="Q233" s="44"/>
      <c r="R233" s="44"/>
      <c r="S233" s="44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5"/>
      <c r="AH233" s="25"/>
      <c r="AI233" s="25"/>
    </row>
    <row r="234" ht="12.0" customHeight="1" outlineLevel="2">
      <c r="A234" s="92" t="s">
        <v>509</v>
      </c>
      <c r="B234" s="93" t="s">
        <v>510</v>
      </c>
      <c r="C234" s="94" t="s">
        <v>459</v>
      </c>
      <c r="D234" s="95">
        <f t="shared" ref="D234:E234" si="62">SUM(D235:D239)/5</f>
        <v>1</v>
      </c>
      <c r="E234" s="95">
        <f t="shared" si="62"/>
        <v>1</v>
      </c>
      <c r="F234" s="95"/>
      <c r="G234" s="95">
        <f>SUM(G235:G239)</f>
        <v>0.008</v>
      </c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5"/>
      <c r="AH234" s="25"/>
      <c r="AI234" s="25"/>
    </row>
    <row r="235" ht="12.0" customHeight="1" outlineLevel="2">
      <c r="A235" s="71" t="s">
        <v>511</v>
      </c>
      <c r="B235" s="72" t="s">
        <v>512</v>
      </c>
      <c r="C235" s="73" t="s">
        <v>513</v>
      </c>
      <c r="D235" s="74">
        <v>1.0</v>
      </c>
      <c r="E235" s="74">
        <v>1.0</v>
      </c>
      <c r="F235" s="72" t="s">
        <v>514</v>
      </c>
      <c r="G235" s="74">
        <v>0.001</v>
      </c>
      <c r="H235" s="44"/>
      <c r="I235" s="44"/>
      <c r="J235" s="44"/>
      <c r="K235" s="44"/>
      <c r="L235" s="44"/>
      <c r="M235" s="44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5"/>
      <c r="AH235" s="25"/>
      <c r="AI235" s="25"/>
    </row>
    <row r="236" ht="12.0" customHeight="1" outlineLevel="2">
      <c r="A236" s="71" t="s">
        <v>515</v>
      </c>
      <c r="B236" s="72" t="s">
        <v>516</v>
      </c>
      <c r="C236" s="73" t="s">
        <v>513</v>
      </c>
      <c r="D236" s="74">
        <v>1.0</v>
      </c>
      <c r="E236" s="74">
        <v>1.0</v>
      </c>
      <c r="F236" s="73" t="s">
        <v>489</v>
      </c>
      <c r="G236" s="74">
        <v>0.001</v>
      </c>
      <c r="H236" s="44"/>
      <c r="I236" s="44"/>
      <c r="J236" s="44"/>
      <c r="K236" s="44"/>
      <c r="L236" s="44"/>
      <c r="M236" s="44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5"/>
      <c r="AH236" s="25"/>
      <c r="AI236" s="25"/>
    </row>
    <row r="237" ht="12.0" customHeight="1" outlineLevel="2">
      <c r="A237" s="71" t="s">
        <v>517</v>
      </c>
      <c r="B237" s="72" t="s">
        <v>518</v>
      </c>
      <c r="C237" s="73" t="s">
        <v>513</v>
      </c>
      <c r="D237" s="74">
        <v>1.0</v>
      </c>
      <c r="E237" s="74">
        <v>1.0</v>
      </c>
      <c r="F237" s="73"/>
      <c r="G237" s="74">
        <v>0.002</v>
      </c>
      <c r="H237" s="76"/>
      <c r="I237" s="43"/>
      <c r="J237" s="99"/>
      <c r="K237" s="99"/>
      <c r="L237" s="44"/>
      <c r="M237" s="44"/>
      <c r="N237" s="44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5"/>
      <c r="AH237" s="25"/>
      <c r="AI237" s="25"/>
    </row>
    <row r="238" ht="12.0" customHeight="1" outlineLevel="2">
      <c r="A238" s="71" t="s">
        <v>519</v>
      </c>
      <c r="B238" s="72" t="s">
        <v>520</v>
      </c>
      <c r="C238" s="73" t="s">
        <v>513</v>
      </c>
      <c r="D238" s="74">
        <v>1.0</v>
      </c>
      <c r="E238" s="74">
        <v>1.0</v>
      </c>
      <c r="F238" s="74"/>
      <c r="G238" s="74">
        <v>0.002</v>
      </c>
      <c r="H238" s="76"/>
      <c r="I238" s="43"/>
      <c r="J238" s="43"/>
      <c r="K238" s="43"/>
      <c r="L238" s="99"/>
      <c r="M238" s="44"/>
      <c r="N238" s="44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5"/>
      <c r="AH238" s="25"/>
      <c r="AI238" s="25"/>
    </row>
    <row r="239" ht="12.0" customHeight="1" outlineLevel="2">
      <c r="A239" s="71" t="s">
        <v>521</v>
      </c>
      <c r="B239" s="72" t="s">
        <v>522</v>
      </c>
      <c r="C239" s="73" t="s">
        <v>513</v>
      </c>
      <c r="D239" s="74">
        <v>1.0</v>
      </c>
      <c r="E239" s="74">
        <v>1.0</v>
      </c>
      <c r="F239" s="73" t="s">
        <v>523</v>
      </c>
      <c r="G239" s="74">
        <v>0.002</v>
      </c>
      <c r="H239" s="76"/>
      <c r="I239" s="43"/>
      <c r="J239" s="43"/>
      <c r="K239" s="43"/>
      <c r="L239" s="43"/>
      <c r="M239" s="43"/>
      <c r="N239" s="98"/>
      <c r="O239" s="44"/>
      <c r="P239" s="44"/>
      <c r="Q239" s="44"/>
      <c r="R239" s="44"/>
      <c r="S239" s="44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5"/>
      <c r="AH239" s="25"/>
      <c r="AI239" s="25"/>
    </row>
    <row r="240" ht="12.0" customHeight="1" outlineLevel="2">
      <c r="A240" s="66" t="s">
        <v>524</v>
      </c>
      <c r="B240" s="67" t="s">
        <v>525</v>
      </c>
      <c r="C240" s="68" t="s">
        <v>457</v>
      </c>
      <c r="D240" s="69">
        <f t="shared" ref="D240:E240" si="63">SUM(D241,D246,D251,D256,D261)/5</f>
        <v>1</v>
      </c>
      <c r="E240" s="69">
        <f t="shared" si="63"/>
        <v>1</v>
      </c>
      <c r="F240" s="69"/>
      <c r="G240" s="69">
        <f>SUM(G241,G246,G251,G256,G261)</f>
        <v>0.03</v>
      </c>
      <c r="H240" s="76"/>
      <c r="I240" s="43"/>
      <c r="J240" s="43"/>
      <c r="K240" s="43"/>
      <c r="L240" s="43"/>
      <c r="M240" s="43"/>
      <c r="N240" s="43"/>
      <c r="O240" s="43"/>
      <c r="P240" s="43"/>
      <c r="Q240" s="99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43"/>
      <c r="AG240" s="45"/>
      <c r="AH240" s="25"/>
      <c r="AI240" s="25"/>
    </row>
    <row r="241" ht="12.0" customHeight="1" outlineLevel="2">
      <c r="A241" s="92" t="s">
        <v>526</v>
      </c>
      <c r="B241" s="93" t="s">
        <v>527</v>
      </c>
      <c r="C241" s="94" t="s">
        <v>457</v>
      </c>
      <c r="D241" s="95">
        <f t="shared" ref="D241:E241" si="64">SUM(D242:D245)/4</f>
        <v>1</v>
      </c>
      <c r="E241" s="95">
        <f t="shared" si="64"/>
        <v>1</v>
      </c>
      <c r="F241" s="95"/>
      <c r="G241" s="95">
        <f>SUM(G242:G245)</f>
        <v>0.007</v>
      </c>
      <c r="H241" s="76"/>
      <c r="I241" s="43"/>
      <c r="J241" s="43"/>
      <c r="K241" s="43"/>
      <c r="L241" s="43"/>
      <c r="M241" s="43"/>
      <c r="N241" s="43"/>
      <c r="O241" s="43"/>
      <c r="P241" s="43"/>
      <c r="Q241" s="102"/>
      <c r="R241" s="102"/>
      <c r="S241" s="102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76"/>
      <c r="AG241" s="45"/>
      <c r="AH241" s="25"/>
      <c r="AI241" s="25"/>
    </row>
    <row r="242" ht="12.0" customHeight="1" outlineLevel="2">
      <c r="A242" s="71" t="s">
        <v>528</v>
      </c>
      <c r="B242" s="72" t="s">
        <v>529</v>
      </c>
      <c r="C242" s="73" t="s">
        <v>470</v>
      </c>
      <c r="D242" s="74">
        <v>1.0</v>
      </c>
      <c r="E242" s="74">
        <v>1.0</v>
      </c>
      <c r="F242" s="73" t="s">
        <v>530</v>
      </c>
      <c r="G242" s="74">
        <v>0.003</v>
      </c>
      <c r="H242" s="76"/>
      <c r="I242" s="43"/>
      <c r="J242" s="43"/>
      <c r="K242" s="43"/>
      <c r="L242" s="43"/>
      <c r="M242" s="43"/>
      <c r="N242" s="43"/>
      <c r="O242" s="43"/>
      <c r="P242" s="43"/>
      <c r="Q242" s="99"/>
      <c r="R242" s="99"/>
      <c r="S242" s="99"/>
      <c r="T242" s="44"/>
      <c r="U242" s="44"/>
      <c r="V242" s="44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5"/>
      <c r="AH242" s="25"/>
      <c r="AI242" s="25"/>
    </row>
    <row r="243" ht="12.0" customHeight="1" outlineLevel="2">
      <c r="A243" s="71" t="s">
        <v>531</v>
      </c>
      <c r="B243" s="72" t="s">
        <v>532</v>
      </c>
      <c r="C243" s="73" t="s">
        <v>470</v>
      </c>
      <c r="D243" s="74">
        <v>1.0</v>
      </c>
      <c r="E243" s="74">
        <v>1.0</v>
      </c>
      <c r="F243" s="73" t="s">
        <v>533</v>
      </c>
      <c r="G243" s="74">
        <v>0.002</v>
      </c>
      <c r="H243" s="76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99"/>
      <c r="T243" s="99"/>
      <c r="U243" s="99"/>
      <c r="V243" s="43"/>
      <c r="W243" s="44"/>
      <c r="X243" s="43"/>
      <c r="Y243" s="43"/>
      <c r="Z243" s="43"/>
      <c r="AA243" s="43"/>
      <c r="AB243" s="43"/>
      <c r="AC243" s="43"/>
      <c r="AD243" s="43"/>
      <c r="AE243" s="43"/>
      <c r="AF243" s="43"/>
      <c r="AG243" s="45"/>
      <c r="AH243" s="25"/>
      <c r="AI243" s="25"/>
    </row>
    <row r="244" ht="12.0" customHeight="1" outlineLevel="2">
      <c r="A244" s="71" t="s">
        <v>534</v>
      </c>
      <c r="B244" s="72" t="s">
        <v>535</v>
      </c>
      <c r="C244" s="73" t="s">
        <v>470</v>
      </c>
      <c r="D244" s="74">
        <v>1.0</v>
      </c>
      <c r="E244" s="74">
        <v>1.0</v>
      </c>
      <c r="F244" s="74"/>
      <c r="G244" s="74">
        <v>0.001</v>
      </c>
      <c r="H244" s="76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99"/>
      <c r="V244" s="99"/>
      <c r="W244" s="99"/>
      <c r="X244" s="44"/>
      <c r="Y244" s="44"/>
      <c r="Z244" s="44"/>
      <c r="AA244" s="44"/>
      <c r="AB244" s="44"/>
      <c r="AC244" s="43"/>
      <c r="AD244" s="43"/>
      <c r="AE244" s="43"/>
      <c r="AF244" s="43"/>
      <c r="AG244" s="45"/>
      <c r="AH244" s="25"/>
      <c r="AI244" s="25"/>
    </row>
    <row r="245" ht="12.0" customHeight="1" outlineLevel="2">
      <c r="A245" s="71" t="s">
        <v>536</v>
      </c>
      <c r="B245" s="72" t="s">
        <v>537</v>
      </c>
      <c r="C245" s="73" t="s">
        <v>470</v>
      </c>
      <c r="D245" s="74">
        <v>1.0</v>
      </c>
      <c r="E245" s="74">
        <v>1.0</v>
      </c>
      <c r="F245" s="103"/>
      <c r="G245" s="74">
        <v>0.001</v>
      </c>
      <c r="H245" s="76"/>
      <c r="I245" s="43"/>
      <c r="J245" s="43"/>
      <c r="K245" s="43"/>
      <c r="L245" s="43"/>
      <c r="M245" s="43"/>
      <c r="N245" s="43"/>
      <c r="O245" s="43"/>
      <c r="P245" s="43"/>
      <c r="Q245" s="104"/>
      <c r="R245" s="43"/>
      <c r="S245" s="43"/>
      <c r="T245" s="43"/>
      <c r="U245" s="99"/>
      <c r="V245" s="99"/>
      <c r="W245" s="99"/>
      <c r="X245" s="43"/>
      <c r="Y245" s="43"/>
      <c r="Z245" s="43"/>
      <c r="AA245" s="43"/>
      <c r="AB245" s="43"/>
      <c r="AC245" s="44"/>
      <c r="AD245" s="44"/>
      <c r="AE245" s="44"/>
      <c r="AF245" s="43"/>
      <c r="AG245" s="45"/>
      <c r="AH245" s="25"/>
      <c r="AI245" s="25"/>
    </row>
    <row r="246" ht="12.0" customHeight="1" outlineLevel="2">
      <c r="A246" s="92" t="s">
        <v>538</v>
      </c>
      <c r="B246" s="93" t="s">
        <v>539</v>
      </c>
      <c r="C246" s="94" t="s">
        <v>457</v>
      </c>
      <c r="D246" s="95">
        <f t="shared" ref="D246:E246" si="65">SUM(D247:D250)/4</f>
        <v>1</v>
      </c>
      <c r="E246" s="95">
        <f t="shared" si="65"/>
        <v>1</v>
      </c>
      <c r="F246" s="95"/>
      <c r="G246" s="95">
        <f>SUM(G247:G250)</f>
        <v>0.007</v>
      </c>
      <c r="H246" s="76"/>
      <c r="I246" s="43"/>
      <c r="J246" s="43"/>
      <c r="K246" s="43"/>
      <c r="L246" s="43"/>
      <c r="M246" s="43"/>
      <c r="N246" s="43"/>
      <c r="O246" s="43"/>
      <c r="P246" s="43"/>
      <c r="Q246" s="98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76"/>
      <c r="AG246" s="45"/>
      <c r="AH246" s="25"/>
      <c r="AI246" s="25"/>
    </row>
    <row r="247" ht="12.0" customHeight="1" outlineLevel="2">
      <c r="A247" s="71" t="s">
        <v>540</v>
      </c>
      <c r="B247" s="72" t="s">
        <v>541</v>
      </c>
      <c r="C247" s="73" t="s">
        <v>484</v>
      </c>
      <c r="D247" s="74">
        <v>1.0</v>
      </c>
      <c r="E247" s="74">
        <v>1.0</v>
      </c>
      <c r="F247" s="73"/>
      <c r="G247" s="74">
        <v>0.003</v>
      </c>
      <c r="H247" s="76"/>
      <c r="I247" s="43"/>
      <c r="J247" s="43"/>
      <c r="K247" s="43"/>
      <c r="L247" s="43"/>
      <c r="M247" s="43"/>
      <c r="N247" s="43"/>
      <c r="O247" s="43"/>
      <c r="P247" s="43"/>
      <c r="Q247" s="99"/>
      <c r="R247" s="44"/>
      <c r="S247" s="44"/>
      <c r="T247" s="99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5"/>
      <c r="AH247" s="25"/>
      <c r="AI247" s="25"/>
    </row>
    <row r="248" ht="12.0" customHeight="1" outlineLevel="2">
      <c r="A248" s="71" t="s">
        <v>542</v>
      </c>
      <c r="B248" s="72" t="s">
        <v>543</v>
      </c>
      <c r="C248" s="73" t="s">
        <v>484</v>
      </c>
      <c r="D248" s="74">
        <v>1.0</v>
      </c>
      <c r="E248" s="74">
        <v>1.0</v>
      </c>
      <c r="F248" s="73"/>
      <c r="G248" s="74">
        <v>0.002</v>
      </c>
      <c r="H248" s="76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99"/>
      <c r="T248" s="44"/>
      <c r="U248" s="44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5"/>
      <c r="AH248" s="25"/>
      <c r="AI248" s="25"/>
    </row>
    <row r="249" ht="12.0" customHeight="1" outlineLevel="2">
      <c r="A249" s="71" t="s">
        <v>544</v>
      </c>
      <c r="B249" s="72" t="s">
        <v>545</v>
      </c>
      <c r="C249" s="73" t="s">
        <v>484</v>
      </c>
      <c r="D249" s="74">
        <v>1.0</v>
      </c>
      <c r="E249" s="74">
        <v>1.0</v>
      </c>
      <c r="F249" s="73" t="s">
        <v>546</v>
      </c>
      <c r="G249" s="74">
        <v>0.001</v>
      </c>
      <c r="H249" s="76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99"/>
      <c r="V249" s="44"/>
      <c r="W249" s="44"/>
      <c r="X249" s="44"/>
      <c r="Y249" s="44"/>
      <c r="Z249" s="44"/>
      <c r="AA249" s="44"/>
      <c r="AB249" s="44"/>
      <c r="AC249" s="43"/>
      <c r="AD249" s="43"/>
      <c r="AE249" s="43"/>
      <c r="AF249" s="43"/>
      <c r="AG249" s="45"/>
      <c r="AH249" s="25"/>
      <c r="AI249" s="25"/>
    </row>
    <row r="250" ht="12.0" customHeight="1" outlineLevel="2">
      <c r="A250" s="71" t="s">
        <v>547</v>
      </c>
      <c r="B250" s="72" t="s">
        <v>537</v>
      </c>
      <c r="C250" s="73" t="s">
        <v>484</v>
      </c>
      <c r="D250" s="74">
        <v>1.0</v>
      </c>
      <c r="E250" s="74">
        <v>1.0</v>
      </c>
      <c r="F250" s="103"/>
      <c r="G250" s="74">
        <v>0.001</v>
      </c>
      <c r="H250" s="76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99"/>
      <c r="V250" s="43"/>
      <c r="W250" s="43"/>
      <c r="X250" s="43"/>
      <c r="Y250" s="43"/>
      <c r="Z250" s="43"/>
      <c r="AA250" s="43"/>
      <c r="AB250" s="43"/>
      <c r="AC250" s="44"/>
      <c r="AD250" s="44"/>
      <c r="AE250" s="44"/>
      <c r="AF250" s="43"/>
      <c r="AG250" s="45"/>
      <c r="AH250" s="25"/>
      <c r="AI250" s="25"/>
    </row>
    <row r="251" ht="12.0" customHeight="1" outlineLevel="2">
      <c r="A251" s="92" t="s">
        <v>548</v>
      </c>
      <c r="B251" s="93" t="s">
        <v>549</v>
      </c>
      <c r="C251" s="94" t="s">
        <v>497</v>
      </c>
      <c r="D251" s="95">
        <f t="shared" ref="D251:E251" si="66">SUM(D252:D255)/4</f>
        <v>1</v>
      </c>
      <c r="E251" s="95">
        <f t="shared" si="66"/>
        <v>1</v>
      </c>
      <c r="F251" s="95"/>
      <c r="G251" s="95">
        <f>SUM(G252:G255)</f>
        <v>0.006</v>
      </c>
      <c r="H251" s="76"/>
      <c r="I251" s="43"/>
      <c r="J251" s="43"/>
      <c r="K251" s="43"/>
      <c r="L251" s="43"/>
      <c r="M251" s="43"/>
      <c r="N251" s="43"/>
      <c r="O251" s="43"/>
      <c r="P251" s="43"/>
      <c r="Q251" s="102"/>
      <c r="R251" s="102"/>
      <c r="S251" s="102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76"/>
      <c r="AG251" s="45"/>
      <c r="AH251" s="25"/>
      <c r="AI251" s="25"/>
    </row>
    <row r="252" ht="12.0" customHeight="1" outlineLevel="2">
      <c r="A252" s="71" t="s">
        <v>550</v>
      </c>
      <c r="B252" s="72" t="s">
        <v>551</v>
      </c>
      <c r="C252" s="73" t="s">
        <v>500</v>
      </c>
      <c r="D252" s="74">
        <v>1.0</v>
      </c>
      <c r="E252" s="74">
        <v>1.0</v>
      </c>
      <c r="F252" s="73" t="s">
        <v>552</v>
      </c>
      <c r="G252" s="74">
        <v>0.002</v>
      </c>
      <c r="H252" s="76"/>
      <c r="I252" s="43"/>
      <c r="J252" s="43"/>
      <c r="K252" s="43"/>
      <c r="L252" s="43"/>
      <c r="M252" s="43"/>
      <c r="N252" s="43"/>
      <c r="O252" s="43"/>
      <c r="P252" s="43"/>
      <c r="Q252" s="99"/>
      <c r="R252" s="99"/>
      <c r="S252" s="99"/>
      <c r="T252" s="44"/>
      <c r="U252" s="44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5"/>
      <c r="AH252" s="25"/>
      <c r="AI252" s="25"/>
    </row>
    <row r="253" ht="12.0" customHeight="1" outlineLevel="2">
      <c r="A253" s="71" t="s">
        <v>553</v>
      </c>
      <c r="B253" s="72" t="s">
        <v>554</v>
      </c>
      <c r="C253" s="73" t="s">
        <v>500</v>
      </c>
      <c r="D253" s="74">
        <v>1.0</v>
      </c>
      <c r="E253" s="74">
        <v>1.0</v>
      </c>
      <c r="F253" s="74"/>
      <c r="G253" s="74">
        <v>0.002</v>
      </c>
      <c r="H253" s="76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101"/>
      <c r="T253" s="101"/>
      <c r="U253" s="101"/>
      <c r="V253" s="44"/>
      <c r="W253" s="44"/>
      <c r="X253" s="44"/>
      <c r="Y253" s="43"/>
      <c r="Z253" s="43"/>
      <c r="AA253" s="43"/>
      <c r="AB253" s="43"/>
      <c r="AC253" s="43"/>
      <c r="AD253" s="43"/>
      <c r="AE253" s="43"/>
      <c r="AF253" s="43"/>
      <c r="AG253" s="45"/>
      <c r="AH253" s="25"/>
      <c r="AI253" s="25"/>
    </row>
    <row r="254" ht="12.0" customHeight="1" outlineLevel="2">
      <c r="A254" s="71" t="s">
        <v>555</v>
      </c>
      <c r="B254" s="72" t="s">
        <v>556</v>
      </c>
      <c r="C254" s="73" t="s">
        <v>500</v>
      </c>
      <c r="D254" s="74">
        <v>1.0</v>
      </c>
      <c r="E254" s="74">
        <v>1.0</v>
      </c>
      <c r="F254" s="73" t="s">
        <v>557</v>
      </c>
      <c r="G254" s="74">
        <v>0.001</v>
      </c>
      <c r="H254" s="76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99"/>
      <c r="V254" s="99"/>
      <c r="W254" s="99"/>
      <c r="X254" s="99"/>
      <c r="Y254" s="44"/>
      <c r="Z254" s="44"/>
      <c r="AA254" s="44"/>
      <c r="AB254" s="43"/>
      <c r="AC254" s="43"/>
      <c r="AD254" s="43"/>
      <c r="AE254" s="43"/>
      <c r="AF254" s="43"/>
      <c r="AG254" s="45"/>
      <c r="AH254" s="25"/>
      <c r="AI254" s="25"/>
    </row>
    <row r="255" ht="12.0" customHeight="1" outlineLevel="2">
      <c r="A255" s="71" t="s">
        <v>558</v>
      </c>
      <c r="B255" s="72" t="s">
        <v>537</v>
      </c>
      <c r="C255" s="73" t="s">
        <v>500</v>
      </c>
      <c r="D255" s="74">
        <v>1.0</v>
      </c>
      <c r="E255" s="74">
        <v>1.0</v>
      </c>
      <c r="F255" s="103"/>
      <c r="G255" s="74">
        <v>0.001</v>
      </c>
      <c r="H255" s="76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99"/>
      <c r="V255" s="99"/>
      <c r="W255" s="99"/>
      <c r="X255" s="99"/>
      <c r="Y255" s="99"/>
      <c r="Z255" s="99"/>
      <c r="AA255" s="99"/>
      <c r="AB255" s="44"/>
      <c r="AC255" s="44"/>
      <c r="AD255" s="44"/>
      <c r="AE255" s="44"/>
      <c r="AF255" s="43"/>
      <c r="AG255" s="45"/>
      <c r="AH255" s="25"/>
      <c r="AI255" s="25"/>
    </row>
    <row r="256" ht="12.0" customHeight="1" outlineLevel="2">
      <c r="A256" s="92" t="s">
        <v>559</v>
      </c>
      <c r="B256" s="93" t="s">
        <v>560</v>
      </c>
      <c r="C256" s="94" t="s">
        <v>459</v>
      </c>
      <c r="D256" s="95">
        <f t="shared" ref="D256:E256" si="67">SUM(D257:D260)/4</f>
        <v>1</v>
      </c>
      <c r="E256" s="95">
        <f t="shared" si="67"/>
        <v>1</v>
      </c>
      <c r="F256" s="95"/>
      <c r="G256" s="95">
        <f>SUM(G257:G260)</f>
        <v>0.006</v>
      </c>
      <c r="H256" s="76"/>
      <c r="I256" s="43"/>
      <c r="J256" s="43"/>
      <c r="K256" s="43"/>
      <c r="L256" s="43"/>
      <c r="M256" s="43"/>
      <c r="N256" s="43"/>
      <c r="O256" s="43"/>
      <c r="P256" s="43"/>
      <c r="Q256" s="102"/>
      <c r="R256" s="102"/>
      <c r="S256" s="102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76"/>
      <c r="AG256" s="45"/>
      <c r="AH256" s="25"/>
      <c r="AI256" s="25"/>
    </row>
    <row r="257" ht="12.0" customHeight="1" outlineLevel="2">
      <c r="A257" s="71" t="s">
        <v>561</v>
      </c>
      <c r="B257" s="72" t="s">
        <v>562</v>
      </c>
      <c r="C257" s="73" t="s">
        <v>513</v>
      </c>
      <c r="D257" s="74">
        <v>1.0</v>
      </c>
      <c r="E257" s="74">
        <v>1.0</v>
      </c>
      <c r="F257" s="74"/>
      <c r="G257" s="74">
        <v>0.002</v>
      </c>
      <c r="H257" s="76"/>
      <c r="I257" s="43"/>
      <c r="J257" s="43"/>
      <c r="K257" s="43"/>
      <c r="L257" s="43"/>
      <c r="M257" s="43"/>
      <c r="N257" s="43"/>
      <c r="O257" s="43"/>
      <c r="P257" s="43"/>
      <c r="Q257" s="99"/>
      <c r="R257" s="99"/>
      <c r="S257" s="99"/>
      <c r="T257" s="44"/>
      <c r="U257" s="44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5"/>
      <c r="AH257" s="25"/>
      <c r="AI257" s="25"/>
    </row>
    <row r="258" ht="12.0" customHeight="1" outlineLevel="2">
      <c r="A258" s="71" t="s">
        <v>563</v>
      </c>
      <c r="B258" s="72" t="s">
        <v>564</v>
      </c>
      <c r="C258" s="73" t="s">
        <v>513</v>
      </c>
      <c r="D258" s="74">
        <v>1.0</v>
      </c>
      <c r="E258" s="74">
        <v>1.0</v>
      </c>
      <c r="F258" s="73"/>
      <c r="G258" s="74">
        <v>0.002</v>
      </c>
      <c r="H258" s="76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99"/>
      <c r="T258" s="99"/>
      <c r="U258" s="99"/>
      <c r="V258" s="44"/>
      <c r="W258" s="44"/>
      <c r="X258" s="44"/>
      <c r="Y258" s="44"/>
      <c r="Z258" s="43"/>
      <c r="AA258" s="43"/>
      <c r="AB258" s="43"/>
      <c r="AC258" s="43"/>
      <c r="AD258" s="43"/>
      <c r="AE258" s="43"/>
      <c r="AF258" s="43"/>
      <c r="AG258" s="45"/>
      <c r="AH258" s="25"/>
      <c r="AI258" s="25"/>
    </row>
    <row r="259" ht="12.0" customHeight="1" outlineLevel="2">
      <c r="A259" s="71" t="s">
        <v>565</v>
      </c>
      <c r="B259" s="72" t="s">
        <v>566</v>
      </c>
      <c r="C259" s="73" t="s">
        <v>513</v>
      </c>
      <c r="D259" s="74">
        <v>1.0</v>
      </c>
      <c r="E259" s="74">
        <v>1.0</v>
      </c>
      <c r="F259" s="73" t="s">
        <v>567</v>
      </c>
      <c r="G259" s="74">
        <v>0.001</v>
      </c>
      <c r="H259" s="76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99"/>
      <c r="V259" s="99"/>
      <c r="W259" s="99"/>
      <c r="X259" s="99"/>
      <c r="Y259" s="44"/>
      <c r="Z259" s="44"/>
      <c r="AA259" s="44"/>
      <c r="AB259" s="44"/>
      <c r="AC259" s="43"/>
      <c r="AD259" s="43"/>
      <c r="AE259" s="43"/>
      <c r="AF259" s="43"/>
      <c r="AG259" s="45"/>
      <c r="AH259" s="25"/>
      <c r="AI259" s="25"/>
    </row>
    <row r="260" ht="12.0" customHeight="1" outlineLevel="2">
      <c r="A260" s="71" t="s">
        <v>568</v>
      </c>
      <c r="B260" s="72" t="s">
        <v>537</v>
      </c>
      <c r="C260" s="73" t="s">
        <v>513</v>
      </c>
      <c r="D260" s="74">
        <v>1.0</v>
      </c>
      <c r="E260" s="74">
        <v>1.0</v>
      </c>
      <c r="F260" s="103"/>
      <c r="G260" s="74">
        <v>0.001</v>
      </c>
      <c r="H260" s="76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99"/>
      <c r="V260" s="99"/>
      <c r="W260" s="99"/>
      <c r="X260" s="99"/>
      <c r="Y260" s="43"/>
      <c r="Z260" s="43"/>
      <c r="AA260" s="43"/>
      <c r="AB260" s="43"/>
      <c r="AC260" s="44"/>
      <c r="AD260" s="44"/>
      <c r="AE260" s="44"/>
      <c r="AF260" s="43"/>
      <c r="AG260" s="45"/>
      <c r="AH260" s="25"/>
      <c r="AI260" s="25"/>
    </row>
    <row r="261" ht="12.0" customHeight="1" outlineLevel="2">
      <c r="A261" s="92" t="s">
        <v>569</v>
      </c>
      <c r="B261" s="93" t="s">
        <v>570</v>
      </c>
      <c r="C261" s="94" t="s">
        <v>459</v>
      </c>
      <c r="D261" s="95">
        <f t="shared" ref="D261:E261" si="68">SUM(D262)/1</f>
        <v>1</v>
      </c>
      <c r="E261" s="95">
        <f t="shared" si="68"/>
        <v>1</v>
      </c>
      <c r="F261" s="95"/>
      <c r="G261" s="95">
        <f>SUM(G262)</f>
        <v>0.004</v>
      </c>
      <c r="H261" s="76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76"/>
      <c r="AG261" s="45"/>
      <c r="AH261" s="25"/>
      <c r="AI261" s="25"/>
    </row>
    <row r="262" ht="12.0" customHeight="1" outlineLevel="2">
      <c r="A262" s="71" t="s">
        <v>571</v>
      </c>
      <c r="B262" s="72" t="s">
        <v>572</v>
      </c>
      <c r="C262" s="73" t="s">
        <v>573</v>
      </c>
      <c r="D262" s="74">
        <v>1.0</v>
      </c>
      <c r="E262" s="74">
        <v>1.0</v>
      </c>
      <c r="F262" s="74" t="s">
        <v>319</v>
      </c>
      <c r="G262" s="74">
        <v>0.004</v>
      </c>
      <c r="H262" s="76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3"/>
      <c r="AG262" s="45"/>
      <c r="AH262" s="25"/>
      <c r="AI262" s="25"/>
    </row>
    <row r="263" ht="12.0" customHeight="1" outlineLevel="2">
      <c r="A263" s="66" t="s">
        <v>574</v>
      </c>
      <c r="B263" s="67" t="s">
        <v>575</v>
      </c>
      <c r="C263" s="68" t="s">
        <v>573</v>
      </c>
      <c r="D263" s="69">
        <f t="shared" ref="D263:E263" si="69">SUM(D264,D267,D270,D273)/4</f>
        <v>1</v>
      </c>
      <c r="E263" s="69">
        <f t="shared" si="69"/>
        <v>1</v>
      </c>
      <c r="F263" s="69"/>
      <c r="G263" s="69">
        <f>SUM(G264,G267,G270,G273)</f>
        <v>0.025</v>
      </c>
      <c r="H263" s="76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43"/>
      <c r="AG263" s="45"/>
      <c r="AH263" s="25"/>
      <c r="AI263" s="25"/>
    </row>
    <row r="264" ht="12.0" customHeight="1" outlineLevel="2">
      <c r="A264" s="92" t="s">
        <v>576</v>
      </c>
      <c r="B264" s="93" t="s">
        <v>577</v>
      </c>
      <c r="C264" s="94" t="s">
        <v>578</v>
      </c>
      <c r="D264" s="95">
        <f t="shared" ref="D264:E264" si="70">SUM(D265:D266)/2</f>
        <v>1</v>
      </c>
      <c r="E264" s="95">
        <f t="shared" si="70"/>
        <v>1</v>
      </c>
      <c r="F264" s="95"/>
      <c r="G264" s="95">
        <f>SUM(G265:G266)</f>
        <v>0.006</v>
      </c>
      <c r="H264" s="76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76"/>
      <c r="AG264" s="45"/>
      <c r="AH264" s="25"/>
      <c r="AI264" s="25"/>
    </row>
    <row r="265" ht="22.5" customHeight="1" outlineLevel="2">
      <c r="A265" s="71" t="s">
        <v>579</v>
      </c>
      <c r="B265" s="72" t="s">
        <v>580</v>
      </c>
      <c r="C265" s="73" t="s">
        <v>578</v>
      </c>
      <c r="D265" s="74">
        <v>1.0</v>
      </c>
      <c r="E265" s="74">
        <v>1.0</v>
      </c>
      <c r="F265" s="73" t="s">
        <v>581</v>
      </c>
      <c r="G265" s="74">
        <v>0.003</v>
      </c>
      <c r="H265" s="76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4"/>
      <c r="V265" s="44"/>
      <c r="W265" s="44"/>
      <c r="X265" s="105"/>
      <c r="Y265" s="44"/>
      <c r="Z265" s="43"/>
      <c r="AA265" s="44"/>
      <c r="AB265" s="44"/>
      <c r="AC265" s="44"/>
      <c r="AD265" s="44"/>
      <c r="AE265" s="44"/>
      <c r="AF265" s="43"/>
      <c r="AG265" s="45"/>
      <c r="AH265" s="25"/>
      <c r="AI265" s="25"/>
    </row>
    <row r="266" ht="22.5" customHeight="1" outlineLevel="2">
      <c r="A266" s="71" t="s">
        <v>582</v>
      </c>
      <c r="B266" s="72" t="s">
        <v>583</v>
      </c>
      <c r="C266" s="73" t="s">
        <v>573</v>
      </c>
      <c r="D266" s="74">
        <f>D265</f>
        <v>1</v>
      </c>
      <c r="E266" s="74">
        <v>1.0</v>
      </c>
      <c r="F266" s="73" t="s">
        <v>581</v>
      </c>
      <c r="G266" s="74">
        <v>0.003</v>
      </c>
      <c r="H266" s="76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4"/>
      <c r="V266" s="44"/>
      <c r="W266" s="44"/>
      <c r="X266" s="105"/>
      <c r="Y266" s="44"/>
      <c r="Z266" s="43"/>
      <c r="AA266" s="44"/>
      <c r="AB266" s="44"/>
      <c r="AC266" s="44"/>
      <c r="AD266" s="44"/>
      <c r="AE266" s="44"/>
      <c r="AF266" s="43"/>
      <c r="AG266" s="45"/>
      <c r="AH266" s="25"/>
      <c r="AI266" s="25"/>
    </row>
    <row r="267" ht="12.0" customHeight="1" outlineLevel="2">
      <c r="A267" s="92" t="s">
        <v>584</v>
      </c>
      <c r="B267" s="93" t="s">
        <v>585</v>
      </c>
      <c r="C267" s="94" t="s">
        <v>578</v>
      </c>
      <c r="D267" s="95">
        <f t="shared" ref="D267:E267" si="71">SUM(D268:D269)/2</f>
        <v>1</v>
      </c>
      <c r="E267" s="95">
        <f t="shared" si="71"/>
        <v>1</v>
      </c>
      <c r="F267" s="95"/>
      <c r="G267" s="95">
        <f>SUM(G268:G269)</f>
        <v>0.007</v>
      </c>
      <c r="H267" s="76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102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76"/>
      <c r="AG267" s="45"/>
      <c r="AH267" s="25"/>
      <c r="AI267" s="25"/>
    </row>
    <row r="268" ht="22.5" customHeight="1" outlineLevel="2">
      <c r="A268" s="71" t="s">
        <v>586</v>
      </c>
      <c r="B268" s="72" t="s">
        <v>587</v>
      </c>
      <c r="C268" s="73" t="s">
        <v>578</v>
      </c>
      <c r="D268" s="74">
        <v>1.0</v>
      </c>
      <c r="E268" s="74">
        <v>1.0</v>
      </c>
      <c r="F268" s="73" t="s">
        <v>581</v>
      </c>
      <c r="G268" s="74">
        <v>0.003</v>
      </c>
      <c r="H268" s="76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99"/>
      <c r="V268" s="44"/>
      <c r="W268" s="44"/>
      <c r="X268" s="105"/>
      <c r="Y268" s="44"/>
      <c r="Z268" s="43"/>
      <c r="AA268" s="44"/>
      <c r="AB268" s="44"/>
      <c r="AC268" s="44"/>
      <c r="AD268" s="44"/>
      <c r="AE268" s="44"/>
      <c r="AF268" s="43"/>
      <c r="AG268" s="45"/>
      <c r="AH268" s="25"/>
      <c r="AI268" s="25"/>
    </row>
    <row r="269" ht="22.5" customHeight="1" outlineLevel="2">
      <c r="A269" s="71" t="s">
        <v>588</v>
      </c>
      <c r="B269" s="72" t="s">
        <v>589</v>
      </c>
      <c r="C269" s="73" t="s">
        <v>573</v>
      </c>
      <c r="D269" s="74">
        <v>1.0</v>
      </c>
      <c r="E269" s="74">
        <v>1.0</v>
      </c>
      <c r="F269" s="73" t="s">
        <v>581</v>
      </c>
      <c r="G269" s="74">
        <v>0.004</v>
      </c>
      <c r="H269" s="76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99"/>
      <c r="V269" s="44"/>
      <c r="W269" s="44"/>
      <c r="X269" s="105"/>
      <c r="Y269" s="44"/>
      <c r="Z269" s="43"/>
      <c r="AA269" s="44"/>
      <c r="AB269" s="44"/>
      <c r="AC269" s="44"/>
      <c r="AD269" s="44"/>
      <c r="AE269" s="44"/>
      <c r="AF269" s="43"/>
      <c r="AG269" s="45"/>
      <c r="AH269" s="25"/>
      <c r="AI269" s="25"/>
    </row>
    <row r="270" ht="12.0" customHeight="1" outlineLevel="2">
      <c r="A270" s="92" t="s">
        <v>590</v>
      </c>
      <c r="B270" s="93" t="s">
        <v>591</v>
      </c>
      <c r="C270" s="94" t="s">
        <v>578</v>
      </c>
      <c r="D270" s="95">
        <f t="shared" ref="D270:E270" si="72">SUM(D271:D272)/2</f>
        <v>1</v>
      </c>
      <c r="E270" s="95">
        <f t="shared" si="72"/>
        <v>1</v>
      </c>
      <c r="F270" s="95"/>
      <c r="G270" s="95">
        <f>SUM(G271:G272)</f>
        <v>0.006</v>
      </c>
      <c r="H270" s="76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102"/>
      <c r="V270" s="102"/>
      <c r="W270" s="106"/>
      <c r="X270" s="97"/>
      <c r="Y270" s="97"/>
      <c r="Z270" s="97"/>
      <c r="AA270" s="97"/>
      <c r="AB270" s="97"/>
      <c r="AC270" s="97"/>
      <c r="AD270" s="97"/>
      <c r="AE270" s="97"/>
      <c r="AF270" s="76"/>
      <c r="AG270" s="45"/>
      <c r="AH270" s="25"/>
      <c r="AI270" s="25"/>
    </row>
    <row r="271" ht="22.5" customHeight="1" outlineLevel="2">
      <c r="A271" s="71" t="s">
        <v>592</v>
      </c>
      <c r="B271" s="72" t="s">
        <v>593</v>
      </c>
      <c r="C271" s="73" t="s">
        <v>578</v>
      </c>
      <c r="D271" s="74">
        <v>1.0</v>
      </c>
      <c r="E271" s="74">
        <v>1.0</v>
      </c>
      <c r="F271" s="73" t="s">
        <v>581</v>
      </c>
      <c r="G271" s="74">
        <v>0.003</v>
      </c>
      <c r="H271" s="76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99"/>
      <c r="V271" s="99"/>
      <c r="W271" s="106"/>
      <c r="X271" s="44"/>
      <c r="Y271" s="44"/>
      <c r="Z271" s="44"/>
      <c r="AA271" s="44"/>
      <c r="AB271" s="44"/>
      <c r="AC271" s="44"/>
      <c r="AD271" s="44"/>
      <c r="AE271" s="44"/>
      <c r="AF271" s="43"/>
      <c r="AG271" s="45"/>
      <c r="AH271" s="25"/>
      <c r="AI271" s="25"/>
    </row>
    <row r="272" ht="22.5" customHeight="1" outlineLevel="2">
      <c r="A272" s="71" t="s">
        <v>594</v>
      </c>
      <c r="B272" s="72" t="s">
        <v>595</v>
      </c>
      <c r="C272" s="73" t="s">
        <v>573</v>
      </c>
      <c r="D272" s="74">
        <f>D271</f>
        <v>1</v>
      </c>
      <c r="E272" s="74">
        <v>1.0</v>
      </c>
      <c r="F272" s="73" t="s">
        <v>581</v>
      </c>
      <c r="G272" s="74">
        <v>0.003</v>
      </c>
      <c r="H272" s="76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99"/>
      <c r="V272" s="43"/>
      <c r="W272" s="106"/>
      <c r="X272" s="44"/>
      <c r="Y272" s="44"/>
      <c r="Z272" s="44"/>
      <c r="AA272" s="44"/>
      <c r="AB272" s="44"/>
      <c r="AC272" s="44"/>
      <c r="AD272" s="44"/>
      <c r="AE272" s="44"/>
      <c r="AF272" s="43"/>
      <c r="AG272" s="45"/>
      <c r="AH272" s="25"/>
      <c r="AI272" s="25"/>
    </row>
    <row r="273" ht="12.0" customHeight="1" outlineLevel="2">
      <c r="A273" s="92" t="s">
        <v>596</v>
      </c>
      <c r="B273" s="93" t="s">
        <v>597</v>
      </c>
      <c r="C273" s="94" t="s">
        <v>578</v>
      </c>
      <c r="D273" s="95">
        <f t="shared" ref="D273:E273" si="73">SUM(D274:D275)/2</f>
        <v>1</v>
      </c>
      <c r="E273" s="95">
        <f t="shared" si="73"/>
        <v>1</v>
      </c>
      <c r="F273" s="95"/>
      <c r="G273" s="95">
        <f>SUM(G274:G275)</f>
        <v>0.006</v>
      </c>
      <c r="H273" s="76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102"/>
      <c r="V273" s="102"/>
      <c r="W273" s="97"/>
      <c r="X273" s="97"/>
      <c r="Y273" s="97"/>
      <c r="Z273" s="97"/>
      <c r="AA273" s="97"/>
      <c r="AB273" s="97"/>
      <c r="AC273" s="97"/>
      <c r="AD273" s="97"/>
      <c r="AE273" s="97"/>
      <c r="AF273" s="76"/>
      <c r="AG273" s="45"/>
      <c r="AH273" s="25"/>
      <c r="AI273" s="25"/>
    </row>
    <row r="274" ht="22.5" customHeight="1" outlineLevel="2">
      <c r="A274" s="71" t="s">
        <v>598</v>
      </c>
      <c r="B274" s="72" t="s">
        <v>599</v>
      </c>
      <c r="C274" s="73" t="s">
        <v>578</v>
      </c>
      <c r="D274" s="74">
        <v>1.0</v>
      </c>
      <c r="E274" s="74">
        <v>1.0</v>
      </c>
      <c r="F274" s="73" t="s">
        <v>581</v>
      </c>
      <c r="G274" s="74">
        <v>0.003</v>
      </c>
      <c r="H274" s="76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99"/>
      <c r="V274" s="99"/>
      <c r="W274" s="44"/>
      <c r="X274" s="44"/>
      <c r="Y274" s="44"/>
      <c r="Z274" s="43"/>
      <c r="AA274" s="44"/>
      <c r="AB274" s="44"/>
      <c r="AC274" s="44"/>
      <c r="AD274" s="44"/>
      <c r="AE274" s="44"/>
      <c r="AF274" s="43"/>
      <c r="AG274" s="45"/>
      <c r="AH274" s="25"/>
      <c r="AI274" s="25"/>
    </row>
    <row r="275" ht="22.5" customHeight="1" outlineLevel="2">
      <c r="A275" s="71" t="s">
        <v>600</v>
      </c>
      <c r="B275" s="72" t="s">
        <v>601</v>
      </c>
      <c r="C275" s="73" t="s">
        <v>573</v>
      </c>
      <c r="D275" s="74">
        <f>D274</f>
        <v>1</v>
      </c>
      <c r="E275" s="74">
        <v>1.0</v>
      </c>
      <c r="F275" s="73" t="s">
        <v>581</v>
      </c>
      <c r="G275" s="74">
        <v>0.003</v>
      </c>
      <c r="H275" s="76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99"/>
      <c r="V275" s="43"/>
      <c r="W275" s="44"/>
      <c r="X275" s="44"/>
      <c r="Y275" s="44"/>
      <c r="Z275" s="43"/>
      <c r="AA275" s="44"/>
      <c r="AB275" s="44"/>
      <c r="AC275" s="44"/>
      <c r="AD275" s="44"/>
      <c r="AE275" s="44"/>
      <c r="AF275" s="43"/>
      <c r="AG275" s="45"/>
      <c r="AH275" s="25"/>
      <c r="AI275" s="25"/>
    </row>
    <row r="276" ht="12.0" customHeight="1" outlineLevel="2">
      <c r="A276" s="66" t="s">
        <v>602</v>
      </c>
      <c r="B276" s="67" t="s">
        <v>603</v>
      </c>
      <c r="C276" s="68" t="s">
        <v>459</v>
      </c>
      <c r="D276" s="69">
        <f t="shared" ref="D276:E276" si="74">SUM(D277:D278)/2</f>
        <v>1</v>
      </c>
      <c r="E276" s="69">
        <f t="shared" si="74"/>
        <v>1</v>
      </c>
      <c r="F276" s="69"/>
      <c r="G276" s="69">
        <f>SUM(G277:G278)</f>
        <v>0.01</v>
      </c>
      <c r="H276" s="76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99"/>
      <c r="Z276" s="43"/>
      <c r="AA276" s="70"/>
      <c r="AB276" s="70"/>
      <c r="AC276" s="70"/>
      <c r="AD276" s="70"/>
      <c r="AE276" s="70"/>
      <c r="AF276" s="43"/>
      <c r="AG276" s="45"/>
      <c r="AH276" s="25"/>
      <c r="AI276" s="25"/>
    </row>
    <row r="277" ht="22.5" customHeight="1" outlineLevel="2">
      <c r="A277" s="71" t="s">
        <v>604</v>
      </c>
      <c r="B277" s="72" t="s">
        <v>605</v>
      </c>
      <c r="C277" s="73" t="s">
        <v>459</v>
      </c>
      <c r="D277" s="74">
        <v>1.0</v>
      </c>
      <c r="E277" s="74">
        <v>1.0</v>
      </c>
      <c r="F277" s="77" t="s">
        <v>454</v>
      </c>
      <c r="G277" s="74">
        <v>0.005</v>
      </c>
      <c r="H277" s="76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4"/>
      <c r="AB277" s="44"/>
      <c r="AC277" s="44"/>
      <c r="AD277" s="44"/>
      <c r="AE277" s="44"/>
      <c r="AF277" s="43"/>
      <c r="AG277" s="45"/>
      <c r="AH277" s="25"/>
      <c r="AI277" s="25"/>
    </row>
    <row r="278" ht="12.0" customHeight="1" outlineLevel="2">
      <c r="A278" s="71" t="s">
        <v>606</v>
      </c>
      <c r="B278" s="72" t="s">
        <v>607</v>
      </c>
      <c r="C278" s="73"/>
      <c r="D278" s="74">
        <v>1.0</v>
      </c>
      <c r="E278" s="74">
        <v>1.0</v>
      </c>
      <c r="F278" s="74" t="s">
        <v>389</v>
      </c>
      <c r="G278" s="74">
        <v>0.005</v>
      </c>
      <c r="H278" s="76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4"/>
      <c r="AC278" s="44"/>
      <c r="AD278" s="44"/>
      <c r="AE278" s="44"/>
      <c r="AF278" s="43"/>
      <c r="AG278" s="45"/>
      <c r="AH278" s="25"/>
      <c r="AI278" s="25"/>
    </row>
    <row r="279" ht="12.0" customHeight="1">
      <c r="A279" s="83">
        <v>4.0</v>
      </c>
      <c r="B279" s="84" t="s">
        <v>608</v>
      </c>
      <c r="C279" s="85" t="s">
        <v>609</v>
      </c>
      <c r="D279" s="86">
        <f t="shared" ref="D279:E279" si="75">SUM(D280,D294,D316,D333,D338)/5</f>
        <v>1</v>
      </c>
      <c r="E279" s="86">
        <f t="shared" si="75"/>
        <v>1</v>
      </c>
      <c r="F279" s="86"/>
      <c r="G279" s="86">
        <f>SUM(G280,G294,G316,G333,G335,G338)</f>
        <v>0.25</v>
      </c>
      <c r="H279" s="76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8"/>
      <c r="AH279" s="25"/>
      <c r="AI279" s="25"/>
    </row>
    <row r="280" ht="12.0" customHeight="1" outlineLevel="1">
      <c r="A280" s="59">
        <v>4.1</v>
      </c>
      <c r="B280" s="60" t="s">
        <v>79</v>
      </c>
      <c r="C280" s="61" t="s">
        <v>610</v>
      </c>
      <c r="D280" s="62">
        <f t="shared" ref="D280:E280" si="76">SUM(D281,D285,D287,D291)/4</f>
        <v>1</v>
      </c>
      <c r="E280" s="62">
        <f t="shared" si="76"/>
        <v>1</v>
      </c>
      <c r="F280" s="62"/>
      <c r="G280" s="62">
        <f>SUM(G281,G285,G287,G291)</f>
        <v>0.02</v>
      </c>
      <c r="H280" s="76"/>
      <c r="I280" s="64"/>
      <c r="J280" s="64"/>
      <c r="K280" s="64"/>
      <c r="L280" s="64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5"/>
      <c r="AH280" s="25"/>
      <c r="AI280" s="25"/>
    </row>
    <row r="281" ht="12.0" customHeight="1" outlineLevel="2">
      <c r="A281" s="66" t="s">
        <v>611</v>
      </c>
      <c r="B281" s="67" t="s">
        <v>612</v>
      </c>
      <c r="C281" s="68" t="s">
        <v>610</v>
      </c>
      <c r="D281" s="69">
        <f t="shared" ref="D281:E281" si="77">SUM(D282:D284)/3</f>
        <v>1</v>
      </c>
      <c r="E281" s="69">
        <f t="shared" si="77"/>
        <v>1</v>
      </c>
      <c r="F281" s="69"/>
      <c r="G281" s="69">
        <f>SUM(G282:G284)</f>
        <v>0.007</v>
      </c>
      <c r="H281" s="76"/>
      <c r="I281" s="70"/>
      <c r="J281" s="70"/>
      <c r="K281" s="70"/>
      <c r="L281" s="70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5"/>
      <c r="AH281" s="25"/>
      <c r="AI281" s="25"/>
    </row>
    <row r="282" ht="12.0" customHeight="1" outlineLevel="2">
      <c r="A282" s="71" t="s">
        <v>613</v>
      </c>
      <c r="B282" s="72" t="s">
        <v>614</v>
      </c>
      <c r="C282" s="73" t="s">
        <v>610</v>
      </c>
      <c r="D282" s="74">
        <v>1.0</v>
      </c>
      <c r="E282" s="74">
        <v>1.0</v>
      </c>
      <c r="F282" s="74" t="s">
        <v>615</v>
      </c>
      <c r="G282" s="74">
        <v>0.003</v>
      </c>
      <c r="H282" s="76"/>
      <c r="I282" s="44"/>
      <c r="J282" s="44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5"/>
      <c r="AH282" s="25"/>
      <c r="AI282" s="25"/>
    </row>
    <row r="283" ht="12.0" customHeight="1" outlineLevel="2">
      <c r="A283" s="71" t="s">
        <v>616</v>
      </c>
      <c r="B283" s="72" t="s">
        <v>56</v>
      </c>
      <c r="C283" s="73" t="s">
        <v>610</v>
      </c>
      <c r="D283" s="74">
        <v>1.0</v>
      </c>
      <c r="E283" s="74">
        <v>1.0</v>
      </c>
      <c r="F283" s="74" t="s">
        <v>617</v>
      </c>
      <c r="G283" s="74">
        <v>0.003</v>
      </c>
      <c r="H283" s="76"/>
      <c r="I283" s="43"/>
      <c r="J283" s="44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5"/>
      <c r="AH283" s="25"/>
      <c r="AI283" s="25"/>
    </row>
    <row r="284" ht="12.0" customHeight="1" outlineLevel="2">
      <c r="A284" s="71" t="s">
        <v>618</v>
      </c>
      <c r="B284" s="72" t="s">
        <v>619</v>
      </c>
      <c r="C284" s="73" t="s">
        <v>610</v>
      </c>
      <c r="D284" s="74">
        <v>1.0</v>
      </c>
      <c r="E284" s="74">
        <v>1.0</v>
      </c>
      <c r="F284" s="74" t="s">
        <v>620</v>
      </c>
      <c r="G284" s="74">
        <v>0.001</v>
      </c>
      <c r="H284" s="76"/>
      <c r="I284" s="43"/>
      <c r="J284" s="43"/>
      <c r="K284" s="44"/>
      <c r="L284" s="44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5"/>
      <c r="AH284" s="25"/>
      <c r="AI284" s="25"/>
    </row>
    <row r="285" ht="12.0" customHeight="1" outlineLevel="2">
      <c r="A285" s="66" t="s">
        <v>621</v>
      </c>
      <c r="B285" s="67" t="s">
        <v>622</v>
      </c>
      <c r="C285" s="68" t="s">
        <v>610</v>
      </c>
      <c r="D285" s="69">
        <f t="shared" ref="D285:E285" si="78">SUM(D286)/1</f>
        <v>1</v>
      </c>
      <c r="E285" s="69">
        <f t="shared" si="78"/>
        <v>1</v>
      </c>
      <c r="F285" s="69"/>
      <c r="G285" s="69">
        <f>SUM(G286)</f>
        <v>0.002</v>
      </c>
      <c r="H285" s="76"/>
      <c r="I285" s="43"/>
      <c r="J285" s="70"/>
      <c r="K285" s="70"/>
      <c r="L285" s="70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5"/>
      <c r="AH285" s="25"/>
      <c r="AI285" s="25"/>
    </row>
    <row r="286" ht="12.0" customHeight="1" outlineLevel="2">
      <c r="A286" s="71" t="s">
        <v>623</v>
      </c>
      <c r="B286" s="72" t="s">
        <v>622</v>
      </c>
      <c r="C286" s="73" t="s">
        <v>610</v>
      </c>
      <c r="D286" s="74">
        <v>1.0</v>
      </c>
      <c r="E286" s="74">
        <v>1.0</v>
      </c>
      <c r="F286" s="74" t="s">
        <v>624</v>
      </c>
      <c r="G286" s="74">
        <v>0.002</v>
      </c>
      <c r="H286" s="76"/>
      <c r="I286" s="43"/>
      <c r="J286" s="44"/>
      <c r="K286" s="44"/>
      <c r="L286" s="44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5"/>
      <c r="AH286" s="25"/>
      <c r="AI286" s="25"/>
    </row>
    <row r="287" ht="12.0" customHeight="1" outlineLevel="2">
      <c r="A287" s="66" t="s">
        <v>625</v>
      </c>
      <c r="B287" s="67" t="s">
        <v>626</v>
      </c>
      <c r="C287" s="68" t="s">
        <v>610</v>
      </c>
      <c r="D287" s="69">
        <f t="shared" ref="D287:E287" si="79">SUM(D288:D290)/3</f>
        <v>1</v>
      </c>
      <c r="E287" s="69">
        <f t="shared" si="79"/>
        <v>1</v>
      </c>
      <c r="F287" s="69"/>
      <c r="G287" s="69">
        <f>SUM(G288:G290)</f>
        <v>0.009</v>
      </c>
      <c r="H287" s="76"/>
      <c r="I287" s="43"/>
      <c r="J287" s="43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43"/>
      <c r="AC287" s="43"/>
      <c r="AD287" s="43"/>
      <c r="AE287" s="43"/>
      <c r="AF287" s="43"/>
      <c r="AG287" s="45"/>
      <c r="AH287" s="25"/>
      <c r="AI287" s="25"/>
    </row>
    <row r="288" ht="12.0" customHeight="1" outlineLevel="2">
      <c r="A288" s="71" t="s">
        <v>627</v>
      </c>
      <c r="B288" s="72" t="s">
        <v>628</v>
      </c>
      <c r="C288" s="73" t="s">
        <v>610</v>
      </c>
      <c r="D288" s="74">
        <v>1.0</v>
      </c>
      <c r="E288" s="74">
        <v>1.0</v>
      </c>
      <c r="F288" s="74" t="s">
        <v>629</v>
      </c>
      <c r="G288" s="74">
        <v>0.003</v>
      </c>
      <c r="H288" s="76"/>
      <c r="I288" s="43"/>
      <c r="J288" s="43"/>
      <c r="K288" s="44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5"/>
      <c r="AH288" s="25"/>
      <c r="AI288" s="25"/>
    </row>
    <row r="289" ht="12.0" customHeight="1" outlineLevel="2">
      <c r="A289" s="71" t="s">
        <v>630</v>
      </c>
      <c r="B289" s="72" t="s">
        <v>631</v>
      </c>
      <c r="C289" s="73" t="s">
        <v>610</v>
      </c>
      <c r="D289" s="74">
        <v>1.0</v>
      </c>
      <c r="E289" s="74">
        <v>1.0</v>
      </c>
      <c r="F289" s="74" t="s">
        <v>629</v>
      </c>
      <c r="G289" s="74">
        <v>0.003</v>
      </c>
      <c r="H289" s="76"/>
      <c r="I289" s="43"/>
      <c r="J289" s="43"/>
      <c r="K289" s="44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5"/>
      <c r="AH289" s="25"/>
      <c r="AI289" s="25"/>
    </row>
    <row r="290" ht="12.0" customHeight="1" outlineLevel="2">
      <c r="A290" s="71" t="s">
        <v>632</v>
      </c>
      <c r="B290" s="72" t="s">
        <v>633</v>
      </c>
      <c r="C290" s="73" t="s">
        <v>610</v>
      </c>
      <c r="D290" s="74">
        <v>1.0</v>
      </c>
      <c r="E290" s="74">
        <v>1.0</v>
      </c>
      <c r="F290" s="74" t="s">
        <v>629</v>
      </c>
      <c r="G290" s="74">
        <v>0.003</v>
      </c>
      <c r="H290" s="76"/>
      <c r="I290" s="43"/>
      <c r="J290" s="43"/>
      <c r="K290" s="44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4"/>
      <c r="AB290" s="43"/>
      <c r="AC290" s="43"/>
      <c r="AD290" s="43"/>
      <c r="AE290" s="43"/>
      <c r="AF290" s="43"/>
      <c r="AG290" s="45"/>
      <c r="AH290" s="25"/>
      <c r="AI290" s="25"/>
    </row>
    <row r="291" ht="12.0" customHeight="1" outlineLevel="2">
      <c r="A291" s="66" t="s">
        <v>634</v>
      </c>
      <c r="B291" s="67" t="s">
        <v>635</v>
      </c>
      <c r="C291" s="68" t="s">
        <v>610</v>
      </c>
      <c r="D291" s="69">
        <f t="shared" ref="D291:E291" si="80">SUM(D292:D293)/2</f>
        <v>1</v>
      </c>
      <c r="E291" s="69">
        <f t="shared" si="80"/>
        <v>1</v>
      </c>
      <c r="F291" s="69"/>
      <c r="G291" s="69">
        <f>SUM(G292:G293)</f>
        <v>0.002</v>
      </c>
      <c r="H291" s="76"/>
      <c r="I291" s="43"/>
      <c r="J291" s="43"/>
      <c r="K291" s="43"/>
      <c r="L291" s="70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5"/>
      <c r="AH291" s="25"/>
      <c r="AI291" s="25"/>
    </row>
    <row r="292" ht="12.0" customHeight="1" outlineLevel="2">
      <c r="A292" s="71" t="s">
        <v>636</v>
      </c>
      <c r="B292" s="72" t="s">
        <v>637</v>
      </c>
      <c r="C292" s="73" t="s">
        <v>610</v>
      </c>
      <c r="D292" s="74">
        <v>1.0</v>
      </c>
      <c r="E292" s="74">
        <v>1.0</v>
      </c>
      <c r="F292" s="74" t="s">
        <v>638</v>
      </c>
      <c r="G292" s="74">
        <v>0.001</v>
      </c>
      <c r="H292" s="76"/>
      <c r="I292" s="43"/>
      <c r="J292" s="43"/>
      <c r="K292" s="43"/>
      <c r="L292" s="44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5"/>
      <c r="AH292" s="25"/>
      <c r="AI292" s="25"/>
    </row>
    <row r="293" ht="12.0" customHeight="1" outlineLevel="2">
      <c r="A293" s="71" t="s">
        <v>639</v>
      </c>
      <c r="B293" s="72" t="s">
        <v>640</v>
      </c>
      <c r="C293" s="73" t="s">
        <v>610</v>
      </c>
      <c r="D293" s="74">
        <v>1.0</v>
      </c>
      <c r="E293" s="74">
        <v>1.0</v>
      </c>
      <c r="F293" s="74"/>
      <c r="G293" s="74">
        <v>0.001</v>
      </c>
      <c r="H293" s="76"/>
      <c r="I293" s="43"/>
      <c r="J293" s="43"/>
      <c r="K293" s="43"/>
      <c r="L293" s="44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5"/>
      <c r="AH293" s="25"/>
      <c r="AI293" s="25"/>
    </row>
    <row r="294" ht="12.0" customHeight="1" outlineLevel="1">
      <c r="A294" s="59">
        <v>4.2</v>
      </c>
      <c r="B294" s="60" t="s">
        <v>90</v>
      </c>
      <c r="C294" s="61" t="s">
        <v>610</v>
      </c>
      <c r="D294" s="62">
        <f t="shared" ref="D294:E294" si="81">SUM(D295,D299,D303,D307,D311,D313)/6</f>
        <v>1</v>
      </c>
      <c r="E294" s="62">
        <f t="shared" si="81"/>
        <v>1</v>
      </c>
      <c r="F294" s="62"/>
      <c r="G294" s="62">
        <f>SUM(G295,G299,G303,G307,G311,G313)</f>
        <v>0.05</v>
      </c>
      <c r="H294" s="76"/>
      <c r="I294" s="43"/>
      <c r="J294" s="43"/>
      <c r="K294" s="43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43"/>
      <c r="AD294" s="43"/>
      <c r="AE294" s="43"/>
      <c r="AF294" s="43"/>
      <c r="AG294" s="45"/>
      <c r="AH294" s="25"/>
      <c r="AI294" s="25"/>
    </row>
    <row r="295" ht="12.0" customHeight="1" outlineLevel="2">
      <c r="A295" s="66" t="s">
        <v>641</v>
      </c>
      <c r="B295" s="67" t="s">
        <v>642</v>
      </c>
      <c r="C295" s="68" t="s">
        <v>610</v>
      </c>
      <c r="D295" s="69">
        <f t="shared" ref="D295:E295" si="82">SUM(D296:D298)/3</f>
        <v>1</v>
      </c>
      <c r="E295" s="69">
        <f t="shared" si="82"/>
        <v>1</v>
      </c>
      <c r="F295" s="69"/>
      <c r="G295" s="69">
        <f>SUM(G296:G298)</f>
        <v>0.008</v>
      </c>
      <c r="H295" s="76"/>
      <c r="I295" s="43"/>
      <c r="J295" s="43"/>
      <c r="K295" s="43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43"/>
      <c r="AC295" s="43"/>
      <c r="AD295" s="43"/>
      <c r="AE295" s="43"/>
      <c r="AF295" s="43"/>
      <c r="AG295" s="45"/>
      <c r="AH295" s="25"/>
      <c r="AI295" s="25"/>
    </row>
    <row r="296" ht="12.0" customHeight="1" outlineLevel="2">
      <c r="A296" s="71" t="s">
        <v>643</v>
      </c>
      <c r="B296" s="72" t="s">
        <v>644</v>
      </c>
      <c r="C296" s="73" t="s">
        <v>645</v>
      </c>
      <c r="D296" s="74">
        <v>1.0</v>
      </c>
      <c r="E296" s="74">
        <v>1.0</v>
      </c>
      <c r="F296" s="74" t="s">
        <v>646</v>
      </c>
      <c r="G296" s="74">
        <v>0.003</v>
      </c>
      <c r="H296" s="76"/>
      <c r="I296" s="43"/>
      <c r="J296" s="43"/>
      <c r="K296" s="43"/>
      <c r="L296" s="44"/>
      <c r="M296" s="44"/>
      <c r="N296" s="44"/>
      <c r="O296" s="44"/>
      <c r="P296" s="44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5"/>
      <c r="AH296" s="25"/>
      <c r="AI296" s="25"/>
    </row>
    <row r="297" ht="12.0" customHeight="1" outlineLevel="2">
      <c r="A297" s="71" t="s">
        <v>647</v>
      </c>
      <c r="B297" s="72" t="s">
        <v>648</v>
      </c>
      <c r="C297" s="73" t="s">
        <v>645</v>
      </c>
      <c r="D297" s="74">
        <v>1.0</v>
      </c>
      <c r="E297" s="74">
        <v>1.0</v>
      </c>
      <c r="F297" s="74" t="s">
        <v>649</v>
      </c>
      <c r="G297" s="74">
        <v>0.003</v>
      </c>
      <c r="H297" s="76"/>
      <c r="I297" s="43"/>
      <c r="J297" s="43"/>
      <c r="K297" s="43"/>
      <c r="L297" s="43"/>
      <c r="M297" s="43"/>
      <c r="N297" s="43"/>
      <c r="O297" s="43"/>
      <c r="P297" s="44"/>
      <c r="Q297" s="44"/>
      <c r="R297" s="44"/>
      <c r="S297" s="44"/>
      <c r="T297" s="43"/>
      <c r="U297" s="43"/>
      <c r="V297" s="43"/>
      <c r="W297" s="43"/>
      <c r="X297" s="43"/>
      <c r="Y297" s="43"/>
      <c r="Z297" s="43"/>
      <c r="AA297" s="44"/>
      <c r="AB297" s="43"/>
      <c r="AC297" s="43"/>
      <c r="AD297" s="43"/>
      <c r="AE297" s="43"/>
      <c r="AF297" s="43"/>
      <c r="AG297" s="45"/>
      <c r="AH297" s="25"/>
      <c r="AI297" s="25"/>
    </row>
    <row r="298" ht="12.0" customHeight="1" outlineLevel="2">
      <c r="A298" s="71" t="s">
        <v>650</v>
      </c>
      <c r="B298" s="72" t="s">
        <v>651</v>
      </c>
      <c r="C298" s="73" t="s">
        <v>610</v>
      </c>
      <c r="D298" s="74">
        <v>1.0</v>
      </c>
      <c r="E298" s="74">
        <v>1.0</v>
      </c>
      <c r="F298" s="74" t="s">
        <v>652</v>
      </c>
      <c r="G298" s="74">
        <v>0.002</v>
      </c>
      <c r="H298" s="76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4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5"/>
      <c r="AH298" s="25"/>
      <c r="AI298" s="25"/>
    </row>
    <row r="299" ht="12.0" customHeight="1" outlineLevel="2">
      <c r="A299" s="66" t="s">
        <v>653</v>
      </c>
      <c r="B299" s="67" t="s">
        <v>654</v>
      </c>
      <c r="C299" s="68" t="s">
        <v>655</v>
      </c>
      <c r="D299" s="69">
        <f t="shared" ref="D299:E299" si="83">SUM(D300:D302)/3</f>
        <v>1</v>
      </c>
      <c r="E299" s="69">
        <f t="shared" si="83"/>
        <v>1</v>
      </c>
      <c r="F299" s="69"/>
      <c r="G299" s="69">
        <f>SUM(G300:G302)</f>
        <v>0.011</v>
      </c>
      <c r="H299" s="76"/>
      <c r="I299" s="43"/>
      <c r="J299" s="43"/>
      <c r="K299" s="43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43"/>
      <c r="AD299" s="43"/>
      <c r="AE299" s="43"/>
      <c r="AF299" s="43"/>
      <c r="AG299" s="45"/>
      <c r="AH299" s="25"/>
      <c r="AI299" s="25"/>
    </row>
    <row r="300" ht="12.0" customHeight="1" outlineLevel="2">
      <c r="A300" s="71" t="s">
        <v>656</v>
      </c>
      <c r="B300" s="72" t="s">
        <v>657</v>
      </c>
      <c r="C300" s="73" t="s">
        <v>655</v>
      </c>
      <c r="D300" s="74">
        <v>1.0</v>
      </c>
      <c r="E300" s="74">
        <v>1.0</v>
      </c>
      <c r="F300" s="74" t="s">
        <v>658</v>
      </c>
      <c r="G300" s="74">
        <v>0.004</v>
      </c>
      <c r="H300" s="76"/>
      <c r="I300" s="43"/>
      <c r="J300" s="43"/>
      <c r="K300" s="43"/>
      <c r="L300" s="44"/>
      <c r="M300" s="44"/>
      <c r="N300" s="44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5"/>
      <c r="AH300" s="25"/>
      <c r="AI300" s="25"/>
    </row>
    <row r="301" ht="12.0" customHeight="1" outlineLevel="2">
      <c r="A301" s="71" t="s">
        <v>659</v>
      </c>
      <c r="B301" s="72" t="s">
        <v>660</v>
      </c>
      <c r="C301" s="73" t="s">
        <v>655</v>
      </c>
      <c r="D301" s="74">
        <v>1.0</v>
      </c>
      <c r="E301" s="74">
        <v>1.0</v>
      </c>
      <c r="F301" s="74" t="s">
        <v>658</v>
      </c>
      <c r="G301" s="74">
        <v>0.004</v>
      </c>
      <c r="H301" s="76"/>
      <c r="I301" s="43"/>
      <c r="J301" s="43"/>
      <c r="K301" s="43"/>
      <c r="L301" s="43"/>
      <c r="M301" s="43"/>
      <c r="N301" s="43"/>
      <c r="O301" s="43"/>
      <c r="P301" s="44"/>
      <c r="Q301" s="44"/>
      <c r="R301" s="44"/>
      <c r="S301" s="43"/>
      <c r="T301" s="43"/>
      <c r="U301" s="43"/>
      <c r="V301" s="43"/>
      <c r="W301" s="43"/>
      <c r="X301" s="43"/>
      <c r="Y301" s="43"/>
      <c r="Z301" s="43"/>
      <c r="AA301" s="44"/>
      <c r="AB301" s="43"/>
      <c r="AC301" s="43"/>
      <c r="AD301" s="43"/>
      <c r="AE301" s="43"/>
      <c r="AF301" s="43"/>
      <c r="AG301" s="45"/>
      <c r="AH301" s="25"/>
      <c r="AI301" s="25"/>
    </row>
    <row r="302" ht="12.0" customHeight="1" outlineLevel="2">
      <c r="A302" s="71" t="s">
        <v>661</v>
      </c>
      <c r="B302" s="72" t="s">
        <v>662</v>
      </c>
      <c r="C302" s="73" t="s">
        <v>663</v>
      </c>
      <c r="D302" s="74">
        <v>1.0</v>
      </c>
      <c r="E302" s="74">
        <v>1.0</v>
      </c>
      <c r="F302" s="74" t="s">
        <v>664</v>
      </c>
      <c r="G302" s="74">
        <v>0.003</v>
      </c>
      <c r="H302" s="76"/>
      <c r="I302" s="43"/>
      <c r="J302" s="43"/>
      <c r="K302" s="43"/>
      <c r="L302" s="43"/>
      <c r="M302" s="43"/>
      <c r="N302" s="43"/>
      <c r="O302" s="43"/>
      <c r="P302" s="44"/>
      <c r="Q302" s="44"/>
      <c r="R302" s="43"/>
      <c r="S302" s="43"/>
      <c r="T302" s="43"/>
      <c r="U302" s="43"/>
      <c r="V302" s="43"/>
      <c r="W302" s="43"/>
      <c r="X302" s="43"/>
      <c r="Y302" s="43"/>
      <c r="Z302" s="43"/>
      <c r="AA302" s="44"/>
      <c r="AB302" s="44"/>
      <c r="AC302" s="43"/>
      <c r="AD302" s="43"/>
      <c r="AE302" s="43"/>
      <c r="AF302" s="43"/>
      <c r="AG302" s="45"/>
      <c r="AH302" s="25"/>
      <c r="AI302" s="25"/>
    </row>
    <row r="303" ht="12.0" customHeight="1" outlineLevel="2">
      <c r="A303" s="66" t="s">
        <v>665</v>
      </c>
      <c r="B303" s="67" t="s">
        <v>666</v>
      </c>
      <c r="C303" s="68" t="s">
        <v>667</v>
      </c>
      <c r="D303" s="69">
        <f t="shared" ref="D303:E303" si="84">SUM(D304:D306)/3</f>
        <v>1</v>
      </c>
      <c r="E303" s="69">
        <f t="shared" si="84"/>
        <v>1</v>
      </c>
      <c r="F303" s="69"/>
      <c r="G303" s="69">
        <f>SUM(G304:G306)</f>
        <v>0.011</v>
      </c>
      <c r="H303" s="76"/>
      <c r="I303" s="43"/>
      <c r="J303" s="43"/>
      <c r="K303" s="43"/>
      <c r="L303" s="43"/>
      <c r="M303" s="43"/>
      <c r="N303" s="43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43"/>
      <c r="AD303" s="43"/>
      <c r="AE303" s="43"/>
      <c r="AF303" s="43"/>
      <c r="AG303" s="45"/>
      <c r="AH303" s="25"/>
      <c r="AI303" s="25"/>
    </row>
    <row r="304" ht="12.0" customHeight="1" outlineLevel="2">
      <c r="A304" s="71" t="s">
        <v>668</v>
      </c>
      <c r="B304" s="72" t="s">
        <v>644</v>
      </c>
      <c r="C304" s="73" t="s">
        <v>669</v>
      </c>
      <c r="D304" s="74">
        <v>1.0</v>
      </c>
      <c r="E304" s="74">
        <v>1.0</v>
      </c>
      <c r="F304" s="74" t="s">
        <v>670</v>
      </c>
      <c r="G304" s="74">
        <v>0.004</v>
      </c>
      <c r="H304" s="76"/>
      <c r="I304" s="43"/>
      <c r="J304" s="43"/>
      <c r="K304" s="43"/>
      <c r="L304" s="43"/>
      <c r="M304" s="43"/>
      <c r="N304" s="43"/>
      <c r="O304" s="44"/>
      <c r="P304" s="44"/>
      <c r="Q304" s="44"/>
      <c r="R304" s="44"/>
      <c r="S304" s="44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5"/>
      <c r="AH304" s="25"/>
      <c r="AI304" s="25"/>
    </row>
    <row r="305" ht="12.0" customHeight="1" outlineLevel="2">
      <c r="A305" s="71" t="s">
        <v>671</v>
      </c>
      <c r="B305" s="72" t="s">
        <v>648</v>
      </c>
      <c r="C305" s="73" t="s">
        <v>672</v>
      </c>
      <c r="D305" s="74">
        <v>1.0</v>
      </c>
      <c r="E305" s="74">
        <v>1.0</v>
      </c>
      <c r="F305" s="74" t="s">
        <v>670</v>
      </c>
      <c r="G305" s="74">
        <v>0.004</v>
      </c>
      <c r="H305" s="76"/>
      <c r="I305" s="43"/>
      <c r="J305" s="43"/>
      <c r="K305" s="43"/>
      <c r="L305" s="43"/>
      <c r="M305" s="43"/>
      <c r="N305" s="43"/>
      <c r="O305" s="43"/>
      <c r="P305" s="43"/>
      <c r="Q305" s="43"/>
      <c r="R305" s="44"/>
      <c r="S305" s="44"/>
      <c r="T305" s="44"/>
      <c r="U305" s="43"/>
      <c r="V305" s="43"/>
      <c r="W305" s="43"/>
      <c r="X305" s="43"/>
      <c r="Y305" s="43"/>
      <c r="Z305" s="44"/>
      <c r="AA305" s="44"/>
      <c r="AB305" s="44"/>
      <c r="AC305" s="43"/>
      <c r="AD305" s="43"/>
      <c r="AE305" s="43"/>
      <c r="AF305" s="43"/>
      <c r="AG305" s="45"/>
      <c r="AH305" s="25"/>
      <c r="AI305" s="25"/>
    </row>
    <row r="306" ht="12.0" customHeight="1" outlineLevel="2">
      <c r="A306" s="71" t="s">
        <v>673</v>
      </c>
      <c r="B306" s="72" t="s">
        <v>674</v>
      </c>
      <c r="C306" s="73" t="s">
        <v>669</v>
      </c>
      <c r="D306" s="74">
        <v>1.0</v>
      </c>
      <c r="E306" s="74">
        <v>1.0</v>
      </c>
      <c r="F306" s="74" t="s">
        <v>675</v>
      </c>
      <c r="G306" s="74">
        <v>0.003</v>
      </c>
      <c r="H306" s="76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4"/>
      <c r="U306" s="44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5"/>
      <c r="AH306" s="25"/>
      <c r="AI306" s="25"/>
    </row>
    <row r="307" ht="12.0" customHeight="1" outlineLevel="2">
      <c r="A307" s="66" t="s">
        <v>676</v>
      </c>
      <c r="B307" s="67" t="s">
        <v>677</v>
      </c>
      <c r="C307" s="68" t="s">
        <v>655</v>
      </c>
      <c r="D307" s="69">
        <f t="shared" ref="D307:E307" si="85">SUM(D308:D310)/3</f>
        <v>1</v>
      </c>
      <c r="E307" s="69">
        <f t="shared" si="85"/>
        <v>1</v>
      </c>
      <c r="F307" s="69"/>
      <c r="G307" s="69">
        <f>SUM(G308:G310)</f>
        <v>0.013</v>
      </c>
      <c r="H307" s="76"/>
      <c r="I307" s="43"/>
      <c r="J307" s="43"/>
      <c r="K307" s="43"/>
      <c r="L307" s="43"/>
      <c r="M307" s="43"/>
      <c r="N307" s="43"/>
      <c r="O307" s="43"/>
      <c r="P307" s="43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43"/>
      <c r="AC307" s="43"/>
      <c r="AD307" s="43"/>
      <c r="AE307" s="43"/>
      <c r="AF307" s="43"/>
      <c r="AG307" s="45"/>
      <c r="AH307" s="25"/>
      <c r="AI307" s="25"/>
    </row>
    <row r="308" ht="12.0" customHeight="1" outlineLevel="2">
      <c r="A308" s="71" t="s">
        <v>678</v>
      </c>
      <c r="B308" s="72" t="s">
        <v>677</v>
      </c>
      <c r="C308" s="73" t="s">
        <v>679</v>
      </c>
      <c r="D308" s="74">
        <v>1.0</v>
      </c>
      <c r="E308" s="74">
        <v>1.0</v>
      </c>
      <c r="F308" s="74" t="s">
        <v>680</v>
      </c>
      <c r="G308" s="74">
        <v>0.005</v>
      </c>
      <c r="H308" s="76"/>
      <c r="I308" s="43"/>
      <c r="J308" s="43"/>
      <c r="K308" s="43"/>
      <c r="L308" s="43"/>
      <c r="M308" s="43"/>
      <c r="N308" s="43"/>
      <c r="O308" s="43"/>
      <c r="P308" s="43"/>
      <c r="Q308" s="44"/>
      <c r="R308" s="44"/>
      <c r="S308" s="44"/>
      <c r="T308" s="44"/>
      <c r="U308" s="44"/>
      <c r="V308" s="43"/>
      <c r="W308" s="43"/>
      <c r="X308" s="43"/>
      <c r="Y308" s="43"/>
      <c r="Z308" s="44"/>
      <c r="AA308" s="44"/>
      <c r="AB308" s="43"/>
      <c r="AC308" s="43"/>
      <c r="AD308" s="43"/>
      <c r="AE308" s="43"/>
      <c r="AF308" s="43"/>
      <c r="AG308" s="45"/>
      <c r="AH308" s="25"/>
      <c r="AI308" s="25"/>
    </row>
    <row r="309" ht="12.0" customHeight="1" outlineLevel="2">
      <c r="A309" s="71" t="s">
        <v>681</v>
      </c>
      <c r="B309" s="72" t="s">
        <v>682</v>
      </c>
      <c r="C309" s="73" t="s">
        <v>679</v>
      </c>
      <c r="D309" s="74">
        <v>1.0</v>
      </c>
      <c r="E309" s="74">
        <v>1.0</v>
      </c>
      <c r="F309" s="74" t="s">
        <v>683</v>
      </c>
      <c r="G309" s="74">
        <v>0.003</v>
      </c>
      <c r="H309" s="76"/>
      <c r="I309" s="43"/>
      <c r="J309" s="43"/>
      <c r="K309" s="43"/>
      <c r="L309" s="43"/>
      <c r="M309" s="43"/>
      <c r="N309" s="43"/>
      <c r="O309" s="43"/>
      <c r="P309" s="43"/>
      <c r="Q309" s="43"/>
      <c r="R309" s="44"/>
      <c r="S309" s="44"/>
      <c r="T309" s="44"/>
      <c r="U309" s="44"/>
      <c r="V309" s="44"/>
      <c r="W309" s="43"/>
      <c r="X309" s="43"/>
      <c r="Y309" s="43"/>
      <c r="Z309" s="44"/>
      <c r="AA309" s="44"/>
      <c r="AB309" s="43"/>
      <c r="AC309" s="43"/>
      <c r="AD309" s="43"/>
      <c r="AE309" s="43"/>
      <c r="AF309" s="43"/>
      <c r="AG309" s="45"/>
      <c r="AH309" s="25"/>
      <c r="AI309" s="25"/>
    </row>
    <row r="310" ht="12.0" customHeight="1" outlineLevel="2">
      <c r="A310" s="71" t="s">
        <v>684</v>
      </c>
      <c r="B310" s="72" t="s">
        <v>685</v>
      </c>
      <c r="C310" s="73" t="s">
        <v>679</v>
      </c>
      <c r="D310" s="74">
        <v>1.0</v>
      </c>
      <c r="E310" s="74">
        <v>1.0</v>
      </c>
      <c r="F310" s="74" t="s">
        <v>686</v>
      </c>
      <c r="G310" s="74">
        <v>0.005</v>
      </c>
      <c r="H310" s="76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4"/>
      <c r="T310" s="44"/>
      <c r="U310" s="44"/>
      <c r="V310" s="44"/>
      <c r="W310" s="44"/>
      <c r="X310" s="43"/>
      <c r="Y310" s="43"/>
      <c r="Z310" s="43"/>
      <c r="AA310" s="44"/>
      <c r="AB310" s="43"/>
      <c r="AC310" s="43"/>
      <c r="AD310" s="43"/>
      <c r="AE310" s="43"/>
      <c r="AF310" s="43"/>
      <c r="AG310" s="45"/>
      <c r="AH310" s="25"/>
      <c r="AI310" s="25"/>
    </row>
    <row r="311" ht="12.0" customHeight="1" outlineLevel="2">
      <c r="A311" s="66" t="s">
        <v>687</v>
      </c>
      <c r="B311" s="67" t="s">
        <v>688</v>
      </c>
      <c r="C311" s="68" t="s">
        <v>610</v>
      </c>
      <c r="D311" s="69">
        <f t="shared" ref="D311:E311" si="86">SUM(D312)/1</f>
        <v>1</v>
      </c>
      <c r="E311" s="69">
        <f t="shared" si="86"/>
        <v>1</v>
      </c>
      <c r="F311" s="69"/>
      <c r="G311" s="69">
        <f>SUM(G312)</f>
        <v>0.005</v>
      </c>
      <c r="H311" s="76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70"/>
      <c r="U311" s="70"/>
      <c r="V311" s="70"/>
      <c r="W311" s="70"/>
      <c r="X311" s="43"/>
      <c r="Y311" s="43"/>
      <c r="Z311" s="43"/>
      <c r="AA311" s="43"/>
      <c r="AB311" s="43"/>
      <c r="AC311" s="43"/>
      <c r="AD311" s="43"/>
      <c r="AE311" s="43"/>
      <c r="AF311" s="43"/>
      <c r="AG311" s="45"/>
      <c r="AH311" s="25"/>
      <c r="AI311" s="25"/>
    </row>
    <row r="312" ht="12.0" customHeight="1" outlineLevel="2">
      <c r="A312" s="71" t="s">
        <v>689</v>
      </c>
      <c r="B312" s="72" t="s">
        <v>690</v>
      </c>
      <c r="C312" s="73" t="s">
        <v>610</v>
      </c>
      <c r="D312" s="74">
        <v>1.0</v>
      </c>
      <c r="E312" s="74">
        <v>1.0</v>
      </c>
      <c r="F312" s="74" t="s">
        <v>691</v>
      </c>
      <c r="G312" s="74">
        <v>0.005</v>
      </c>
      <c r="H312" s="76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4"/>
      <c r="U312" s="44"/>
      <c r="V312" s="44"/>
      <c r="W312" s="44"/>
      <c r="X312" s="43"/>
      <c r="Y312" s="43"/>
      <c r="Z312" s="43"/>
      <c r="AA312" s="43"/>
      <c r="AB312" s="43"/>
      <c r="AC312" s="43"/>
      <c r="AD312" s="43"/>
      <c r="AE312" s="43"/>
      <c r="AF312" s="43"/>
      <c r="AG312" s="45"/>
      <c r="AH312" s="25"/>
      <c r="AI312" s="25"/>
    </row>
    <row r="313" ht="12.0" customHeight="1" outlineLevel="2">
      <c r="A313" s="66" t="s">
        <v>692</v>
      </c>
      <c r="B313" s="67" t="s">
        <v>635</v>
      </c>
      <c r="C313" s="68" t="s">
        <v>610</v>
      </c>
      <c r="D313" s="69">
        <f t="shared" ref="D313:E313" si="87">SUM(D314:D315)/2</f>
        <v>1</v>
      </c>
      <c r="E313" s="69">
        <f t="shared" si="87"/>
        <v>1</v>
      </c>
      <c r="F313" s="69"/>
      <c r="G313" s="69">
        <f>SUM(G314:G315)</f>
        <v>0.002</v>
      </c>
      <c r="H313" s="76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70"/>
      <c r="U313" s="70"/>
      <c r="V313" s="70"/>
      <c r="W313" s="70"/>
      <c r="X313" s="43"/>
      <c r="Y313" s="43"/>
      <c r="Z313" s="43"/>
      <c r="AA313" s="43"/>
      <c r="AB313" s="43"/>
      <c r="AC313" s="43"/>
      <c r="AD313" s="43"/>
      <c r="AE313" s="43"/>
      <c r="AF313" s="43"/>
      <c r="AG313" s="45"/>
      <c r="AH313" s="25"/>
      <c r="AI313" s="25"/>
    </row>
    <row r="314" ht="12.0" customHeight="1" outlineLevel="2">
      <c r="A314" s="71" t="s">
        <v>693</v>
      </c>
      <c r="B314" s="72" t="s">
        <v>637</v>
      </c>
      <c r="C314" s="73" t="s">
        <v>610</v>
      </c>
      <c r="D314" s="74">
        <v>1.0</v>
      </c>
      <c r="E314" s="74">
        <v>1.0</v>
      </c>
      <c r="F314" s="74" t="s">
        <v>638</v>
      </c>
      <c r="G314" s="74">
        <v>0.001</v>
      </c>
      <c r="H314" s="76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4"/>
      <c r="U314" s="44"/>
      <c r="V314" s="44"/>
      <c r="W314" s="44"/>
      <c r="X314" s="43"/>
      <c r="Y314" s="43"/>
      <c r="Z314" s="43"/>
      <c r="AA314" s="43"/>
      <c r="AB314" s="43"/>
      <c r="AC314" s="43"/>
      <c r="AD314" s="43"/>
      <c r="AE314" s="43"/>
      <c r="AF314" s="43"/>
      <c r="AG314" s="45"/>
      <c r="AH314" s="25"/>
      <c r="AI314" s="25"/>
    </row>
    <row r="315" ht="12.0" customHeight="1" outlineLevel="2">
      <c r="A315" s="71" t="s">
        <v>694</v>
      </c>
      <c r="B315" s="72" t="s">
        <v>640</v>
      </c>
      <c r="C315" s="73" t="s">
        <v>610</v>
      </c>
      <c r="D315" s="74">
        <v>1.0</v>
      </c>
      <c r="E315" s="74">
        <v>1.0</v>
      </c>
      <c r="F315" s="74"/>
      <c r="G315" s="74">
        <v>0.001</v>
      </c>
      <c r="H315" s="76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4"/>
      <c r="U315" s="44"/>
      <c r="V315" s="44"/>
      <c r="W315" s="44"/>
      <c r="X315" s="43"/>
      <c r="Y315" s="43"/>
      <c r="Z315" s="43"/>
      <c r="AA315" s="43"/>
      <c r="AB315" s="43"/>
      <c r="AC315" s="43"/>
      <c r="AD315" s="43"/>
      <c r="AE315" s="43"/>
      <c r="AF315" s="43"/>
      <c r="AG315" s="45"/>
      <c r="AH315" s="25"/>
      <c r="AI315" s="25"/>
    </row>
    <row r="316" ht="12.0" customHeight="1" outlineLevel="1">
      <c r="A316" s="59">
        <v>4.3</v>
      </c>
      <c r="B316" s="60" t="s">
        <v>100</v>
      </c>
      <c r="C316" s="61" t="s">
        <v>695</v>
      </c>
      <c r="D316" s="62">
        <f t="shared" ref="D316:E316" si="88">SUM(D317,D321,D326,D328,D330)/5</f>
        <v>1</v>
      </c>
      <c r="E316" s="62">
        <f t="shared" si="88"/>
        <v>1</v>
      </c>
      <c r="F316" s="62"/>
      <c r="G316" s="62">
        <f>SUM(G317,G321,G326,G328,G330)</f>
        <v>0.12</v>
      </c>
      <c r="H316" s="76"/>
      <c r="I316" s="43"/>
      <c r="J316" s="43"/>
      <c r="K316" s="43"/>
      <c r="L316" s="43"/>
      <c r="M316" s="43"/>
      <c r="N316" s="43"/>
      <c r="O316" s="43"/>
      <c r="P316" s="43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43"/>
      <c r="AE316" s="43"/>
      <c r="AF316" s="43"/>
      <c r="AG316" s="45"/>
      <c r="AH316" s="25"/>
      <c r="AI316" s="25"/>
    </row>
    <row r="317" ht="12.0" customHeight="1" outlineLevel="2">
      <c r="A317" s="66" t="s">
        <v>696</v>
      </c>
      <c r="B317" s="67" t="s">
        <v>697</v>
      </c>
      <c r="C317" s="68" t="s">
        <v>669</v>
      </c>
      <c r="D317" s="69">
        <f t="shared" ref="D317:E317" si="89">SUM(D318:D320)/3</f>
        <v>1</v>
      </c>
      <c r="E317" s="69">
        <f t="shared" si="89"/>
        <v>1</v>
      </c>
      <c r="F317" s="69"/>
      <c r="G317" s="69">
        <f>SUM(G318:G320)</f>
        <v>0.013</v>
      </c>
      <c r="H317" s="76"/>
      <c r="I317" s="43"/>
      <c r="J317" s="43"/>
      <c r="K317" s="43"/>
      <c r="L317" s="43"/>
      <c r="M317" s="43"/>
      <c r="N317" s="43"/>
      <c r="O317" s="43"/>
      <c r="P317" s="43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43"/>
      <c r="AC317" s="43"/>
      <c r="AD317" s="43"/>
      <c r="AE317" s="43"/>
      <c r="AF317" s="43"/>
      <c r="AG317" s="45"/>
      <c r="AH317" s="25"/>
      <c r="AI317" s="25"/>
    </row>
    <row r="318" ht="12.0" customHeight="1" outlineLevel="2">
      <c r="A318" s="71" t="s">
        <v>698</v>
      </c>
      <c r="B318" s="72" t="s">
        <v>644</v>
      </c>
      <c r="C318" s="73" t="s">
        <v>669</v>
      </c>
      <c r="D318" s="74">
        <v>1.0</v>
      </c>
      <c r="E318" s="74">
        <v>1.0</v>
      </c>
      <c r="F318" s="74" t="s">
        <v>699</v>
      </c>
      <c r="G318" s="74">
        <v>0.005</v>
      </c>
      <c r="H318" s="76"/>
      <c r="I318" s="43"/>
      <c r="J318" s="43"/>
      <c r="K318" s="43"/>
      <c r="L318" s="43"/>
      <c r="M318" s="43"/>
      <c r="N318" s="43"/>
      <c r="O318" s="43"/>
      <c r="P318" s="43"/>
      <c r="Q318" s="44"/>
      <c r="R318" s="44"/>
      <c r="S318" s="44"/>
      <c r="T318" s="43"/>
      <c r="U318" s="43"/>
      <c r="V318" s="43"/>
      <c r="W318" s="44"/>
      <c r="X318" s="44"/>
      <c r="Y318" s="44"/>
      <c r="Z318" s="44"/>
      <c r="AA318" s="43"/>
      <c r="AB318" s="43"/>
      <c r="AC318" s="43"/>
      <c r="AD318" s="43"/>
      <c r="AE318" s="43"/>
      <c r="AF318" s="43"/>
      <c r="AG318" s="45"/>
      <c r="AH318" s="25"/>
      <c r="AI318" s="25"/>
    </row>
    <row r="319" ht="12.0" customHeight="1" outlineLevel="2">
      <c r="A319" s="71" t="s">
        <v>700</v>
      </c>
      <c r="B319" s="72" t="s">
        <v>648</v>
      </c>
      <c r="C319" s="73" t="s">
        <v>701</v>
      </c>
      <c r="D319" s="74">
        <v>1.0</v>
      </c>
      <c r="E319" s="74">
        <v>1.0</v>
      </c>
      <c r="F319" s="74" t="s">
        <v>699</v>
      </c>
      <c r="G319" s="74">
        <v>0.005</v>
      </c>
      <c r="H319" s="76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4"/>
      <c r="U319" s="44"/>
      <c r="V319" s="44"/>
      <c r="W319" s="44"/>
      <c r="X319" s="44"/>
      <c r="Y319" s="44"/>
      <c r="Z319" s="44"/>
      <c r="AA319" s="44"/>
      <c r="AB319" s="43"/>
      <c r="AC319" s="43"/>
      <c r="AD319" s="43"/>
      <c r="AE319" s="43"/>
      <c r="AF319" s="43"/>
      <c r="AG319" s="45"/>
      <c r="AH319" s="25"/>
      <c r="AI319" s="25"/>
    </row>
    <row r="320" ht="12.0" customHeight="1" outlineLevel="2">
      <c r="A320" s="71" t="s">
        <v>702</v>
      </c>
      <c r="B320" s="72" t="s">
        <v>703</v>
      </c>
      <c r="C320" s="73" t="s">
        <v>669</v>
      </c>
      <c r="D320" s="74">
        <v>1.0</v>
      </c>
      <c r="E320" s="74">
        <v>1.0</v>
      </c>
      <c r="F320" s="74" t="s">
        <v>699</v>
      </c>
      <c r="G320" s="74">
        <v>0.003</v>
      </c>
      <c r="H320" s="76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4"/>
      <c r="X320" s="43"/>
      <c r="Y320" s="43"/>
      <c r="Z320" s="43"/>
      <c r="AA320" s="43"/>
      <c r="AB320" s="43"/>
      <c r="AC320" s="43"/>
      <c r="AD320" s="43"/>
      <c r="AE320" s="43"/>
      <c r="AF320" s="43"/>
      <c r="AG320" s="45"/>
      <c r="AH320" s="25"/>
      <c r="AI320" s="25"/>
    </row>
    <row r="321" ht="12.0" customHeight="1" outlineLevel="2">
      <c r="A321" s="66" t="s">
        <v>704</v>
      </c>
      <c r="B321" s="67" t="s">
        <v>705</v>
      </c>
      <c r="C321" s="68" t="s">
        <v>706</v>
      </c>
      <c r="D321" s="69">
        <f t="shared" ref="D321:E321" si="90">SUM(D322:D325)/4</f>
        <v>1</v>
      </c>
      <c r="E321" s="69">
        <f t="shared" si="90"/>
        <v>1</v>
      </c>
      <c r="F321" s="69"/>
      <c r="G321" s="69">
        <f>SUM(G322:G325)</f>
        <v>0.09</v>
      </c>
      <c r="H321" s="76"/>
      <c r="I321" s="43"/>
      <c r="J321" s="43"/>
      <c r="K321" s="43"/>
      <c r="L321" s="43"/>
      <c r="M321" s="43"/>
      <c r="N321" s="43"/>
      <c r="O321" s="43"/>
      <c r="P321" s="43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43"/>
      <c r="AE321" s="43"/>
      <c r="AF321" s="43"/>
      <c r="AG321" s="45"/>
      <c r="AH321" s="25"/>
      <c r="AI321" s="25"/>
    </row>
    <row r="322" ht="12.0" customHeight="1" outlineLevel="2">
      <c r="A322" s="71" t="s">
        <v>707</v>
      </c>
      <c r="B322" s="72" t="s">
        <v>708</v>
      </c>
      <c r="C322" s="73" t="s">
        <v>709</v>
      </c>
      <c r="D322" s="74">
        <v>1.0</v>
      </c>
      <c r="E322" s="74">
        <v>1.0</v>
      </c>
      <c r="F322" s="74" t="s">
        <v>710</v>
      </c>
      <c r="G322" s="74">
        <v>0.03</v>
      </c>
      <c r="H322" s="76"/>
      <c r="I322" s="43"/>
      <c r="J322" s="43"/>
      <c r="K322" s="43"/>
      <c r="L322" s="43"/>
      <c r="M322" s="43"/>
      <c r="N322" s="43"/>
      <c r="O322" s="43"/>
      <c r="P322" s="43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3"/>
      <c r="AE322" s="43"/>
      <c r="AF322" s="43"/>
      <c r="AG322" s="45"/>
      <c r="AH322" s="25"/>
      <c r="AI322" s="25"/>
    </row>
    <row r="323" ht="12.0" customHeight="1" outlineLevel="2">
      <c r="A323" s="71" t="s">
        <v>711</v>
      </c>
      <c r="B323" s="72" t="s">
        <v>712</v>
      </c>
      <c r="C323" s="73" t="s">
        <v>713</v>
      </c>
      <c r="D323" s="74">
        <v>1.0</v>
      </c>
      <c r="E323" s="74">
        <v>1.0</v>
      </c>
      <c r="F323" s="74" t="s">
        <v>710</v>
      </c>
      <c r="G323" s="74">
        <v>0.03</v>
      </c>
      <c r="H323" s="76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3"/>
      <c r="AE323" s="43"/>
      <c r="AF323" s="43"/>
      <c r="AG323" s="45"/>
      <c r="AH323" s="25"/>
      <c r="AI323" s="25"/>
    </row>
    <row r="324" ht="12.0" customHeight="1" outlineLevel="2">
      <c r="A324" s="71" t="s">
        <v>714</v>
      </c>
      <c r="B324" s="72" t="s">
        <v>715</v>
      </c>
      <c r="C324" s="73" t="s">
        <v>663</v>
      </c>
      <c r="D324" s="74">
        <v>1.0</v>
      </c>
      <c r="E324" s="74">
        <v>1.0</v>
      </c>
      <c r="F324" s="74" t="s">
        <v>710</v>
      </c>
      <c r="G324" s="74">
        <v>0.015</v>
      </c>
      <c r="H324" s="76"/>
      <c r="I324" s="43"/>
      <c r="J324" s="43"/>
      <c r="K324" s="43"/>
      <c r="L324" s="43"/>
      <c r="M324" s="43"/>
      <c r="N324" s="43"/>
      <c r="O324" s="43"/>
      <c r="P324" s="43"/>
      <c r="Q324" s="44"/>
      <c r="R324" s="44"/>
      <c r="S324" s="44"/>
      <c r="T324" s="44"/>
      <c r="U324" s="44"/>
      <c r="V324" s="44"/>
      <c r="W324" s="44"/>
      <c r="X324" s="44"/>
      <c r="Y324" s="44"/>
      <c r="Z324" s="43"/>
      <c r="AA324" s="43"/>
      <c r="AB324" s="44"/>
      <c r="AC324" s="44"/>
      <c r="AD324" s="43"/>
      <c r="AE324" s="43"/>
      <c r="AF324" s="43"/>
      <c r="AG324" s="45"/>
      <c r="AH324" s="25"/>
      <c r="AI324" s="25"/>
    </row>
    <row r="325" ht="12.0" customHeight="1" outlineLevel="2">
      <c r="A325" s="71" t="s">
        <v>716</v>
      </c>
      <c r="B325" s="72" t="s">
        <v>717</v>
      </c>
      <c r="C325" s="73" t="s">
        <v>718</v>
      </c>
      <c r="D325" s="74">
        <v>1.0</v>
      </c>
      <c r="E325" s="74">
        <v>1.0</v>
      </c>
      <c r="F325" s="74" t="s">
        <v>710</v>
      </c>
      <c r="G325" s="74">
        <v>0.015</v>
      </c>
      <c r="H325" s="76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4"/>
      <c r="Z325" s="44"/>
      <c r="AA325" s="44"/>
      <c r="AB325" s="44"/>
      <c r="AC325" s="44"/>
      <c r="AD325" s="43"/>
      <c r="AE325" s="43"/>
      <c r="AF325" s="43"/>
      <c r="AG325" s="45"/>
      <c r="AH325" s="25"/>
      <c r="AI325" s="25"/>
    </row>
    <row r="326" ht="12.0" customHeight="1" outlineLevel="2">
      <c r="A326" s="66" t="s">
        <v>719</v>
      </c>
      <c r="B326" s="67" t="s">
        <v>720</v>
      </c>
      <c r="C326" s="68" t="s">
        <v>655</v>
      </c>
      <c r="D326" s="69">
        <f t="shared" ref="D326:E326" si="91">SUM(D327)/1</f>
        <v>1</v>
      </c>
      <c r="E326" s="69">
        <f t="shared" si="91"/>
        <v>1</v>
      </c>
      <c r="F326" s="69"/>
      <c r="G326" s="69">
        <f>SUM(G327)</f>
        <v>0.01</v>
      </c>
      <c r="H326" s="76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70"/>
      <c r="T326" s="70"/>
      <c r="U326" s="70"/>
      <c r="V326" s="70"/>
      <c r="W326" s="70"/>
      <c r="X326" s="70"/>
      <c r="Y326" s="70"/>
      <c r="Z326" s="70"/>
      <c r="AA326" s="43"/>
      <c r="AB326" s="43"/>
      <c r="AC326" s="43"/>
      <c r="AD326" s="43"/>
      <c r="AE326" s="43"/>
      <c r="AF326" s="43"/>
      <c r="AG326" s="45"/>
      <c r="AH326" s="25"/>
      <c r="AI326" s="25"/>
    </row>
    <row r="327" ht="12.0" customHeight="1" outlineLevel="2">
      <c r="A327" s="71" t="s">
        <v>721</v>
      </c>
      <c r="B327" s="72" t="s">
        <v>720</v>
      </c>
      <c r="C327" s="73" t="s">
        <v>679</v>
      </c>
      <c r="D327" s="74">
        <v>1.0</v>
      </c>
      <c r="E327" s="74">
        <v>1.0</v>
      </c>
      <c r="F327" s="74" t="s">
        <v>680</v>
      </c>
      <c r="G327" s="74">
        <v>0.01</v>
      </c>
      <c r="H327" s="76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4"/>
      <c r="T327" s="44"/>
      <c r="U327" s="44"/>
      <c r="V327" s="43"/>
      <c r="W327" s="43"/>
      <c r="X327" s="43"/>
      <c r="Y327" s="43"/>
      <c r="Z327" s="44"/>
      <c r="AA327" s="43"/>
      <c r="AB327" s="43"/>
      <c r="AC327" s="43"/>
      <c r="AD327" s="43"/>
      <c r="AE327" s="43"/>
      <c r="AF327" s="43"/>
      <c r="AG327" s="45"/>
      <c r="AH327" s="25"/>
      <c r="AI327" s="25"/>
    </row>
    <row r="328" ht="12.0" customHeight="1" outlineLevel="2">
      <c r="A328" s="66" t="s">
        <v>722</v>
      </c>
      <c r="B328" s="67" t="s">
        <v>723</v>
      </c>
      <c r="C328" s="68" t="s">
        <v>724</v>
      </c>
      <c r="D328" s="69">
        <f t="shared" ref="D328:E328" si="92">SUM(D329)/1</f>
        <v>1</v>
      </c>
      <c r="E328" s="69">
        <f t="shared" si="92"/>
        <v>1</v>
      </c>
      <c r="F328" s="69"/>
      <c r="G328" s="69">
        <f>SUM(G329)</f>
        <v>0.005</v>
      </c>
      <c r="H328" s="76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70"/>
      <c r="Z328" s="70"/>
      <c r="AA328" s="70"/>
      <c r="AB328" s="70"/>
      <c r="AC328" s="70"/>
      <c r="AD328" s="43"/>
      <c r="AE328" s="43"/>
      <c r="AF328" s="43"/>
      <c r="AG328" s="45"/>
      <c r="AH328" s="25"/>
      <c r="AI328" s="25"/>
    </row>
    <row r="329" ht="12.0" customHeight="1" outlineLevel="2">
      <c r="A329" s="71" t="s">
        <v>725</v>
      </c>
      <c r="B329" s="72" t="s">
        <v>182</v>
      </c>
      <c r="C329" s="73" t="s">
        <v>724</v>
      </c>
      <c r="D329" s="74">
        <v>1.0</v>
      </c>
      <c r="E329" s="74">
        <v>1.0</v>
      </c>
      <c r="F329" s="74" t="s">
        <v>367</v>
      </c>
      <c r="G329" s="74">
        <v>0.005</v>
      </c>
      <c r="H329" s="76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4"/>
      <c r="Z329" s="44"/>
      <c r="AA329" s="44"/>
      <c r="AB329" s="44"/>
      <c r="AC329" s="44"/>
      <c r="AD329" s="43"/>
      <c r="AE329" s="43"/>
      <c r="AF329" s="43"/>
      <c r="AG329" s="45"/>
      <c r="AH329" s="25"/>
      <c r="AI329" s="25"/>
    </row>
    <row r="330" ht="12.0" customHeight="1" outlineLevel="2">
      <c r="A330" s="66" t="s">
        <v>726</v>
      </c>
      <c r="B330" s="67" t="s">
        <v>635</v>
      </c>
      <c r="C330" s="68" t="s">
        <v>727</v>
      </c>
      <c r="D330" s="69">
        <f t="shared" ref="D330:E330" si="93">SUM(D331:D332)/2</f>
        <v>1</v>
      </c>
      <c r="E330" s="69">
        <f t="shared" si="93"/>
        <v>1</v>
      </c>
      <c r="F330" s="69"/>
      <c r="G330" s="69">
        <f>SUM(G331:G332)</f>
        <v>0.002</v>
      </c>
      <c r="H330" s="76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70"/>
      <c r="AD330" s="43"/>
      <c r="AE330" s="43"/>
      <c r="AF330" s="43"/>
      <c r="AG330" s="45"/>
      <c r="AH330" s="25"/>
      <c r="AI330" s="25"/>
    </row>
    <row r="331" ht="12.0" customHeight="1" outlineLevel="2">
      <c r="A331" s="71" t="s">
        <v>728</v>
      </c>
      <c r="B331" s="72" t="s">
        <v>637</v>
      </c>
      <c r="C331" s="73" t="s">
        <v>727</v>
      </c>
      <c r="D331" s="74">
        <v>1.0</v>
      </c>
      <c r="E331" s="74">
        <v>1.0</v>
      </c>
      <c r="F331" s="74" t="s">
        <v>729</v>
      </c>
      <c r="G331" s="74">
        <v>0.001</v>
      </c>
      <c r="H331" s="76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4"/>
      <c r="AD331" s="43"/>
      <c r="AE331" s="43"/>
      <c r="AF331" s="43"/>
      <c r="AG331" s="45"/>
      <c r="AH331" s="25"/>
      <c r="AI331" s="25"/>
    </row>
    <row r="332" ht="12.0" customHeight="1" outlineLevel="2">
      <c r="A332" s="71" t="s">
        <v>730</v>
      </c>
      <c r="B332" s="72" t="s">
        <v>640</v>
      </c>
      <c r="C332" s="73" t="s">
        <v>727</v>
      </c>
      <c r="D332" s="74">
        <v>1.0</v>
      </c>
      <c r="E332" s="74">
        <v>1.0</v>
      </c>
      <c r="F332" s="74"/>
      <c r="G332" s="74">
        <v>0.001</v>
      </c>
      <c r="H332" s="76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4"/>
      <c r="AD332" s="43"/>
      <c r="AE332" s="43"/>
      <c r="AF332" s="43"/>
      <c r="AG332" s="45"/>
      <c r="AH332" s="25"/>
      <c r="AI332" s="25"/>
    </row>
    <row r="333" ht="12.0" customHeight="1" outlineLevel="1">
      <c r="A333" s="59">
        <v>4.4</v>
      </c>
      <c r="B333" s="60" t="s">
        <v>184</v>
      </c>
      <c r="C333" s="61" t="s">
        <v>731</v>
      </c>
      <c r="D333" s="62">
        <f t="shared" ref="D333:E333" si="94">SUM(D334,D335)/2</f>
        <v>1</v>
      </c>
      <c r="E333" s="62">
        <f t="shared" si="94"/>
        <v>1</v>
      </c>
      <c r="F333" s="62"/>
      <c r="G333" s="62">
        <f>SUM(G334:G335)</f>
        <v>0.03</v>
      </c>
      <c r="H333" s="76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64"/>
      <c r="AE333" s="64"/>
      <c r="AF333" s="64"/>
      <c r="AG333" s="65"/>
      <c r="AH333" s="25"/>
      <c r="AI333" s="25"/>
    </row>
    <row r="334" ht="33.75" customHeight="1" outlineLevel="2">
      <c r="A334" s="107" t="s">
        <v>732</v>
      </c>
      <c r="B334" s="108" t="s">
        <v>733</v>
      </c>
      <c r="C334" s="73" t="s">
        <v>731</v>
      </c>
      <c r="D334" s="74">
        <v>1.0</v>
      </c>
      <c r="E334" s="42">
        <v>1.0</v>
      </c>
      <c r="F334" s="77" t="s">
        <v>734</v>
      </c>
      <c r="G334" s="74">
        <v>0.02</v>
      </c>
      <c r="H334" s="76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4"/>
      <c r="AE334" s="44"/>
      <c r="AF334" s="44"/>
      <c r="AG334" s="81"/>
      <c r="AH334" s="25"/>
      <c r="AI334" s="25"/>
    </row>
    <row r="335" ht="12.0" customHeight="1" outlineLevel="2">
      <c r="A335" s="66" t="s">
        <v>735</v>
      </c>
      <c r="B335" s="67" t="s">
        <v>635</v>
      </c>
      <c r="C335" s="68" t="s">
        <v>731</v>
      </c>
      <c r="D335" s="69">
        <f t="shared" ref="D335:E335" si="95">SUM(D336:D337)/2</f>
        <v>1</v>
      </c>
      <c r="E335" s="69">
        <f t="shared" si="95"/>
        <v>1</v>
      </c>
      <c r="F335" s="69"/>
      <c r="G335" s="69">
        <f>SUM(G336:G337)</f>
        <v>0.01</v>
      </c>
      <c r="H335" s="76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64"/>
      <c r="AG335" s="65"/>
      <c r="AH335" s="25"/>
      <c r="AI335" s="25"/>
    </row>
    <row r="336" ht="12.0" customHeight="1" outlineLevel="2">
      <c r="A336" s="71" t="s">
        <v>736</v>
      </c>
      <c r="B336" s="72" t="s">
        <v>637</v>
      </c>
      <c r="C336" s="73" t="s">
        <v>731</v>
      </c>
      <c r="D336" s="74">
        <v>1.0</v>
      </c>
      <c r="E336" s="74">
        <v>1.0</v>
      </c>
      <c r="F336" s="74" t="s">
        <v>729</v>
      </c>
      <c r="G336" s="74">
        <v>0.007</v>
      </c>
      <c r="H336" s="76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4"/>
      <c r="AG336" s="81"/>
      <c r="AH336" s="25"/>
      <c r="AI336" s="25"/>
    </row>
    <row r="337" ht="12.0" customHeight="1" outlineLevel="2">
      <c r="A337" s="71" t="s">
        <v>737</v>
      </c>
      <c r="B337" s="72" t="s">
        <v>640</v>
      </c>
      <c r="C337" s="73" t="s">
        <v>731</v>
      </c>
      <c r="D337" s="74">
        <v>1.0</v>
      </c>
      <c r="E337" s="74">
        <v>1.0</v>
      </c>
      <c r="F337" s="74"/>
      <c r="G337" s="74">
        <v>0.003</v>
      </c>
      <c r="H337" s="76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81"/>
      <c r="AH337" s="25"/>
      <c r="AI337" s="25"/>
    </row>
    <row r="338" ht="12.0" customHeight="1" outlineLevel="1">
      <c r="A338" s="59">
        <v>4.6</v>
      </c>
      <c r="B338" s="60" t="s">
        <v>738</v>
      </c>
      <c r="C338" s="61" t="s">
        <v>739</v>
      </c>
      <c r="D338" s="62">
        <f t="shared" ref="D338:E338" si="96">SUM(D339:D342)/4</f>
        <v>1</v>
      </c>
      <c r="E338" s="62">
        <f t="shared" si="96"/>
        <v>1</v>
      </c>
      <c r="F338" s="62"/>
      <c r="G338" s="62">
        <f>SUM(G339:G342)</f>
        <v>0.02</v>
      </c>
      <c r="H338" s="76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64"/>
      <c r="AE338" s="64"/>
      <c r="AF338" s="64"/>
      <c r="AG338" s="65"/>
      <c r="AH338" s="25"/>
      <c r="AI338" s="25"/>
    </row>
    <row r="339" ht="12.0" customHeight="1" outlineLevel="2">
      <c r="A339" s="71" t="s">
        <v>740</v>
      </c>
      <c r="B339" s="72" t="s">
        <v>741</v>
      </c>
      <c r="C339" s="73" t="s">
        <v>742</v>
      </c>
      <c r="D339" s="74">
        <v>1.0</v>
      </c>
      <c r="E339" s="74">
        <v>1.0</v>
      </c>
      <c r="F339" s="74"/>
      <c r="G339" s="74">
        <v>0.005</v>
      </c>
      <c r="H339" s="76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4"/>
      <c r="AE339" s="43"/>
      <c r="AF339" s="43"/>
      <c r="AG339" s="45"/>
      <c r="AH339" s="25"/>
      <c r="AI339" s="25"/>
    </row>
    <row r="340" ht="12.0" customHeight="1" outlineLevel="2">
      <c r="A340" s="71" t="s">
        <v>743</v>
      </c>
      <c r="B340" s="72" t="s">
        <v>744</v>
      </c>
      <c r="C340" s="73" t="s">
        <v>745</v>
      </c>
      <c r="D340" s="74">
        <v>1.0</v>
      </c>
      <c r="E340" s="74">
        <v>1.0</v>
      </c>
      <c r="F340" s="74" t="s">
        <v>746</v>
      </c>
      <c r="G340" s="74">
        <v>0.005</v>
      </c>
      <c r="H340" s="76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4"/>
      <c r="AE340" s="44"/>
      <c r="AF340" s="43"/>
      <c r="AG340" s="45"/>
      <c r="AH340" s="25"/>
      <c r="AI340" s="25"/>
    </row>
    <row r="341" ht="12.0" customHeight="1" outlineLevel="2">
      <c r="A341" s="71" t="s">
        <v>747</v>
      </c>
      <c r="B341" s="72" t="s">
        <v>748</v>
      </c>
      <c r="C341" s="73" t="s">
        <v>727</v>
      </c>
      <c r="D341" s="74">
        <v>1.0</v>
      </c>
      <c r="E341" s="74">
        <v>1.0</v>
      </c>
      <c r="F341" s="74" t="s">
        <v>749</v>
      </c>
      <c r="G341" s="74">
        <v>0.005</v>
      </c>
      <c r="H341" s="76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4"/>
      <c r="AG341" s="45"/>
      <c r="AH341" s="25"/>
      <c r="AI341" s="25"/>
    </row>
    <row r="342" ht="12.0" customHeight="1" outlineLevel="2">
      <c r="A342" s="71" t="s">
        <v>750</v>
      </c>
      <c r="B342" s="72" t="s">
        <v>751</v>
      </c>
      <c r="C342" s="73" t="s">
        <v>745</v>
      </c>
      <c r="D342" s="74">
        <v>1.0</v>
      </c>
      <c r="E342" s="74">
        <v>1.0</v>
      </c>
      <c r="F342" s="74" t="s">
        <v>125</v>
      </c>
      <c r="G342" s="74">
        <v>0.005</v>
      </c>
      <c r="H342" s="76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4"/>
      <c r="AF342" s="44"/>
      <c r="AG342" s="44"/>
      <c r="AH342" s="25"/>
      <c r="AI342" s="25"/>
    </row>
    <row r="343" ht="12.0" customHeight="1">
      <c r="A343" s="83">
        <v>5.0</v>
      </c>
      <c r="B343" s="84" t="s">
        <v>752</v>
      </c>
      <c r="C343" s="85" t="s">
        <v>753</v>
      </c>
      <c r="D343" s="86">
        <f t="shared" ref="D343:E343" si="97">SUM(D344,D347,D350,D362,D365)/5</f>
        <v>1</v>
      </c>
      <c r="E343" s="86">
        <f t="shared" si="97"/>
        <v>1</v>
      </c>
      <c r="F343" s="86"/>
      <c r="G343" s="86">
        <f>SUM(G344,G347,G350,G362,G365)</f>
        <v>0.05</v>
      </c>
      <c r="H343" s="76"/>
      <c r="I343" s="101"/>
      <c r="J343" s="101"/>
      <c r="K343" s="101"/>
      <c r="L343" s="101"/>
      <c r="M343" s="101"/>
      <c r="N343" s="101"/>
      <c r="O343" s="43"/>
      <c r="P343" s="43"/>
      <c r="Q343" s="43"/>
      <c r="R343" s="43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45"/>
      <c r="AH343" s="25"/>
      <c r="AI343" s="25"/>
    </row>
    <row r="344" ht="12.0" customHeight="1" outlineLevel="1">
      <c r="A344" s="59">
        <v>5.1</v>
      </c>
      <c r="B344" s="60" t="s">
        <v>79</v>
      </c>
      <c r="C344" s="61" t="s">
        <v>753</v>
      </c>
      <c r="D344" s="62">
        <f t="shared" ref="D344:E344" si="98">SUM(D345:D346)/2</f>
        <v>1</v>
      </c>
      <c r="E344" s="62">
        <f t="shared" si="98"/>
        <v>1</v>
      </c>
      <c r="F344" s="62"/>
      <c r="G344" s="62">
        <f>SUM(G345:G346)</f>
        <v>0.005</v>
      </c>
      <c r="H344" s="76"/>
      <c r="I344" s="101"/>
      <c r="J344" s="101"/>
      <c r="K344" s="101"/>
      <c r="L344" s="101"/>
      <c r="M344" s="101"/>
      <c r="N344" s="101"/>
      <c r="O344" s="43"/>
      <c r="P344" s="43"/>
      <c r="Q344" s="43"/>
      <c r="R344" s="43"/>
      <c r="S344" s="64"/>
      <c r="T344" s="64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5"/>
      <c r="AH344" s="25"/>
      <c r="AI344" s="25"/>
    </row>
    <row r="345" ht="12.0" customHeight="1" outlineLevel="2">
      <c r="A345" s="71" t="s">
        <v>754</v>
      </c>
      <c r="B345" s="72" t="s">
        <v>755</v>
      </c>
      <c r="C345" s="73" t="s">
        <v>753</v>
      </c>
      <c r="D345" s="74">
        <v>1.0</v>
      </c>
      <c r="E345" s="74">
        <v>1.0</v>
      </c>
      <c r="F345" s="74" t="s">
        <v>57</v>
      </c>
      <c r="G345" s="74">
        <v>0.003</v>
      </c>
      <c r="H345" s="76"/>
      <c r="I345" s="101"/>
      <c r="J345" s="101"/>
      <c r="K345" s="101"/>
      <c r="L345" s="101"/>
      <c r="M345" s="101"/>
      <c r="N345" s="101"/>
      <c r="O345" s="43"/>
      <c r="P345" s="43"/>
      <c r="Q345" s="43"/>
      <c r="R345" s="43"/>
      <c r="S345" s="44"/>
      <c r="T345" s="44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5"/>
      <c r="AH345" s="25"/>
      <c r="AI345" s="25"/>
    </row>
    <row r="346" ht="12.0" customHeight="1" outlineLevel="2">
      <c r="A346" s="71" t="s">
        <v>756</v>
      </c>
      <c r="B346" s="72" t="s">
        <v>757</v>
      </c>
      <c r="C346" s="73" t="s">
        <v>753</v>
      </c>
      <c r="D346" s="74">
        <v>1.0</v>
      </c>
      <c r="E346" s="74">
        <v>1.0</v>
      </c>
      <c r="F346" s="74" t="s">
        <v>758</v>
      </c>
      <c r="G346" s="74">
        <v>0.002</v>
      </c>
      <c r="H346" s="76"/>
      <c r="I346" s="101"/>
      <c r="J346" s="101"/>
      <c r="K346" s="101"/>
      <c r="L346" s="101"/>
      <c r="M346" s="101"/>
      <c r="N346" s="101"/>
      <c r="O346" s="43"/>
      <c r="P346" s="43"/>
      <c r="Q346" s="43"/>
      <c r="R346" s="43"/>
      <c r="S346" s="44"/>
      <c r="T346" s="44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5"/>
      <c r="AH346" s="25"/>
      <c r="AI346" s="25"/>
    </row>
    <row r="347" ht="12.0" customHeight="1" outlineLevel="1">
      <c r="A347" s="59">
        <v>5.2</v>
      </c>
      <c r="B347" s="60" t="s">
        <v>90</v>
      </c>
      <c r="C347" s="61" t="s">
        <v>753</v>
      </c>
      <c r="D347" s="62">
        <f t="shared" ref="D347:E347" si="99">SUM(D348:D349)/2</f>
        <v>1</v>
      </c>
      <c r="E347" s="62">
        <f t="shared" si="99"/>
        <v>1</v>
      </c>
      <c r="F347" s="62"/>
      <c r="G347" s="62">
        <f>SUM(G348:G349)</f>
        <v>0.005</v>
      </c>
      <c r="H347" s="76"/>
      <c r="I347" s="101"/>
      <c r="J347" s="101"/>
      <c r="K347" s="101"/>
      <c r="L347" s="101"/>
      <c r="M347" s="101"/>
      <c r="N347" s="101"/>
      <c r="O347" s="43"/>
      <c r="P347" s="43"/>
      <c r="Q347" s="43"/>
      <c r="R347" s="43"/>
      <c r="S347" s="43"/>
      <c r="T347" s="64"/>
      <c r="U347" s="64"/>
      <c r="V347" s="64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5"/>
      <c r="AH347" s="25"/>
      <c r="AI347" s="25"/>
    </row>
    <row r="348" ht="12.0" customHeight="1" outlineLevel="2">
      <c r="A348" s="71" t="s">
        <v>759</v>
      </c>
      <c r="B348" s="72" t="s">
        <v>760</v>
      </c>
      <c r="C348" s="73" t="s">
        <v>753</v>
      </c>
      <c r="D348" s="74">
        <v>1.0</v>
      </c>
      <c r="E348" s="74">
        <v>1.0</v>
      </c>
      <c r="F348" s="74" t="s">
        <v>361</v>
      </c>
      <c r="G348" s="74">
        <v>0.002</v>
      </c>
      <c r="H348" s="76"/>
      <c r="I348" s="101"/>
      <c r="J348" s="101"/>
      <c r="K348" s="101"/>
      <c r="L348" s="101"/>
      <c r="M348" s="101"/>
      <c r="N348" s="101"/>
      <c r="O348" s="43"/>
      <c r="P348" s="43"/>
      <c r="Q348" s="43"/>
      <c r="R348" s="43"/>
      <c r="S348" s="43"/>
      <c r="T348" s="44"/>
      <c r="U348" s="44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5"/>
      <c r="AH348" s="25"/>
      <c r="AI348" s="25"/>
    </row>
    <row r="349" ht="12.0" customHeight="1" outlineLevel="2">
      <c r="A349" s="71" t="s">
        <v>761</v>
      </c>
      <c r="B349" s="72" t="s">
        <v>165</v>
      </c>
      <c r="C349" s="73" t="s">
        <v>753</v>
      </c>
      <c r="D349" s="74">
        <v>1.0</v>
      </c>
      <c r="E349" s="74">
        <v>1.0</v>
      </c>
      <c r="F349" s="74" t="s">
        <v>361</v>
      </c>
      <c r="G349" s="74">
        <v>0.003</v>
      </c>
      <c r="H349" s="76"/>
      <c r="I349" s="101"/>
      <c r="J349" s="101"/>
      <c r="K349" s="101"/>
      <c r="L349" s="101"/>
      <c r="M349" s="101"/>
      <c r="N349" s="101"/>
      <c r="O349" s="43"/>
      <c r="P349" s="43"/>
      <c r="Q349" s="43"/>
      <c r="R349" s="43"/>
      <c r="S349" s="43"/>
      <c r="T349" s="43"/>
      <c r="U349" s="44"/>
      <c r="V349" s="44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5"/>
      <c r="AH349" s="25"/>
      <c r="AI349" s="25"/>
    </row>
    <row r="350" ht="12.0" customHeight="1" outlineLevel="1">
      <c r="A350" s="59">
        <v>5.3</v>
      </c>
      <c r="B350" s="60" t="s">
        <v>100</v>
      </c>
      <c r="C350" s="61" t="s">
        <v>753</v>
      </c>
      <c r="D350" s="62">
        <f t="shared" ref="D350:E350" si="100">SUM(D351,D355,D358,D360)/4</f>
        <v>1</v>
      </c>
      <c r="E350" s="62">
        <f t="shared" si="100"/>
        <v>1</v>
      </c>
      <c r="F350" s="62"/>
      <c r="G350" s="62">
        <f>SUM(G351,G355,G358,G360)</f>
        <v>0.025</v>
      </c>
      <c r="H350" s="76"/>
      <c r="I350" s="101"/>
      <c r="J350" s="101"/>
      <c r="K350" s="101"/>
      <c r="L350" s="101"/>
      <c r="M350" s="101"/>
      <c r="N350" s="101"/>
      <c r="O350" s="43"/>
      <c r="P350" s="43"/>
      <c r="Q350" s="43"/>
      <c r="R350" s="43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43"/>
      <c r="AF350" s="43"/>
      <c r="AG350" s="45"/>
      <c r="AH350" s="25"/>
      <c r="AI350" s="25"/>
    </row>
    <row r="351" ht="12.0" customHeight="1" outlineLevel="2">
      <c r="A351" s="66" t="s">
        <v>762</v>
      </c>
      <c r="B351" s="67" t="s">
        <v>763</v>
      </c>
      <c r="C351" s="68" t="s">
        <v>753</v>
      </c>
      <c r="D351" s="69">
        <f t="shared" ref="D351:E351" si="101">SUM(D352:D354)/3</f>
        <v>1</v>
      </c>
      <c r="E351" s="69">
        <f t="shared" si="101"/>
        <v>1</v>
      </c>
      <c r="F351" s="69"/>
      <c r="G351" s="69">
        <f>SUM(G352:G354)</f>
        <v>0.003</v>
      </c>
      <c r="H351" s="76"/>
      <c r="I351" s="101"/>
      <c r="J351" s="101"/>
      <c r="K351" s="101"/>
      <c r="L351" s="101"/>
      <c r="M351" s="101"/>
      <c r="N351" s="101"/>
      <c r="O351" s="43"/>
      <c r="P351" s="43"/>
      <c r="Q351" s="43"/>
      <c r="R351" s="43"/>
      <c r="S351" s="70"/>
      <c r="T351" s="70"/>
      <c r="U351" s="70"/>
      <c r="V351" s="70"/>
      <c r="W351" s="70"/>
      <c r="X351" s="43"/>
      <c r="Y351" s="43"/>
      <c r="Z351" s="43"/>
      <c r="AA351" s="43"/>
      <c r="AB351" s="43"/>
      <c r="AC351" s="43"/>
      <c r="AD351" s="43"/>
      <c r="AE351" s="43"/>
      <c r="AF351" s="43"/>
      <c r="AG351" s="45"/>
      <c r="AH351" s="25"/>
      <c r="AI351" s="25"/>
    </row>
    <row r="352" ht="12.0" customHeight="1" outlineLevel="2">
      <c r="A352" s="71" t="s">
        <v>764</v>
      </c>
      <c r="B352" s="72" t="s">
        <v>765</v>
      </c>
      <c r="C352" s="73" t="s">
        <v>753</v>
      </c>
      <c r="D352" s="74">
        <v>1.0</v>
      </c>
      <c r="E352" s="74">
        <v>1.0</v>
      </c>
      <c r="F352" s="74" t="s">
        <v>766</v>
      </c>
      <c r="G352" s="74">
        <v>0.001</v>
      </c>
      <c r="H352" s="76"/>
      <c r="I352" s="101"/>
      <c r="J352" s="101"/>
      <c r="K352" s="101"/>
      <c r="L352" s="101"/>
      <c r="M352" s="101"/>
      <c r="N352" s="101"/>
      <c r="O352" s="43"/>
      <c r="P352" s="43"/>
      <c r="Q352" s="43"/>
      <c r="R352" s="43"/>
      <c r="S352" s="44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5"/>
      <c r="AH352" s="25"/>
      <c r="AI352" s="25"/>
    </row>
    <row r="353" ht="12.0" customHeight="1" outlineLevel="2">
      <c r="A353" s="71" t="s">
        <v>767</v>
      </c>
      <c r="B353" s="72" t="s">
        <v>768</v>
      </c>
      <c r="C353" s="73" t="s">
        <v>753</v>
      </c>
      <c r="D353" s="74">
        <v>1.0</v>
      </c>
      <c r="E353" s="74">
        <v>1.0</v>
      </c>
      <c r="F353" s="74" t="s">
        <v>629</v>
      </c>
      <c r="G353" s="74">
        <v>0.001</v>
      </c>
      <c r="H353" s="76"/>
      <c r="I353" s="101"/>
      <c r="J353" s="101"/>
      <c r="K353" s="101"/>
      <c r="L353" s="101"/>
      <c r="M353" s="101"/>
      <c r="N353" s="101"/>
      <c r="O353" s="43"/>
      <c r="P353" s="43"/>
      <c r="Q353" s="43"/>
      <c r="R353" s="43"/>
      <c r="S353" s="43"/>
      <c r="T353" s="44"/>
      <c r="U353" s="44"/>
      <c r="V353" s="44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5"/>
      <c r="AH353" s="25"/>
      <c r="AI353" s="25"/>
    </row>
    <row r="354" ht="12.0" customHeight="1" outlineLevel="2">
      <c r="A354" s="71" t="s">
        <v>769</v>
      </c>
      <c r="B354" s="72" t="s">
        <v>770</v>
      </c>
      <c r="C354" s="73" t="s">
        <v>753</v>
      </c>
      <c r="D354" s="74">
        <v>1.0</v>
      </c>
      <c r="E354" s="74">
        <v>1.0</v>
      </c>
      <c r="F354" s="74" t="s">
        <v>629</v>
      </c>
      <c r="G354" s="74">
        <v>0.001</v>
      </c>
      <c r="H354" s="76"/>
      <c r="I354" s="101"/>
      <c r="J354" s="101"/>
      <c r="K354" s="101"/>
      <c r="L354" s="101"/>
      <c r="M354" s="101"/>
      <c r="N354" s="101"/>
      <c r="O354" s="43"/>
      <c r="P354" s="43"/>
      <c r="Q354" s="43"/>
      <c r="R354" s="43"/>
      <c r="S354" s="43"/>
      <c r="T354" s="43"/>
      <c r="U354" s="43"/>
      <c r="V354" s="44"/>
      <c r="W354" s="44"/>
      <c r="X354" s="43"/>
      <c r="Y354" s="43"/>
      <c r="Z354" s="43"/>
      <c r="AA354" s="43"/>
      <c r="AB354" s="43"/>
      <c r="AC354" s="43"/>
      <c r="AD354" s="43"/>
      <c r="AE354" s="43"/>
      <c r="AF354" s="43"/>
      <c r="AG354" s="45"/>
      <c r="AH354" s="25"/>
      <c r="AI354" s="25"/>
    </row>
    <row r="355" ht="12.0" customHeight="1" outlineLevel="2">
      <c r="A355" s="66" t="s">
        <v>771</v>
      </c>
      <c r="B355" s="67" t="s">
        <v>772</v>
      </c>
      <c r="C355" s="68" t="s">
        <v>753</v>
      </c>
      <c r="D355" s="69">
        <f t="shared" ref="D355:E355" si="102">SUM(D356:D357)/2</f>
        <v>1</v>
      </c>
      <c r="E355" s="69">
        <f t="shared" si="102"/>
        <v>1</v>
      </c>
      <c r="F355" s="69"/>
      <c r="G355" s="69">
        <f>SUM(G356:G357)</f>
        <v>0.012</v>
      </c>
      <c r="H355" s="76"/>
      <c r="I355" s="101"/>
      <c r="J355" s="101"/>
      <c r="K355" s="101"/>
      <c r="L355" s="101"/>
      <c r="M355" s="101"/>
      <c r="N355" s="101"/>
      <c r="O355" s="43"/>
      <c r="P355" s="43"/>
      <c r="Q355" s="43"/>
      <c r="R355" s="43"/>
      <c r="S355" s="43"/>
      <c r="T355" s="43"/>
      <c r="U355" s="43"/>
      <c r="V355" s="43"/>
      <c r="W355" s="70"/>
      <c r="X355" s="70"/>
      <c r="Y355" s="70"/>
      <c r="Z355" s="70"/>
      <c r="AA355" s="70"/>
      <c r="AB355" s="70"/>
      <c r="AC355" s="43"/>
      <c r="AD355" s="43"/>
      <c r="AE355" s="43"/>
      <c r="AF355" s="43"/>
      <c r="AG355" s="45"/>
      <c r="AH355" s="25"/>
      <c r="AI355" s="25"/>
    </row>
    <row r="356" ht="12.0" customHeight="1" outlineLevel="2">
      <c r="A356" s="71" t="s">
        <v>773</v>
      </c>
      <c r="B356" s="72" t="s">
        <v>774</v>
      </c>
      <c r="C356" s="73" t="s">
        <v>753</v>
      </c>
      <c r="D356" s="74">
        <v>1.0</v>
      </c>
      <c r="E356" s="74">
        <v>1.0</v>
      </c>
      <c r="F356" s="74" t="s">
        <v>440</v>
      </c>
      <c r="G356" s="74">
        <v>0.006</v>
      </c>
      <c r="H356" s="76"/>
      <c r="I356" s="101"/>
      <c r="J356" s="101"/>
      <c r="K356" s="101"/>
      <c r="L356" s="101"/>
      <c r="M356" s="101"/>
      <c r="N356" s="101"/>
      <c r="O356" s="43"/>
      <c r="P356" s="43"/>
      <c r="Q356" s="43"/>
      <c r="R356" s="43"/>
      <c r="S356" s="43"/>
      <c r="T356" s="43"/>
      <c r="U356" s="43"/>
      <c r="V356" s="43"/>
      <c r="W356" s="44"/>
      <c r="X356" s="44"/>
      <c r="Y356" s="44"/>
      <c r="Z356" s="44"/>
      <c r="AA356" s="44"/>
      <c r="AB356" s="43"/>
      <c r="AC356" s="43"/>
      <c r="AD356" s="43"/>
      <c r="AE356" s="43"/>
      <c r="AF356" s="43"/>
      <c r="AG356" s="45"/>
      <c r="AH356" s="25"/>
      <c r="AI356" s="25"/>
    </row>
    <row r="357" ht="12.0" customHeight="1" outlineLevel="2">
      <c r="A357" s="71" t="s">
        <v>775</v>
      </c>
      <c r="B357" s="72" t="s">
        <v>776</v>
      </c>
      <c r="C357" s="73" t="s">
        <v>753</v>
      </c>
      <c r="D357" s="74">
        <v>1.0</v>
      </c>
      <c r="E357" s="74">
        <v>1.0</v>
      </c>
      <c r="F357" s="74" t="s">
        <v>440</v>
      </c>
      <c r="G357" s="74">
        <v>0.006</v>
      </c>
      <c r="H357" s="76"/>
      <c r="I357" s="101"/>
      <c r="J357" s="101"/>
      <c r="K357" s="101"/>
      <c r="L357" s="101"/>
      <c r="M357" s="101"/>
      <c r="N357" s="101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4"/>
      <c r="AA357" s="44"/>
      <c r="AB357" s="44"/>
      <c r="AC357" s="43"/>
      <c r="AD357" s="43"/>
      <c r="AE357" s="43"/>
      <c r="AF357" s="43"/>
      <c r="AG357" s="45"/>
      <c r="AH357" s="25"/>
      <c r="AI357" s="25"/>
    </row>
    <row r="358" ht="12.0" customHeight="1" outlineLevel="2">
      <c r="A358" s="66" t="s">
        <v>777</v>
      </c>
      <c r="B358" s="67" t="s">
        <v>778</v>
      </c>
      <c r="C358" s="68" t="s">
        <v>753</v>
      </c>
      <c r="D358" s="69">
        <v>1.0</v>
      </c>
      <c r="E358" s="69">
        <f>SUM(E359)</f>
        <v>1</v>
      </c>
      <c r="F358" s="69"/>
      <c r="G358" s="69">
        <f>G359</f>
        <v>0.005</v>
      </c>
      <c r="H358" s="76"/>
      <c r="I358" s="101"/>
      <c r="J358" s="101"/>
      <c r="K358" s="101"/>
      <c r="L358" s="101"/>
      <c r="M358" s="101"/>
      <c r="N358" s="101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70"/>
      <c r="AA358" s="70"/>
      <c r="AB358" s="70"/>
      <c r="AC358" s="70"/>
      <c r="AD358" s="70"/>
      <c r="AE358" s="43"/>
      <c r="AF358" s="43"/>
      <c r="AG358" s="45"/>
      <c r="AH358" s="25"/>
      <c r="AI358" s="25"/>
    </row>
    <row r="359" ht="12.0" customHeight="1" outlineLevel="2">
      <c r="A359" s="71" t="s">
        <v>779</v>
      </c>
      <c r="B359" s="72" t="s">
        <v>780</v>
      </c>
      <c r="C359" s="73" t="s">
        <v>753</v>
      </c>
      <c r="D359" s="74">
        <v>1.0</v>
      </c>
      <c r="E359" s="74">
        <v>1.0</v>
      </c>
      <c r="F359" s="74" t="s">
        <v>440</v>
      </c>
      <c r="G359" s="74">
        <v>0.005</v>
      </c>
      <c r="H359" s="76"/>
      <c r="I359" s="101"/>
      <c r="J359" s="101"/>
      <c r="K359" s="101"/>
      <c r="L359" s="101"/>
      <c r="M359" s="101"/>
      <c r="N359" s="101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4"/>
      <c r="AA359" s="109"/>
      <c r="AB359" s="44"/>
      <c r="AC359" s="44"/>
      <c r="AD359" s="44"/>
      <c r="AE359" s="43"/>
      <c r="AF359" s="43"/>
      <c r="AG359" s="45"/>
      <c r="AH359" s="25"/>
      <c r="AI359" s="25"/>
    </row>
    <row r="360" ht="12.0" customHeight="1" outlineLevel="2">
      <c r="A360" s="66" t="s">
        <v>781</v>
      </c>
      <c r="B360" s="67" t="s">
        <v>782</v>
      </c>
      <c r="C360" s="68" t="s">
        <v>753</v>
      </c>
      <c r="D360" s="69">
        <v>1.0</v>
      </c>
      <c r="E360" s="69">
        <f>E361</f>
        <v>1</v>
      </c>
      <c r="F360" s="69"/>
      <c r="G360" s="69">
        <f>G361</f>
        <v>0.005</v>
      </c>
      <c r="H360" s="76"/>
      <c r="I360" s="101"/>
      <c r="J360" s="101"/>
      <c r="K360" s="101"/>
      <c r="L360" s="101"/>
      <c r="M360" s="101"/>
      <c r="N360" s="101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70"/>
      <c r="AC360" s="70"/>
      <c r="AD360" s="70"/>
      <c r="AE360" s="43"/>
      <c r="AF360" s="43"/>
      <c r="AG360" s="45"/>
      <c r="AH360" s="25"/>
      <c r="AI360" s="25"/>
    </row>
    <row r="361" ht="12.0" customHeight="1" outlineLevel="2">
      <c r="A361" s="71" t="s">
        <v>783</v>
      </c>
      <c r="B361" s="72" t="s">
        <v>784</v>
      </c>
      <c r="C361" s="73" t="s">
        <v>753</v>
      </c>
      <c r="D361" s="74">
        <v>1.0</v>
      </c>
      <c r="E361" s="74">
        <v>1.0</v>
      </c>
      <c r="F361" s="74" t="s">
        <v>440</v>
      </c>
      <c r="G361" s="74">
        <v>0.005</v>
      </c>
      <c r="H361" s="76"/>
      <c r="I361" s="101"/>
      <c r="J361" s="101"/>
      <c r="K361" s="101"/>
      <c r="L361" s="101"/>
      <c r="M361" s="101"/>
      <c r="N361" s="101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4"/>
      <c r="AC361" s="44"/>
      <c r="AD361" s="44"/>
      <c r="AE361" s="43"/>
      <c r="AF361" s="43"/>
      <c r="AG361" s="45"/>
      <c r="AH361" s="25"/>
      <c r="AI361" s="25"/>
    </row>
    <row r="362" ht="12.0" customHeight="1" outlineLevel="1">
      <c r="A362" s="59">
        <v>5.4</v>
      </c>
      <c r="B362" s="60" t="s">
        <v>111</v>
      </c>
      <c r="C362" s="61" t="s">
        <v>753</v>
      </c>
      <c r="D362" s="62">
        <f t="shared" ref="D362:E362" si="103">SUM(D363:D364)/2</f>
        <v>1</v>
      </c>
      <c r="E362" s="62">
        <f t="shared" si="103"/>
        <v>1</v>
      </c>
      <c r="F362" s="110"/>
      <c r="G362" s="62">
        <f>SUM(G363:G364)</f>
        <v>0.01</v>
      </c>
      <c r="H362" s="76"/>
      <c r="I362" s="101"/>
      <c r="J362" s="101"/>
      <c r="K362" s="101"/>
      <c r="L362" s="101"/>
      <c r="M362" s="101"/>
      <c r="N362" s="101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64"/>
      <c r="AD362" s="64"/>
      <c r="AE362" s="64"/>
      <c r="AF362" s="43"/>
      <c r="AG362" s="45"/>
      <c r="AH362" s="25"/>
      <c r="AI362" s="25"/>
    </row>
    <row r="363" ht="12.0" customHeight="1" outlineLevel="2">
      <c r="A363" s="71" t="s">
        <v>785</v>
      </c>
      <c r="B363" s="72" t="s">
        <v>182</v>
      </c>
      <c r="C363" s="73" t="s">
        <v>753</v>
      </c>
      <c r="D363" s="74">
        <v>1.0</v>
      </c>
      <c r="E363" s="74">
        <v>1.0</v>
      </c>
      <c r="F363" s="74" t="s">
        <v>440</v>
      </c>
      <c r="G363" s="74">
        <v>0.003</v>
      </c>
      <c r="H363" s="76"/>
      <c r="I363" s="101"/>
      <c r="J363" s="101"/>
      <c r="K363" s="101"/>
      <c r="L363" s="101"/>
      <c r="M363" s="101"/>
      <c r="N363" s="101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4"/>
      <c r="AD363" s="44"/>
      <c r="AE363" s="44"/>
      <c r="AF363" s="43"/>
      <c r="AG363" s="45"/>
      <c r="AH363" s="25"/>
      <c r="AI363" s="25"/>
    </row>
    <row r="364" ht="12.0" customHeight="1" outlineLevel="2">
      <c r="A364" s="71" t="s">
        <v>786</v>
      </c>
      <c r="B364" s="72" t="s">
        <v>184</v>
      </c>
      <c r="C364" s="73" t="s">
        <v>753</v>
      </c>
      <c r="D364" s="74">
        <v>1.0</v>
      </c>
      <c r="E364" s="74">
        <v>1.0</v>
      </c>
      <c r="F364" s="77" t="s">
        <v>447</v>
      </c>
      <c r="G364" s="74">
        <v>0.007</v>
      </c>
      <c r="H364" s="76"/>
      <c r="I364" s="101"/>
      <c r="J364" s="101"/>
      <c r="K364" s="101"/>
      <c r="L364" s="101"/>
      <c r="M364" s="101"/>
      <c r="N364" s="101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4"/>
      <c r="AE364" s="44"/>
      <c r="AF364" s="43"/>
      <c r="AG364" s="45"/>
      <c r="AH364" s="25"/>
      <c r="AI364" s="25"/>
    </row>
    <row r="365" ht="12.0" customHeight="1" outlineLevel="1">
      <c r="A365" s="59">
        <v>5.5</v>
      </c>
      <c r="B365" s="60" t="s">
        <v>122</v>
      </c>
      <c r="C365" s="61" t="s">
        <v>753</v>
      </c>
      <c r="D365" s="62">
        <f t="shared" ref="D365:E365" si="104">SUM(D366)/1</f>
        <v>1</v>
      </c>
      <c r="E365" s="62">
        <f t="shared" si="104"/>
        <v>1</v>
      </c>
      <c r="F365" s="62"/>
      <c r="G365" s="62">
        <f>SUM(G366)</f>
        <v>0.005</v>
      </c>
      <c r="H365" s="76"/>
      <c r="I365" s="101"/>
      <c r="J365" s="101"/>
      <c r="K365" s="101"/>
      <c r="L365" s="101"/>
      <c r="M365" s="101"/>
      <c r="N365" s="101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64"/>
      <c r="AF365" s="64"/>
      <c r="AG365" s="45"/>
      <c r="AH365" s="25"/>
      <c r="AI365" s="25"/>
    </row>
    <row r="366" ht="12.0" customHeight="1" outlineLevel="2">
      <c r="A366" s="71" t="s">
        <v>787</v>
      </c>
      <c r="B366" s="72" t="s">
        <v>122</v>
      </c>
      <c r="C366" s="73" t="s">
        <v>753</v>
      </c>
      <c r="D366" s="74">
        <v>1.0</v>
      </c>
      <c r="E366" s="74">
        <v>1.0</v>
      </c>
      <c r="F366" s="74" t="s">
        <v>125</v>
      </c>
      <c r="G366" s="74">
        <v>0.005</v>
      </c>
      <c r="H366" s="76"/>
      <c r="I366" s="101"/>
      <c r="J366" s="101"/>
      <c r="K366" s="101"/>
      <c r="L366" s="101"/>
      <c r="M366" s="101"/>
      <c r="N366" s="101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4"/>
      <c r="AF366" s="44"/>
      <c r="AG366" s="45"/>
      <c r="AH366" s="25"/>
      <c r="AI366" s="25"/>
    </row>
    <row r="367" ht="12.0" customHeight="1">
      <c r="A367" s="83">
        <v>6.0</v>
      </c>
      <c r="B367" s="84" t="s">
        <v>788</v>
      </c>
      <c r="C367" s="85" t="s">
        <v>789</v>
      </c>
      <c r="D367" s="86">
        <f t="shared" ref="D367:E367" si="105">SUM(D368,D396,D403)/3</f>
        <v>1</v>
      </c>
      <c r="E367" s="86">
        <f t="shared" si="105"/>
        <v>1</v>
      </c>
      <c r="F367" s="86"/>
      <c r="G367" s="86">
        <f>SUM(G368,G396,G3943)</f>
        <v>0.05</v>
      </c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8"/>
      <c r="AH367" s="25"/>
      <c r="AI367" s="25"/>
    </row>
    <row r="368" ht="12.0" customHeight="1" outlineLevel="1">
      <c r="A368" s="59">
        <v>6.1</v>
      </c>
      <c r="B368" s="60" t="s">
        <v>790</v>
      </c>
      <c r="C368" s="61" t="s">
        <v>791</v>
      </c>
      <c r="D368" s="62">
        <f t="shared" ref="D368:E368" si="106">SUM(D369,D372,D374,D378,D394)/5</f>
        <v>1</v>
      </c>
      <c r="E368" s="62">
        <f t="shared" si="106"/>
        <v>1</v>
      </c>
      <c r="F368" s="62"/>
      <c r="G368" s="62">
        <f>SUM(G369,G372,G374,G378,G394)</f>
        <v>0.04</v>
      </c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5"/>
      <c r="AH368" s="25"/>
      <c r="AI368" s="25"/>
    </row>
    <row r="369" ht="12.0" customHeight="1" outlineLevel="2">
      <c r="A369" s="66" t="s">
        <v>792</v>
      </c>
      <c r="B369" s="67" t="s">
        <v>793</v>
      </c>
      <c r="C369" s="68" t="s">
        <v>791</v>
      </c>
      <c r="D369" s="69">
        <f t="shared" ref="D369:E369" si="107">SUM(D370:D371)/2</f>
        <v>1</v>
      </c>
      <c r="E369" s="69">
        <f t="shared" si="107"/>
        <v>1</v>
      </c>
      <c r="F369" s="69"/>
      <c r="G369" s="69">
        <f>SUM(G370:G371)</f>
        <v>0.003</v>
      </c>
      <c r="H369" s="91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5"/>
      <c r="AH369" s="25"/>
      <c r="AI369" s="25"/>
    </row>
    <row r="370" ht="12.0" customHeight="1" outlineLevel="2">
      <c r="A370" s="71" t="s">
        <v>794</v>
      </c>
      <c r="B370" s="72" t="s">
        <v>795</v>
      </c>
      <c r="C370" s="73" t="s">
        <v>791</v>
      </c>
      <c r="D370" s="74">
        <v>1.0</v>
      </c>
      <c r="E370" s="74">
        <v>1.0</v>
      </c>
      <c r="F370" s="74"/>
      <c r="G370" s="74">
        <v>0.001</v>
      </c>
      <c r="H370" s="44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5"/>
      <c r="AH370" s="25"/>
      <c r="AI370" s="25"/>
    </row>
    <row r="371" ht="12.0" customHeight="1" outlineLevel="2">
      <c r="A371" s="71" t="s">
        <v>796</v>
      </c>
      <c r="B371" s="72" t="s">
        <v>797</v>
      </c>
      <c r="C371" s="73" t="s">
        <v>791</v>
      </c>
      <c r="D371" s="74">
        <v>1.0</v>
      </c>
      <c r="E371" s="74">
        <v>1.0</v>
      </c>
      <c r="F371" s="74" t="s">
        <v>798</v>
      </c>
      <c r="G371" s="74">
        <v>0.002</v>
      </c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5"/>
      <c r="AH371" s="25"/>
      <c r="AI371" s="25"/>
    </row>
    <row r="372" ht="12.0" customHeight="1" outlineLevel="2">
      <c r="A372" s="66" t="s">
        <v>799</v>
      </c>
      <c r="B372" s="67" t="s">
        <v>800</v>
      </c>
      <c r="C372" s="68" t="s">
        <v>791</v>
      </c>
      <c r="D372" s="69">
        <f t="shared" ref="D372:E372" si="108">SUM(D373)/1</f>
        <v>1</v>
      </c>
      <c r="E372" s="69">
        <f t="shared" si="108"/>
        <v>1</v>
      </c>
      <c r="F372" s="69"/>
      <c r="G372" s="69">
        <f>SUM(G373)</f>
        <v>0.007</v>
      </c>
      <c r="H372" s="91"/>
      <c r="I372" s="91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5"/>
      <c r="AH372" s="25"/>
      <c r="AI372" s="25"/>
    </row>
    <row r="373" ht="12.0" customHeight="1" outlineLevel="2">
      <c r="A373" s="71" t="s">
        <v>801</v>
      </c>
      <c r="B373" s="72" t="s">
        <v>802</v>
      </c>
      <c r="C373" s="73" t="s">
        <v>791</v>
      </c>
      <c r="D373" s="74">
        <v>1.0</v>
      </c>
      <c r="E373" s="74">
        <v>1.0</v>
      </c>
      <c r="F373" s="74"/>
      <c r="G373" s="74">
        <v>0.007</v>
      </c>
      <c r="H373" s="44"/>
      <c r="I373" s="44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5"/>
      <c r="AH373" s="25"/>
      <c r="AI373" s="25"/>
    </row>
    <row r="374" ht="12.0" customHeight="1" outlineLevel="2">
      <c r="A374" s="66" t="s">
        <v>803</v>
      </c>
      <c r="B374" s="67" t="s">
        <v>804</v>
      </c>
      <c r="C374" s="68" t="s">
        <v>791</v>
      </c>
      <c r="D374" s="69">
        <f t="shared" ref="D374:E374" si="109">SUM(D375:D377)/3</f>
        <v>1</v>
      </c>
      <c r="E374" s="69">
        <f t="shared" si="109"/>
        <v>1</v>
      </c>
      <c r="F374" s="69"/>
      <c r="G374" s="69">
        <f>SUM(G375:G377)</f>
        <v>0.003</v>
      </c>
      <c r="H374" s="76"/>
      <c r="I374" s="91"/>
      <c r="J374" s="91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5"/>
      <c r="AH374" s="25"/>
      <c r="AI374" s="25"/>
    </row>
    <row r="375" ht="12.0" customHeight="1" outlineLevel="2">
      <c r="A375" s="71" t="s">
        <v>805</v>
      </c>
      <c r="B375" s="72" t="s">
        <v>806</v>
      </c>
      <c r="C375" s="73" t="s">
        <v>791</v>
      </c>
      <c r="D375" s="74">
        <v>1.0</v>
      </c>
      <c r="E375" s="74">
        <v>1.0</v>
      </c>
      <c r="F375" s="74" t="s">
        <v>807</v>
      </c>
      <c r="G375" s="74">
        <v>0.001</v>
      </c>
      <c r="H375" s="76"/>
      <c r="I375" s="44"/>
      <c r="J375" s="44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5"/>
      <c r="AH375" s="25"/>
      <c r="AI375" s="25"/>
    </row>
    <row r="376" ht="12.0" customHeight="1" outlineLevel="2">
      <c r="A376" s="71" t="s">
        <v>808</v>
      </c>
      <c r="B376" s="72" t="s">
        <v>809</v>
      </c>
      <c r="C376" s="73" t="s">
        <v>791</v>
      </c>
      <c r="D376" s="74">
        <v>1.0</v>
      </c>
      <c r="E376" s="74">
        <v>1.0</v>
      </c>
      <c r="F376" s="74" t="s">
        <v>807</v>
      </c>
      <c r="G376" s="74">
        <v>0.001</v>
      </c>
      <c r="H376" s="76"/>
      <c r="I376" s="44"/>
      <c r="J376" s="44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5"/>
      <c r="AH376" s="25"/>
      <c r="AI376" s="25"/>
    </row>
    <row r="377" ht="12.0" customHeight="1" outlineLevel="2">
      <c r="A377" s="71" t="s">
        <v>810</v>
      </c>
      <c r="B377" s="72" t="s">
        <v>811</v>
      </c>
      <c r="C377" s="73" t="s">
        <v>791</v>
      </c>
      <c r="D377" s="74">
        <v>1.0</v>
      </c>
      <c r="E377" s="74">
        <v>1.0</v>
      </c>
      <c r="F377" s="74" t="s">
        <v>812</v>
      </c>
      <c r="G377" s="74">
        <v>0.001</v>
      </c>
      <c r="H377" s="76"/>
      <c r="I377" s="43"/>
      <c r="J377" s="44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5"/>
      <c r="AH377" s="25"/>
      <c r="AI377" s="25"/>
    </row>
    <row r="378" ht="12.0" customHeight="1" outlineLevel="2">
      <c r="A378" s="66" t="s">
        <v>813</v>
      </c>
      <c r="B378" s="67" t="s">
        <v>814</v>
      </c>
      <c r="C378" s="68" t="s">
        <v>791</v>
      </c>
      <c r="D378" s="69">
        <f t="shared" ref="D378:E378" si="110">SUM(D379,D381,D384,D387,D389,D392)/6</f>
        <v>1</v>
      </c>
      <c r="E378" s="69">
        <f t="shared" si="110"/>
        <v>1</v>
      </c>
      <c r="F378" s="69"/>
      <c r="G378" s="69">
        <f>SUM(G379,G381,G384,G387,G389,G392)</f>
        <v>0.026</v>
      </c>
      <c r="H378" s="76"/>
      <c r="I378" s="43"/>
      <c r="J378" s="91"/>
      <c r="K378" s="91"/>
      <c r="L378" s="91"/>
      <c r="M378" s="91"/>
      <c r="N378" s="91"/>
      <c r="O378" s="91"/>
      <c r="P378" s="91"/>
      <c r="Q378" s="91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5"/>
      <c r="AH378" s="25"/>
      <c r="AI378" s="25"/>
    </row>
    <row r="379" ht="12.0" customHeight="1" outlineLevel="2">
      <c r="A379" s="92" t="s">
        <v>815</v>
      </c>
      <c r="B379" s="93" t="s">
        <v>816</v>
      </c>
      <c r="C379" s="94" t="s">
        <v>791</v>
      </c>
      <c r="D379" s="95">
        <f t="shared" ref="D379:E379" si="111">SUM(D380)/1</f>
        <v>1</v>
      </c>
      <c r="E379" s="95">
        <f t="shared" si="111"/>
        <v>1</v>
      </c>
      <c r="F379" s="95"/>
      <c r="G379" s="95">
        <f>SUM(G380)</f>
        <v>0.002</v>
      </c>
      <c r="H379" s="76"/>
      <c r="I379" s="43"/>
      <c r="J379" s="96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5"/>
      <c r="AH379" s="25"/>
      <c r="AI379" s="25"/>
    </row>
    <row r="380" ht="12.0" customHeight="1" outlineLevel="2">
      <c r="A380" s="71" t="s">
        <v>817</v>
      </c>
      <c r="B380" s="72" t="s">
        <v>818</v>
      </c>
      <c r="C380" s="73" t="s">
        <v>791</v>
      </c>
      <c r="D380" s="74">
        <v>1.0</v>
      </c>
      <c r="E380" s="74">
        <v>1.0</v>
      </c>
      <c r="F380" s="74" t="s">
        <v>819</v>
      </c>
      <c r="G380" s="74">
        <v>0.002</v>
      </c>
      <c r="H380" s="76"/>
      <c r="I380" s="43"/>
      <c r="J380" s="44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5"/>
      <c r="AH380" s="25"/>
      <c r="AI380" s="25"/>
    </row>
    <row r="381" ht="12.0" customHeight="1" outlineLevel="2">
      <c r="A381" s="92" t="s">
        <v>820</v>
      </c>
      <c r="B381" s="93" t="s">
        <v>821</v>
      </c>
      <c r="C381" s="94" t="s">
        <v>791</v>
      </c>
      <c r="D381" s="95">
        <f t="shared" ref="D381:E381" si="112">SUM(D382:D383)/2</f>
        <v>1</v>
      </c>
      <c r="E381" s="95">
        <f t="shared" si="112"/>
        <v>1</v>
      </c>
      <c r="F381" s="95"/>
      <c r="G381" s="95">
        <f>SUM(G382:G383)</f>
        <v>0.007</v>
      </c>
      <c r="H381" s="76"/>
      <c r="I381" s="43"/>
      <c r="J381" s="96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5"/>
      <c r="AH381" s="25"/>
      <c r="AI381" s="25"/>
    </row>
    <row r="382" ht="12.0" customHeight="1" outlineLevel="2">
      <c r="A382" s="71" t="s">
        <v>822</v>
      </c>
      <c r="B382" s="72" t="s">
        <v>823</v>
      </c>
      <c r="C382" s="73" t="s">
        <v>791</v>
      </c>
      <c r="D382" s="74">
        <v>1.0</v>
      </c>
      <c r="E382" s="74">
        <v>1.0</v>
      </c>
      <c r="F382" s="74" t="s">
        <v>197</v>
      </c>
      <c r="G382" s="74">
        <v>0.006</v>
      </c>
      <c r="H382" s="76"/>
      <c r="I382" s="43"/>
      <c r="J382" s="44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5"/>
      <c r="AH382" s="25"/>
      <c r="AI382" s="25"/>
    </row>
    <row r="383" ht="12.0" customHeight="1" outlineLevel="2">
      <c r="A383" s="71" t="s">
        <v>824</v>
      </c>
      <c r="B383" s="72" t="s">
        <v>825</v>
      </c>
      <c r="C383" s="73" t="s">
        <v>791</v>
      </c>
      <c r="D383" s="74">
        <v>1.0</v>
      </c>
      <c r="E383" s="74">
        <v>1.0</v>
      </c>
      <c r="F383" s="74" t="s">
        <v>197</v>
      </c>
      <c r="G383" s="74">
        <v>0.001</v>
      </c>
      <c r="H383" s="76"/>
      <c r="I383" s="43"/>
      <c r="J383" s="44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5"/>
      <c r="AH383" s="25"/>
      <c r="AI383" s="25"/>
    </row>
    <row r="384" ht="12.0" customHeight="1" outlineLevel="2">
      <c r="A384" s="92" t="s">
        <v>826</v>
      </c>
      <c r="B384" s="93" t="s">
        <v>827</v>
      </c>
      <c r="C384" s="94" t="s">
        <v>791</v>
      </c>
      <c r="D384" s="95">
        <f t="shared" ref="D384:E384" si="113">SUM(D385:D386)/2</f>
        <v>1</v>
      </c>
      <c r="E384" s="95">
        <f t="shared" si="113"/>
        <v>1</v>
      </c>
      <c r="F384" s="95"/>
      <c r="G384" s="95">
        <f>SUM(G385:G386)</f>
        <v>0.008</v>
      </c>
      <c r="H384" s="76"/>
      <c r="I384" s="43"/>
      <c r="J384" s="96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5"/>
      <c r="AH384" s="25"/>
      <c r="AI384" s="25"/>
    </row>
    <row r="385" ht="12.0" customHeight="1" outlineLevel="2">
      <c r="A385" s="71" t="s">
        <v>828</v>
      </c>
      <c r="B385" s="72" t="s">
        <v>829</v>
      </c>
      <c r="C385" s="73" t="s">
        <v>791</v>
      </c>
      <c r="D385" s="74">
        <v>1.0</v>
      </c>
      <c r="E385" s="74">
        <v>1.0</v>
      </c>
      <c r="F385" s="74" t="s">
        <v>830</v>
      </c>
      <c r="G385" s="74">
        <v>0.004</v>
      </c>
      <c r="H385" s="76"/>
      <c r="I385" s="43"/>
      <c r="J385" s="44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5"/>
      <c r="AH385" s="25"/>
      <c r="AI385" s="25"/>
    </row>
    <row r="386" ht="12.0" customHeight="1" outlineLevel="2">
      <c r="A386" s="71" t="s">
        <v>831</v>
      </c>
      <c r="B386" s="72" t="s">
        <v>832</v>
      </c>
      <c r="C386" s="73" t="s">
        <v>791</v>
      </c>
      <c r="D386" s="74">
        <v>1.0</v>
      </c>
      <c r="E386" s="74">
        <v>1.0</v>
      </c>
      <c r="F386" s="74" t="s">
        <v>830</v>
      </c>
      <c r="G386" s="74">
        <v>0.004</v>
      </c>
      <c r="H386" s="76"/>
      <c r="I386" s="43"/>
      <c r="J386" s="44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5"/>
      <c r="AH386" s="25"/>
      <c r="AI386" s="25"/>
    </row>
    <row r="387" ht="12.0" customHeight="1" outlineLevel="2">
      <c r="A387" s="92" t="s">
        <v>833</v>
      </c>
      <c r="B387" s="93" t="s">
        <v>834</v>
      </c>
      <c r="C387" s="94" t="s">
        <v>791</v>
      </c>
      <c r="D387" s="95">
        <f t="shared" ref="D387:E387" si="114">SUM(D388)/1</f>
        <v>1</v>
      </c>
      <c r="E387" s="95">
        <f t="shared" si="114"/>
        <v>1</v>
      </c>
      <c r="F387" s="95"/>
      <c r="G387" s="95">
        <f>SUM(G388)</f>
        <v>0.004</v>
      </c>
      <c r="H387" s="76"/>
      <c r="I387" s="43"/>
      <c r="J387" s="96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5"/>
      <c r="AH387" s="25"/>
      <c r="AI387" s="25"/>
    </row>
    <row r="388" ht="12.0" customHeight="1" outlineLevel="2">
      <c r="A388" s="71" t="s">
        <v>835</v>
      </c>
      <c r="B388" s="72" t="s">
        <v>836</v>
      </c>
      <c r="C388" s="73" t="s">
        <v>791</v>
      </c>
      <c r="D388" s="74">
        <v>1.0</v>
      </c>
      <c r="E388" s="74">
        <v>1.0</v>
      </c>
      <c r="F388" s="74" t="s">
        <v>837</v>
      </c>
      <c r="G388" s="74">
        <v>0.004</v>
      </c>
      <c r="H388" s="76"/>
      <c r="I388" s="43"/>
      <c r="J388" s="44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5"/>
      <c r="AH388" s="25"/>
      <c r="AI388" s="25"/>
    </row>
    <row r="389" ht="12.0" customHeight="1" outlineLevel="2">
      <c r="A389" s="92" t="s">
        <v>838</v>
      </c>
      <c r="B389" s="93" t="s">
        <v>839</v>
      </c>
      <c r="C389" s="94" t="s">
        <v>791</v>
      </c>
      <c r="D389" s="95">
        <f t="shared" ref="D389:E389" si="115">SUM(D390:D391)/2</f>
        <v>1</v>
      </c>
      <c r="E389" s="95">
        <f t="shared" si="115"/>
        <v>1</v>
      </c>
      <c r="F389" s="95"/>
      <c r="G389" s="95">
        <f>SUM(G390:G391)</f>
        <v>0.003</v>
      </c>
      <c r="H389" s="76"/>
      <c r="I389" s="43"/>
      <c r="J389" s="43"/>
      <c r="K389" s="96"/>
      <c r="L389" s="96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5"/>
      <c r="AH389" s="25"/>
      <c r="AI389" s="25"/>
    </row>
    <row r="390" ht="12.0" customHeight="1" outlineLevel="2">
      <c r="A390" s="71" t="s">
        <v>840</v>
      </c>
      <c r="B390" s="72" t="s">
        <v>841</v>
      </c>
      <c r="C390" s="73" t="s">
        <v>791</v>
      </c>
      <c r="D390" s="74">
        <v>1.0</v>
      </c>
      <c r="E390" s="74">
        <v>1.0</v>
      </c>
      <c r="F390" s="74"/>
      <c r="G390" s="74">
        <v>0.002</v>
      </c>
      <c r="H390" s="76"/>
      <c r="I390" s="43"/>
      <c r="J390" s="43"/>
      <c r="K390" s="44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5"/>
      <c r="AH390" s="25"/>
      <c r="AI390" s="25"/>
    </row>
    <row r="391" ht="12.0" customHeight="1" outlineLevel="2">
      <c r="A391" s="71" t="s">
        <v>842</v>
      </c>
      <c r="B391" s="72" t="s">
        <v>843</v>
      </c>
      <c r="C391" s="73" t="s">
        <v>791</v>
      </c>
      <c r="D391" s="74">
        <v>1.0</v>
      </c>
      <c r="E391" s="74">
        <v>1.0</v>
      </c>
      <c r="F391" s="74" t="s">
        <v>844</v>
      </c>
      <c r="G391" s="74">
        <v>0.001</v>
      </c>
      <c r="H391" s="76"/>
      <c r="I391" s="43"/>
      <c r="J391" s="43"/>
      <c r="K391" s="44"/>
      <c r="L391" s="44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5"/>
      <c r="AH391" s="25"/>
      <c r="AI391" s="25"/>
    </row>
    <row r="392" ht="12.0" customHeight="1" outlineLevel="2">
      <c r="A392" s="92" t="s">
        <v>845</v>
      </c>
      <c r="B392" s="93" t="s">
        <v>846</v>
      </c>
      <c r="C392" s="94" t="s">
        <v>791</v>
      </c>
      <c r="D392" s="95">
        <f t="shared" ref="D392:E392" si="116">SUM(D393)/1</f>
        <v>1</v>
      </c>
      <c r="E392" s="95">
        <f t="shared" si="116"/>
        <v>1</v>
      </c>
      <c r="F392" s="95"/>
      <c r="G392" s="95">
        <f>SUM(G393)</f>
        <v>0.002</v>
      </c>
      <c r="H392" s="76"/>
      <c r="I392" s="43"/>
      <c r="J392" s="43"/>
      <c r="K392" s="43"/>
      <c r="L392" s="96"/>
      <c r="M392" s="96"/>
      <c r="N392" s="96"/>
      <c r="O392" s="96"/>
      <c r="P392" s="96"/>
      <c r="Q392" s="96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5"/>
      <c r="AH392" s="25"/>
      <c r="AI392" s="25"/>
    </row>
    <row r="393" ht="12.0" customHeight="1" outlineLevel="2">
      <c r="A393" s="71" t="s">
        <v>847</v>
      </c>
      <c r="B393" s="72" t="s">
        <v>848</v>
      </c>
      <c r="C393" s="73" t="s">
        <v>791</v>
      </c>
      <c r="D393" s="74">
        <v>1.0</v>
      </c>
      <c r="E393" s="74">
        <v>1.0</v>
      </c>
      <c r="F393" s="74"/>
      <c r="G393" s="74">
        <v>0.002</v>
      </c>
      <c r="H393" s="76"/>
      <c r="I393" s="43"/>
      <c r="J393" s="43"/>
      <c r="K393" s="43"/>
      <c r="L393" s="44"/>
      <c r="M393" s="44"/>
      <c r="N393" s="44"/>
      <c r="O393" s="44"/>
      <c r="P393" s="44"/>
      <c r="Q393" s="44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5"/>
      <c r="AH393" s="25"/>
      <c r="AI393" s="25"/>
    </row>
    <row r="394" ht="12.0" customHeight="1" outlineLevel="2">
      <c r="A394" s="66" t="s">
        <v>849</v>
      </c>
      <c r="B394" s="67" t="s">
        <v>850</v>
      </c>
      <c r="C394" s="68" t="s">
        <v>791</v>
      </c>
      <c r="D394" s="69">
        <f t="shared" ref="D394:E394" si="117">SUM(D395)/1</f>
        <v>1</v>
      </c>
      <c r="E394" s="69">
        <f t="shared" si="117"/>
        <v>1</v>
      </c>
      <c r="F394" s="69"/>
      <c r="G394" s="69">
        <f>SUM(G395)</f>
        <v>0.001</v>
      </c>
      <c r="H394" s="76"/>
      <c r="I394" s="43"/>
      <c r="J394" s="43"/>
      <c r="K394" s="43"/>
      <c r="L394" s="91"/>
      <c r="M394" s="91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5"/>
      <c r="AH394" s="25"/>
      <c r="AI394" s="25"/>
    </row>
    <row r="395" ht="12.0" customHeight="1" outlineLevel="2">
      <c r="A395" s="71" t="s">
        <v>851</v>
      </c>
      <c r="B395" s="72" t="s">
        <v>852</v>
      </c>
      <c r="C395" s="73" t="s">
        <v>791</v>
      </c>
      <c r="D395" s="74">
        <v>1.0</v>
      </c>
      <c r="E395" s="74">
        <v>1.0</v>
      </c>
      <c r="F395" s="74" t="s">
        <v>853</v>
      </c>
      <c r="G395" s="74">
        <v>0.001</v>
      </c>
      <c r="H395" s="76"/>
      <c r="I395" s="43"/>
      <c r="J395" s="43"/>
      <c r="K395" s="43"/>
      <c r="L395" s="44"/>
      <c r="M395" s="44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5"/>
      <c r="AH395" s="25"/>
      <c r="AI395" s="25"/>
    </row>
    <row r="396" ht="12.0" customHeight="1" outlineLevel="1">
      <c r="A396" s="59">
        <v>6.2</v>
      </c>
      <c r="B396" s="60" t="s">
        <v>854</v>
      </c>
      <c r="C396" s="61" t="s">
        <v>789</v>
      </c>
      <c r="D396" s="62">
        <f t="shared" ref="D396:E396" si="118">SUM(D397,D401)/2</f>
        <v>1</v>
      </c>
      <c r="E396" s="62">
        <f t="shared" si="118"/>
        <v>1</v>
      </c>
      <c r="F396" s="62"/>
      <c r="G396" s="62">
        <f>SUM(G397,G401)</f>
        <v>0.01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111"/>
      <c r="AH396" s="25"/>
      <c r="AI396" s="25"/>
    </row>
    <row r="397" ht="12.0" customHeight="1" outlineLevel="2">
      <c r="A397" s="66" t="s">
        <v>855</v>
      </c>
      <c r="B397" s="67" t="s">
        <v>856</v>
      </c>
      <c r="C397" s="68" t="s">
        <v>789</v>
      </c>
      <c r="D397" s="69">
        <f t="shared" ref="D397:E397" si="119">SUM(D398:D400)/3</f>
        <v>1</v>
      </c>
      <c r="E397" s="69">
        <f t="shared" si="119"/>
        <v>1</v>
      </c>
      <c r="F397" s="69"/>
      <c r="G397" s="69">
        <f>SUM(G398:G400)</f>
        <v>0.009</v>
      </c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112"/>
      <c r="AH397" s="25"/>
      <c r="AI397" s="25"/>
    </row>
    <row r="398" ht="12.0" customHeight="1" outlineLevel="2">
      <c r="A398" s="71" t="s">
        <v>857</v>
      </c>
      <c r="B398" s="72" t="s">
        <v>858</v>
      </c>
      <c r="C398" s="73" t="s">
        <v>789</v>
      </c>
      <c r="D398" s="74">
        <v>1.0</v>
      </c>
      <c r="E398" s="74">
        <v>1.0</v>
      </c>
      <c r="F398" s="74" t="s">
        <v>319</v>
      </c>
      <c r="G398" s="74">
        <v>0.003</v>
      </c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5"/>
      <c r="AH398" s="25"/>
      <c r="AI398" s="25"/>
    </row>
    <row r="399" ht="12.0" customHeight="1" outlineLevel="2">
      <c r="A399" s="71" t="s">
        <v>859</v>
      </c>
      <c r="B399" s="72" t="s">
        <v>860</v>
      </c>
      <c r="C399" s="73" t="s">
        <v>789</v>
      </c>
      <c r="D399" s="74">
        <v>1.0</v>
      </c>
      <c r="E399" s="74">
        <v>1.0</v>
      </c>
      <c r="F399" s="74" t="s">
        <v>861</v>
      </c>
      <c r="G399" s="74">
        <v>0.003</v>
      </c>
      <c r="H399" s="76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81"/>
      <c r="AH399" s="25"/>
      <c r="AI399" s="25"/>
    </row>
    <row r="400" ht="12.0" customHeight="1" outlineLevel="2">
      <c r="A400" s="71" t="s">
        <v>862</v>
      </c>
      <c r="B400" s="72" t="s">
        <v>863</v>
      </c>
      <c r="C400" s="73" t="s">
        <v>789</v>
      </c>
      <c r="D400" s="74">
        <v>1.0</v>
      </c>
      <c r="E400" s="74">
        <v>1.0</v>
      </c>
      <c r="F400" s="74" t="s">
        <v>864</v>
      </c>
      <c r="G400" s="74">
        <v>0.003</v>
      </c>
      <c r="H400" s="76"/>
      <c r="I400" s="43"/>
      <c r="J400" s="43"/>
      <c r="K400" s="43"/>
      <c r="L400" s="43"/>
      <c r="M400" s="44"/>
      <c r="N400" s="43"/>
      <c r="O400" s="43"/>
      <c r="P400" s="43"/>
      <c r="Q400" s="43"/>
      <c r="R400" s="44"/>
      <c r="S400" s="43"/>
      <c r="T400" s="43"/>
      <c r="U400" s="43"/>
      <c r="V400" s="44"/>
      <c r="W400" s="43"/>
      <c r="X400" s="43"/>
      <c r="Y400" s="43"/>
      <c r="Z400" s="44"/>
      <c r="AA400" s="43"/>
      <c r="AB400" s="43"/>
      <c r="AC400" s="43"/>
      <c r="AD400" s="44"/>
      <c r="AE400" s="43"/>
      <c r="AF400" s="43"/>
      <c r="AG400" s="45"/>
      <c r="AH400" s="25"/>
      <c r="AI400" s="25"/>
    </row>
    <row r="401" ht="12.0" customHeight="1" outlineLevel="2">
      <c r="A401" s="66" t="s">
        <v>865</v>
      </c>
      <c r="B401" s="67" t="s">
        <v>834</v>
      </c>
      <c r="C401" s="68" t="s">
        <v>866</v>
      </c>
      <c r="D401" s="69">
        <f t="shared" ref="D401:E401" si="120">SUM(D402)/1</f>
        <v>1</v>
      </c>
      <c r="E401" s="69">
        <f t="shared" si="120"/>
        <v>1</v>
      </c>
      <c r="F401" s="69"/>
      <c r="G401" s="69">
        <f>SUM(G402)</f>
        <v>0.001</v>
      </c>
      <c r="H401" s="76"/>
      <c r="I401" s="43"/>
      <c r="J401" s="43"/>
      <c r="K401" s="43"/>
      <c r="L401" s="43"/>
      <c r="M401" s="43"/>
      <c r="N401" s="43"/>
      <c r="O401" s="43"/>
      <c r="P401" s="91"/>
      <c r="Q401" s="91"/>
      <c r="R401" s="43"/>
      <c r="S401" s="43"/>
      <c r="T401" s="91"/>
      <c r="U401" s="91"/>
      <c r="V401" s="43"/>
      <c r="W401" s="43"/>
      <c r="X401" s="43"/>
      <c r="Y401" s="43"/>
      <c r="Z401" s="43"/>
      <c r="AA401" s="43"/>
      <c r="AB401" s="91"/>
      <c r="AC401" s="91"/>
      <c r="AD401" s="43"/>
      <c r="AE401" s="43"/>
      <c r="AF401" s="91"/>
      <c r="AG401" s="91"/>
      <c r="AH401" s="25"/>
      <c r="AI401" s="25"/>
    </row>
    <row r="402" ht="12.0" customHeight="1" outlineLevel="2">
      <c r="A402" s="71" t="s">
        <v>867</v>
      </c>
      <c r="B402" s="72" t="s">
        <v>868</v>
      </c>
      <c r="C402" s="73" t="s">
        <v>866</v>
      </c>
      <c r="D402" s="74">
        <v>1.0</v>
      </c>
      <c r="E402" s="74">
        <v>1.0</v>
      </c>
      <c r="F402" s="74" t="s">
        <v>869</v>
      </c>
      <c r="G402" s="74">
        <v>0.001</v>
      </c>
      <c r="H402" s="76"/>
      <c r="I402" s="43"/>
      <c r="J402" s="43"/>
      <c r="K402" s="43"/>
      <c r="L402" s="43"/>
      <c r="M402" s="43"/>
      <c r="N402" s="43"/>
      <c r="O402" s="43"/>
      <c r="P402" s="44"/>
      <c r="Q402" s="44"/>
      <c r="R402" s="43"/>
      <c r="S402" s="43"/>
      <c r="T402" s="44"/>
      <c r="U402" s="44"/>
      <c r="V402" s="43"/>
      <c r="W402" s="43"/>
      <c r="X402" s="43"/>
      <c r="Y402" s="43"/>
      <c r="Z402" s="43"/>
      <c r="AA402" s="43"/>
      <c r="AB402" s="44"/>
      <c r="AC402" s="44"/>
      <c r="AD402" s="43"/>
      <c r="AE402" s="43"/>
      <c r="AF402" s="44"/>
      <c r="AG402" s="44"/>
      <c r="AH402" s="25"/>
      <c r="AI402" s="25"/>
    </row>
    <row r="403" ht="12.0" customHeight="1" outlineLevel="1">
      <c r="A403" s="59">
        <v>6.3</v>
      </c>
      <c r="B403" s="60" t="s">
        <v>870</v>
      </c>
      <c r="C403" s="61" t="s">
        <v>866</v>
      </c>
      <c r="D403" s="62">
        <f t="shared" ref="D403:E403" si="121">SUM(D404,D407,D411)/3</f>
        <v>1</v>
      </c>
      <c r="E403" s="62">
        <f t="shared" si="121"/>
        <v>1</v>
      </c>
      <c r="F403" s="62"/>
      <c r="G403" s="62">
        <f>SUM(G404,G407,G411)</f>
        <v>0.01</v>
      </c>
      <c r="H403" s="76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63"/>
      <c r="AC403" s="63"/>
      <c r="AD403" s="63"/>
      <c r="AE403" s="63"/>
      <c r="AF403" s="63"/>
      <c r="AG403" s="111"/>
      <c r="AH403" s="25"/>
      <c r="AI403" s="25"/>
    </row>
    <row r="404" ht="12.0" customHeight="1" outlineLevel="2">
      <c r="A404" s="66" t="s">
        <v>871</v>
      </c>
      <c r="B404" s="67" t="s">
        <v>383</v>
      </c>
      <c r="C404" s="68" t="s">
        <v>866</v>
      </c>
      <c r="D404" s="69">
        <f t="shared" ref="D404:E404" si="122">SUM(D405:D406)/2</f>
        <v>1</v>
      </c>
      <c r="E404" s="69">
        <f t="shared" si="122"/>
        <v>1</v>
      </c>
      <c r="F404" s="69"/>
      <c r="G404" s="69">
        <f>SUM(G405:G406)</f>
        <v>0.004</v>
      </c>
      <c r="H404" s="76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91"/>
      <c r="AC404" s="91"/>
      <c r="AD404" s="43"/>
      <c r="AE404" s="43"/>
      <c r="AF404" s="43"/>
      <c r="AG404" s="45"/>
      <c r="AH404" s="25"/>
      <c r="AI404" s="25"/>
    </row>
    <row r="405" ht="12.0" customHeight="1" outlineLevel="2">
      <c r="A405" s="71" t="s">
        <v>872</v>
      </c>
      <c r="B405" s="72" t="s">
        <v>873</v>
      </c>
      <c r="C405" s="73" t="s">
        <v>866</v>
      </c>
      <c r="D405" s="74">
        <v>1.0</v>
      </c>
      <c r="E405" s="74">
        <v>1.0</v>
      </c>
      <c r="F405" s="74"/>
      <c r="G405" s="74">
        <v>0.003</v>
      </c>
      <c r="H405" s="76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4"/>
      <c r="AC405" s="44"/>
      <c r="AD405" s="43"/>
      <c r="AE405" s="43"/>
      <c r="AF405" s="43"/>
      <c r="AG405" s="45"/>
      <c r="AH405" s="25"/>
      <c r="AI405" s="25"/>
    </row>
    <row r="406" ht="12.0" customHeight="1" outlineLevel="2">
      <c r="A406" s="71" t="s">
        <v>874</v>
      </c>
      <c r="B406" s="72" t="s">
        <v>875</v>
      </c>
      <c r="C406" s="73" t="s">
        <v>866</v>
      </c>
      <c r="D406" s="74">
        <v>1.0</v>
      </c>
      <c r="E406" s="74">
        <v>1.0</v>
      </c>
      <c r="F406" s="74"/>
      <c r="G406" s="74">
        <v>0.001</v>
      </c>
      <c r="H406" s="76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4"/>
      <c r="AD406" s="43"/>
      <c r="AE406" s="43"/>
      <c r="AF406" s="43"/>
      <c r="AG406" s="45"/>
      <c r="AH406" s="25"/>
      <c r="AI406" s="25"/>
    </row>
    <row r="407" ht="12.0" customHeight="1" outlineLevel="2">
      <c r="A407" s="66" t="s">
        <v>876</v>
      </c>
      <c r="B407" s="67" t="s">
        <v>877</v>
      </c>
      <c r="C407" s="68" t="s">
        <v>866</v>
      </c>
      <c r="D407" s="69">
        <f t="shared" ref="D407:E407" si="123">SUM(D408:D410)/3</f>
        <v>1</v>
      </c>
      <c r="E407" s="69">
        <f t="shared" si="123"/>
        <v>1</v>
      </c>
      <c r="F407" s="69"/>
      <c r="G407" s="69">
        <f>SUM(G408:G410)</f>
        <v>0.003</v>
      </c>
      <c r="H407" s="76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91"/>
      <c r="AF407" s="91"/>
      <c r="AG407" s="112"/>
      <c r="AH407" s="25"/>
      <c r="AI407" s="25"/>
    </row>
    <row r="408" ht="12.0" customHeight="1" outlineLevel="2">
      <c r="A408" s="71" t="s">
        <v>878</v>
      </c>
      <c r="B408" s="72" t="s">
        <v>879</v>
      </c>
      <c r="C408" s="73" t="s">
        <v>866</v>
      </c>
      <c r="D408" s="74">
        <v>1.0</v>
      </c>
      <c r="E408" s="74">
        <v>1.0</v>
      </c>
      <c r="F408" s="74"/>
      <c r="G408" s="74">
        <v>0.001</v>
      </c>
      <c r="H408" s="76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4"/>
      <c r="AF408" s="44"/>
      <c r="AG408" s="45"/>
      <c r="AH408" s="25"/>
      <c r="AI408" s="25"/>
    </row>
    <row r="409" ht="12.0" customHeight="1" outlineLevel="2">
      <c r="A409" s="71" t="s">
        <v>880</v>
      </c>
      <c r="B409" s="72" t="s">
        <v>881</v>
      </c>
      <c r="C409" s="73" t="s">
        <v>866</v>
      </c>
      <c r="D409" s="74">
        <v>1.0</v>
      </c>
      <c r="E409" s="74">
        <v>1.0</v>
      </c>
      <c r="F409" s="74"/>
      <c r="G409" s="74">
        <v>0.001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4"/>
      <c r="AG409" s="45"/>
      <c r="AH409" s="25"/>
      <c r="AI409" s="25"/>
    </row>
    <row r="410" ht="12.0" customHeight="1" outlineLevel="2">
      <c r="A410" s="71" t="s">
        <v>882</v>
      </c>
      <c r="B410" s="72" t="s">
        <v>883</v>
      </c>
      <c r="C410" s="73" t="s">
        <v>866</v>
      </c>
      <c r="D410" s="74">
        <v>1.0</v>
      </c>
      <c r="E410" s="74">
        <v>1.0</v>
      </c>
      <c r="F410" s="74"/>
      <c r="G410" s="74">
        <v>0.001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4"/>
      <c r="AG410" s="81"/>
      <c r="AH410" s="25"/>
      <c r="AI410" s="25"/>
    </row>
    <row r="411" ht="12.0" customHeight="1" outlineLevel="2">
      <c r="A411" s="66" t="s">
        <v>884</v>
      </c>
      <c r="B411" s="67" t="s">
        <v>885</v>
      </c>
      <c r="C411" s="68" t="s">
        <v>866</v>
      </c>
      <c r="D411" s="69">
        <f t="shared" ref="D411:E411" si="124">SUM(D412:D413)/2</f>
        <v>1</v>
      </c>
      <c r="E411" s="69">
        <f t="shared" si="124"/>
        <v>1</v>
      </c>
      <c r="F411" s="69"/>
      <c r="G411" s="69">
        <f>SUM(G412:G413)</f>
        <v>0.003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112"/>
      <c r="AH411" s="25"/>
      <c r="AI411" s="25"/>
    </row>
    <row r="412" ht="12.0" customHeight="1" outlineLevel="2">
      <c r="A412" s="71" t="s">
        <v>886</v>
      </c>
      <c r="B412" s="72" t="s">
        <v>887</v>
      </c>
      <c r="C412" s="73" t="s">
        <v>866</v>
      </c>
      <c r="D412" s="74">
        <v>1.0</v>
      </c>
      <c r="E412" s="74">
        <v>1.0</v>
      </c>
      <c r="F412" s="74"/>
      <c r="G412" s="74">
        <v>0.002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81"/>
      <c r="AH412" s="25"/>
      <c r="AI412" s="25"/>
    </row>
    <row r="413" ht="12.0" customHeight="1" outlineLevel="2">
      <c r="A413" s="113" t="s">
        <v>888</v>
      </c>
      <c r="B413" s="114" t="s">
        <v>889</v>
      </c>
      <c r="C413" s="115" t="s">
        <v>866</v>
      </c>
      <c r="D413" s="74">
        <v>1.0</v>
      </c>
      <c r="E413" s="74">
        <v>1.0</v>
      </c>
      <c r="F413" s="116"/>
      <c r="G413" s="116">
        <v>0.001</v>
      </c>
      <c r="H413" s="117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118"/>
      <c r="AH413" s="25"/>
      <c r="AI413" s="25"/>
    </row>
    <row r="414" ht="12.0" customHeight="1">
      <c r="A414" s="119"/>
      <c r="B414" s="119"/>
      <c r="C414" s="78"/>
      <c r="D414" s="78"/>
      <c r="E414" s="78"/>
      <c r="F414" s="78"/>
      <c r="G414" s="78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25"/>
      <c r="AI414" s="25"/>
    </row>
    <row r="415" ht="12.0" customHeight="1">
      <c r="A415" s="119"/>
      <c r="B415" s="121" t="s">
        <v>890</v>
      </c>
      <c r="C415" s="16"/>
      <c r="D415" s="18"/>
      <c r="E415" s="78"/>
      <c r="F415" s="78"/>
      <c r="G415" s="78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25"/>
      <c r="AI415" s="25"/>
    </row>
    <row r="416" ht="12.0" customHeight="1">
      <c r="A416" s="119"/>
      <c r="B416" s="122"/>
      <c r="C416" s="123" t="s">
        <v>891</v>
      </c>
      <c r="D416" s="124"/>
      <c r="E416" s="78"/>
      <c r="F416" s="78"/>
      <c r="G416" s="78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25"/>
      <c r="AI416" s="25"/>
    </row>
    <row r="417" ht="12.0" customHeight="1">
      <c r="A417" s="119"/>
      <c r="B417" s="125"/>
      <c r="C417" s="123" t="s">
        <v>892</v>
      </c>
      <c r="D417" s="124"/>
      <c r="E417" s="78"/>
      <c r="F417" s="78"/>
      <c r="G417" s="78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  <c r="AF417" s="120"/>
      <c r="AG417" s="120"/>
      <c r="AH417" s="25"/>
      <c r="AI417" s="25"/>
    </row>
    <row r="418" ht="12.0" customHeight="1">
      <c r="A418" s="119"/>
      <c r="B418" s="66"/>
      <c r="C418" s="123" t="s">
        <v>893</v>
      </c>
      <c r="D418" s="124"/>
      <c r="E418" s="78"/>
      <c r="F418" s="78"/>
      <c r="G418" s="78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25"/>
      <c r="AI418" s="25"/>
    </row>
    <row r="419" ht="12.0" customHeight="1">
      <c r="A419" s="119"/>
      <c r="B419" s="92"/>
      <c r="C419" s="123" t="s">
        <v>894</v>
      </c>
      <c r="D419" s="124"/>
      <c r="E419" s="78"/>
      <c r="F419" s="78"/>
      <c r="G419" s="78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  <c r="AF419" s="120"/>
      <c r="AG419" s="120"/>
      <c r="AH419" s="25"/>
      <c r="AI419" s="25"/>
    </row>
    <row r="420" ht="12.0" customHeight="1">
      <c r="A420" s="119"/>
      <c r="B420" s="126"/>
      <c r="C420" s="127" t="s">
        <v>895</v>
      </c>
      <c r="D420" s="128"/>
      <c r="E420" s="78"/>
      <c r="F420" s="78"/>
      <c r="G420" s="78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25"/>
      <c r="AI420" s="25"/>
    </row>
    <row r="421" ht="16.5" customHeight="1">
      <c r="A421" s="25"/>
      <c r="B421" s="25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25"/>
      <c r="AI421" s="25"/>
    </row>
    <row r="422" ht="16.5" customHeight="1">
      <c r="A422" s="25"/>
      <c r="B422" s="25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25"/>
      <c r="AI422" s="25"/>
    </row>
    <row r="423" ht="16.5" customHeight="1">
      <c r="A423" s="25"/>
      <c r="B423" s="25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  <c r="AF423" s="120"/>
      <c r="AG423" s="120"/>
      <c r="AH423" s="25"/>
      <c r="AI423" s="25"/>
    </row>
    <row r="424" ht="16.5" customHeight="1">
      <c r="A424" s="25"/>
      <c r="B424" s="25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25"/>
      <c r="AI424" s="25"/>
    </row>
    <row r="425" ht="16.5" customHeight="1">
      <c r="A425" s="25"/>
      <c r="B425" s="25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  <c r="AF425" s="120"/>
      <c r="AG425" s="120"/>
      <c r="AH425" s="25"/>
      <c r="AI425" s="25"/>
    </row>
    <row r="426" ht="16.5" customHeight="1">
      <c r="A426" s="25"/>
      <c r="B426" s="25"/>
      <c r="C426" s="120"/>
      <c r="D426" s="120"/>
      <c r="E426" s="129"/>
      <c r="F426" s="129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  <c r="AF426" s="120"/>
      <c r="AG426" s="120"/>
      <c r="AH426" s="25"/>
      <c r="AI426" s="25"/>
    </row>
    <row r="427" ht="16.5" customHeight="1">
      <c r="A427" s="25"/>
      <c r="B427" s="25"/>
      <c r="C427" s="120"/>
      <c r="D427" s="120"/>
      <c r="E427" s="120"/>
      <c r="F427" s="129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  <c r="AF427" s="120"/>
      <c r="AG427" s="120"/>
      <c r="AH427" s="25"/>
      <c r="AI427" s="25"/>
    </row>
    <row r="428" ht="16.5" customHeight="1">
      <c r="A428" s="25"/>
      <c r="B428" s="25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  <c r="AF428" s="120"/>
      <c r="AG428" s="120"/>
      <c r="AH428" s="25"/>
      <c r="AI428" s="25"/>
    </row>
    <row r="429" ht="16.5" customHeight="1">
      <c r="A429" s="25"/>
      <c r="B429" s="25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  <c r="AF429" s="120"/>
      <c r="AG429" s="120"/>
      <c r="AH429" s="25"/>
      <c r="AI429" s="25"/>
    </row>
    <row r="430" ht="16.5" customHeight="1">
      <c r="A430" s="25"/>
      <c r="B430" s="25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25"/>
      <c r="AI430" s="25"/>
    </row>
    <row r="431" ht="16.5" customHeight="1">
      <c r="A431" s="25"/>
      <c r="B431" s="25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  <c r="AF431" s="120"/>
      <c r="AG431" s="120"/>
      <c r="AH431" s="25"/>
      <c r="AI431" s="25"/>
    </row>
    <row r="432" ht="16.5" customHeight="1">
      <c r="A432" s="25"/>
      <c r="B432" s="25"/>
      <c r="C432" s="120"/>
      <c r="D432" s="13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  <c r="AF432" s="120"/>
      <c r="AG432" s="120"/>
      <c r="AH432" s="25"/>
      <c r="AI432" s="25"/>
    </row>
    <row r="433" ht="16.5" customHeight="1">
      <c r="A433" s="25"/>
      <c r="B433" s="25"/>
      <c r="C433" s="120"/>
      <c r="D433" s="13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  <c r="AF433" s="120"/>
      <c r="AG433" s="120"/>
      <c r="AH433" s="25"/>
      <c r="AI433" s="25"/>
    </row>
    <row r="434" ht="16.5" customHeight="1">
      <c r="A434" s="25"/>
      <c r="B434" s="25"/>
      <c r="C434" s="120"/>
      <c r="D434" s="129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20"/>
      <c r="AG434" s="120"/>
      <c r="AH434" s="25"/>
      <c r="AI434" s="25"/>
    </row>
    <row r="435" ht="16.5" customHeight="1">
      <c r="A435" s="25"/>
      <c r="B435" s="25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  <c r="AF435" s="120"/>
      <c r="AG435" s="120"/>
      <c r="AH435" s="25"/>
      <c r="AI435" s="25"/>
    </row>
    <row r="436" ht="16.5" customHeight="1">
      <c r="A436" s="25"/>
      <c r="B436" s="25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25"/>
      <c r="AI436" s="25"/>
    </row>
    <row r="437" ht="16.5" customHeight="1">
      <c r="A437" s="25"/>
      <c r="B437" s="25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  <c r="AF437" s="120"/>
      <c r="AG437" s="120"/>
      <c r="AH437" s="25"/>
      <c r="AI437" s="25"/>
    </row>
    <row r="438" ht="16.5" customHeight="1">
      <c r="A438" s="25"/>
      <c r="B438" s="25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25"/>
      <c r="AI438" s="25"/>
    </row>
    <row r="439" ht="16.5" customHeight="1">
      <c r="A439" s="25"/>
      <c r="B439" s="25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  <c r="AF439" s="120"/>
      <c r="AG439" s="120"/>
      <c r="AH439" s="25"/>
      <c r="AI439" s="25"/>
    </row>
    <row r="440" ht="16.5" customHeight="1">
      <c r="A440" s="25"/>
      <c r="B440" s="25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25"/>
      <c r="AI440" s="25"/>
    </row>
    <row r="441" ht="16.5" customHeight="1">
      <c r="A441" s="25"/>
      <c r="B441" s="25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  <c r="AF441" s="120"/>
      <c r="AG441" s="120"/>
      <c r="AH441" s="25"/>
      <c r="AI441" s="25"/>
    </row>
    <row r="442" ht="16.5" customHeight="1">
      <c r="A442" s="25"/>
      <c r="B442" s="25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25"/>
      <c r="AI442" s="25"/>
    </row>
    <row r="443" ht="16.5" customHeight="1">
      <c r="A443" s="25"/>
      <c r="B443" s="25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  <c r="AF443" s="120"/>
      <c r="AG443" s="120"/>
      <c r="AH443" s="25"/>
      <c r="AI443" s="25"/>
    </row>
    <row r="444" ht="16.5" customHeight="1">
      <c r="A444" s="25"/>
      <c r="B444" s="25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25"/>
      <c r="AI444" s="25"/>
    </row>
    <row r="445" ht="16.5" customHeight="1">
      <c r="A445" s="25"/>
      <c r="B445" s="25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  <c r="AF445" s="120"/>
      <c r="AG445" s="120"/>
      <c r="AH445" s="25"/>
      <c r="AI445" s="25"/>
    </row>
    <row r="446" ht="16.5" customHeight="1">
      <c r="A446" s="25"/>
      <c r="B446" s="25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25"/>
      <c r="AI446" s="25"/>
    </row>
    <row r="447" ht="16.5" customHeight="1">
      <c r="A447" s="25"/>
      <c r="B447" s="25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  <c r="AF447" s="120"/>
      <c r="AG447" s="120"/>
      <c r="AH447" s="25"/>
      <c r="AI447" s="25"/>
    </row>
    <row r="448" ht="16.5" customHeight="1">
      <c r="A448" s="25"/>
      <c r="B448" s="25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  <c r="AF448" s="120"/>
      <c r="AG448" s="120"/>
      <c r="AH448" s="25"/>
      <c r="AI448" s="25"/>
    </row>
    <row r="449" ht="16.5" customHeight="1">
      <c r="A449" s="25"/>
      <c r="B449" s="25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  <c r="AF449" s="120"/>
      <c r="AG449" s="120"/>
      <c r="AH449" s="25"/>
      <c r="AI449" s="25"/>
    </row>
    <row r="450" ht="16.5" customHeight="1">
      <c r="A450" s="25"/>
      <c r="B450" s="25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25"/>
      <c r="AI450" s="25"/>
    </row>
    <row r="451" ht="16.5" customHeight="1">
      <c r="A451" s="25"/>
      <c r="B451" s="25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  <c r="AF451" s="120"/>
      <c r="AG451" s="120"/>
      <c r="AH451" s="25"/>
      <c r="AI451" s="25"/>
    </row>
    <row r="452" ht="16.5" customHeight="1">
      <c r="A452" s="25"/>
      <c r="B452" s="25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  <c r="AF452" s="120"/>
      <c r="AG452" s="120"/>
      <c r="AH452" s="25"/>
      <c r="AI452" s="25"/>
    </row>
    <row r="453" ht="16.5" customHeight="1">
      <c r="A453" s="25"/>
      <c r="B453" s="25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25"/>
      <c r="AI453" s="25"/>
    </row>
    <row r="454" ht="16.5" customHeight="1">
      <c r="A454" s="25"/>
      <c r="B454" s="25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  <c r="AF454" s="120"/>
      <c r="AG454" s="120"/>
      <c r="AH454" s="25"/>
      <c r="AI454" s="25"/>
    </row>
    <row r="455" ht="16.5" customHeight="1">
      <c r="A455" s="25"/>
      <c r="B455" s="25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25"/>
      <c r="AI455" s="25"/>
    </row>
    <row r="456" ht="16.5" customHeight="1">
      <c r="A456" s="25"/>
      <c r="B456" s="25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25"/>
      <c r="AI456" s="25"/>
    </row>
    <row r="457" ht="16.5" customHeight="1">
      <c r="A457" s="25"/>
      <c r="B457" s="25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25"/>
      <c r="AI457" s="25"/>
    </row>
    <row r="458" ht="16.5" customHeight="1">
      <c r="A458" s="25"/>
      <c r="B458" s="25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25"/>
      <c r="AI458" s="25"/>
    </row>
    <row r="459" ht="16.5" customHeight="1">
      <c r="A459" s="25"/>
      <c r="B459" s="25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25"/>
      <c r="AI459" s="25"/>
    </row>
    <row r="460" ht="16.5" customHeight="1">
      <c r="A460" s="25"/>
      <c r="B460" s="25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25"/>
      <c r="AI460" s="25"/>
    </row>
    <row r="461" ht="16.5" customHeight="1">
      <c r="A461" s="25"/>
      <c r="B461" s="25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25"/>
      <c r="AI461" s="25"/>
    </row>
    <row r="462" ht="16.5" customHeight="1">
      <c r="A462" s="25"/>
      <c r="B462" s="25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  <c r="AF462" s="120"/>
      <c r="AG462" s="120"/>
      <c r="AH462" s="25"/>
      <c r="AI462" s="25"/>
    </row>
    <row r="463" ht="16.5" customHeight="1">
      <c r="A463" s="25"/>
      <c r="B463" s="25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25"/>
      <c r="AI463" s="25"/>
    </row>
    <row r="464" ht="16.5" customHeight="1">
      <c r="A464" s="25"/>
      <c r="B464" s="25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25"/>
      <c r="AI464" s="25"/>
    </row>
    <row r="465" ht="16.5" customHeight="1">
      <c r="A465" s="25"/>
      <c r="B465" s="25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25"/>
      <c r="AI465" s="25"/>
    </row>
    <row r="466" ht="16.5" customHeight="1">
      <c r="A466" s="25"/>
      <c r="B466" s="25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25"/>
      <c r="AI466" s="25"/>
    </row>
    <row r="467" ht="16.5" customHeight="1">
      <c r="A467" s="25"/>
      <c r="B467" s="25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25"/>
      <c r="AI467" s="25"/>
    </row>
    <row r="468" ht="16.5" customHeight="1">
      <c r="A468" s="25"/>
      <c r="B468" s="25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25"/>
      <c r="AI468" s="25"/>
    </row>
    <row r="469" ht="16.5" customHeight="1">
      <c r="A469" s="25"/>
      <c r="B469" s="25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25"/>
      <c r="AI469" s="25"/>
    </row>
    <row r="470" ht="16.5" customHeight="1">
      <c r="A470" s="25"/>
      <c r="B470" s="25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25"/>
      <c r="AI470" s="25"/>
    </row>
    <row r="471" ht="16.5" customHeight="1">
      <c r="A471" s="25"/>
      <c r="B471" s="25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25"/>
      <c r="AI471" s="25"/>
    </row>
    <row r="472" ht="16.5" customHeight="1">
      <c r="A472" s="25"/>
      <c r="B472" s="25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25"/>
      <c r="AI472" s="25"/>
    </row>
    <row r="473" ht="16.5" customHeight="1">
      <c r="A473" s="25"/>
      <c r="B473" s="25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25"/>
      <c r="AI473" s="25"/>
    </row>
    <row r="474" ht="16.5" customHeight="1">
      <c r="A474" s="25"/>
      <c r="B474" s="25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  <c r="AF474" s="120"/>
      <c r="AG474" s="120"/>
      <c r="AH474" s="25"/>
      <c r="AI474" s="25"/>
    </row>
    <row r="475" ht="16.5" customHeight="1">
      <c r="A475" s="25"/>
      <c r="B475" s="25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  <c r="AF475" s="120"/>
      <c r="AG475" s="120"/>
      <c r="AH475" s="25"/>
      <c r="AI475" s="25"/>
    </row>
    <row r="476" ht="16.5" customHeight="1">
      <c r="A476" s="25"/>
      <c r="B476" s="25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25"/>
      <c r="AI476" s="25"/>
    </row>
    <row r="477" ht="16.5" customHeight="1">
      <c r="A477" s="25"/>
      <c r="B477" s="25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25"/>
      <c r="AI477" s="25"/>
    </row>
    <row r="478" ht="16.5" customHeight="1">
      <c r="A478" s="25"/>
      <c r="B478" s="25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25"/>
      <c r="AI478" s="25"/>
    </row>
    <row r="479" ht="16.5" customHeight="1">
      <c r="A479" s="25"/>
      <c r="B479" s="25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  <c r="AF479" s="120"/>
      <c r="AG479" s="120"/>
      <c r="AH479" s="25"/>
      <c r="AI479" s="25"/>
    </row>
    <row r="480" ht="16.5" customHeight="1">
      <c r="A480" s="25"/>
      <c r="B480" s="25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  <c r="AF480" s="120"/>
      <c r="AG480" s="120"/>
      <c r="AH480" s="25"/>
      <c r="AI480" s="25"/>
    </row>
    <row r="481" ht="16.5" customHeight="1">
      <c r="A481" s="25"/>
      <c r="B481" s="25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  <c r="AF481" s="120"/>
      <c r="AG481" s="120"/>
      <c r="AH481" s="25"/>
      <c r="AI481" s="25"/>
    </row>
    <row r="482" ht="16.5" customHeight="1">
      <c r="A482" s="25"/>
      <c r="B482" s="25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25"/>
      <c r="AI482" s="25"/>
    </row>
    <row r="483" ht="16.5" customHeight="1">
      <c r="A483" s="25"/>
      <c r="B483" s="25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25"/>
      <c r="AI483" s="25"/>
    </row>
    <row r="484" ht="16.5" customHeight="1">
      <c r="A484" s="25"/>
      <c r="B484" s="25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25"/>
      <c r="AI484" s="25"/>
    </row>
    <row r="485" ht="16.5" customHeight="1">
      <c r="A485" s="25"/>
      <c r="B485" s="25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25"/>
      <c r="AI485" s="25"/>
    </row>
    <row r="486" ht="16.5" customHeight="1">
      <c r="A486" s="25"/>
      <c r="B486" s="25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25"/>
      <c r="AI486" s="25"/>
    </row>
    <row r="487" ht="16.5" customHeight="1">
      <c r="A487" s="25"/>
      <c r="B487" s="25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25"/>
      <c r="AI487" s="25"/>
    </row>
    <row r="488" ht="16.5" customHeight="1">
      <c r="A488" s="25"/>
      <c r="B488" s="25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25"/>
      <c r="AI488" s="25"/>
    </row>
    <row r="489" ht="16.5" customHeight="1">
      <c r="A489" s="25"/>
      <c r="B489" s="25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25"/>
      <c r="AI489" s="25"/>
    </row>
    <row r="490" ht="16.5" customHeight="1">
      <c r="A490" s="25"/>
      <c r="B490" s="25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25"/>
      <c r="AI490" s="25"/>
    </row>
    <row r="491" ht="16.5" customHeight="1">
      <c r="A491" s="25"/>
      <c r="B491" s="25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25"/>
      <c r="AI491" s="25"/>
    </row>
    <row r="492" ht="16.5" customHeight="1">
      <c r="A492" s="25"/>
      <c r="B492" s="25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25"/>
      <c r="AI492" s="25"/>
    </row>
    <row r="493" ht="16.5" customHeight="1">
      <c r="A493" s="25"/>
      <c r="B493" s="25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25"/>
      <c r="AI493" s="25"/>
    </row>
    <row r="494" ht="16.5" customHeight="1">
      <c r="A494" s="25"/>
      <c r="B494" s="25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  <c r="AF494" s="120"/>
      <c r="AG494" s="120"/>
      <c r="AH494" s="25"/>
      <c r="AI494" s="25"/>
    </row>
    <row r="495" ht="16.5" customHeight="1">
      <c r="A495" s="25"/>
      <c r="B495" s="25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  <c r="AF495" s="120"/>
      <c r="AG495" s="120"/>
      <c r="AH495" s="25"/>
      <c r="AI495" s="25"/>
    </row>
    <row r="496" ht="16.5" customHeight="1">
      <c r="A496" s="25"/>
      <c r="B496" s="25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  <c r="AF496" s="120"/>
      <c r="AG496" s="120"/>
      <c r="AH496" s="25"/>
      <c r="AI496" s="25"/>
    </row>
    <row r="497" ht="16.5" customHeight="1">
      <c r="A497" s="25"/>
      <c r="B497" s="25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25"/>
      <c r="AI497" s="25"/>
    </row>
    <row r="498" ht="16.5" customHeight="1">
      <c r="A498" s="25"/>
      <c r="B498" s="25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  <c r="AF498" s="120"/>
      <c r="AG498" s="120"/>
      <c r="AH498" s="25"/>
      <c r="AI498" s="25"/>
    </row>
    <row r="499" ht="16.5" customHeight="1">
      <c r="A499" s="25"/>
      <c r="B499" s="25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25"/>
      <c r="AI499" s="25"/>
    </row>
    <row r="500" ht="16.5" customHeight="1">
      <c r="A500" s="25"/>
      <c r="B500" s="25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25"/>
      <c r="AI500" s="25"/>
    </row>
    <row r="501" ht="16.5" customHeight="1">
      <c r="A501" s="25"/>
      <c r="B501" s="25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25"/>
      <c r="AI501" s="25"/>
    </row>
    <row r="502" ht="16.5" customHeight="1">
      <c r="A502" s="25"/>
      <c r="B502" s="25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25"/>
      <c r="AI502" s="25"/>
    </row>
    <row r="503" ht="16.5" customHeight="1">
      <c r="A503" s="25"/>
      <c r="B503" s="25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25"/>
      <c r="AI503" s="25"/>
    </row>
    <row r="504" ht="16.5" customHeight="1">
      <c r="A504" s="25"/>
      <c r="B504" s="25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  <c r="AF504" s="120"/>
      <c r="AG504" s="120"/>
      <c r="AH504" s="25"/>
      <c r="AI504" s="25"/>
    </row>
    <row r="505" ht="16.5" customHeight="1">
      <c r="A505" s="25"/>
      <c r="B505" s="25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25"/>
      <c r="AI505" s="25"/>
    </row>
    <row r="506" ht="16.5" customHeight="1">
      <c r="A506" s="25"/>
      <c r="B506" s="25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25"/>
      <c r="AI506" s="25"/>
    </row>
    <row r="507" ht="16.5" customHeight="1">
      <c r="A507" s="25"/>
      <c r="B507" s="25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25"/>
      <c r="AI507" s="25"/>
    </row>
    <row r="508" ht="16.5" customHeight="1">
      <c r="A508" s="25"/>
      <c r="B508" s="25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25"/>
      <c r="AI508" s="25"/>
    </row>
    <row r="509" ht="16.5" customHeight="1">
      <c r="A509" s="25"/>
      <c r="B509" s="25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25"/>
      <c r="AI509" s="25"/>
    </row>
    <row r="510" ht="16.5" customHeight="1">
      <c r="A510" s="25"/>
      <c r="B510" s="25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  <c r="AF510" s="120"/>
      <c r="AG510" s="120"/>
      <c r="AH510" s="25"/>
      <c r="AI510" s="25"/>
    </row>
    <row r="511" ht="16.5" customHeight="1">
      <c r="A511" s="25"/>
      <c r="B511" s="25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25"/>
      <c r="AI511" s="25"/>
    </row>
    <row r="512" ht="16.5" customHeight="1">
      <c r="A512" s="25"/>
      <c r="B512" s="25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25"/>
      <c r="AI512" s="25"/>
    </row>
    <row r="513" ht="16.5" customHeight="1">
      <c r="A513" s="25"/>
      <c r="B513" s="25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25"/>
      <c r="AI513" s="25"/>
    </row>
    <row r="514" ht="16.5" customHeight="1">
      <c r="A514" s="25"/>
      <c r="B514" s="25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25"/>
      <c r="AI514" s="25"/>
    </row>
    <row r="515" ht="16.5" customHeight="1">
      <c r="A515" s="25"/>
      <c r="B515" s="25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25"/>
      <c r="AI515" s="25"/>
    </row>
    <row r="516" ht="16.5" customHeight="1">
      <c r="A516" s="25"/>
      <c r="B516" s="25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25"/>
      <c r="AI516" s="25"/>
    </row>
    <row r="517" ht="16.5" customHeight="1">
      <c r="A517" s="25"/>
      <c r="B517" s="25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25"/>
      <c r="AI517" s="25"/>
    </row>
    <row r="518" ht="16.5" customHeight="1">
      <c r="A518" s="25"/>
      <c r="B518" s="25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  <c r="AF518" s="120"/>
      <c r="AG518" s="120"/>
      <c r="AH518" s="25"/>
      <c r="AI518" s="25"/>
    </row>
    <row r="519" ht="16.5" customHeight="1">
      <c r="A519" s="25"/>
      <c r="B519" s="25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  <c r="AF519" s="120"/>
      <c r="AG519" s="120"/>
      <c r="AH519" s="25"/>
      <c r="AI519" s="25"/>
    </row>
    <row r="520" ht="16.5" customHeight="1">
      <c r="A520" s="25"/>
      <c r="B520" s="25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25"/>
      <c r="AI520" s="25"/>
    </row>
    <row r="521" ht="16.5" customHeight="1">
      <c r="A521" s="25"/>
      <c r="B521" s="25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  <c r="AF521" s="120"/>
      <c r="AG521" s="120"/>
      <c r="AH521" s="25"/>
      <c r="AI521" s="25"/>
    </row>
    <row r="522" ht="16.5" customHeight="1">
      <c r="A522" s="25"/>
      <c r="B522" s="25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25"/>
      <c r="AI522" s="25"/>
    </row>
    <row r="523" ht="16.5" customHeight="1">
      <c r="A523" s="25"/>
      <c r="B523" s="25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25"/>
      <c r="AI523" s="25"/>
    </row>
    <row r="524" ht="16.5" customHeight="1">
      <c r="A524" s="25"/>
      <c r="B524" s="25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25"/>
      <c r="AI524" s="25"/>
    </row>
    <row r="525" ht="16.5" customHeight="1">
      <c r="A525" s="25"/>
      <c r="B525" s="25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25"/>
      <c r="AI525" s="25"/>
    </row>
    <row r="526" ht="16.5" customHeight="1">
      <c r="A526" s="25"/>
      <c r="B526" s="25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25"/>
      <c r="AI526" s="25"/>
    </row>
    <row r="527" ht="16.5" customHeight="1">
      <c r="A527" s="25"/>
      <c r="B527" s="25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  <c r="AF527" s="120"/>
      <c r="AG527" s="120"/>
      <c r="AH527" s="25"/>
      <c r="AI527" s="25"/>
    </row>
    <row r="528" ht="16.5" customHeight="1">
      <c r="A528" s="25"/>
      <c r="B528" s="25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25"/>
      <c r="AI528" s="25"/>
    </row>
    <row r="529" ht="16.5" customHeight="1">
      <c r="A529" s="25"/>
      <c r="B529" s="25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25"/>
      <c r="AI529" s="25"/>
    </row>
    <row r="530" ht="16.5" customHeight="1">
      <c r="A530" s="25"/>
      <c r="B530" s="25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25"/>
      <c r="AI530" s="25"/>
    </row>
    <row r="531" ht="16.5" customHeight="1">
      <c r="A531" s="25"/>
      <c r="B531" s="25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25"/>
      <c r="AI531" s="25"/>
    </row>
    <row r="532" ht="16.5" customHeight="1">
      <c r="A532" s="25"/>
      <c r="B532" s="25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25"/>
      <c r="AI532" s="25"/>
    </row>
    <row r="533" ht="16.5" customHeight="1">
      <c r="A533" s="25"/>
      <c r="B533" s="25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  <c r="AF533" s="120"/>
      <c r="AG533" s="120"/>
      <c r="AH533" s="25"/>
      <c r="AI533" s="25"/>
    </row>
    <row r="534" ht="16.5" customHeight="1">
      <c r="A534" s="25"/>
      <c r="B534" s="25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25"/>
      <c r="AI534" s="25"/>
    </row>
    <row r="535" ht="16.5" customHeight="1">
      <c r="A535" s="25"/>
      <c r="B535" s="25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25"/>
      <c r="AI535" s="25"/>
    </row>
    <row r="536" ht="16.5" customHeight="1">
      <c r="A536" s="25"/>
      <c r="B536" s="25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25"/>
      <c r="AI536" s="25"/>
    </row>
    <row r="537" ht="16.5" customHeight="1">
      <c r="A537" s="25"/>
      <c r="B537" s="25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25"/>
      <c r="AI537" s="25"/>
    </row>
    <row r="538" ht="16.5" customHeight="1">
      <c r="A538" s="25"/>
      <c r="B538" s="25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25"/>
      <c r="AI538" s="25"/>
    </row>
    <row r="539" ht="16.5" customHeight="1">
      <c r="A539" s="25"/>
      <c r="B539" s="25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25"/>
      <c r="AI539" s="25"/>
    </row>
    <row r="540" ht="16.5" customHeight="1">
      <c r="A540" s="25"/>
      <c r="B540" s="25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25"/>
      <c r="AI540" s="25"/>
    </row>
    <row r="541" ht="16.5" customHeight="1">
      <c r="A541" s="25"/>
      <c r="B541" s="25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  <c r="AF541" s="120"/>
      <c r="AG541" s="120"/>
      <c r="AH541" s="25"/>
      <c r="AI541" s="25"/>
    </row>
    <row r="542" ht="16.5" customHeight="1">
      <c r="A542" s="25"/>
      <c r="B542" s="25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  <c r="AF542" s="120"/>
      <c r="AG542" s="120"/>
      <c r="AH542" s="25"/>
      <c r="AI542" s="25"/>
    </row>
    <row r="543" ht="16.5" customHeight="1">
      <c r="A543" s="25"/>
      <c r="B543" s="25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  <c r="AF543" s="120"/>
      <c r="AG543" s="120"/>
      <c r="AH543" s="25"/>
      <c r="AI543" s="25"/>
    </row>
    <row r="544" ht="16.5" customHeight="1">
      <c r="A544" s="25"/>
      <c r="B544" s="25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25"/>
      <c r="AI544" s="25"/>
    </row>
    <row r="545" ht="16.5" customHeight="1">
      <c r="A545" s="25"/>
      <c r="B545" s="25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  <c r="AF545" s="120"/>
      <c r="AG545" s="120"/>
      <c r="AH545" s="25"/>
      <c r="AI545" s="25"/>
    </row>
    <row r="546" ht="16.5" customHeight="1">
      <c r="A546" s="25"/>
      <c r="B546" s="25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25"/>
      <c r="AI546" s="25"/>
    </row>
    <row r="547" ht="16.5" customHeight="1">
      <c r="A547" s="25"/>
      <c r="B547" s="25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25"/>
      <c r="AI547" s="25"/>
    </row>
    <row r="548" ht="16.5" customHeight="1">
      <c r="A548" s="25"/>
      <c r="B548" s="25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  <c r="AF548" s="120"/>
      <c r="AG548" s="120"/>
      <c r="AH548" s="25"/>
      <c r="AI548" s="25"/>
    </row>
    <row r="549" ht="16.5" customHeight="1">
      <c r="A549" s="25"/>
      <c r="B549" s="25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25"/>
      <c r="AI549" s="25"/>
    </row>
    <row r="550" ht="16.5" customHeight="1">
      <c r="A550" s="25"/>
      <c r="B550" s="25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25"/>
      <c r="AI550" s="25"/>
    </row>
    <row r="551" ht="16.5" customHeight="1">
      <c r="A551" s="25"/>
      <c r="B551" s="25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  <c r="AF551" s="120"/>
      <c r="AG551" s="120"/>
      <c r="AH551" s="25"/>
      <c r="AI551" s="25"/>
    </row>
    <row r="552" ht="16.5" customHeight="1">
      <c r="A552" s="25"/>
      <c r="B552" s="25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25"/>
      <c r="AI552" s="25"/>
    </row>
    <row r="553" ht="16.5" customHeight="1">
      <c r="A553" s="25"/>
      <c r="B553" s="25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25"/>
      <c r="AI553" s="25"/>
    </row>
    <row r="554" ht="16.5" customHeight="1">
      <c r="A554" s="25"/>
      <c r="B554" s="25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25"/>
      <c r="AI554" s="25"/>
    </row>
    <row r="555" ht="16.5" customHeight="1">
      <c r="A555" s="25"/>
      <c r="B555" s="25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25"/>
      <c r="AI555" s="25"/>
    </row>
    <row r="556" ht="16.5" customHeight="1">
      <c r="A556" s="25"/>
      <c r="B556" s="25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  <c r="AF556" s="120"/>
      <c r="AG556" s="120"/>
      <c r="AH556" s="25"/>
      <c r="AI556" s="25"/>
    </row>
    <row r="557" ht="16.5" customHeight="1">
      <c r="A557" s="25"/>
      <c r="B557" s="25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25"/>
      <c r="AI557" s="25"/>
    </row>
    <row r="558" ht="16.5" customHeight="1">
      <c r="A558" s="25"/>
      <c r="B558" s="25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  <c r="AF558" s="120"/>
      <c r="AG558" s="120"/>
      <c r="AH558" s="25"/>
      <c r="AI558" s="25"/>
    </row>
    <row r="559" ht="16.5" customHeight="1">
      <c r="A559" s="25"/>
      <c r="B559" s="25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25"/>
      <c r="AI559" s="25"/>
    </row>
    <row r="560" ht="16.5" customHeight="1">
      <c r="A560" s="25"/>
      <c r="B560" s="25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25"/>
      <c r="AI560" s="25"/>
    </row>
    <row r="561" ht="16.5" customHeight="1">
      <c r="A561" s="25"/>
      <c r="B561" s="25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25"/>
      <c r="AI561" s="25"/>
    </row>
    <row r="562" ht="16.5" customHeight="1">
      <c r="A562" s="25"/>
      <c r="B562" s="25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25"/>
      <c r="AI562" s="25"/>
    </row>
    <row r="563" ht="16.5" customHeight="1">
      <c r="A563" s="25"/>
      <c r="B563" s="25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25"/>
      <c r="AI563" s="25"/>
    </row>
    <row r="564" ht="16.5" customHeight="1">
      <c r="A564" s="25"/>
      <c r="B564" s="25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25"/>
      <c r="AI564" s="25"/>
    </row>
    <row r="565" ht="16.5" customHeight="1">
      <c r="A565" s="25"/>
      <c r="B565" s="25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  <c r="AF565" s="120"/>
      <c r="AG565" s="120"/>
      <c r="AH565" s="25"/>
      <c r="AI565" s="25"/>
    </row>
    <row r="566" ht="16.5" customHeight="1">
      <c r="A566" s="25"/>
      <c r="B566" s="25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  <c r="AF566" s="120"/>
      <c r="AG566" s="120"/>
      <c r="AH566" s="25"/>
      <c r="AI566" s="25"/>
    </row>
    <row r="567" ht="16.5" customHeight="1">
      <c r="A567" s="25"/>
      <c r="B567" s="25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25"/>
      <c r="AI567" s="25"/>
    </row>
    <row r="568" ht="16.5" customHeight="1">
      <c r="A568" s="25"/>
      <c r="B568" s="25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  <c r="AF568" s="120"/>
      <c r="AG568" s="120"/>
      <c r="AH568" s="25"/>
      <c r="AI568" s="25"/>
    </row>
    <row r="569" ht="16.5" customHeight="1">
      <c r="A569" s="25"/>
      <c r="B569" s="25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  <c r="AF569" s="120"/>
      <c r="AG569" s="120"/>
      <c r="AH569" s="25"/>
      <c r="AI569" s="25"/>
    </row>
    <row r="570" ht="16.5" customHeight="1">
      <c r="A570" s="25"/>
      <c r="B570" s="25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25"/>
      <c r="AI570" s="25"/>
    </row>
    <row r="571" ht="16.5" customHeight="1">
      <c r="A571" s="25"/>
      <c r="B571" s="25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25"/>
      <c r="AI571" s="25"/>
    </row>
    <row r="572" ht="16.5" customHeight="1">
      <c r="A572" s="25"/>
      <c r="B572" s="25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25"/>
      <c r="AI572" s="25"/>
    </row>
    <row r="573" ht="16.5" customHeight="1">
      <c r="A573" s="25"/>
      <c r="B573" s="25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  <c r="AF573" s="120"/>
      <c r="AG573" s="120"/>
      <c r="AH573" s="25"/>
      <c r="AI573" s="25"/>
    </row>
    <row r="574" ht="16.5" customHeight="1">
      <c r="A574" s="25"/>
      <c r="B574" s="25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25"/>
      <c r="AI574" s="25"/>
    </row>
    <row r="575" ht="16.5" customHeight="1">
      <c r="A575" s="25"/>
      <c r="B575" s="25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25"/>
      <c r="AI575" s="25"/>
    </row>
    <row r="576" ht="16.5" customHeight="1">
      <c r="A576" s="25"/>
      <c r="B576" s="25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25"/>
      <c r="AI576" s="25"/>
    </row>
    <row r="577" ht="16.5" customHeight="1">
      <c r="A577" s="25"/>
      <c r="B577" s="25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25"/>
      <c r="AI577" s="25"/>
    </row>
    <row r="578" ht="16.5" customHeight="1">
      <c r="A578" s="25"/>
      <c r="B578" s="25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25"/>
      <c r="AI578" s="25"/>
    </row>
    <row r="579" ht="16.5" customHeight="1">
      <c r="A579" s="25"/>
      <c r="B579" s="25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25"/>
      <c r="AI579" s="25"/>
    </row>
    <row r="580" ht="16.5" customHeight="1">
      <c r="A580" s="25"/>
      <c r="B580" s="25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25"/>
      <c r="AI580" s="25"/>
    </row>
    <row r="581" ht="16.5" customHeight="1">
      <c r="A581" s="25"/>
      <c r="B581" s="25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25"/>
      <c r="AI581" s="25"/>
    </row>
    <row r="582" ht="16.5" customHeight="1">
      <c r="A582" s="25"/>
      <c r="B582" s="25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25"/>
      <c r="AI582" s="25"/>
    </row>
    <row r="583" ht="16.5" customHeight="1">
      <c r="A583" s="25"/>
      <c r="B583" s="25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25"/>
      <c r="AI583" s="25"/>
    </row>
    <row r="584" ht="16.5" customHeight="1">
      <c r="A584" s="25"/>
      <c r="B584" s="25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25"/>
      <c r="AI584" s="25"/>
    </row>
    <row r="585" ht="16.5" customHeight="1">
      <c r="A585" s="25"/>
      <c r="B585" s="25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25"/>
      <c r="AI585" s="25"/>
    </row>
    <row r="586" ht="16.5" customHeight="1">
      <c r="A586" s="25"/>
      <c r="B586" s="25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25"/>
      <c r="AI586" s="25"/>
    </row>
    <row r="587" ht="16.5" customHeight="1">
      <c r="A587" s="25"/>
      <c r="B587" s="25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25"/>
      <c r="AI587" s="25"/>
    </row>
    <row r="588" ht="16.5" customHeight="1">
      <c r="A588" s="25"/>
      <c r="B588" s="25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  <c r="AF588" s="120"/>
      <c r="AG588" s="120"/>
      <c r="AH588" s="25"/>
      <c r="AI588" s="25"/>
    </row>
    <row r="589" ht="16.5" customHeight="1">
      <c r="A589" s="25"/>
      <c r="B589" s="25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  <c r="AF589" s="120"/>
      <c r="AG589" s="120"/>
      <c r="AH589" s="25"/>
      <c r="AI589" s="25"/>
    </row>
    <row r="590" ht="16.5" customHeight="1">
      <c r="A590" s="25"/>
      <c r="B590" s="25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  <c r="AF590" s="120"/>
      <c r="AG590" s="120"/>
      <c r="AH590" s="25"/>
      <c r="AI590" s="25"/>
    </row>
    <row r="591" ht="16.5" customHeight="1">
      <c r="A591" s="25"/>
      <c r="B591" s="25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25"/>
      <c r="AI591" s="25"/>
    </row>
    <row r="592" ht="16.5" customHeight="1">
      <c r="A592" s="25"/>
      <c r="B592" s="25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  <c r="AF592" s="120"/>
      <c r="AG592" s="120"/>
      <c r="AH592" s="25"/>
      <c r="AI592" s="25"/>
    </row>
    <row r="593" ht="16.5" customHeight="1">
      <c r="A593" s="25"/>
      <c r="B593" s="25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25"/>
      <c r="AI593" s="25"/>
    </row>
    <row r="594" ht="16.5" customHeight="1">
      <c r="A594" s="25"/>
      <c r="B594" s="25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25"/>
      <c r="AI594" s="25"/>
    </row>
    <row r="595" ht="16.5" customHeight="1">
      <c r="A595" s="25"/>
      <c r="B595" s="25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25"/>
      <c r="AI595" s="25"/>
    </row>
    <row r="596" ht="16.5" customHeight="1">
      <c r="A596" s="25"/>
      <c r="B596" s="25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25"/>
      <c r="AI596" s="25"/>
    </row>
    <row r="597" ht="16.5" customHeight="1">
      <c r="A597" s="25"/>
      <c r="B597" s="25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25"/>
      <c r="AI597" s="25"/>
    </row>
    <row r="598" ht="16.5" customHeight="1">
      <c r="A598" s="25"/>
      <c r="B598" s="25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  <c r="AF598" s="120"/>
      <c r="AG598" s="120"/>
      <c r="AH598" s="25"/>
      <c r="AI598" s="25"/>
    </row>
    <row r="599" ht="16.5" customHeight="1">
      <c r="A599" s="25"/>
      <c r="B599" s="25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25"/>
      <c r="AI599" s="25"/>
    </row>
    <row r="600" ht="16.5" customHeight="1">
      <c r="A600" s="25"/>
      <c r="B600" s="25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25"/>
      <c r="AI600" s="25"/>
    </row>
    <row r="601" ht="16.5" customHeight="1">
      <c r="A601" s="25"/>
      <c r="B601" s="25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25"/>
      <c r="AI601" s="25"/>
    </row>
    <row r="602" ht="16.5" customHeight="1">
      <c r="A602" s="25"/>
      <c r="B602" s="25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25"/>
      <c r="AI602" s="25"/>
    </row>
    <row r="603" ht="16.5" customHeight="1">
      <c r="A603" s="25"/>
      <c r="B603" s="25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  <c r="AF603" s="120"/>
      <c r="AG603" s="120"/>
      <c r="AH603" s="25"/>
      <c r="AI603" s="25"/>
    </row>
    <row r="604" ht="16.5" customHeight="1">
      <c r="A604" s="25"/>
      <c r="B604" s="25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  <c r="AF604" s="120"/>
      <c r="AG604" s="120"/>
      <c r="AH604" s="25"/>
      <c r="AI604" s="25"/>
    </row>
    <row r="605" ht="16.5" customHeight="1">
      <c r="A605" s="25"/>
      <c r="B605" s="25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  <c r="AF605" s="120"/>
      <c r="AG605" s="120"/>
      <c r="AH605" s="25"/>
      <c r="AI605" s="25"/>
    </row>
    <row r="606" ht="16.5" customHeight="1">
      <c r="A606" s="25"/>
      <c r="B606" s="25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25"/>
      <c r="AI606" s="25"/>
    </row>
    <row r="607" ht="16.5" customHeight="1">
      <c r="A607" s="25"/>
      <c r="B607" s="25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25"/>
      <c r="AI607" s="25"/>
    </row>
    <row r="608" ht="16.5" customHeight="1">
      <c r="A608" s="25"/>
      <c r="B608" s="25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25"/>
      <c r="AI608" s="25"/>
    </row>
    <row r="609" ht="16.5" customHeight="1">
      <c r="A609" s="25"/>
      <c r="B609" s="25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25"/>
      <c r="AI609" s="25"/>
    </row>
    <row r="610" ht="16.5" customHeight="1">
      <c r="A610" s="25"/>
      <c r="B610" s="25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25"/>
      <c r="AI610" s="25"/>
    </row>
    <row r="611" ht="16.5" customHeight="1">
      <c r="A611" s="25"/>
      <c r="B611" s="25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25"/>
      <c r="AI611" s="25"/>
    </row>
    <row r="612" ht="16.5" customHeight="1">
      <c r="A612" s="25"/>
      <c r="B612" s="25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  <c r="AF612" s="120"/>
      <c r="AG612" s="120"/>
      <c r="AH612" s="25"/>
      <c r="AI612" s="25"/>
    </row>
    <row r="613" ht="16.5" customHeight="1">
      <c r="A613" s="25"/>
      <c r="B613" s="25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  <c r="AF613" s="120"/>
      <c r="AG613" s="120"/>
      <c r="AH613" s="25"/>
      <c r="AI613" s="25"/>
    </row>
    <row r="614" ht="16.5" customHeight="1">
      <c r="A614" s="25"/>
      <c r="B614" s="25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  <c r="AF614" s="120"/>
      <c r="AG614" s="120"/>
      <c r="AH614" s="25"/>
      <c r="AI614" s="25"/>
    </row>
    <row r="615" ht="16.5" customHeight="1">
      <c r="A615" s="25"/>
      <c r="B615" s="25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  <c r="AF615" s="120"/>
      <c r="AG615" s="120"/>
      <c r="AH615" s="25"/>
      <c r="AI615" s="25"/>
    </row>
    <row r="616" ht="16.5" customHeight="1">
      <c r="A616" s="25"/>
      <c r="B616" s="25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  <c r="AF616" s="120"/>
      <c r="AG616" s="120"/>
      <c r="AH616" s="25"/>
      <c r="AI616" s="25"/>
    </row>
    <row r="617" ht="16.5" customHeight="1">
      <c r="A617" s="25"/>
      <c r="B617" s="25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25"/>
      <c r="AI617" s="25"/>
    </row>
    <row r="618" ht="16.5" customHeight="1">
      <c r="A618" s="25"/>
      <c r="B618" s="25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25"/>
      <c r="AI618" s="25"/>
    </row>
    <row r="619" ht="16.5" customHeight="1">
      <c r="A619" s="25"/>
      <c r="B619" s="25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25"/>
      <c r="AI619" s="25"/>
    </row>
    <row r="620" ht="16.5" customHeight="1">
      <c r="A620" s="25"/>
      <c r="B620" s="25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25"/>
      <c r="AI620" s="25"/>
    </row>
    <row r="621" ht="16.5" customHeight="1">
      <c r="A621" s="25"/>
      <c r="B621" s="25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  <c r="AF621" s="120"/>
      <c r="AG621" s="120"/>
      <c r="AH621" s="25"/>
      <c r="AI621" s="25"/>
    </row>
    <row r="622" ht="16.5" customHeight="1">
      <c r="A622" s="25"/>
      <c r="B622" s="25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  <c r="AF622" s="120"/>
      <c r="AG622" s="120"/>
      <c r="AH622" s="25"/>
      <c r="AI622" s="25"/>
    </row>
    <row r="623" ht="16.5" customHeight="1">
      <c r="A623" s="25"/>
      <c r="B623" s="25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25"/>
      <c r="AI623" s="25"/>
    </row>
    <row r="624" ht="16.5" customHeight="1">
      <c r="A624" s="25"/>
      <c r="B624" s="25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25"/>
      <c r="AI624" s="25"/>
    </row>
    <row r="625" ht="16.5" customHeight="1">
      <c r="A625" s="25"/>
      <c r="B625" s="25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25"/>
      <c r="AI625" s="25"/>
    </row>
    <row r="626" ht="16.5" customHeight="1">
      <c r="A626" s="25"/>
      <c r="B626" s="25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25"/>
      <c r="AI626" s="25"/>
    </row>
    <row r="627" ht="16.5" customHeight="1">
      <c r="A627" s="25"/>
      <c r="B627" s="25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  <c r="AF627" s="120"/>
      <c r="AG627" s="120"/>
      <c r="AH627" s="25"/>
      <c r="AI627" s="25"/>
    </row>
    <row r="628" ht="16.5" customHeight="1">
      <c r="A628" s="25"/>
      <c r="B628" s="25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25"/>
      <c r="AI628" s="25"/>
    </row>
    <row r="629" ht="16.5" customHeight="1">
      <c r="A629" s="25"/>
      <c r="B629" s="25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25"/>
      <c r="AI629" s="25"/>
    </row>
    <row r="630" ht="16.5" customHeight="1">
      <c r="A630" s="25"/>
      <c r="B630" s="25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25"/>
      <c r="AI630" s="25"/>
    </row>
    <row r="631" ht="16.5" customHeight="1">
      <c r="A631" s="25"/>
      <c r="B631" s="25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25"/>
      <c r="AI631" s="25"/>
    </row>
    <row r="632" ht="16.5" customHeight="1">
      <c r="A632" s="25"/>
      <c r="B632" s="25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25"/>
      <c r="AI632" s="25"/>
    </row>
    <row r="633" ht="16.5" customHeight="1">
      <c r="A633" s="25"/>
      <c r="B633" s="25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25"/>
      <c r="AI633" s="25"/>
    </row>
    <row r="634" ht="16.5" customHeight="1">
      <c r="A634" s="25"/>
      <c r="B634" s="25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25"/>
      <c r="AI634" s="25"/>
    </row>
    <row r="635" ht="16.5" customHeight="1">
      <c r="A635" s="25"/>
      <c r="B635" s="25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25"/>
      <c r="AI635" s="25"/>
    </row>
    <row r="636" ht="16.5" customHeight="1">
      <c r="A636" s="25"/>
      <c r="B636" s="25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  <c r="AF636" s="120"/>
      <c r="AG636" s="120"/>
      <c r="AH636" s="25"/>
      <c r="AI636" s="25"/>
    </row>
    <row r="637" ht="16.5" customHeight="1">
      <c r="A637" s="25"/>
      <c r="B637" s="25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  <c r="AF637" s="120"/>
      <c r="AG637" s="120"/>
      <c r="AH637" s="25"/>
      <c r="AI637" s="25"/>
    </row>
    <row r="638" ht="16.5" customHeight="1">
      <c r="A638" s="25"/>
      <c r="B638" s="25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25"/>
      <c r="AI638" s="25"/>
    </row>
    <row r="639" ht="16.5" customHeight="1">
      <c r="A639" s="25"/>
      <c r="B639" s="25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  <c r="AF639" s="120"/>
      <c r="AG639" s="120"/>
      <c r="AH639" s="25"/>
      <c r="AI639" s="25"/>
    </row>
    <row r="640" ht="16.5" customHeight="1">
      <c r="A640" s="25"/>
      <c r="B640" s="25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25"/>
      <c r="AI640" s="25"/>
    </row>
    <row r="641" ht="16.5" customHeight="1">
      <c r="A641" s="25"/>
      <c r="B641" s="25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25"/>
      <c r="AI641" s="25"/>
    </row>
    <row r="642" ht="16.5" customHeight="1">
      <c r="A642" s="25"/>
      <c r="B642" s="25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  <c r="AF642" s="120"/>
      <c r="AG642" s="120"/>
      <c r="AH642" s="25"/>
      <c r="AI642" s="25"/>
    </row>
    <row r="643" ht="16.5" customHeight="1">
      <c r="A643" s="25"/>
      <c r="B643" s="25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25"/>
      <c r="AI643" s="25"/>
    </row>
    <row r="644" ht="16.5" customHeight="1">
      <c r="A644" s="25"/>
      <c r="B644" s="25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25"/>
      <c r="AI644" s="25"/>
    </row>
    <row r="645" ht="16.5" customHeight="1">
      <c r="A645" s="25"/>
      <c r="B645" s="25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  <c r="AF645" s="120"/>
      <c r="AG645" s="120"/>
      <c r="AH645" s="25"/>
      <c r="AI645" s="25"/>
    </row>
    <row r="646" ht="16.5" customHeight="1">
      <c r="A646" s="25"/>
      <c r="B646" s="25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25"/>
      <c r="AI646" s="25"/>
    </row>
    <row r="647" ht="16.5" customHeight="1">
      <c r="A647" s="25"/>
      <c r="B647" s="25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25"/>
      <c r="AI647" s="25"/>
    </row>
    <row r="648" ht="16.5" customHeight="1">
      <c r="A648" s="25"/>
      <c r="B648" s="25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25"/>
      <c r="AI648" s="25"/>
    </row>
    <row r="649" ht="16.5" customHeight="1">
      <c r="A649" s="25"/>
      <c r="B649" s="25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25"/>
      <c r="AI649" s="25"/>
    </row>
    <row r="650" ht="16.5" customHeight="1">
      <c r="A650" s="25"/>
      <c r="B650" s="25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  <c r="AF650" s="120"/>
      <c r="AG650" s="120"/>
      <c r="AH650" s="25"/>
      <c r="AI650" s="25"/>
    </row>
    <row r="651" ht="16.5" customHeight="1">
      <c r="A651" s="25"/>
      <c r="B651" s="25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  <c r="AF651" s="120"/>
      <c r="AG651" s="120"/>
      <c r="AH651" s="25"/>
      <c r="AI651" s="25"/>
    </row>
    <row r="652" ht="16.5" customHeight="1">
      <c r="A652" s="25"/>
      <c r="B652" s="25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  <c r="AF652" s="120"/>
      <c r="AG652" s="120"/>
      <c r="AH652" s="25"/>
      <c r="AI652" s="25"/>
    </row>
    <row r="653" ht="16.5" customHeight="1">
      <c r="A653" s="25"/>
      <c r="B653" s="25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25"/>
      <c r="AI653" s="25"/>
    </row>
    <row r="654" ht="16.5" customHeight="1">
      <c r="A654" s="25"/>
      <c r="B654" s="25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25"/>
      <c r="AI654" s="25"/>
    </row>
    <row r="655" ht="16.5" customHeight="1">
      <c r="A655" s="25"/>
      <c r="B655" s="25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25"/>
      <c r="AI655" s="25"/>
    </row>
    <row r="656" ht="16.5" customHeight="1">
      <c r="A656" s="25"/>
      <c r="B656" s="25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25"/>
      <c r="AI656" s="25"/>
    </row>
    <row r="657" ht="16.5" customHeight="1">
      <c r="A657" s="25"/>
      <c r="B657" s="25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25"/>
      <c r="AI657" s="25"/>
    </row>
    <row r="658" ht="16.5" customHeight="1">
      <c r="A658" s="25"/>
      <c r="B658" s="25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25"/>
      <c r="AI658" s="25"/>
    </row>
    <row r="659" ht="16.5" customHeight="1">
      <c r="A659" s="25"/>
      <c r="B659" s="25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  <c r="AF659" s="120"/>
      <c r="AG659" s="120"/>
      <c r="AH659" s="25"/>
      <c r="AI659" s="25"/>
    </row>
    <row r="660" ht="16.5" customHeight="1">
      <c r="A660" s="25"/>
      <c r="B660" s="25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25"/>
      <c r="AI660" s="25"/>
    </row>
    <row r="661" ht="16.5" customHeight="1">
      <c r="A661" s="25"/>
      <c r="B661" s="25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  <c r="AF661" s="120"/>
      <c r="AG661" s="120"/>
      <c r="AH661" s="25"/>
      <c r="AI661" s="25"/>
    </row>
    <row r="662" ht="16.5" customHeight="1">
      <c r="A662" s="25"/>
      <c r="B662" s="25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  <c r="AF662" s="120"/>
      <c r="AG662" s="120"/>
      <c r="AH662" s="25"/>
      <c r="AI662" s="25"/>
    </row>
    <row r="663" ht="16.5" customHeight="1">
      <c r="A663" s="25"/>
      <c r="B663" s="25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  <c r="AF663" s="120"/>
      <c r="AG663" s="120"/>
      <c r="AH663" s="25"/>
      <c r="AI663" s="25"/>
    </row>
    <row r="664" ht="16.5" customHeight="1">
      <c r="A664" s="25"/>
      <c r="B664" s="25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25"/>
      <c r="AI664" s="25"/>
    </row>
    <row r="665" ht="16.5" customHeight="1">
      <c r="A665" s="25"/>
      <c r="B665" s="25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25"/>
      <c r="AI665" s="25"/>
    </row>
    <row r="666" ht="16.5" customHeight="1">
      <c r="A666" s="25"/>
      <c r="B666" s="25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25"/>
      <c r="AI666" s="25"/>
    </row>
    <row r="667" ht="16.5" customHeight="1">
      <c r="A667" s="25"/>
      <c r="B667" s="25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  <c r="AF667" s="120"/>
      <c r="AG667" s="120"/>
      <c r="AH667" s="25"/>
      <c r="AI667" s="25"/>
    </row>
    <row r="668" ht="16.5" customHeight="1">
      <c r="A668" s="25"/>
      <c r="B668" s="25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  <c r="AF668" s="120"/>
      <c r="AG668" s="120"/>
      <c r="AH668" s="25"/>
      <c r="AI668" s="25"/>
    </row>
    <row r="669" ht="16.5" customHeight="1">
      <c r="A669" s="25"/>
      <c r="B669" s="25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  <c r="AF669" s="120"/>
      <c r="AG669" s="120"/>
      <c r="AH669" s="25"/>
      <c r="AI669" s="25"/>
    </row>
    <row r="670" ht="16.5" customHeight="1">
      <c r="A670" s="25"/>
      <c r="B670" s="25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25"/>
      <c r="AI670" s="25"/>
    </row>
    <row r="671" ht="16.5" customHeight="1">
      <c r="A671" s="25"/>
      <c r="B671" s="25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25"/>
      <c r="AI671" s="25"/>
    </row>
    <row r="672" ht="16.5" customHeight="1">
      <c r="A672" s="25"/>
      <c r="B672" s="25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25"/>
      <c r="AI672" s="25"/>
    </row>
    <row r="673" ht="16.5" customHeight="1">
      <c r="A673" s="25"/>
      <c r="B673" s="25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25"/>
      <c r="AI673" s="25"/>
    </row>
    <row r="674" ht="16.5" customHeight="1">
      <c r="A674" s="25"/>
      <c r="B674" s="25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  <c r="AF674" s="120"/>
      <c r="AG674" s="120"/>
      <c r="AH674" s="25"/>
      <c r="AI674" s="25"/>
    </row>
    <row r="675" ht="16.5" customHeight="1">
      <c r="A675" s="25"/>
      <c r="B675" s="25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25"/>
      <c r="AI675" s="25"/>
    </row>
    <row r="676" ht="16.5" customHeight="1">
      <c r="A676" s="25"/>
      <c r="B676" s="25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25"/>
      <c r="AI676" s="25"/>
    </row>
    <row r="677" ht="16.5" customHeight="1">
      <c r="A677" s="25"/>
      <c r="B677" s="25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25"/>
      <c r="AI677" s="25"/>
    </row>
    <row r="678" ht="16.5" customHeight="1">
      <c r="A678" s="25"/>
      <c r="B678" s="25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25"/>
      <c r="AI678" s="25"/>
    </row>
    <row r="679" ht="16.5" customHeight="1">
      <c r="A679" s="25"/>
      <c r="B679" s="25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25"/>
      <c r="AI679" s="25"/>
    </row>
    <row r="680" ht="16.5" customHeight="1">
      <c r="A680" s="25"/>
      <c r="B680" s="25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25"/>
      <c r="AI680" s="25"/>
    </row>
    <row r="681" ht="16.5" customHeight="1">
      <c r="A681" s="25"/>
      <c r="B681" s="25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25"/>
      <c r="AI681" s="25"/>
    </row>
    <row r="682" ht="16.5" customHeight="1">
      <c r="A682" s="25"/>
      <c r="B682" s="25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  <c r="AF682" s="120"/>
      <c r="AG682" s="120"/>
      <c r="AH682" s="25"/>
      <c r="AI682" s="25"/>
    </row>
    <row r="683" ht="16.5" customHeight="1">
      <c r="A683" s="25"/>
      <c r="B683" s="25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  <c r="AF683" s="120"/>
      <c r="AG683" s="120"/>
      <c r="AH683" s="25"/>
      <c r="AI683" s="25"/>
    </row>
    <row r="684" ht="16.5" customHeight="1">
      <c r="A684" s="25"/>
      <c r="B684" s="25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  <c r="AF684" s="120"/>
      <c r="AG684" s="120"/>
      <c r="AH684" s="25"/>
      <c r="AI684" s="25"/>
    </row>
    <row r="685" ht="16.5" customHeight="1">
      <c r="A685" s="25"/>
      <c r="B685" s="25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25"/>
      <c r="AI685" s="25"/>
    </row>
    <row r="686" ht="16.5" customHeight="1">
      <c r="A686" s="25"/>
      <c r="B686" s="25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  <c r="AF686" s="120"/>
      <c r="AG686" s="120"/>
      <c r="AH686" s="25"/>
      <c r="AI686" s="25"/>
    </row>
    <row r="687" ht="16.5" customHeight="1">
      <c r="A687" s="25"/>
      <c r="B687" s="25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25"/>
      <c r="AI687" s="25"/>
    </row>
    <row r="688" ht="16.5" customHeight="1">
      <c r="A688" s="25"/>
      <c r="B688" s="25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25"/>
      <c r="AI688" s="25"/>
    </row>
    <row r="689" ht="16.5" customHeight="1">
      <c r="A689" s="25"/>
      <c r="B689" s="25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  <c r="AF689" s="120"/>
      <c r="AG689" s="120"/>
      <c r="AH689" s="25"/>
      <c r="AI689" s="25"/>
    </row>
    <row r="690" ht="16.5" customHeight="1">
      <c r="A690" s="25"/>
      <c r="B690" s="25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25"/>
      <c r="AI690" s="25"/>
    </row>
    <row r="691" ht="16.5" customHeight="1">
      <c r="A691" s="25"/>
      <c r="B691" s="25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25"/>
      <c r="AI691" s="25"/>
    </row>
    <row r="692" ht="16.5" customHeight="1">
      <c r="A692" s="25"/>
      <c r="B692" s="25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  <c r="AF692" s="120"/>
      <c r="AG692" s="120"/>
      <c r="AH692" s="25"/>
      <c r="AI692" s="25"/>
    </row>
    <row r="693" ht="16.5" customHeight="1">
      <c r="A693" s="25"/>
      <c r="B693" s="25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25"/>
      <c r="AI693" s="25"/>
    </row>
    <row r="694" ht="16.5" customHeight="1">
      <c r="A694" s="25"/>
      <c r="B694" s="25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25"/>
      <c r="AI694" s="25"/>
    </row>
    <row r="695" ht="16.5" customHeight="1">
      <c r="A695" s="25"/>
      <c r="B695" s="25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25"/>
      <c r="AI695" s="25"/>
    </row>
    <row r="696" ht="16.5" customHeight="1">
      <c r="A696" s="25"/>
      <c r="B696" s="25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25"/>
      <c r="AI696" s="25"/>
    </row>
    <row r="697" ht="16.5" customHeight="1">
      <c r="A697" s="25"/>
      <c r="B697" s="25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  <c r="AF697" s="120"/>
      <c r="AG697" s="120"/>
      <c r="AH697" s="25"/>
      <c r="AI697" s="25"/>
    </row>
    <row r="698" ht="16.5" customHeight="1">
      <c r="A698" s="25"/>
      <c r="B698" s="25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  <c r="AF698" s="120"/>
      <c r="AG698" s="120"/>
      <c r="AH698" s="25"/>
      <c r="AI698" s="25"/>
    </row>
    <row r="699" ht="16.5" customHeight="1">
      <c r="A699" s="25"/>
      <c r="B699" s="25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  <c r="AF699" s="120"/>
      <c r="AG699" s="120"/>
      <c r="AH699" s="25"/>
      <c r="AI699" s="25"/>
    </row>
    <row r="700" ht="16.5" customHeight="1">
      <c r="A700" s="25"/>
      <c r="B700" s="25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25"/>
      <c r="AI700" s="25"/>
    </row>
    <row r="701" ht="16.5" customHeight="1">
      <c r="A701" s="25"/>
      <c r="B701" s="25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25"/>
      <c r="AI701" s="25"/>
    </row>
    <row r="702" ht="16.5" customHeight="1">
      <c r="A702" s="25"/>
      <c r="B702" s="25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25"/>
      <c r="AI702" s="25"/>
    </row>
    <row r="703" ht="16.5" customHeight="1">
      <c r="A703" s="25"/>
      <c r="B703" s="25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25"/>
      <c r="AI703" s="25"/>
    </row>
    <row r="704" ht="16.5" customHeight="1">
      <c r="A704" s="25"/>
      <c r="B704" s="25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25"/>
      <c r="AI704" s="25"/>
    </row>
    <row r="705" ht="16.5" customHeight="1">
      <c r="A705" s="25"/>
      <c r="B705" s="25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25"/>
      <c r="AI705" s="25"/>
    </row>
    <row r="706" ht="16.5" customHeight="1">
      <c r="A706" s="25"/>
      <c r="B706" s="25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  <c r="AF706" s="120"/>
      <c r="AG706" s="120"/>
      <c r="AH706" s="25"/>
      <c r="AI706" s="25"/>
    </row>
    <row r="707" ht="16.5" customHeight="1">
      <c r="A707" s="25"/>
      <c r="B707" s="25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  <c r="AF707" s="120"/>
      <c r="AG707" s="120"/>
      <c r="AH707" s="25"/>
      <c r="AI707" s="25"/>
    </row>
    <row r="708" ht="16.5" customHeight="1">
      <c r="A708" s="25"/>
      <c r="B708" s="25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25"/>
      <c r="AI708" s="25"/>
    </row>
    <row r="709" ht="16.5" customHeight="1">
      <c r="A709" s="25"/>
      <c r="B709" s="25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  <c r="AF709" s="120"/>
      <c r="AG709" s="120"/>
      <c r="AH709" s="25"/>
      <c r="AI709" s="25"/>
    </row>
    <row r="710" ht="16.5" customHeight="1">
      <c r="A710" s="25"/>
      <c r="B710" s="25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  <c r="AF710" s="120"/>
      <c r="AG710" s="120"/>
      <c r="AH710" s="25"/>
      <c r="AI710" s="25"/>
    </row>
    <row r="711" ht="16.5" customHeight="1">
      <c r="A711" s="25"/>
      <c r="B711" s="25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25"/>
      <c r="AI711" s="25"/>
    </row>
    <row r="712" ht="16.5" customHeight="1">
      <c r="A712" s="25"/>
      <c r="B712" s="25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25"/>
      <c r="AI712" s="25"/>
    </row>
    <row r="713" ht="16.5" customHeight="1">
      <c r="A713" s="25"/>
      <c r="B713" s="25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25"/>
      <c r="AI713" s="25"/>
    </row>
    <row r="714" ht="16.5" customHeight="1">
      <c r="A714" s="25"/>
      <c r="B714" s="25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  <c r="AF714" s="120"/>
      <c r="AG714" s="120"/>
      <c r="AH714" s="25"/>
      <c r="AI714" s="25"/>
    </row>
    <row r="715" ht="16.5" customHeight="1">
      <c r="A715" s="25"/>
      <c r="B715" s="25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  <c r="AF715" s="120"/>
      <c r="AG715" s="120"/>
      <c r="AH715" s="25"/>
      <c r="AI715" s="25"/>
    </row>
    <row r="716" ht="16.5" customHeight="1">
      <c r="A716" s="25"/>
      <c r="B716" s="25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  <c r="AF716" s="120"/>
      <c r="AG716" s="120"/>
      <c r="AH716" s="25"/>
      <c r="AI716" s="25"/>
    </row>
    <row r="717" ht="16.5" customHeight="1">
      <c r="A717" s="25"/>
      <c r="B717" s="25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25"/>
      <c r="AI717" s="25"/>
    </row>
    <row r="718" ht="16.5" customHeight="1">
      <c r="A718" s="25"/>
      <c r="B718" s="25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25"/>
      <c r="AI718" s="25"/>
    </row>
    <row r="719" ht="16.5" customHeight="1">
      <c r="A719" s="25"/>
      <c r="B719" s="25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25"/>
      <c r="AI719" s="25"/>
    </row>
    <row r="720" ht="16.5" customHeight="1">
      <c r="A720" s="25"/>
      <c r="B720" s="25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25"/>
      <c r="AI720" s="25"/>
    </row>
    <row r="721" ht="16.5" customHeight="1">
      <c r="A721" s="25"/>
      <c r="B721" s="25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0"/>
      <c r="AH721" s="25"/>
      <c r="AI721" s="25"/>
    </row>
    <row r="722" ht="16.5" customHeight="1">
      <c r="A722" s="25"/>
      <c r="B722" s="25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25"/>
      <c r="AI722" s="25"/>
    </row>
    <row r="723" ht="16.5" customHeight="1">
      <c r="A723" s="25"/>
      <c r="B723" s="25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25"/>
      <c r="AI723" s="25"/>
    </row>
    <row r="724" ht="16.5" customHeight="1">
      <c r="A724" s="25"/>
      <c r="B724" s="25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25"/>
      <c r="AI724" s="25"/>
    </row>
    <row r="725" ht="16.5" customHeight="1">
      <c r="A725" s="25"/>
      <c r="B725" s="25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25"/>
      <c r="AI725" s="25"/>
    </row>
    <row r="726" ht="16.5" customHeight="1">
      <c r="A726" s="25"/>
      <c r="B726" s="25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25"/>
      <c r="AI726" s="25"/>
    </row>
    <row r="727" ht="16.5" customHeight="1">
      <c r="A727" s="25"/>
      <c r="B727" s="25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25"/>
      <c r="AI727" s="25"/>
    </row>
    <row r="728" ht="16.5" customHeight="1">
      <c r="A728" s="25"/>
      <c r="B728" s="25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25"/>
      <c r="AI728" s="25"/>
    </row>
    <row r="729" ht="16.5" customHeight="1">
      <c r="A729" s="25"/>
      <c r="B729" s="25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  <c r="AF729" s="120"/>
      <c r="AG729" s="120"/>
      <c r="AH729" s="25"/>
      <c r="AI729" s="25"/>
    </row>
    <row r="730" ht="16.5" customHeight="1">
      <c r="A730" s="25"/>
      <c r="B730" s="25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  <c r="AF730" s="120"/>
      <c r="AG730" s="120"/>
      <c r="AH730" s="25"/>
      <c r="AI730" s="25"/>
    </row>
    <row r="731" ht="16.5" customHeight="1">
      <c r="A731" s="25"/>
      <c r="B731" s="25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  <c r="AF731" s="120"/>
      <c r="AG731" s="120"/>
      <c r="AH731" s="25"/>
      <c r="AI731" s="25"/>
    </row>
    <row r="732" ht="16.5" customHeight="1">
      <c r="A732" s="25"/>
      <c r="B732" s="25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25"/>
      <c r="AI732" s="25"/>
    </row>
    <row r="733" ht="16.5" customHeight="1">
      <c r="A733" s="25"/>
      <c r="B733" s="25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  <c r="AF733" s="120"/>
      <c r="AG733" s="120"/>
      <c r="AH733" s="25"/>
      <c r="AI733" s="25"/>
    </row>
    <row r="734" ht="16.5" customHeight="1">
      <c r="A734" s="25"/>
      <c r="B734" s="25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25"/>
      <c r="AI734" s="25"/>
    </row>
    <row r="735" ht="16.5" customHeight="1">
      <c r="A735" s="25"/>
      <c r="B735" s="25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25"/>
      <c r="AI735" s="25"/>
    </row>
    <row r="736" ht="16.5" customHeight="1">
      <c r="A736" s="25"/>
      <c r="B736" s="25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  <c r="AF736" s="120"/>
      <c r="AG736" s="120"/>
      <c r="AH736" s="25"/>
      <c r="AI736" s="25"/>
    </row>
    <row r="737" ht="16.5" customHeight="1">
      <c r="A737" s="25"/>
      <c r="B737" s="25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25"/>
      <c r="AI737" s="25"/>
    </row>
    <row r="738" ht="16.5" customHeight="1">
      <c r="A738" s="25"/>
      <c r="B738" s="25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25"/>
      <c r="AI738" s="25"/>
    </row>
    <row r="739" ht="16.5" customHeight="1">
      <c r="A739" s="25"/>
      <c r="B739" s="25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  <c r="AF739" s="120"/>
      <c r="AG739" s="120"/>
      <c r="AH739" s="25"/>
      <c r="AI739" s="25"/>
    </row>
    <row r="740" ht="16.5" customHeight="1">
      <c r="A740" s="25"/>
      <c r="B740" s="25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25"/>
      <c r="AI740" s="25"/>
    </row>
    <row r="741" ht="16.5" customHeight="1">
      <c r="A741" s="25"/>
      <c r="B741" s="25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25"/>
      <c r="AI741" s="25"/>
    </row>
    <row r="742" ht="16.5" customHeight="1">
      <c r="A742" s="25"/>
      <c r="B742" s="25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25"/>
      <c r="AI742" s="25"/>
    </row>
    <row r="743" ht="16.5" customHeight="1">
      <c r="A743" s="25"/>
      <c r="B743" s="25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25"/>
      <c r="AI743" s="25"/>
    </row>
    <row r="744" ht="16.5" customHeight="1">
      <c r="A744" s="25"/>
      <c r="B744" s="25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  <c r="AF744" s="120"/>
      <c r="AG744" s="120"/>
      <c r="AH744" s="25"/>
      <c r="AI744" s="25"/>
    </row>
    <row r="745" ht="16.5" customHeight="1">
      <c r="A745" s="25"/>
      <c r="B745" s="25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  <c r="AF745" s="120"/>
      <c r="AG745" s="120"/>
      <c r="AH745" s="25"/>
      <c r="AI745" s="25"/>
    </row>
    <row r="746" ht="16.5" customHeight="1">
      <c r="A746" s="25"/>
      <c r="B746" s="25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  <c r="AF746" s="120"/>
      <c r="AG746" s="120"/>
      <c r="AH746" s="25"/>
      <c r="AI746" s="25"/>
    </row>
    <row r="747" ht="16.5" customHeight="1">
      <c r="A747" s="25"/>
      <c r="B747" s="25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25"/>
      <c r="AI747" s="25"/>
    </row>
    <row r="748" ht="16.5" customHeight="1">
      <c r="A748" s="25"/>
      <c r="B748" s="25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25"/>
      <c r="AI748" s="25"/>
    </row>
    <row r="749" ht="16.5" customHeight="1">
      <c r="A749" s="25"/>
      <c r="B749" s="25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25"/>
      <c r="AI749" s="25"/>
    </row>
    <row r="750" ht="16.5" customHeight="1">
      <c r="A750" s="25"/>
      <c r="B750" s="25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25"/>
      <c r="AI750" s="25"/>
    </row>
    <row r="751" ht="16.5" customHeight="1">
      <c r="A751" s="25"/>
      <c r="B751" s="25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25"/>
      <c r="AI751" s="25"/>
    </row>
    <row r="752" ht="16.5" customHeight="1">
      <c r="A752" s="25"/>
      <c r="B752" s="25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25"/>
      <c r="AI752" s="25"/>
    </row>
    <row r="753" ht="16.5" customHeight="1">
      <c r="A753" s="25"/>
      <c r="B753" s="25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  <c r="AF753" s="120"/>
      <c r="AG753" s="120"/>
      <c r="AH753" s="25"/>
      <c r="AI753" s="25"/>
    </row>
    <row r="754" ht="16.5" customHeight="1">
      <c r="A754" s="25"/>
      <c r="B754" s="25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  <c r="AF754" s="120"/>
      <c r="AG754" s="120"/>
      <c r="AH754" s="25"/>
      <c r="AI754" s="25"/>
    </row>
    <row r="755" ht="16.5" customHeight="1">
      <c r="A755" s="25"/>
      <c r="B755" s="25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  <c r="AF755" s="120"/>
      <c r="AG755" s="120"/>
      <c r="AH755" s="25"/>
      <c r="AI755" s="25"/>
    </row>
    <row r="756" ht="16.5" customHeight="1">
      <c r="A756" s="25"/>
      <c r="B756" s="25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  <c r="AF756" s="120"/>
      <c r="AG756" s="120"/>
      <c r="AH756" s="25"/>
      <c r="AI756" s="25"/>
    </row>
    <row r="757" ht="16.5" customHeight="1">
      <c r="A757" s="25"/>
      <c r="B757" s="25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  <c r="AF757" s="120"/>
      <c r="AG757" s="120"/>
      <c r="AH757" s="25"/>
      <c r="AI757" s="25"/>
    </row>
    <row r="758" ht="16.5" customHeight="1">
      <c r="A758" s="25"/>
      <c r="B758" s="25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  <c r="AF758" s="120"/>
      <c r="AG758" s="120"/>
      <c r="AH758" s="25"/>
      <c r="AI758" s="25"/>
    </row>
    <row r="759" ht="16.5" customHeight="1">
      <c r="A759" s="25"/>
      <c r="B759" s="25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  <c r="AF759" s="120"/>
      <c r="AG759" s="120"/>
      <c r="AH759" s="25"/>
      <c r="AI759" s="25"/>
    </row>
    <row r="760" ht="16.5" customHeight="1">
      <c r="A760" s="25"/>
      <c r="B760" s="25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  <c r="AF760" s="120"/>
      <c r="AG760" s="120"/>
      <c r="AH760" s="25"/>
      <c r="AI760" s="25"/>
    </row>
    <row r="761" ht="16.5" customHeight="1">
      <c r="A761" s="25"/>
      <c r="B761" s="25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  <c r="AF761" s="120"/>
      <c r="AG761" s="120"/>
      <c r="AH761" s="25"/>
      <c r="AI761" s="25"/>
    </row>
    <row r="762" ht="16.5" customHeight="1">
      <c r="A762" s="25"/>
      <c r="B762" s="25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  <c r="AF762" s="120"/>
      <c r="AG762" s="120"/>
      <c r="AH762" s="25"/>
      <c r="AI762" s="25"/>
    </row>
    <row r="763" ht="16.5" customHeight="1">
      <c r="A763" s="25"/>
      <c r="B763" s="25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  <c r="AF763" s="120"/>
      <c r="AG763" s="120"/>
      <c r="AH763" s="25"/>
      <c r="AI763" s="25"/>
    </row>
    <row r="764" ht="16.5" customHeight="1">
      <c r="A764" s="25"/>
      <c r="B764" s="25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  <c r="AF764" s="120"/>
      <c r="AG764" s="120"/>
      <c r="AH764" s="25"/>
      <c r="AI764" s="25"/>
    </row>
    <row r="765" ht="16.5" customHeight="1">
      <c r="A765" s="25"/>
      <c r="B765" s="25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  <c r="AF765" s="120"/>
      <c r="AG765" s="120"/>
      <c r="AH765" s="25"/>
      <c r="AI765" s="25"/>
    </row>
    <row r="766" ht="16.5" customHeight="1">
      <c r="A766" s="25"/>
      <c r="B766" s="25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  <c r="AF766" s="120"/>
      <c r="AG766" s="120"/>
      <c r="AH766" s="25"/>
      <c r="AI766" s="25"/>
    </row>
    <row r="767" ht="16.5" customHeight="1">
      <c r="A767" s="25"/>
      <c r="B767" s="25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  <c r="AF767" s="120"/>
      <c r="AG767" s="120"/>
      <c r="AH767" s="25"/>
      <c r="AI767" s="25"/>
    </row>
    <row r="768" ht="16.5" customHeight="1">
      <c r="A768" s="25"/>
      <c r="B768" s="25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  <c r="AF768" s="120"/>
      <c r="AG768" s="120"/>
      <c r="AH768" s="25"/>
      <c r="AI768" s="25"/>
    </row>
    <row r="769" ht="16.5" customHeight="1">
      <c r="A769" s="25"/>
      <c r="B769" s="25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  <c r="AF769" s="120"/>
      <c r="AG769" s="120"/>
      <c r="AH769" s="25"/>
      <c r="AI769" s="25"/>
    </row>
    <row r="770" ht="16.5" customHeight="1">
      <c r="A770" s="25"/>
      <c r="B770" s="25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  <c r="AF770" s="120"/>
      <c r="AG770" s="120"/>
      <c r="AH770" s="25"/>
      <c r="AI770" s="25"/>
    </row>
    <row r="771" ht="16.5" customHeight="1">
      <c r="A771" s="25"/>
      <c r="B771" s="25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  <c r="AF771" s="120"/>
      <c r="AG771" s="120"/>
      <c r="AH771" s="25"/>
      <c r="AI771" s="25"/>
    </row>
    <row r="772" ht="16.5" customHeight="1">
      <c r="A772" s="25"/>
      <c r="B772" s="25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  <c r="AF772" s="120"/>
      <c r="AG772" s="120"/>
      <c r="AH772" s="25"/>
      <c r="AI772" s="25"/>
    </row>
    <row r="773" ht="16.5" customHeight="1">
      <c r="A773" s="25"/>
      <c r="B773" s="25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  <c r="AF773" s="120"/>
      <c r="AG773" s="120"/>
      <c r="AH773" s="25"/>
      <c r="AI773" s="25"/>
    </row>
    <row r="774" ht="16.5" customHeight="1">
      <c r="A774" s="25"/>
      <c r="B774" s="25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  <c r="AF774" s="120"/>
      <c r="AG774" s="120"/>
      <c r="AH774" s="25"/>
      <c r="AI774" s="25"/>
    </row>
    <row r="775" ht="16.5" customHeight="1">
      <c r="A775" s="25"/>
      <c r="B775" s="25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25"/>
      <c r="AI775" s="25"/>
    </row>
    <row r="776" ht="16.5" customHeight="1">
      <c r="A776" s="25"/>
      <c r="B776" s="25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25"/>
      <c r="AI776" s="25"/>
    </row>
    <row r="777" ht="16.5" customHeight="1">
      <c r="A777" s="25"/>
      <c r="B777" s="25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  <c r="AF777" s="120"/>
      <c r="AG777" s="120"/>
      <c r="AH777" s="25"/>
      <c r="AI777" s="25"/>
    </row>
    <row r="778" ht="16.5" customHeight="1">
      <c r="A778" s="25"/>
      <c r="B778" s="25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  <c r="AF778" s="120"/>
      <c r="AG778" s="120"/>
      <c r="AH778" s="25"/>
      <c r="AI778" s="25"/>
    </row>
    <row r="779" ht="16.5" customHeight="1">
      <c r="A779" s="25"/>
      <c r="B779" s="25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  <c r="AF779" s="120"/>
      <c r="AG779" s="120"/>
      <c r="AH779" s="25"/>
      <c r="AI779" s="25"/>
    </row>
    <row r="780" ht="16.5" customHeight="1">
      <c r="A780" s="25"/>
      <c r="B780" s="25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25"/>
      <c r="AI780" s="25"/>
    </row>
    <row r="781" ht="16.5" customHeight="1">
      <c r="A781" s="25"/>
      <c r="B781" s="25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  <c r="AF781" s="120"/>
      <c r="AG781" s="120"/>
      <c r="AH781" s="25"/>
      <c r="AI781" s="25"/>
    </row>
    <row r="782" ht="16.5" customHeight="1">
      <c r="A782" s="25"/>
      <c r="B782" s="25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  <c r="AF782" s="120"/>
      <c r="AG782" s="120"/>
      <c r="AH782" s="25"/>
      <c r="AI782" s="25"/>
    </row>
    <row r="783" ht="16.5" customHeight="1">
      <c r="A783" s="25"/>
      <c r="B783" s="25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  <c r="AF783" s="120"/>
      <c r="AG783" s="120"/>
      <c r="AH783" s="25"/>
      <c r="AI783" s="25"/>
    </row>
    <row r="784" ht="16.5" customHeight="1">
      <c r="A784" s="25"/>
      <c r="B784" s="25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  <c r="AF784" s="120"/>
      <c r="AG784" s="120"/>
      <c r="AH784" s="25"/>
      <c r="AI784" s="25"/>
    </row>
    <row r="785" ht="16.5" customHeight="1">
      <c r="A785" s="25"/>
      <c r="B785" s="25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  <c r="AF785" s="120"/>
      <c r="AG785" s="120"/>
      <c r="AH785" s="25"/>
      <c r="AI785" s="25"/>
    </row>
    <row r="786" ht="16.5" customHeight="1">
      <c r="A786" s="25"/>
      <c r="B786" s="25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  <c r="AF786" s="120"/>
      <c r="AG786" s="120"/>
      <c r="AH786" s="25"/>
      <c r="AI786" s="25"/>
    </row>
    <row r="787" ht="16.5" customHeight="1">
      <c r="A787" s="25"/>
      <c r="B787" s="25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  <c r="AF787" s="120"/>
      <c r="AG787" s="120"/>
      <c r="AH787" s="25"/>
      <c r="AI787" s="25"/>
    </row>
    <row r="788" ht="16.5" customHeight="1">
      <c r="A788" s="25"/>
      <c r="B788" s="25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  <c r="AF788" s="120"/>
      <c r="AG788" s="120"/>
      <c r="AH788" s="25"/>
      <c r="AI788" s="25"/>
    </row>
    <row r="789" ht="16.5" customHeight="1">
      <c r="A789" s="25"/>
      <c r="B789" s="25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  <c r="AF789" s="120"/>
      <c r="AG789" s="120"/>
      <c r="AH789" s="25"/>
      <c r="AI789" s="25"/>
    </row>
    <row r="790" ht="16.5" customHeight="1">
      <c r="A790" s="25"/>
      <c r="B790" s="25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  <c r="AF790" s="120"/>
      <c r="AG790" s="120"/>
      <c r="AH790" s="25"/>
      <c r="AI790" s="25"/>
    </row>
    <row r="791" ht="16.5" customHeight="1">
      <c r="A791" s="25"/>
      <c r="B791" s="25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25"/>
      <c r="AI791" s="25"/>
    </row>
    <row r="792" ht="16.5" customHeight="1">
      <c r="A792" s="25"/>
      <c r="B792" s="25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  <c r="AF792" s="120"/>
      <c r="AG792" s="120"/>
      <c r="AH792" s="25"/>
      <c r="AI792" s="25"/>
    </row>
    <row r="793" ht="16.5" customHeight="1">
      <c r="A793" s="25"/>
      <c r="B793" s="25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  <c r="AF793" s="120"/>
      <c r="AG793" s="120"/>
      <c r="AH793" s="25"/>
      <c r="AI793" s="25"/>
    </row>
    <row r="794" ht="16.5" customHeight="1">
      <c r="A794" s="25"/>
      <c r="B794" s="25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  <c r="AF794" s="120"/>
      <c r="AG794" s="120"/>
      <c r="AH794" s="25"/>
      <c r="AI794" s="25"/>
    </row>
    <row r="795" ht="16.5" customHeight="1">
      <c r="A795" s="25"/>
      <c r="B795" s="25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  <c r="AF795" s="120"/>
      <c r="AG795" s="120"/>
      <c r="AH795" s="25"/>
      <c r="AI795" s="25"/>
    </row>
    <row r="796" ht="16.5" customHeight="1">
      <c r="A796" s="25"/>
      <c r="B796" s="25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  <c r="AF796" s="120"/>
      <c r="AG796" s="120"/>
      <c r="AH796" s="25"/>
      <c r="AI796" s="25"/>
    </row>
    <row r="797" ht="16.5" customHeight="1">
      <c r="A797" s="25"/>
      <c r="B797" s="25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  <c r="AF797" s="120"/>
      <c r="AG797" s="120"/>
      <c r="AH797" s="25"/>
      <c r="AI797" s="25"/>
    </row>
    <row r="798" ht="16.5" customHeight="1">
      <c r="A798" s="25"/>
      <c r="B798" s="25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  <c r="AF798" s="120"/>
      <c r="AG798" s="120"/>
      <c r="AH798" s="25"/>
      <c r="AI798" s="25"/>
    </row>
    <row r="799" ht="16.5" customHeight="1">
      <c r="A799" s="25"/>
      <c r="B799" s="25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  <c r="AF799" s="120"/>
      <c r="AG799" s="120"/>
      <c r="AH799" s="25"/>
      <c r="AI799" s="25"/>
    </row>
    <row r="800" ht="16.5" customHeight="1">
      <c r="A800" s="25"/>
      <c r="B800" s="25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  <c r="AF800" s="120"/>
      <c r="AG800" s="120"/>
      <c r="AH800" s="25"/>
      <c r="AI800" s="25"/>
    </row>
    <row r="801" ht="16.5" customHeight="1">
      <c r="A801" s="25"/>
      <c r="B801" s="25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25"/>
      <c r="AI801" s="25"/>
    </row>
    <row r="802" ht="16.5" customHeight="1">
      <c r="A802" s="25"/>
      <c r="B802" s="25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  <c r="AF802" s="120"/>
      <c r="AG802" s="120"/>
      <c r="AH802" s="25"/>
      <c r="AI802" s="25"/>
    </row>
    <row r="803" ht="16.5" customHeight="1">
      <c r="A803" s="25"/>
      <c r="B803" s="25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  <c r="AF803" s="120"/>
      <c r="AG803" s="120"/>
      <c r="AH803" s="25"/>
      <c r="AI803" s="25"/>
    </row>
    <row r="804" ht="16.5" customHeight="1">
      <c r="A804" s="25"/>
      <c r="B804" s="25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  <c r="AF804" s="120"/>
      <c r="AG804" s="120"/>
      <c r="AH804" s="25"/>
      <c r="AI804" s="25"/>
    </row>
    <row r="805" ht="16.5" customHeight="1">
      <c r="A805" s="25"/>
      <c r="B805" s="25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  <c r="AF805" s="120"/>
      <c r="AG805" s="120"/>
      <c r="AH805" s="25"/>
      <c r="AI805" s="25"/>
    </row>
    <row r="806" ht="16.5" customHeight="1">
      <c r="A806" s="25"/>
      <c r="B806" s="25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  <c r="AF806" s="120"/>
      <c r="AG806" s="120"/>
      <c r="AH806" s="25"/>
      <c r="AI806" s="25"/>
    </row>
    <row r="807" ht="16.5" customHeight="1">
      <c r="A807" s="25"/>
      <c r="B807" s="25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  <c r="AF807" s="120"/>
      <c r="AG807" s="120"/>
      <c r="AH807" s="25"/>
      <c r="AI807" s="25"/>
    </row>
    <row r="808" ht="16.5" customHeight="1">
      <c r="A808" s="25"/>
      <c r="B808" s="25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  <c r="AF808" s="120"/>
      <c r="AG808" s="120"/>
      <c r="AH808" s="25"/>
      <c r="AI808" s="25"/>
    </row>
    <row r="809" ht="16.5" customHeight="1">
      <c r="A809" s="25"/>
      <c r="B809" s="25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  <c r="AF809" s="120"/>
      <c r="AG809" s="120"/>
      <c r="AH809" s="25"/>
      <c r="AI809" s="25"/>
    </row>
    <row r="810" ht="16.5" customHeight="1">
      <c r="A810" s="25"/>
      <c r="B810" s="25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  <c r="AF810" s="120"/>
      <c r="AG810" s="120"/>
      <c r="AH810" s="25"/>
      <c r="AI810" s="25"/>
    </row>
    <row r="811" ht="16.5" customHeight="1">
      <c r="A811" s="25"/>
      <c r="B811" s="25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0"/>
      <c r="AH811" s="25"/>
      <c r="AI811" s="25"/>
    </row>
    <row r="812" ht="16.5" customHeight="1">
      <c r="A812" s="25"/>
      <c r="B812" s="25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  <c r="AF812" s="120"/>
      <c r="AG812" s="120"/>
      <c r="AH812" s="25"/>
      <c r="AI812" s="25"/>
    </row>
    <row r="813" ht="16.5" customHeight="1">
      <c r="A813" s="25"/>
      <c r="B813" s="25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  <c r="AF813" s="120"/>
      <c r="AG813" s="120"/>
      <c r="AH813" s="25"/>
      <c r="AI813" s="25"/>
    </row>
    <row r="814" ht="16.5" customHeight="1">
      <c r="A814" s="25"/>
      <c r="B814" s="25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  <c r="AF814" s="120"/>
      <c r="AG814" s="120"/>
      <c r="AH814" s="25"/>
      <c r="AI814" s="25"/>
    </row>
    <row r="815" ht="16.5" customHeight="1">
      <c r="A815" s="25"/>
      <c r="B815" s="25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  <c r="AF815" s="120"/>
      <c r="AG815" s="120"/>
      <c r="AH815" s="25"/>
      <c r="AI815" s="25"/>
    </row>
    <row r="816" ht="16.5" customHeight="1">
      <c r="A816" s="25"/>
      <c r="B816" s="25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25"/>
      <c r="AI816" s="25"/>
    </row>
    <row r="817" ht="16.5" customHeight="1">
      <c r="A817" s="25"/>
      <c r="B817" s="25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25"/>
      <c r="AI817" s="25"/>
    </row>
    <row r="818" ht="16.5" customHeight="1">
      <c r="A818" s="25"/>
      <c r="B818" s="25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25"/>
      <c r="AI818" s="25"/>
    </row>
    <row r="819" ht="16.5" customHeight="1">
      <c r="A819" s="25"/>
      <c r="B819" s="25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25"/>
      <c r="AI819" s="25"/>
    </row>
    <row r="820" ht="16.5" customHeight="1">
      <c r="A820" s="25"/>
      <c r="B820" s="25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25"/>
      <c r="AI820" s="25"/>
    </row>
    <row r="821" ht="16.5" customHeight="1">
      <c r="A821" s="25"/>
      <c r="B821" s="25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25"/>
      <c r="AI821" s="25"/>
    </row>
    <row r="822" ht="16.5" customHeight="1">
      <c r="A822" s="25"/>
      <c r="B822" s="25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25"/>
      <c r="AI822" s="25"/>
    </row>
    <row r="823" ht="16.5" customHeight="1">
      <c r="A823" s="25"/>
      <c r="B823" s="25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25"/>
      <c r="AI823" s="25"/>
    </row>
    <row r="824" ht="16.5" customHeight="1">
      <c r="A824" s="25"/>
      <c r="B824" s="25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25"/>
      <c r="AI824" s="25"/>
    </row>
    <row r="825" ht="16.5" customHeight="1">
      <c r="A825" s="25"/>
      <c r="B825" s="25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25"/>
      <c r="AI825" s="25"/>
    </row>
    <row r="826" ht="16.5" customHeight="1">
      <c r="A826" s="25"/>
      <c r="B826" s="25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25"/>
      <c r="AI826" s="25"/>
    </row>
    <row r="827" ht="16.5" customHeight="1">
      <c r="A827" s="25"/>
      <c r="B827" s="25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25"/>
      <c r="AI827" s="25"/>
    </row>
    <row r="828" ht="16.5" customHeight="1">
      <c r="A828" s="25"/>
      <c r="B828" s="25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25"/>
      <c r="AI828" s="25"/>
    </row>
    <row r="829" ht="16.5" customHeight="1">
      <c r="A829" s="25"/>
      <c r="B829" s="25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  <c r="AF829" s="120"/>
      <c r="AG829" s="120"/>
      <c r="AH829" s="25"/>
      <c r="AI829" s="25"/>
    </row>
    <row r="830" ht="16.5" customHeight="1">
      <c r="A830" s="25"/>
      <c r="B830" s="25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25"/>
      <c r="AI830" s="25"/>
    </row>
    <row r="831" ht="16.5" customHeight="1">
      <c r="A831" s="25"/>
      <c r="B831" s="25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  <c r="AF831" s="120"/>
      <c r="AG831" s="120"/>
      <c r="AH831" s="25"/>
      <c r="AI831" s="25"/>
    </row>
    <row r="832" ht="16.5" customHeight="1">
      <c r="A832" s="25"/>
      <c r="B832" s="25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  <c r="AF832" s="120"/>
      <c r="AG832" s="120"/>
      <c r="AH832" s="25"/>
      <c r="AI832" s="25"/>
    </row>
    <row r="833" ht="16.5" customHeight="1">
      <c r="A833" s="25"/>
      <c r="B833" s="25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  <c r="AF833" s="120"/>
      <c r="AG833" s="120"/>
      <c r="AH833" s="25"/>
      <c r="AI833" s="25"/>
    </row>
    <row r="834" ht="16.5" customHeight="1">
      <c r="A834" s="25"/>
      <c r="B834" s="25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  <c r="AF834" s="120"/>
      <c r="AG834" s="120"/>
      <c r="AH834" s="25"/>
      <c r="AI834" s="25"/>
    </row>
    <row r="835" ht="16.5" customHeight="1">
      <c r="A835" s="25"/>
      <c r="B835" s="25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  <c r="AF835" s="120"/>
      <c r="AG835" s="120"/>
      <c r="AH835" s="25"/>
      <c r="AI835" s="25"/>
    </row>
    <row r="836" ht="16.5" customHeight="1">
      <c r="A836" s="25"/>
      <c r="B836" s="25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  <c r="AF836" s="120"/>
      <c r="AG836" s="120"/>
      <c r="AH836" s="25"/>
      <c r="AI836" s="25"/>
    </row>
    <row r="837" ht="16.5" customHeight="1">
      <c r="A837" s="25"/>
      <c r="B837" s="25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25"/>
      <c r="AI837" s="25"/>
    </row>
    <row r="838" ht="16.5" customHeight="1">
      <c r="A838" s="25"/>
      <c r="B838" s="25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25"/>
      <c r="AI838" s="25"/>
    </row>
    <row r="839" ht="16.5" customHeight="1">
      <c r="A839" s="25"/>
      <c r="B839" s="25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  <c r="AF839" s="120"/>
      <c r="AG839" s="120"/>
      <c r="AH839" s="25"/>
      <c r="AI839" s="25"/>
    </row>
    <row r="840" ht="16.5" customHeight="1">
      <c r="A840" s="25"/>
      <c r="B840" s="25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  <c r="AF840" s="120"/>
      <c r="AG840" s="120"/>
      <c r="AH840" s="25"/>
      <c r="AI840" s="25"/>
    </row>
    <row r="841" ht="16.5" customHeight="1">
      <c r="A841" s="25"/>
      <c r="B841" s="25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25"/>
      <c r="AI841" s="25"/>
    </row>
    <row r="842" ht="16.5" customHeight="1">
      <c r="A842" s="25"/>
      <c r="B842" s="25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  <c r="AF842" s="120"/>
      <c r="AG842" s="120"/>
      <c r="AH842" s="25"/>
      <c r="AI842" s="25"/>
    </row>
    <row r="843" ht="16.5" customHeight="1">
      <c r="A843" s="25"/>
      <c r="B843" s="25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  <c r="AF843" s="120"/>
      <c r="AG843" s="120"/>
      <c r="AH843" s="25"/>
      <c r="AI843" s="25"/>
    </row>
    <row r="844" ht="16.5" customHeight="1">
      <c r="A844" s="25"/>
      <c r="B844" s="25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  <c r="AF844" s="120"/>
      <c r="AG844" s="120"/>
      <c r="AH844" s="25"/>
      <c r="AI844" s="25"/>
    </row>
    <row r="845" ht="16.5" customHeight="1">
      <c r="A845" s="25"/>
      <c r="B845" s="25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  <c r="AF845" s="120"/>
      <c r="AG845" s="120"/>
      <c r="AH845" s="25"/>
      <c r="AI845" s="25"/>
    </row>
    <row r="846" ht="16.5" customHeight="1">
      <c r="A846" s="25"/>
      <c r="B846" s="25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  <c r="AF846" s="120"/>
      <c r="AG846" s="120"/>
      <c r="AH846" s="25"/>
      <c r="AI846" s="25"/>
    </row>
    <row r="847" ht="16.5" customHeight="1">
      <c r="A847" s="25"/>
      <c r="B847" s="25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  <c r="AF847" s="120"/>
      <c r="AG847" s="120"/>
      <c r="AH847" s="25"/>
      <c r="AI847" s="25"/>
    </row>
    <row r="848" ht="16.5" customHeight="1">
      <c r="A848" s="25"/>
      <c r="B848" s="25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  <c r="AF848" s="120"/>
      <c r="AG848" s="120"/>
      <c r="AH848" s="25"/>
      <c r="AI848" s="25"/>
    </row>
    <row r="849" ht="16.5" customHeight="1">
      <c r="A849" s="25"/>
      <c r="B849" s="25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  <c r="AF849" s="120"/>
      <c r="AG849" s="120"/>
      <c r="AH849" s="25"/>
      <c r="AI849" s="25"/>
    </row>
    <row r="850" ht="16.5" customHeight="1">
      <c r="A850" s="25"/>
      <c r="B850" s="25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  <c r="AF850" s="120"/>
      <c r="AG850" s="120"/>
      <c r="AH850" s="25"/>
      <c r="AI850" s="25"/>
    </row>
    <row r="851" ht="16.5" customHeight="1">
      <c r="A851" s="25"/>
      <c r="B851" s="25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  <c r="AF851" s="120"/>
      <c r="AG851" s="120"/>
      <c r="AH851" s="25"/>
      <c r="AI851" s="25"/>
    </row>
    <row r="852" ht="16.5" customHeight="1">
      <c r="A852" s="25"/>
      <c r="B852" s="25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  <c r="AF852" s="120"/>
      <c r="AG852" s="120"/>
      <c r="AH852" s="25"/>
      <c r="AI852" s="25"/>
    </row>
    <row r="853" ht="16.5" customHeight="1">
      <c r="A853" s="25"/>
      <c r="B853" s="25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  <c r="AF853" s="120"/>
      <c r="AG853" s="120"/>
      <c r="AH853" s="25"/>
      <c r="AI853" s="25"/>
    </row>
    <row r="854" ht="16.5" customHeight="1">
      <c r="A854" s="25"/>
      <c r="B854" s="25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  <c r="AF854" s="120"/>
      <c r="AG854" s="120"/>
      <c r="AH854" s="25"/>
      <c r="AI854" s="25"/>
    </row>
    <row r="855" ht="16.5" customHeight="1">
      <c r="A855" s="25"/>
      <c r="B855" s="25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  <c r="AF855" s="120"/>
      <c r="AG855" s="120"/>
      <c r="AH855" s="25"/>
      <c r="AI855" s="25"/>
    </row>
    <row r="856" ht="16.5" customHeight="1">
      <c r="A856" s="25"/>
      <c r="B856" s="25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  <c r="AF856" s="120"/>
      <c r="AG856" s="120"/>
      <c r="AH856" s="25"/>
      <c r="AI856" s="25"/>
    </row>
    <row r="857" ht="16.5" customHeight="1">
      <c r="A857" s="25"/>
      <c r="B857" s="25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  <c r="AF857" s="120"/>
      <c r="AG857" s="120"/>
      <c r="AH857" s="25"/>
      <c r="AI857" s="25"/>
    </row>
    <row r="858" ht="16.5" customHeight="1">
      <c r="A858" s="25"/>
      <c r="B858" s="25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  <c r="AF858" s="120"/>
      <c r="AG858" s="120"/>
      <c r="AH858" s="25"/>
      <c r="AI858" s="25"/>
    </row>
    <row r="859" ht="16.5" customHeight="1">
      <c r="A859" s="25"/>
      <c r="B859" s="25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  <c r="AF859" s="120"/>
      <c r="AG859" s="120"/>
      <c r="AH859" s="25"/>
      <c r="AI859" s="25"/>
    </row>
    <row r="860" ht="16.5" customHeight="1">
      <c r="A860" s="25"/>
      <c r="B860" s="25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  <c r="AF860" s="120"/>
      <c r="AG860" s="120"/>
      <c r="AH860" s="25"/>
      <c r="AI860" s="25"/>
    </row>
    <row r="861" ht="16.5" customHeight="1">
      <c r="A861" s="25"/>
      <c r="B861" s="25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  <c r="AF861" s="120"/>
      <c r="AG861" s="120"/>
      <c r="AH861" s="25"/>
      <c r="AI861" s="25"/>
    </row>
    <row r="862" ht="16.5" customHeight="1">
      <c r="A862" s="25"/>
      <c r="B862" s="25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  <c r="AF862" s="120"/>
      <c r="AG862" s="120"/>
      <c r="AH862" s="25"/>
      <c r="AI862" s="25"/>
    </row>
    <row r="863" ht="16.5" customHeight="1">
      <c r="A863" s="25"/>
      <c r="B863" s="25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  <c r="AF863" s="120"/>
      <c r="AG863" s="120"/>
      <c r="AH863" s="25"/>
      <c r="AI863" s="25"/>
    </row>
    <row r="864" ht="16.5" customHeight="1">
      <c r="A864" s="25"/>
      <c r="B864" s="25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  <c r="AF864" s="120"/>
      <c r="AG864" s="120"/>
      <c r="AH864" s="25"/>
      <c r="AI864" s="25"/>
    </row>
    <row r="865" ht="16.5" customHeight="1">
      <c r="A865" s="25"/>
      <c r="B865" s="25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  <c r="AF865" s="120"/>
      <c r="AG865" s="120"/>
      <c r="AH865" s="25"/>
      <c r="AI865" s="25"/>
    </row>
    <row r="866" ht="16.5" customHeight="1">
      <c r="A866" s="25"/>
      <c r="B866" s="25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  <c r="AF866" s="120"/>
      <c r="AG866" s="120"/>
      <c r="AH866" s="25"/>
      <c r="AI866" s="25"/>
    </row>
    <row r="867" ht="16.5" customHeight="1">
      <c r="A867" s="25"/>
      <c r="B867" s="25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  <c r="AF867" s="120"/>
      <c r="AG867" s="120"/>
      <c r="AH867" s="25"/>
      <c r="AI867" s="25"/>
    </row>
    <row r="868" ht="16.5" customHeight="1">
      <c r="A868" s="25"/>
      <c r="B868" s="25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  <c r="AF868" s="120"/>
      <c r="AG868" s="120"/>
      <c r="AH868" s="25"/>
      <c r="AI868" s="25"/>
    </row>
    <row r="869" ht="16.5" customHeight="1">
      <c r="A869" s="25"/>
      <c r="B869" s="25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  <c r="AF869" s="120"/>
      <c r="AG869" s="120"/>
      <c r="AH869" s="25"/>
      <c r="AI869" s="25"/>
    </row>
    <row r="870" ht="16.5" customHeight="1">
      <c r="A870" s="25"/>
      <c r="B870" s="25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  <c r="AF870" s="120"/>
      <c r="AG870" s="120"/>
      <c r="AH870" s="25"/>
      <c r="AI870" s="25"/>
    </row>
    <row r="871" ht="16.5" customHeight="1">
      <c r="A871" s="25"/>
      <c r="B871" s="25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  <c r="AF871" s="120"/>
      <c r="AG871" s="120"/>
      <c r="AH871" s="25"/>
      <c r="AI871" s="25"/>
    </row>
    <row r="872" ht="16.5" customHeight="1">
      <c r="A872" s="25"/>
      <c r="B872" s="25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  <c r="AF872" s="120"/>
      <c r="AG872" s="120"/>
      <c r="AH872" s="25"/>
      <c r="AI872" s="25"/>
    </row>
    <row r="873" ht="16.5" customHeight="1">
      <c r="A873" s="25"/>
      <c r="B873" s="25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  <c r="AF873" s="120"/>
      <c r="AG873" s="120"/>
      <c r="AH873" s="25"/>
      <c r="AI873" s="25"/>
    </row>
    <row r="874" ht="16.5" customHeight="1">
      <c r="A874" s="25"/>
      <c r="B874" s="25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  <c r="AF874" s="120"/>
      <c r="AG874" s="120"/>
      <c r="AH874" s="25"/>
      <c r="AI874" s="25"/>
    </row>
    <row r="875" ht="16.5" customHeight="1">
      <c r="A875" s="25"/>
      <c r="B875" s="25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  <c r="AF875" s="120"/>
      <c r="AG875" s="120"/>
      <c r="AH875" s="25"/>
      <c r="AI875" s="25"/>
    </row>
    <row r="876" ht="16.5" customHeight="1">
      <c r="A876" s="25"/>
      <c r="B876" s="25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  <c r="AF876" s="120"/>
      <c r="AG876" s="120"/>
      <c r="AH876" s="25"/>
      <c r="AI876" s="25"/>
    </row>
    <row r="877" ht="16.5" customHeight="1">
      <c r="A877" s="25"/>
      <c r="B877" s="25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  <c r="AF877" s="120"/>
      <c r="AG877" s="120"/>
      <c r="AH877" s="25"/>
      <c r="AI877" s="25"/>
    </row>
    <row r="878" ht="16.5" customHeight="1">
      <c r="A878" s="25"/>
      <c r="B878" s="25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  <c r="AF878" s="120"/>
      <c r="AG878" s="120"/>
      <c r="AH878" s="25"/>
      <c r="AI878" s="25"/>
    </row>
    <row r="879" ht="16.5" customHeight="1">
      <c r="A879" s="25"/>
      <c r="B879" s="25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  <c r="AF879" s="120"/>
      <c r="AG879" s="120"/>
      <c r="AH879" s="25"/>
      <c r="AI879" s="25"/>
    </row>
    <row r="880" ht="16.5" customHeight="1">
      <c r="A880" s="25"/>
      <c r="B880" s="25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  <c r="AF880" s="120"/>
      <c r="AG880" s="120"/>
      <c r="AH880" s="25"/>
      <c r="AI880" s="25"/>
    </row>
    <row r="881" ht="16.5" customHeight="1">
      <c r="A881" s="25"/>
      <c r="B881" s="25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  <c r="AF881" s="120"/>
      <c r="AG881" s="120"/>
      <c r="AH881" s="25"/>
      <c r="AI881" s="25"/>
    </row>
    <row r="882" ht="16.5" customHeight="1">
      <c r="A882" s="25"/>
      <c r="B882" s="25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  <c r="AF882" s="120"/>
      <c r="AG882" s="120"/>
      <c r="AH882" s="25"/>
      <c r="AI882" s="25"/>
    </row>
    <row r="883" ht="16.5" customHeight="1">
      <c r="A883" s="25"/>
      <c r="B883" s="25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  <c r="AF883" s="120"/>
      <c r="AG883" s="120"/>
      <c r="AH883" s="25"/>
      <c r="AI883" s="25"/>
    </row>
    <row r="884" ht="16.5" customHeight="1">
      <c r="A884" s="25"/>
      <c r="B884" s="25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  <c r="AF884" s="120"/>
      <c r="AG884" s="120"/>
      <c r="AH884" s="25"/>
      <c r="AI884" s="25"/>
    </row>
    <row r="885" ht="16.5" customHeight="1">
      <c r="A885" s="25"/>
      <c r="B885" s="25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  <c r="AF885" s="120"/>
      <c r="AG885" s="120"/>
      <c r="AH885" s="25"/>
      <c r="AI885" s="25"/>
    </row>
    <row r="886" ht="16.5" customHeight="1">
      <c r="A886" s="25"/>
      <c r="B886" s="25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  <c r="AF886" s="120"/>
      <c r="AG886" s="120"/>
      <c r="AH886" s="25"/>
      <c r="AI886" s="25"/>
    </row>
    <row r="887" ht="16.5" customHeight="1">
      <c r="A887" s="25"/>
      <c r="B887" s="25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25"/>
      <c r="AI887" s="25"/>
    </row>
    <row r="888" ht="16.5" customHeight="1">
      <c r="A888" s="25"/>
      <c r="B888" s="25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25"/>
      <c r="AI888" s="25"/>
    </row>
    <row r="889" ht="16.5" customHeight="1">
      <c r="A889" s="25"/>
      <c r="B889" s="25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  <c r="AF889" s="120"/>
      <c r="AG889" s="120"/>
      <c r="AH889" s="25"/>
      <c r="AI889" s="25"/>
    </row>
    <row r="890" ht="16.5" customHeight="1">
      <c r="A890" s="25"/>
      <c r="B890" s="25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  <c r="AF890" s="120"/>
      <c r="AG890" s="120"/>
      <c r="AH890" s="25"/>
      <c r="AI890" s="25"/>
    </row>
    <row r="891" ht="16.5" customHeight="1">
      <c r="A891" s="25"/>
      <c r="B891" s="25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25"/>
      <c r="AI891" s="25"/>
    </row>
    <row r="892" ht="16.5" customHeight="1">
      <c r="A892" s="25"/>
      <c r="B892" s="25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25"/>
      <c r="AI892" s="25"/>
    </row>
    <row r="893" ht="16.5" customHeight="1">
      <c r="A893" s="25"/>
      <c r="B893" s="25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  <c r="AF893" s="120"/>
      <c r="AG893" s="120"/>
      <c r="AH893" s="25"/>
      <c r="AI893" s="25"/>
    </row>
    <row r="894" ht="16.5" customHeight="1">
      <c r="A894" s="25"/>
      <c r="B894" s="25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  <c r="AF894" s="120"/>
      <c r="AG894" s="120"/>
      <c r="AH894" s="25"/>
      <c r="AI894" s="25"/>
    </row>
    <row r="895" ht="16.5" customHeight="1">
      <c r="A895" s="25"/>
      <c r="B895" s="25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  <c r="AF895" s="120"/>
      <c r="AG895" s="120"/>
      <c r="AH895" s="25"/>
      <c r="AI895" s="25"/>
    </row>
    <row r="896" ht="16.5" customHeight="1">
      <c r="A896" s="25"/>
      <c r="B896" s="25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  <c r="AF896" s="120"/>
      <c r="AG896" s="120"/>
      <c r="AH896" s="25"/>
      <c r="AI896" s="25"/>
    </row>
    <row r="897" ht="16.5" customHeight="1">
      <c r="A897" s="25"/>
      <c r="B897" s="25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  <c r="AF897" s="120"/>
      <c r="AG897" s="120"/>
      <c r="AH897" s="25"/>
      <c r="AI897" s="25"/>
    </row>
    <row r="898" ht="16.5" customHeight="1">
      <c r="A898" s="25"/>
      <c r="B898" s="25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  <c r="AF898" s="120"/>
      <c r="AG898" s="120"/>
      <c r="AH898" s="25"/>
      <c r="AI898" s="25"/>
    </row>
    <row r="899" ht="16.5" customHeight="1">
      <c r="A899" s="25"/>
      <c r="B899" s="25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  <c r="AF899" s="120"/>
      <c r="AG899" s="120"/>
      <c r="AH899" s="25"/>
      <c r="AI899" s="25"/>
    </row>
    <row r="900" ht="16.5" customHeight="1">
      <c r="A900" s="25"/>
      <c r="B900" s="25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  <c r="AF900" s="120"/>
      <c r="AG900" s="120"/>
      <c r="AH900" s="25"/>
      <c r="AI900" s="25"/>
    </row>
    <row r="901" ht="16.5" customHeight="1">
      <c r="A901" s="25"/>
      <c r="B901" s="25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  <c r="AF901" s="120"/>
      <c r="AG901" s="120"/>
      <c r="AH901" s="25"/>
      <c r="AI901" s="25"/>
    </row>
    <row r="902" ht="16.5" customHeight="1">
      <c r="A902" s="25"/>
      <c r="B902" s="25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  <c r="AF902" s="120"/>
      <c r="AG902" s="120"/>
      <c r="AH902" s="25"/>
      <c r="AI902" s="25"/>
    </row>
    <row r="903" ht="16.5" customHeight="1">
      <c r="A903" s="25"/>
      <c r="B903" s="25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  <c r="AF903" s="120"/>
      <c r="AG903" s="120"/>
      <c r="AH903" s="25"/>
      <c r="AI903" s="25"/>
    </row>
    <row r="904" ht="16.5" customHeight="1">
      <c r="A904" s="25"/>
      <c r="B904" s="25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  <c r="AF904" s="120"/>
      <c r="AG904" s="120"/>
      <c r="AH904" s="25"/>
      <c r="AI904" s="25"/>
    </row>
    <row r="905" ht="16.5" customHeight="1">
      <c r="A905" s="25"/>
      <c r="B905" s="25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  <c r="AF905" s="120"/>
      <c r="AG905" s="120"/>
      <c r="AH905" s="25"/>
      <c r="AI905" s="25"/>
    </row>
    <row r="906" ht="16.5" customHeight="1">
      <c r="A906" s="25"/>
      <c r="B906" s="25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25"/>
      <c r="AI906" s="25"/>
    </row>
    <row r="907" ht="16.5" customHeight="1">
      <c r="A907" s="25"/>
      <c r="B907" s="25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  <c r="AF907" s="120"/>
      <c r="AG907" s="120"/>
      <c r="AH907" s="25"/>
      <c r="AI907" s="25"/>
    </row>
    <row r="908" ht="16.5" customHeight="1">
      <c r="A908" s="25"/>
      <c r="B908" s="25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  <c r="AF908" s="120"/>
      <c r="AG908" s="120"/>
      <c r="AH908" s="25"/>
      <c r="AI908" s="25"/>
    </row>
    <row r="909" ht="16.5" customHeight="1">
      <c r="A909" s="25"/>
      <c r="B909" s="25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  <c r="AF909" s="120"/>
      <c r="AG909" s="120"/>
      <c r="AH909" s="25"/>
      <c r="AI909" s="25"/>
    </row>
    <row r="910" ht="16.5" customHeight="1">
      <c r="A910" s="25"/>
      <c r="B910" s="25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  <c r="AF910" s="120"/>
      <c r="AG910" s="120"/>
      <c r="AH910" s="25"/>
      <c r="AI910" s="25"/>
    </row>
    <row r="911" ht="16.5" customHeight="1">
      <c r="A911" s="25"/>
      <c r="B911" s="25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  <c r="AF911" s="120"/>
      <c r="AG911" s="120"/>
      <c r="AH911" s="25"/>
      <c r="AI911" s="25"/>
    </row>
    <row r="912" ht="16.5" customHeight="1">
      <c r="A912" s="25"/>
      <c r="B912" s="25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  <c r="AF912" s="120"/>
      <c r="AG912" s="120"/>
      <c r="AH912" s="25"/>
      <c r="AI912" s="25"/>
    </row>
    <row r="913" ht="16.5" customHeight="1">
      <c r="A913" s="25"/>
      <c r="B913" s="25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  <c r="AF913" s="120"/>
      <c r="AG913" s="120"/>
      <c r="AH913" s="25"/>
      <c r="AI913" s="25"/>
    </row>
    <row r="914" ht="16.5" customHeight="1">
      <c r="A914" s="25"/>
      <c r="B914" s="25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  <c r="AF914" s="120"/>
      <c r="AG914" s="120"/>
      <c r="AH914" s="25"/>
      <c r="AI914" s="25"/>
    </row>
    <row r="915" ht="16.5" customHeight="1">
      <c r="A915" s="25"/>
      <c r="B915" s="25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  <c r="AF915" s="120"/>
      <c r="AG915" s="120"/>
      <c r="AH915" s="25"/>
      <c r="AI915" s="25"/>
    </row>
    <row r="916" ht="16.5" customHeight="1">
      <c r="A916" s="25"/>
      <c r="B916" s="25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0"/>
      <c r="AH916" s="25"/>
      <c r="AI916" s="25"/>
    </row>
    <row r="917" ht="16.5" customHeight="1">
      <c r="A917" s="25"/>
      <c r="B917" s="25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  <c r="AF917" s="120"/>
      <c r="AG917" s="120"/>
      <c r="AH917" s="25"/>
      <c r="AI917" s="25"/>
    </row>
    <row r="918" ht="16.5" customHeight="1">
      <c r="A918" s="25"/>
      <c r="B918" s="25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  <c r="AF918" s="120"/>
      <c r="AG918" s="120"/>
      <c r="AH918" s="25"/>
      <c r="AI918" s="25"/>
    </row>
    <row r="919" ht="16.5" customHeight="1">
      <c r="A919" s="25"/>
      <c r="B919" s="25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  <c r="AF919" s="120"/>
      <c r="AG919" s="120"/>
      <c r="AH919" s="25"/>
      <c r="AI919" s="25"/>
    </row>
    <row r="920" ht="16.5" customHeight="1">
      <c r="A920" s="25"/>
      <c r="B920" s="25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25"/>
      <c r="AI920" s="25"/>
    </row>
    <row r="921" ht="16.5" customHeight="1">
      <c r="A921" s="25"/>
      <c r="B921" s="25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  <c r="AF921" s="120"/>
      <c r="AG921" s="120"/>
      <c r="AH921" s="25"/>
      <c r="AI921" s="25"/>
    </row>
    <row r="922" ht="16.5" customHeight="1">
      <c r="A922" s="25"/>
      <c r="B922" s="25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  <c r="AF922" s="120"/>
      <c r="AG922" s="120"/>
      <c r="AH922" s="25"/>
      <c r="AI922" s="25"/>
    </row>
    <row r="923" ht="16.5" customHeight="1">
      <c r="A923" s="25"/>
      <c r="B923" s="25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  <c r="AF923" s="120"/>
      <c r="AG923" s="120"/>
      <c r="AH923" s="25"/>
      <c r="AI923" s="25"/>
    </row>
    <row r="924" ht="16.5" customHeight="1">
      <c r="A924" s="25"/>
      <c r="B924" s="25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  <c r="AF924" s="120"/>
      <c r="AG924" s="120"/>
      <c r="AH924" s="25"/>
      <c r="AI924" s="25"/>
    </row>
    <row r="925" ht="16.5" customHeight="1">
      <c r="A925" s="25"/>
      <c r="B925" s="25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  <c r="AF925" s="120"/>
      <c r="AG925" s="120"/>
      <c r="AH925" s="25"/>
      <c r="AI925" s="25"/>
    </row>
    <row r="926" ht="16.5" customHeight="1">
      <c r="A926" s="25"/>
      <c r="B926" s="25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  <c r="AF926" s="120"/>
      <c r="AG926" s="120"/>
      <c r="AH926" s="25"/>
      <c r="AI926" s="25"/>
    </row>
    <row r="927" ht="16.5" customHeight="1">
      <c r="A927" s="25"/>
      <c r="B927" s="25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25"/>
      <c r="AI927" s="25"/>
    </row>
    <row r="928" ht="16.5" customHeight="1">
      <c r="A928" s="25"/>
      <c r="B928" s="25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25"/>
      <c r="AI928" s="25"/>
    </row>
    <row r="929" ht="16.5" customHeight="1">
      <c r="A929" s="25"/>
      <c r="B929" s="25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25"/>
      <c r="AI929" s="25"/>
    </row>
    <row r="930" ht="16.5" customHeight="1">
      <c r="A930" s="25"/>
      <c r="B930" s="25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25"/>
      <c r="AI930" s="25"/>
    </row>
    <row r="931" ht="16.5" customHeight="1">
      <c r="A931" s="25"/>
      <c r="B931" s="25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25"/>
      <c r="AI931" s="25"/>
    </row>
    <row r="932" ht="16.5" customHeight="1">
      <c r="A932" s="25"/>
      <c r="B932" s="25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25"/>
      <c r="AI932" s="25"/>
    </row>
    <row r="933" ht="16.5" customHeight="1">
      <c r="A933" s="25"/>
      <c r="B933" s="25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25"/>
      <c r="AI933" s="25"/>
    </row>
    <row r="934" ht="16.5" customHeight="1">
      <c r="A934" s="25"/>
      <c r="B934" s="25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  <c r="AF934" s="120"/>
      <c r="AG934" s="120"/>
      <c r="AH934" s="25"/>
      <c r="AI934" s="25"/>
    </row>
    <row r="935" ht="16.5" customHeight="1">
      <c r="A935" s="25"/>
      <c r="B935" s="25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  <c r="AF935" s="120"/>
      <c r="AG935" s="120"/>
      <c r="AH935" s="25"/>
      <c r="AI935" s="25"/>
    </row>
    <row r="936" ht="16.5" customHeight="1">
      <c r="A936" s="25"/>
      <c r="B936" s="25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  <c r="AF936" s="120"/>
      <c r="AG936" s="120"/>
      <c r="AH936" s="25"/>
      <c r="AI936" s="25"/>
    </row>
    <row r="937" ht="16.5" customHeight="1">
      <c r="A937" s="25"/>
      <c r="B937" s="25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  <c r="AF937" s="120"/>
      <c r="AG937" s="120"/>
      <c r="AH937" s="25"/>
      <c r="AI937" s="25"/>
    </row>
    <row r="938" ht="16.5" customHeight="1">
      <c r="A938" s="25"/>
      <c r="B938" s="25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  <c r="AF938" s="120"/>
      <c r="AG938" s="120"/>
      <c r="AH938" s="25"/>
      <c r="AI938" s="25"/>
    </row>
    <row r="939" ht="16.5" customHeight="1">
      <c r="A939" s="25"/>
      <c r="B939" s="25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  <c r="AF939" s="120"/>
      <c r="AG939" s="120"/>
      <c r="AH939" s="25"/>
      <c r="AI939" s="25"/>
    </row>
    <row r="940" ht="16.5" customHeight="1">
      <c r="A940" s="25"/>
      <c r="B940" s="25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  <c r="AF940" s="120"/>
      <c r="AG940" s="120"/>
      <c r="AH940" s="25"/>
      <c r="AI940" s="25"/>
    </row>
    <row r="941" ht="16.5" customHeight="1">
      <c r="A941" s="25"/>
      <c r="B941" s="25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  <c r="AF941" s="120"/>
      <c r="AG941" s="120"/>
      <c r="AH941" s="25"/>
      <c r="AI941" s="25"/>
    </row>
    <row r="942" ht="16.5" customHeight="1">
      <c r="A942" s="25"/>
      <c r="B942" s="25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  <c r="AF942" s="120"/>
      <c r="AG942" s="120"/>
      <c r="AH942" s="25"/>
      <c r="AI942" s="25"/>
    </row>
    <row r="943" ht="16.5" customHeight="1">
      <c r="A943" s="25"/>
      <c r="B943" s="25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  <c r="AF943" s="120"/>
      <c r="AG943" s="120"/>
      <c r="AH943" s="25"/>
      <c r="AI943" s="25"/>
    </row>
    <row r="944" ht="16.5" customHeight="1">
      <c r="A944" s="25"/>
      <c r="B944" s="25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  <c r="AF944" s="120"/>
      <c r="AG944" s="120"/>
      <c r="AH944" s="25"/>
      <c r="AI944" s="25"/>
    </row>
    <row r="945" ht="16.5" customHeight="1">
      <c r="A945" s="25"/>
      <c r="B945" s="25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  <c r="AF945" s="120"/>
      <c r="AG945" s="120"/>
      <c r="AH945" s="25"/>
      <c r="AI945" s="25"/>
    </row>
    <row r="946" ht="16.5" customHeight="1">
      <c r="A946" s="25"/>
      <c r="B946" s="25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  <c r="AF946" s="120"/>
      <c r="AG946" s="120"/>
      <c r="AH946" s="25"/>
      <c r="AI946" s="25"/>
    </row>
    <row r="947" ht="16.5" customHeight="1">
      <c r="A947" s="25"/>
      <c r="B947" s="25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  <c r="AF947" s="120"/>
      <c r="AG947" s="120"/>
      <c r="AH947" s="25"/>
      <c r="AI947" s="25"/>
    </row>
    <row r="948" ht="16.5" customHeight="1">
      <c r="A948" s="25"/>
      <c r="B948" s="25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  <c r="AF948" s="120"/>
      <c r="AG948" s="120"/>
      <c r="AH948" s="25"/>
      <c r="AI948" s="25"/>
    </row>
    <row r="949" ht="16.5" customHeight="1">
      <c r="A949" s="25"/>
      <c r="B949" s="25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  <c r="AF949" s="120"/>
      <c r="AG949" s="120"/>
      <c r="AH949" s="25"/>
      <c r="AI949" s="25"/>
    </row>
    <row r="950" ht="16.5" customHeight="1">
      <c r="A950" s="25"/>
      <c r="B950" s="25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  <c r="AF950" s="120"/>
      <c r="AG950" s="120"/>
      <c r="AH950" s="25"/>
      <c r="AI950" s="25"/>
    </row>
    <row r="951" ht="16.5" customHeight="1">
      <c r="A951" s="25"/>
      <c r="B951" s="25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  <c r="AF951" s="120"/>
      <c r="AG951" s="120"/>
      <c r="AH951" s="25"/>
      <c r="AI951" s="25"/>
    </row>
    <row r="952" ht="16.5" customHeight="1">
      <c r="A952" s="25"/>
      <c r="B952" s="25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  <c r="AF952" s="120"/>
      <c r="AG952" s="120"/>
      <c r="AH952" s="25"/>
      <c r="AI952" s="25"/>
    </row>
    <row r="953" ht="16.5" customHeight="1">
      <c r="A953" s="25"/>
      <c r="B953" s="25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25"/>
      <c r="AI953" s="25"/>
    </row>
    <row r="954" ht="16.5" customHeight="1">
      <c r="A954" s="25"/>
      <c r="B954" s="25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  <c r="AF954" s="120"/>
      <c r="AG954" s="120"/>
      <c r="AH954" s="25"/>
      <c r="AI954" s="25"/>
    </row>
    <row r="955" ht="16.5" customHeight="1">
      <c r="A955" s="25"/>
      <c r="B955" s="25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  <c r="AF955" s="120"/>
      <c r="AG955" s="120"/>
      <c r="AH955" s="25"/>
      <c r="AI955" s="25"/>
    </row>
    <row r="956" ht="16.5" customHeight="1">
      <c r="A956" s="25"/>
      <c r="B956" s="25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25"/>
      <c r="AI956" s="25"/>
    </row>
    <row r="957" ht="16.5" customHeight="1">
      <c r="A957" s="25"/>
      <c r="B957" s="25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  <c r="AF957" s="120"/>
      <c r="AG957" s="120"/>
      <c r="AH957" s="25"/>
      <c r="AI957" s="25"/>
    </row>
    <row r="958" ht="16.5" customHeight="1">
      <c r="A958" s="25"/>
      <c r="B958" s="25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  <c r="AF958" s="120"/>
      <c r="AG958" s="120"/>
      <c r="AH958" s="25"/>
      <c r="AI958" s="25"/>
    </row>
    <row r="959" ht="16.5" customHeight="1">
      <c r="A959" s="25"/>
      <c r="B959" s="25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  <c r="AF959" s="120"/>
      <c r="AG959" s="120"/>
      <c r="AH959" s="25"/>
      <c r="AI959" s="25"/>
    </row>
    <row r="960" ht="16.5" customHeight="1">
      <c r="A960" s="25"/>
      <c r="B960" s="25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25"/>
      <c r="AI960" s="25"/>
    </row>
    <row r="961" ht="16.5" customHeight="1">
      <c r="A961" s="25"/>
      <c r="B961" s="25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25"/>
      <c r="AI961" s="25"/>
    </row>
    <row r="962" ht="16.5" customHeight="1">
      <c r="A962" s="25"/>
      <c r="B962" s="25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  <c r="AF962" s="120"/>
      <c r="AG962" s="120"/>
      <c r="AH962" s="25"/>
      <c r="AI962" s="25"/>
    </row>
    <row r="963" ht="16.5" customHeight="1">
      <c r="A963" s="25"/>
      <c r="B963" s="25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  <c r="AF963" s="120"/>
      <c r="AG963" s="120"/>
      <c r="AH963" s="25"/>
      <c r="AI963" s="25"/>
    </row>
    <row r="964" ht="16.5" customHeight="1">
      <c r="A964" s="25"/>
      <c r="B964" s="25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  <c r="AF964" s="120"/>
      <c r="AG964" s="120"/>
      <c r="AH964" s="25"/>
      <c r="AI964" s="25"/>
    </row>
    <row r="965" ht="16.5" customHeight="1">
      <c r="A965" s="25"/>
      <c r="B965" s="25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  <c r="AF965" s="120"/>
      <c r="AG965" s="120"/>
      <c r="AH965" s="25"/>
      <c r="AI965" s="25"/>
    </row>
    <row r="966" ht="16.5" customHeight="1">
      <c r="A966" s="25"/>
      <c r="B966" s="25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  <c r="AF966" s="120"/>
      <c r="AG966" s="120"/>
      <c r="AH966" s="25"/>
      <c r="AI966" s="25"/>
    </row>
    <row r="967" ht="16.5" customHeight="1">
      <c r="A967" s="25"/>
      <c r="B967" s="25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  <c r="AF967" s="120"/>
      <c r="AG967" s="120"/>
      <c r="AH967" s="25"/>
      <c r="AI967" s="25"/>
    </row>
    <row r="968" ht="16.5" customHeight="1">
      <c r="A968" s="25"/>
      <c r="B968" s="25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25"/>
      <c r="AI968" s="25"/>
    </row>
    <row r="969" ht="16.5" customHeight="1">
      <c r="A969" s="25"/>
      <c r="B969" s="25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25"/>
      <c r="AI969" s="25"/>
    </row>
    <row r="970" ht="16.5" customHeight="1">
      <c r="A970" s="25"/>
      <c r="B970" s="25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25"/>
      <c r="AI970" s="25"/>
    </row>
    <row r="971" ht="16.5" customHeight="1">
      <c r="A971" s="25"/>
      <c r="B971" s="25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25"/>
      <c r="AI971" s="25"/>
    </row>
    <row r="972" ht="16.5" customHeight="1">
      <c r="A972" s="25"/>
      <c r="B972" s="25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  <c r="AF972" s="120"/>
      <c r="AG972" s="120"/>
      <c r="AH972" s="25"/>
      <c r="AI972" s="25"/>
    </row>
    <row r="973" ht="16.5" customHeight="1">
      <c r="A973" s="25"/>
      <c r="B973" s="25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  <c r="AF973" s="120"/>
      <c r="AG973" s="120"/>
      <c r="AH973" s="25"/>
      <c r="AI973" s="25"/>
    </row>
    <row r="974" ht="16.5" customHeight="1">
      <c r="A974" s="25"/>
      <c r="B974" s="25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  <c r="AF974" s="120"/>
      <c r="AG974" s="120"/>
      <c r="AH974" s="25"/>
      <c r="AI974" s="25"/>
    </row>
    <row r="975" ht="16.5" customHeight="1">
      <c r="A975" s="25"/>
      <c r="B975" s="25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  <c r="AF975" s="120"/>
      <c r="AG975" s="120"/>
      <c r="AH975" s="25"/>
      <c r="AI975" s="25"/>
    </row>
    <row r="976" ht="16.5" customHeight="1">
      <c r="A976" s="25"/>
      <c r="B976" s="25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  <c r="AF976" s="120"/>
      <c r="AG976" s="120"/>
      <c r="AH976" s="25"/>
      <c r="AI976" s="25"/>
    </row>
    <row r="977" ht="16.5" customHeight="1">
      <c r="A977" s="25"/>
      <c r="B977" s="25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  <c r="AF977" s="120"/>
      <c r="AG977" s="120"/>
      <c r="AH977" s="25"/>
      <c r="AI977" s="25"/>
    </row>
    <row r="978" ht="16.5" customHeight="1">
      <c r="A978" s="25"/>
      <c r="B978" s="25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  <c r="AF978" s="120"/>
      <c r="AG978" s="120"/>
      <c r="AH978" s="25"/>
      <c r="AI978" s="25"/>
    </row>
    <row r="979" ht="16.5" customHeight="1">
      <c r="A979" s="25"/>
      <c r="B979" s="25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  <c r="AF979" s="120"/>
      <c r="AG979" s="120"/>
      <c r="AH979" s="25"/>
      <c r="AI979" s="25"/>
    </row>
    <row r="980" ht="16.5" customHeight="1">
      <c r="A980" s="25"/>
      <c r="B980" s="25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  <c r="AF980" s="120"/>
      <c r="AG980" s="120"/>
      <c r="AH980" s="25"/>
      <c r="AI980" s="25"/>
    </row>
    <row r="981" ht="16.5" customHeight="1">
      <c r="A981" s="25"/>
      <c r="B981" s="25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  <c r="AF981" s="120"/>
      <c r="AG981" s="120"/>
      <c r="AH981" s="25"/>
      <c r="AI981" s="25"/>
    </row>
    <row r="982" ht="16.5" customHeight="1">
      <c r="A982" s="25"/>
      <c r="B982" s="25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  <c r="AF982" s="120"/>
      <c r="AG982" s="120"/>
      <c r="AH982" s="25"/>
      <c r="AI982" s="25"/>
    </row>
    <row r="983" ht="16.5" customHeight="1">
      <c r="A983" s="25"/>
      <c r="B983" s="25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  <c r="AF983" s="120"/>
      <c r="AG983" s="120"/>
      <c r="AH983" s="25"/>
      <c r="AI983" s="25"/>
    </row>
    <row r="984" ht="16.5" customHeight="1">
      <c r="A984" s="25"/>
      <c r="B984" s="25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  <c r="AF984" s="120"/>
      <c r="AG984" s="120"/>
      <c r="AH984" s="25"/>
      <c r="AI984" s="25"/>
    </row>
    <row r="985" ht="16.5" customHeight="1">
      <c r="A985" s="25"/>
      <c r="B985" s="25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  <c r="AF985" s="120"/>
      <c r="AG985" s="120"/>
      <c r="AH985" s="25"/>
      <c r="AI985" s="25"/>
    </row>
    <row r="986" ht="16.5" customHeight="1">
      <c r="A986" s="25"/>
      <c r="B986" s="25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  <c r="AF986" s="120"/>
      <c r="AG986" s="120"/>
      <c r="AH986" s="25"/>
      <c r="AI986" s="25"/>
    </row>
    <row r="987" ht="16.5" customHeight="1">
      <c r="A987" s="25"/>
      <c r="B987" s="25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  <c r="AF987" s="120"/>
      <c r="AG987" s="120"/>
      <c r="AH987" s="25"/>
      <c r="AI987" s="25"/>
    </row>
    <row r="988" ht="16.5" customHeight="1">
      <c r="A988" s="25"/>
      <c r="B988" s="25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  <c r="AF988" s="120"/>
      <c r="AG988" s="120"/>
      <c r="AH988" s="25"/>
      <c r="AI988" s="25"/>
    </row>
    <row r="989" ht="16.5" customHeight="1">
      <c r="A989" s="25"/>
      <c r="B989" s="25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120"/>
      <c r="AG989" s="120"/>
      <c r="AH989" s="25"/>
      <c r="AI989" s="25"/>
    </row>
    <row r="990" ht="16.5" customHeight="1">
      <c r="A990" s="25"/>
      <c r="B990" s="25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  <c r="AE990" s="120"/>
      <c r="AF990" s="120"/>
      <c r="AG990" s="120"/>
      <c r="AH990" s="25"/>
      <c r="AI990" s="25"/>
    </row>
    <row r="991" ht="16.5" customHeight="1">
      <c r="A991" s="25"/>
      <c r="B991" s="25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  <c r="AE991" s="120"/>
      <c r="AF991" s="120"/>
      <c r="AG991" s="120"/>
      <c r="AH991" s="25"/>
      <c r="AI991" s="25"/>
    </row>
    <row r="992" ht="16.5" customHeight="1">
      <c r="A992" s="25"/>
      <c r="B992" s="25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  <c r="AE992" s="120"/>
      <c r="AF992" s="120"/>
      <c r="AG992" s="120"/>
      <c r="AH992" s="25"/>
      <c r="AI992" s="25"/>
    </row>
    <row r="993" ht="16.5" customHeight="1">
      <c r="A993" s="25"/>
      <c r="B993" s="25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  <c r="AE993" s="120"/>
      <c r="AF993" s="120"/>
      <c r="AG993" s="120"/>
      <c r="AH993" s="25"/>
      <c r="AI993" s="25"/>
    </row>
    <row r="994" ht="16.5" customHeight="1">
      <c r="A994" s="25"/>
      <c r="B994" s="25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  <c r="AE994" s="120"/>
      <c r="AF994" s="120"/>
      <c r="AG994" s="120"/>
      <c r="AH994" s="25"/>
      <c r="AI994" s="25"/>
    </row>
    <row r="995" ht="16.5" customHeight="1">
      <c r="A995" s="25"/>
      <c r="B995" s="25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  <c r="AE995" s="120"/>
      <c r="AF995" s="120"/>
      <c r="AG995" s="120"/>
      <c r="AH995" s="25"/>
      <c r="AI995" s="25"/>
    </row>
    <row r="996" ht="16.5" customHeight="1">
      <c r="A996" s="25"/>
      <c r="B996" s="25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  <c r="AD996" s="120"/>
      <c r="AE996" s="120"/>
      <c r="AF996" s="120"/>
      <c r="AG996" s="120"/>
      <c r="AH996" s="25"/>
      <c r="AI996" s="25"/>
    </row>
    <row r="997" ht="16.5" customHeight="1">
      <c r="A997" s="25"/>
      <c r="B997" s="25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  <c r="AD997" s="120"/>
      <c r="AE997" s="120"/>
      <c r="AF997" s="120"/>
      <c r="AG997" s="120"/>
      <c r="AH997" s="25"/>
      <c r="AI997" s="25"/>
    </row>
    <row r="998" ht="16.5" customHeight="1">
      <c r="A998" s="25"/>
      <c r="B998" s="25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  <c r="AD998" s="120"/>
      <c r="AE998" s="120"/>
      <c r="AF998" s="120"/>
      <c r="AG998" s="120"/>
      <c r="AH998" s="25"/>
      <c r="AI998" s="25"/>
    </row>
    <row r="999" ht="16.5" customHeight="1">
      <c r="A999" s="25"/>
      <c r="B999" s="25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  <c r="AC999" s="120"/>
      <c r="AD999" s="120"/>
      <c r="AE999" s="120"/>
      <c r="AF999" s="120"/>
      <c r="AG999" s="120"/>
      <c r="AH999" s="25"/>
      <c r="AI999" s="25"/>
    </row>
    <row r="1000" ht="16.5" customHeight="1">
      <c r="A1000" s="25"/>
      <c r="B1000" s="25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  <c r="AC1000" s="120"/>
      <c r="AD1000" s="120"/>
      <c r="AE1000" s="120"/>
      <c r="AF1000" s="120"/>
      <c r="AG1000" s="120"/>
      <c r="AH1000" s="25"/>
      <c r="AI1000" s="25"/>
    </row>
  </sheetData>
  <mergeCells count="31">
    <mergeCell ref="R3:U3"/>
    <mergeCell ref="I3:L3"/>
    <mergeCell ref="M3:Q3"/>
    <mergeCell ref="A6:C6"/>
    <mergeCell ref="A7:B7"/>
    <mergeCell ref="A8:B8"/>
    <mergeCell ref="A9:B9"/>
    <mergeCell ref="AD3:AG3"/>
    <mergeCell ref="G3:G4"/>
    <mergeCell ref="H6:AG6"/>
    <mergeCell ref="F122:F123"/>
    <mergeCell ref="B415:D415"/>
    <mergeCell ref="C416:D416"/>
    <mergeCell ref="C417:D417"/>
    <mergeCell ref="C418:D418"/>
    <mergeCell ref="C419:D419"/>
    <mergeCell ref="C420:D420"/>
    <mergeCell ref="F85:F86"/>
    <mergeCell ref="F91:F92"/>
    <mergeCell ref="F94:F97"/>
    <mergeCell ref="F99:F111"/>
    <mergeCell ref="F115:F118"/>
    <mergeCell ref="V3:Y3"/>
    <mergeCell ref="Z3:AC3"/>
    <mergeCell ref="A1:AG1"/>
    <mergeCell ref="A5:B5"/>
    <mergeCell ref="A3:B4"/>
    <mergeCell ref="C3:C4"/>
    <mergeCell ref="D3:D4"/>
    <mergeCell ref="E3:E4"/>
    <mergeCell ref="F3:F4"/>
  </mergeCells>
  <printOptions/>
  <pageMargins bottom="0.75" footer="0.0" header="0.0" left="0.7" right="0.7" top="0.75"/>
  <pageSetup orientation="landscape"/>
  <headerFooter>
    <oddFooter>&amp;C- &amp;P /  -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2012-03-20T06:40:39Z</dcterms:created>
  <dc:creator>syoulee</dc:creator>
</cp:coreProperties>
</file>